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jpeg" ContentType="image/jpeg"/>
  <Default Extension="xml" ContentType="application/xml"/>
  <Default Extension="jp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4430"/>
  <workbookPr filterPrivacy="1" defaultThemeVersion="166925"/>
  <mc:AlternateContent xmlns:mc="http://schemas.openxmlformats.org/markup-compatibility/2006">
    <mc:Choice Requires="x15">
      <x15ac:absPath xmlns:x15ac="http://schemas.microsoft.com/office/spreadsheetml/2010/11/ac" url="C:\Users\trw332\AppData\Local\Temp\recf2ne3\"/>
    </mc:Choice>
  </mc:AlternateContent>
  <bookViews>
    <workbookView xWindow="26400" yWindow="1140" windowWidth="21600" windowHeight="11265" tabRatio="864" activeTab="0"/>
  </bookViews>
  <sheets>
    <sheet name="List of Zones" sheetId="29" r:id="rId2"/>
    <sheet name="Zone Map" sheetId="30" r:id="rId3"/>
    <sheet name="Emission Factor Methodology" sheetId="1" r:id="rId4"/>
    <sheet name="Zone 1" sheetId="2" r:id="rId5"/>
    <sheet name="Zone 2" sheetId="3" r:id="rId6"/>
    <sheet name="Zone 3" sheetId="4" r:id="rId7"/>
    <sheet name="Zone 4A" sheetId="5" r:id="rId8"/>
    <sheet name="Zone 4B" sheetId="6" r:id="rId9"/>
    <sheet name="Zone 4C" sheetId="7" r:id="rId10"/>
    <sheet name="Zone 4D" sheetId="8" r:id="rId11"/>
    <sheet name="Zone 4E" sheetId="9" r:id="rId12"/>
    <sheet name="Zone 4F" sheetId="10" r:id="rId13"/>
    <sheet name="Zone 4G" sheetId="11" r:id="rId14"/>
    <sheet name="Zone 5" sheetId="12" r:id="rId15"/>
    <sheet name="Zone 6" sheetId="13" r:id="rId16"/>
    <sheet name="Zone 7 " sheetId="14" r:id="rId17"/>
    <sheet name="Zone 8" sheetId="15" r:id="rId18"/>
    <sheet name="Zone 9" sheetId="16" r:id="rId19"/>
    <sheet name="Zone 10" sheetId="17" r:id="rId20"/>
    <sheet name="Zone 11" sheetId="18" r:id="rId21"/>
    <sheet name="Zone 12A" sheetId="19" r:id="rId22"/>
    <sheet name="Zone 12B" sheetId="20" r:id="rId23"/>
    <sheet name="Zone 13" sheetId="21" r:id="rId24"/>
    <sheet name="Zone 14" sheetId="22" r:id="rId25"/>
    <sheet name="Zone 15" sheetId="23" r:id="rId26"/>
    <sheet name="Zone 16" sheetId="24" r:id="rId27"/>
    <sheet name="Zone 17" sheetId="25" r:id="rId28"/>
    <sheet name="Zone 18" sheetId="26" r:id="rId29"/>
    <sheet name="Zone 19" sheetId="27" r:id="rId30"/>
    <sheet name="Zone 20" sheetId="28" r:id="rId31"/>
  </sheets>
  <definedNames>
    <definedName name="_xlnm._FilterDatabase" localSheetId="3" hidden="1">'Zone 1'!$A$3:$I$130</definedName>
    <definedName name="_xlnm._FilterDatabase" localSheetId="18" hidden="1">'Zone 10'!$A$3:$I$3</definedName>
    <definedName name="_xlnm._FilterDatabase" localSheetId="24" hidden="1">'Zone 15'!$A$3:$I$246</definedName>
    <definedName name="_xlnm._FilterDatabase" localSheetId="28" hidden="1">'Zone 19'!$A$3:$I$3</definedName>
    <definedName name="_xlnm._FilterDatabase" localSheetId="29" hidden="1">'Zone 20'!$A$3:$I$119</definedName>
    <definedName name="_xlnm._FilterDatabase" localSheetId="13" hidden="1">'Zone 5'!$A$3:$I$231</definedName>
    <definedName name="_xlnm._FilterDatabase" localSheetId="17" hidden="1">'Zone 9'!$A$3:$I$297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6" i="29" l="1"/>
</calcChain>
</file>

<file path=xl/sharedStrings.xml><?xml version="1.0" encoding="utf-8"?>
<sst xmlns="http://schemas.openxmlformats.org/spreadsheetml/2006/main" count="8761" uniqueCount="793">
  <si>
    <t>Emission Factor Calculation</t>
  </si>
  <si>
    <t>Hourly Emissions (lb/hr) = [Emission Factor (lb/hr by Component and Stream Type)] x [TCE Stream Composition (%wt)] x [1 - LDAR Control Efficiency (% by Component and Stream Type)]</t>
  </si>
  <si>
    <t>Stream Compositions in Weight % TCE</t>
  </si>
  <si>
    <t>100% TCE</t>
  </si>
  <si>
    <t>TCE-Oil
Liquid</t>
  </si>
  <si>
    <t>TCE-Oil
Vapor</t>
  </si>
  <si>
    <t xml:space="preserve">TCE-Water
Liquid </t>
  </si>
  <si>
    <t>TCE-Water
Vapor</t>
  </si>
  <si>
    <t>Li-Ion SLA
TCE Vapor</t>
  </si>
  <si>
    <t>Source:  ENTEK International</t>
  </si>
  <si>
    <t>Emission Factors (pounds/hour) by Component and Stream Type</t>
  </si>
  <si>
    <t>Component</t>
  </si>
  <si>
    <t>Valve</t>
  </si>
  <si>
    <t>Pump</t>
  </si>
  <si>
    <t>N/A</t>
  </si>
  <si>
    <t>Flange/Connector</t>
  </si>
  <si>
    <t>Compressor</t>
  </si>
  <si>
    <t>Relief Valve</t>
  </si>
  <si>
    <t>Open-Ended Line</t>
  </si>
  <si>
    <t>Sampling Connection</t>
  </si>
  <si>
    <t>Agitator</t>
  </si>
  <si>
    <t>Liquid Relief Valve</t>
  </si>
  <si>
    <t>Source: EPA-453/R-95-017 (Nov 1995), page 2-12; See also, TCEQ APDG 6422 (June 2018) Appendix A, Table 1 (Uncontrolled SOCMI Fugitive Emission Factors)</t>
  </si>
  <si>
    <t>28LAER Control Efficiency by Component and Stream Type</t>
  </si>
  <si>
    <t>Source: TCEQ APDG 6422 (June 2018) Appendix A, Table V (Control Efficiencies for LDAR; 28 LAER)</t>
  </si>
  <si>
    <t>Example Calculation [Zone 8 Flange/Connector]</t>
  </si>
  <si>
    <t>Hourly Emission Rate</t>
  </si>
  <si>
    <t>Flange/Connector emission rate:</t>
  </si>
  <si>
    <t>lbs/hour</t>
  </si>
  <si>
    <t>Zone 8 Stream Composition:</t>
  </si>
  <si>
    <t>TCE</t>
  </si>
  <si>
    <t>LDAR Control Efficiency</t>
  </si>
  <si>
    <t>Hourly Emission Rate = 0.00390 lb/hr x 0.68% x (1-0.97)</t>
  </si>
  <si>
    <t>Hourly Emission Rate =  7.91E-07</t>
  </si>
  <si>
    <t>Annual Emission Rate</t>
  </si>
  <si>
    <t>Annual Emissions (lb/yr) = [Hourly Emission Rate (lb/hr)] x 8760 hr/yr</t>
  </si>
  <si>
    <t xml:space="preserve">Annual Emission Rate = 7.91E-07 x 8760 </t>
  </si>
  <si>
    <t>Annual Emission Rate = 6.93E-03</t>
  </si>
  <si>
    <t>Total</t>
  </si>
  <si>
    <t>Location #</t>
  </si>
  <si>
    <t>Description of leak check point</t>
  </si>
  <si>
    <t>Equipment</t>
  </si>
  <si>
    <t>Fluid</t>
  </si>
  <si>
    <t>Operating
Hours
(hrs/yr)</t>
  </si>
  <si>
    <t>TCE Weight %</t>
  </si>
  <si>
    <t>Emission
Factor*
(lb/hr)</t>
  </si>
  <si>
    <t>1 - Control Efficiency</t>
  </si>
  <si>
    <t>Emissions
(lb/yr)</t>
  </si>
  <si>
    <t>West side, top of tank, Electronic Sensor connection to tank</t>
  </si>
  <si>
    <t>West Side, top of tank, threaded plug</t>
  </si>
  <si>
    <t>West site, top of tank, Pipe connection oil with TCE</t>
  </si>
  <si>
    <t>Tank volume sensor connection</t>
  </si>
  <si>
    <t>Oil with TCE pipe inlet connection</t>
  </si>
  <si>
    <t>Oil with TCE pipe connection flange</t>
  </si>
  <si>
    <t>In-line liquid oil flow meter sensor, south side flange</t>
  </si>
  <si>
    <t>3 -  way ball valve</t>
  </si>
  <si>
    <t>Ball valve connection  - north side</t>
  </si>
  <si>
    <r>
      <t>90</t>
    </r>
    <r>
      <rPr>
        <sz val="11"/>
        <color theme="1"/>
        <rFont val="Symbol"/>
        <family val="1"/>
        <charset val="2"/>
      </rPr>
      <t xml:space="preserve">° </t>
    </r>
    <r>
      <rPr>
        <sz val="11"/>
        <color theme="1"/>
        <rFont val="Calibri"/>
        <family val="2"/>
        <scheme val="minor"/>
      </rPr>
      <t>elbow - threaded pipe connection</t>
    </r>
  </si>
  <si>
    <t>"T" Connector</t>
  </si>
  <si>
    <t>Union Fitting - threaded pipe connection</t>
  </si>
  <si>
    <t>2 - way Ball valve connection threaded to black steel pipe</t>
  </si>
  <si>
    <t>3 -  way ball valve threaded to black steel pipe</t>
  </si>
  <si>
    <t>Black steel "T" fitting threaded to black steel pipe</t>
  </si>
  <si>
    <t>Pipe union threaded to black steel pipe</t>
  </si>
  <si>
    <t>Rosedale Filter unit</t>
  </si>
  <si>
    <t>Pipe union Fitting - threaded pipe connection</t>
  </si>
  <si>
    <t>Drain line ball valve</t>
  </si>
  <si>
    <t>Black steel "T" fitting welded to black steel pipe</t>
  </si>
  <si>
    <t>Bolted pipe flange</t>
  </si>
  <si>
    <t>Flange Connection</t>
  </si>
  <si>
    <t>Tank Flange connected to threaded pipe</t>
  </si>
  <si>
    <t>Insulated pipe return pipe threaded</t>
  </si>
  <si>
    <t>Tank Flange threaded</t>
  </si>
  <si>
    <t>Tank Flange - Hooded for vapor leak recovery</t>
  </si>
  <si>
    <t>Oil pump # 1 - Flange connected</t>
  </si>
  <si>
    <t>Tank access - bolted blind flange</t>
  </si>
  <si>
    <t>Oil pump # 2 - Flange connected</t>
  </si>
  <si>
    <t>Tank to pipe flange connection - outlet oil to A.S.</t>
  </si>
  <si>
    <r>
      <t>3" 90</t>
    </r>
    <r>
      <rPr>
        <sz val="11"/>
        <color theme="1"/>
        <rFont val="Symbol"/>
        <family val="1"/>
        <charset val="2"/>
      </rPr>
      <t>°</t>
    </r>
    <r>
      <rPr>
        <sz val="11"/>
        <color theme="1"/>
        <rFont val="Calibri"/>
        <family val="2"/>
      </rPr>
      <t xml:space="preserve"> elbow - black steel pipe</t>
    </r>
  </si>
  <si>
    <t>3" oil transfer pipe to the south end clean oil tank - threaded</t>
  </si>
  <si>
    <t>East side, top of tank, Electronic Sensor connection to tank</t>
  </si>
  <si>
    <t>Tank vent line bolted flange connecting to the south clean oil tank</t>
  </si>
  <si>
    <t>Drain line from Fiber Bed 7A  - threaded pipe connection to tank</t>
  </si>
  <si>
    <r>
      <t>Drain line from Fiber Bed 7A  - threaded 45</t>
    </r>
    <r>
      <rPr>
        <sz val="11"/>
        <color theme="1"/>
        <rFont val="Symbol"/>
        <family val="1"/>
        <charset val="2"/>
      </rPr>
      <t>°</t>
    </r>
    <r>
      <rPr>
        <sz val="11"/>
        <color theme="1"/>
        <rFont val="Calibri"/>
        <family val="2"/>
        <scheme val="minor"/>
      </rPr>
      <t>connection to drain line</t>
    </r>
  </si>
  <si>
    <t>Drain line from Fiber Bed 7A  - threaded union on drain line</t>
  </si>
  <si>
    <r>
      <t>Drain line from Fiber Bed 7A  - threaded connection at 90</t>
    </r>
    <r>
      <rPr>
        <sz val="11"/>
        <color theme="1"/>
        <rFont val="Symbol"/>
        <family val="1"/>
        <charset val="2"/>
      </rPr>
      <t xml:space="preserve">° </t>
    </r>
    <r>
      <rPr>
        <sz val="11"/>
        <color theme="1"/>
        <rFont val="Calibri"/>
        <family val="2"/>
        <scheme val="minor"/>
      </rPr>
      <t>elbow on drain pipe</t>
    </r>
  </si>
  <si>
    <t>Tank end cap - threaded. Top of the tank on the East end.</t>
  </si>
  <si>
    <t>Tank end cap - threaded. bottom of the tank on the East end.</t>
  </si>
  <si>
    <t>Vent Duct To SLA From Food. Compression Flange # 1</t>
  </si>
  <si>
    <t>Vent duct to SLA from hood. Compression Flange # 2</t>
  </si>
  <si>
    <t>Vent duct to SLA from hood. Compression Flange # 3</t>
  </si>
  <si>
    <r>
      <t>Vent duct to SLA from hood. 90</t>
    </r>
    <r>
      <rPr>
        <sz val="11"/>
        <color theme="1"/>
        <rFont val="Symbol"/>
        <family val="1"/>
        <charset val="2"/>
      </rPr>
      <t>°</t>
    </r>
    <r>
      <rPr>
        <sz val="11"/>
        <color theme="1"/>
        <rFont val="Calibri"/>
        <family val="2"/>
      </rPr>
      <t xml:space="preserve"> elbow with Compression Flange </t>
    </r>
  </si>
  <si>
    <t>Vent duct to SLA from hood. Compression Flange #1</t>
  </si>
  <si>
    <r>
      <t>Vent duct to SLA from hood. 90</t>
    </r>
    <r>
      <rPr>
        <sz val="11"/>
        <color theme="1"/>
        <rFont val="Symbol"/>
        <family val="1"/>
        <charset val="2"/>
      </rPr>
      <t>°</t>
    </r>
    <r>
      <rPr>
        <sz val="11"/>
        <color theme="1"/>
        <rFont val="Calibri"/>
        <family val="2"/>
      </rPr>
      <t xml:space="preserve"> elbow with bolted Flange </t>
    </r>
  </si>
  <si>
    <t>Vent duct slide gate</t>
  </si>
  <si>
    <t xml:space="preserve">Duct flange - bolted </t>
  </si>
  <si>
    <r>
      <t>SLA duct connection at tank to 90</t>
    </r>
    <r>
      <rPr>
        <sz val="11"/>
        <color theme="1"/>
        <rFont val="Symbol"/>
        <family val="1"/>
        <charset val="2"/>
      </rPr>
      <t>°</t>
    </r>
    <r>
      <rPr>
        <sz val="11"/>
        <color theme="1"/>
        <rFont val="Calibri"/>
        <family val="2"/>
      </rPr>
      <t xml:space="preserve"> turn to straight duct</t>
    </r>
  </si>
  <si>
    <t>Building Penetration</t>
  </si>
  <si>
    <t>SLA duct bolted flange connection from  90° elbow to straight ducting into bldg. 1</t>
  </si>
  <si>
    <t xml:space="preserve">Isolation oil inlet ball valve </t>
  </si>
  <si>
    <t>Tank end cap - threaded, bottom of the tank on the west end.</t>
  </si>
  <si>
    <t>Wall Penetration</t>
  </si>
  <si>
    <t>Pipe Union</t>
  </si>
  <si>
    <t>Ball Valve</t>
  </si>
  <si>
    <t>Plug</t>
  </si>
  <si>
    <t>Check Valve</t>
  </si>
  <si>
    <t>Flange</t>
  </si>
  <si>
    <t>In-line liquid oil flow meter sensor, north side flange</t>
  </si>
  <si>
    <t>*  Components 1001, 1002, 1004, 1057, 1058, 1061, 1062, 1063, 1069, 1071 through 1084, 1091 through 1119 handle a TCE-Oil vapor conservatively assumed to be 5.6% TCE.  Components 1003 and 1005 through 1056, 1059, 1060, 1064 through 1068, 1070, 1085 through 1090, 1120 through 1127 handle a TCE-Oil liquid conservatively assumed to be 2% TCE.</t>
  </si>
  <si>
    <t>Wall penetration</t>
  </si>
  <si>
    <t>Ducting to damper flange connection</t>
  </si>
  <si>
    <t>Damper to cross flange connection</t>
  </si>
  <si>
    <t>Cross cap</t>
  </si>
  <si>
    <t>Cross to ducting flange connection</t>
  </si>
  <si>
    <t>Ducting to 90° flange connection</t>
  </si>
  <si>
    <t>90° to ducting flange connection</t>
  </si>
  <si>
    <t>Ducting to "T" flange connection</t>
  </si>
  <si>
    <t>"T" to ducting flange connection</t>
  </si>
  <si>
    <t>Ducting flange connection</t>
  </si>
  <si>
    <t>Valve handle</t>
  </si>
  <si>
    <t xml:space="preserve">Flange connection  </t>
  </si>
  <si>
    <t>Capped off nipple on side of ducting</t>
  </si>
  <si>
    <t>Flange connection to reducer</t>
  </si>
  <si>
    <t>Reducer to blower square flange connection</t>
  </si>
  <si>
    <t>Blower connection flange</t>
  </si>
  <si>
    <t>Flex joint to blower connection</t>
  </si>
  <si>
    <t>Flex joint to ducting</t>
  </si>
  <si>
    <t>Flange connection from 90˚ to ducting</t>
  </si>
  <si>
    <t>Ducting to 90˚ flange connection</t>
  </si>
  <si>
    <t>90˚ to ducting flange connection</t>
  </si>
  <si>
    <t>Ducting to reducing Y flange connection</t>
  </si>
  <si>
    <t>Bottom of Y flange connection</t>
  </si>
  <si>
    <t>Y to ducting flange connection</t>
  </si>
  <si>
    <t>Bottom of Y ducting to plenum</t>
  </si>
  <si>
    <t>Bottom of 90˚ to plenum</t>
  </si>
  <si>
    <t>Threaded nipple</t>
  </si>
  <si>
    <t>Threaded union</t>
  </si>
  <si>
    <t>Threaded T</t>
  </si>
  <si>
    <t>Threaded reducer</t>
  </si>
  <si>
    <t>Threaded valve</t>
  </si>
  <si>
    <t>Threaded plug</t>
  </si>
  <si>
    <t>Threaded 90˚</t>
  </si>
  <si>
    <t>Pump inlet</t>
  </si>
  <si>
    <t>Pump outlet</t>
  </si>
  <si>
    <t>Check valve threaded</t>
  </si>
  <si>
    <t>Threaded nipple into union (welded to next 90˚)</t>
  </si>
  <si>
    <t>Treaded valve</t>
  </si>
  <si>
    <t>Bolted End Cap</t>
  </si>
  <si>
    <t>Bolted blind flange end cap</t>
  </si>
  <si>
    <t>Duct flange to wall penetration</t>
  </si>
  <si>
    <t>Duct flange to 45˚</t>
  </si>
  <si>
    <t>45˚ flange to duct</t>
  </si>
  <si>
    <t>Duct to duct flange</t>
  </si>
  <si>
    <r>
      <t>Duct to 90</t>
    </r>
    <r>
      <rPr>
        <sz val="11"/>
        <color theme="1"/>
        <rFont val="Symbol"/>
        <family val="1"/>
        <charset val="2"/>
      </rPr>
      <t>°</t>
    </r>
    <r>
      <rPr>
        <sz val="11"/>
        <color theme="1"/>
        <rFont val="Calibri"/>
        <family val="2"/>
        <scheme val="minor"/>
      </rPr>
      <t xml:space="preserve"> flange</t>
    </r>
  </si>
  <si>
    <r>
      <t>90</t>
    </r>
    <r>
      <rPr>
        <sz val="11"/>
        <color theme="1"/>
        <rFont val="Symbol"/>
        <family val="1"/>
        <charset val="2"/>
      </rPr>
      <t>°</t>
    </r>
    <r>
      <rPr>
        <sz val="11"/>
        <color theme="1"/>
        <rFont val="Calibri"/>
        <family val="2"/>
        <scheme val="minor"/>
      </rPr>
      <t xml:space="preserve"> to straight duct</t>
    </r>
  </si>
  <si>
    <t>Duct flange to duct spacer</t>
  </si>
  <si>
    <t>Duct spacer flange to T</t>
  </si>
  <si>
    <t>T flange to duct</t>
  </si>
  <si>
    <r>
      <t>Duct to 45</t>
    </r>
    <r>
      <rPr>
        <sz val="11"/>
        <color theme="1"/>
        <rFont val="Symbol"/>
        <family val="1"/>
        <charset val="2"/>
      </rPr>
      <t>°</t>
    </r>
    <r>
      <rPr>
        <sz val="11"/>
        <color theme="1"/>
        <rFont val="Calibri"/>
        <family val="2"/>
        <scheme val="minor"/>
      </rPr>
      <t xml:space="preserve"> flange</t>
    </r>
  </si>
  <si>
    <t>Flange gasket from "T" to ducting</t>
  </si>
  <si>
    <t>Ducting to 90° flange gasket</t>
  </si>
  <si>
    <r>
      <t>90</t>
    </r>
    <r>
      <rPr>
        <sz val="11"/>
        <color theme="1"/>
        <rFont val="Symbol"/>
        <family val="1"/>
        <charset val="2"/>
      </rPr>
      <t xml:space="preserve">° </t>
    </r>
    <r>
      <rPr>
        <sz val="11"/>
        <color theme="1"/>
        <rFont val="Calibri"/>
        <family val="2"/>
        <scheme val="minor"/>
      </rPr>
      <t>ducting flange gasket</t>
    </r>
  </si>
  <si>
    <t>Bolted Flange gasket</t>
  </si>
  <si>
    <t>45 to duct flange</t>
  </si>
  <si>
    <t>baffle valve control lever</t>
  </si>
  <si>
    <t>Flanges to FB-5A inlet</t>
  </si>
  <si>
    <t>Valve Threaded</t>
  </si>
  <si>
    <t>Threaded nut</t>
  </si>
  <si>
    <t>Threaded nut for sensor</t>
  </si>
  <si>
    <t xml:space="preserve">Bolted Flange connection  </t>
  </si>
  <si>
    <r>
      <t>Ducting to 45</t>
    </r>
    <r>
      <rPr>
        <sz val="11"/>
        <color theme="1"/>
        <rFont val="Symbol"/>
        <family val="1"/>
        <charset val="2"/>
      </rPr>
      <t>°</t>
    </r>
    <r>
      <rPr>
        <sz val="11"/>
        <color theme="1"/>
        <rFont val="Calibri"/>
        <family val="2"/>
      </rPr>
      <t xml:space="preserve"> Flange connection</t>
    </r>
  </si>
  <si>
    <t>45° to ducting flange gasket</t>
  </si>
  <si>
    <r>
      <t>Ducting to 90</t>
    </r>
    <r>
      <rPr>
        <sz val="11"/>
        <color theme="1"/>
        <rFont val="Symbol"/>
        <family val="1"/>
        <charset val="2"/>
      </rPr>
      <t>°</t>
    </r>
    <r>
      <rPr>
        <sz val="11"/>
        <color theme="1"/>
        <rFont val="Calibri"/>
        <family val="2"/>
      </rPr>
      <t xml:space="preserve"> Flange connection</t>
    </r>
  </si>
  <si>
    <t>90° to ducting flange gasket</t>
  </si>
  <si>
    <t>Ducting to plenum flange</t>
  </si>
  <si>
    <t>Plenum wall penetration</t>
  </si>
  <si>
    <t>Filter access door</t>
  </si>
  <si>
    <t>*  Line 12 (a.k.a. Teklon Line 2) is in process of being converted to use a solvent not listed in OAR 340-245-8020, Table 2</t>
  </si>
  <si>
    <t>Wall to ducting connection flange</t>
  </si>
  <si>
    <t>Connection flange</t>
  </si>
  <si>
    <t>Ducting to damper connection flange</t>
  </si>
  <si>
    <t>Bolted damper connection</t>
  </si>
  <si>
    <t>Damper opening screen</t>
  </si>
  <si>
    <t>Damper to ducting connection</t>
  </si>
  <si>
    <r>
      <t>Ducting to 90</t>
    </r>
    <r>
      <rPr>
        <sz val="11"/>
        <color theme="1"/>
        <rFont val="Symbol"/>
        <family val="1"/>
        <charset val="2"/>
      </rPr>
      <t>°</t>
    </r>
    <r>
      <rPr>
        <sz val="11"/>
        <color theme="1"/>
        <rFont val="Calibri"/>
        <family val="2"/>
        <scheme val="minor"/>
      </rPr>
      <t xml:space="preserve"> connection</t>
    </r>
  </si>
  <si>
    <r>
      <t>90</t>
    </r>
    <r>
      <rPr>
        <sz val="11"/>
        <color theme="1"/>
        <rFont val="Symbol"/>
        <family val="1"/>
        <charset val="2"/>
      </rPr>
      <t xml:space="preserve">° </t>
    </r>
    <r>
      <rPr>
        <sz val="11"/>
        <color theme="1"/>
        <rFont val="Calibri"/>
        <family val="2"/>
        <scheme val="minor"/>
      </rPr>
      <t>to ducting connection</t>
    </r>
  </si>
  <si>
    <r>
      <t>Ducting to 22</t>
    </r>
    <r>
      <rPr>
        <sz val="11"/>
        <color theme="1"/>
        <rFont val="Symbol"/>
        <family val="1"/>
        <charset val="2"/>
      </rPr>
      <t xml:space="preserve">° </t>
    </r>
    <r>
      <rPr>
        <sz val="11"/>
        <color theme="1"/>
        <rFont val="Calibri"/>
        <family val="2"/>
        <scheme val="minor"/>
      </rPr>
      <t>connection</t>
    </r>
  </si>
  <si>
    <r>
      <t>22</t>
    </r>
    <r>
      <rPr>
        <sz val="11"/>
        <color theme="1"/>
        <rFont val="Symbol"/>
        <family val="1"/>
        <charset val="2"/>
      </rPr>
      <t>°</t>
    </r>
    <r>
      <rPr>
        <sz val="11"/>
        <color theme="1"/>
        <rFont val="Calibri"/>
        <family val="2"/>
      </rPr>
      <t xml:space="preserve"> to ducting connection</t>
    </r>
  </si>
  <si>
    <r>
      <t>Ducting to 45</t>
    </r>
    <r>
      <rPr>
        <sz val="11"/>
        <color theme="1"/>
        <rFont val="Symbol"/>
        <family val="1"/>
        <charset val="2"/>
      </rPr>
      <t>°</t>
    </r>
    <r>
      <rPr>
        <sz val="11"/>
        <color theme="1"/>
        <rFont val="Calibri"/>
        <family val="2"/>
        <scheme val="minor"/>
      </rPr>
      <t xml:space="preserve"> connection</t>
    </r>
  </si>
  <si>
    <t>45° to ducting connection</t>
  </si>
  <si>
    <t>Ducting to 90° connection</t>
  </si>
  <si>
    <t>Ducting to flange connection</t>
  </si>
  <si>
    <r>
      <t>90</t>
    </r>
    <r>
      <rPr>
        <sz val="11"/>
        <color theme="1"/>
        <rFont val="Symbol"/>
        <family val="1"/>
        <charset val="2"/>
      </rPr>
      <t xml:space="preserve">° </t>
    </r>
    <r>
      <rPr>
        <sz val="11"/>
        <color theme="1"/>
        <rFont val="Calibri"/>
        <family val="2"/>
        <scheme val="minor"/>
      </rPr>
      <t>to T</t>
    </r>
  </si>
  <si>
    <t>T to flange</t>
  </si>
  <si>
    <t>Blind flange</t>
  </si>
  <si>
    <t xml:space="preserve">Flange connection to 90° </t>
  </si>
  <si>
    <r>
      <t>45°  to 45</t>
    </r>
    <r>
      <rPr>
        <sz val="11"/>
        <color theme="1"/>
        <rFont val="Symbol"/>
        <family val="1"/>
        <charset val="2"/>
      </rPr>
      <t>°</t>
    </r>
    <r>
      <rPr>
        <sz val="11"/>
        <color theme="1"/>
        <rFont val="Calibri"/>
        <family val="2"/>
        <scheme val="minor"/>
      </rPr>
      <t xml:space="preserve"> connection</t>
    </r>
  </si>
  <si>
    <t>Ducting to Y</t>
  </si>
  <si>
    <t xml:space="preserve">Ducting to 90° flange connection </t>
  </si>
  <si>
    <t>90° to reducer flange connection</t>
  </si>
  <si>
    <t>Reducer to ducting flange connection</t>
  </si>
  <si>
    <t>Ducting to 45° flange connection</t>
  </si>
  <si>
    <t>45° to ducting flange connection</t>
  </si>
  <si>
    <t>Flange connection</t>
  </si>
  <si>
    <r>
      <t>Ducting to 22</t>
    </r>
    <r>
      <rPr>
        <sz val="11"/>
        <color theme="1"/>
        <rFont val="Symbol"/>
        <family val="1"/>
        <charset val="2"/>
      </rPr>
      <t>°</t>
    </r>
    <r>
      <rPr>
        <sz val="11"/>
        <color theme="1"/>
        <rFont val="Calibri"/>
        <family val="2"/>
        <scheme val="minor"/>
      </rPr>
      <t xml:space="preserve"> flange connection</t>
    </r>
  </si>
  <si>
    <t xml:space="preserve">22° to 90° to flange connection </t>
  </si>
  <si>
    <r>
      <t>90</t>
    </r>
    <r>
      <rPr>
        <sz val="11"/>
        <color theme="1"/>
        <rFont val="Symbol"/>
        <family val="1"/>
        <charset val="2"/>
      </rPr>
      <t xml:space="preserve">° </t>
    </r>
    <r>
      <rPr>
        <sz val="11"/>
        <color theme="1"/>
        <rFont val="Calibri"/>
        <family val="2"/>
        <scheme val="minor"/>
      </rPr>
      <t>to ducting flange connection</t>
    </r>
  </si>
  <si>
    <t>Connection flange to T</t>
  </si>
  <si>
    <t>* TDO exhaust has 0 ppm TCE concentration under all normal operating conditions and in 2019 operated less than 25% of the time.  It is conservatively assumed that TDO exhaust operates continuously and has a TCE concentration of 10 ppm.  These are extremely conservative assumptions.</t>
  </si>
  <si>
    <t>Bolt up flange connection</t>
  </si>
  <si>
    <t>Threaded union connection</t>
  </si>
  <si>
    <t>Threaded tee</t>
  </si>
  <si>
    <t>Threaded ball valve</t>
  </si>
  <si>
    <t>Threaded gauge</t>
  </si>
  <si>
    <t>Welded globe valve</t>
  </si>
  <si>
    <t xml:space="preserve">Threaded union   </t>
  </si>
  <si>
    <t>Bolt up ball valve</t>
  </si>
  <si>
    <t>Threaded bushing connection</t>
  </si>
  <si>
    <t>Threaded globe valve</t>
  </si>
  <si>
    <t>Threaded temperature gauge</t>
  </si>
  <si>
    <t>Welded check valve</t>
  </si>
  <si>
    <t>Welded ball valve</t>
  </si>
  <si>
    <t>Three piece ball valve</t>
  </si>
  <si>
    <t/>
  </si>
  <si>
    <t>*  The layers tank handles mostly TCE/water two-phase liquids.  It is conservatively assumed that the liquid flows are 100% TCE.</t>
  </si>
  <si>
    <t>TCE tank</t>
  </si>
  <si>
    <t>Three piece valve</t>
  </si>
  <si>
    <t>Threaded cross</t>
  </si>
  <si>
    <t>Threaded bushing</t>
  </si>
  <si>
    <t>Threaded flange</t>
  </si>
  <si>
    <t>Threaded check valve</t>
  </si>
  <si>
    <t>Bushing reducer</t>
  </si>
  <si>
    <t>Threaded sensor</t>
  </si>
  <si>
    <t xml:space="preserve">Bolt up flange      </t>
  </si>
  <si>
    <t>Bolt up flange</t>
  </si>
  <si>
    <t>Bolt up sensor</t>
  </si>
  <si>
    <t>Tubing connection</t>
  </si>
  <si>
    <t>Tubing tee</t>
  </si>
  <si>
    <t>Tubing 90˚</t>
  </si>
  <si>
    <t>Ball valve</t>
  </si>
  <si>
    <t>Threaded bushing reducer</t>
  </si>
  <si>
    <t>Threaded 90°</t>
  </si>
  <si>
    <t>* Components 4143 through 4158 handle a TCE-Water Liquid conservatively assumed to be 0.13% TCE.</t>
  </si>
  <si>
    <t>* Components 4159 through 4161 handle a TCE-Water Vapor conservatively assumed to be 0.02% TCE.</t>
  </si>
  <si>
    <t>*  The rest of the components handle 100% TCE</t>
  </si>
  <si>
    <t>Sight glass valve</t>
  </si>
  <si>
    <t>Sight glass connections</t>
  </si>
  <si>
    <t>North decanter tank</t>
  </si>
  <si>
    <t>Tank bolt up hatch</t>
  </si>
  <si>
    <t>Threaded cap</t>
  </si>
  <si>
    <t>Bolt up end of heat exchanger</t>
  </si>
  <si>
    <t>Expansion joint</t>
  </si>
  <si>
    <t>Bolt up globe valve</t>
  </si>
  <si>
    <t>Temperature gauge</t>
  </si>
  <si>
    <t xml:space="preserve">Tank  </t>
  </si>
  <si>
    <t xml:space="preserve">Threaded bushing   </t>
  </si>
  <si>
    <t>Threaded 45˚</t>
  </si>
  <si>
    <t>*  The decanter/heat exchanger handles mostly TCE/water two-phase liquids.  The conservative assumption here is that the liquid flows are 100% TCE.</t>
  </si>
  <si>
    <t>Tank</t>
  </si>
  <si>
    <t>Sight glass connection</t>
  </si>
  <si>
    <t>Sensor</t>
  </si>
  <si>
    <t>Bolt up lid on pot</t>
  </si>
  <si>
    <t>Bolt up lid on tank</t>
  </si>
  <si>
    <t xml:space="preserve">Bolt up flange  </t>
  </si>
  <si>
    <t>Butterfly valve</t>
  </si>
  <si>
    <t>Flow meter</t>
  </si>
  <si>
    <t xml:space="preserve">Sight glass   </t>
  </si>
  <si>
    <t>Threaded braided hose connection</t>
  </si>
  <si>
    <t>Bolt up valve</t>
  </si>
  <si>
    <t>Welded union nut</t>
  </si>
  <si>
    <t>Threaded Y strainer</t>
  </si>
  <si>
    <t>Bolt up actuator valve</t>
  </si>
  <si>
    <t>Bolt up lid of tank</t>
  </si>
  <si>
    <t>*  The layers tank handles mostly TCE/water two-phase liquids.  It is assumed that the liquid flows are 100% TCE, which is conservative.</t>
  </si>
  <si>
    <t>Header penetration</t>
  </si>
  <si>
    <t>Union</t>
  </si>
  <si>
    <t>Cross</t>
  </si>
  <si>
    <t>Layers tank penetration</t>
  </si>
  <si>
    <t>Nipple</t>
  </si>
  <si>
    <t>Ball valve to tubing connection</t>
  </si>
  <si>
    <t>Reducer</t>
  </si>
  <si>
    <t>Tee</t>
  </si>
  <si>
    <t>Penetration</t>
  </si>
  <si>
    <t>*  System components handle a Pb-Acid SLA TCE vapor of 0.68% TCE.</t>
  </si>
  <si>
    <t>Filter container</t>
  </si>
  <si>
    <t>Threaded pipe to hose connection</t>
  </si>
  <si>
    <t>Bolted duct flange</t>
  </si>
  <si>
    <t>Ducted clamp connection</t>
  </si>
  <si>
    <t>Bolted duct flange cap</t>
  </si>
  <si>
    <t>Open penetration in duct</t>
  </si>
  <si>
    <t>Damper valve</t>
  </si>
  <si>
    <r>
      <t>Threaded 90</t>
    </r>
    <r>
      <rPr>
        <sz val="11"/>
        <color theme="1"/>
        <rFont val="Symbol"/>
        <family val="1"/>
        <charset val="2"/>
      </rPr>
      <t>°</t>
    </r>
  </si>
  <si>
    <t>Threaded 3-piece valve</t>
  </si>
  <si>
    <t>Threaded actuator valve</t>
  </si>
  <si>
    <t>Threaded "T"</t>
  </si>
  <si>
    <t>Bolted flange</t>
  </si>
  <si>
    <t>3 piece valve</t>
  </si>
  <si>
    <t>Blower</t>
  </si>
  <si>
    <t>Gauge</t>
  </si>
  <si>
    <t>Bolt Up Flange</t>
  </si>
  <si>
    <t>Threaded 90</t>
  </si>
  <si>
    <t>Cap Link</t>
  </si>
  <si>
    <t>Sight Glass</t>
  </si>
  <si>
    <t>Valve Body</t>
  </si>
  <si>
    <t>Valve Handle Nut</t>
  </si>
  <si>
    <t>Plug-In Valve Body</t>
  </si>
  <si>
    <t>Sight Glass to Valve Nut</t>
  </si>
  <si>
    <t>Penetration for Tubing</t>
  </si>
  <si>
    <t>Sensor Penetration</t>
  </si>
  <si>
    <t>Nipple Penetration</t>
  </si>
  <si>
    <t>Meter</t>
  </si>
  <si>
    <t>Cup Link</t>
  </si>
  <si>
    <t>Pressure Release Valve</t>
  </si>
  <si>
    <t>Pipe Threaded into Flange</t>
  </si>
  <si>
    <t>Threaded 45</t>
  </si>
  <si>
    <t>Valve to Braided Line Bolt Up</t>
  </si>
  <si>
    <t>Braided Line Connection</t>
  </si>
  <si>
    <t>Loop Threaded</t>
  </si>
  <si>
    <t>Filter Container</t>
  </si>
  <si>
    <t>Bolt Up Flange Connection</t>
  </si>
  <si>
    <t>Braided Line to Ball Valve Connection</t>
  </si>
  <si>
    <t>Tank Penetration</t>
  </si>
  <si>
    <t>Valve Body Plug</t>
  </si>
  <si>
    <t>Threaded Loop</t>
  </si>
  <si>
    <t>Impeller to pump</t>
  </si>
  <si>
    <t>tee</t>
  </si>
  <si>
    <t>threaded 90</t>
  </si>
  <si>
    <t>gauge</t>
  </si>
  <si>
    <t>union</t>
  </si>
  <si>
    <t>actuator valve</t>
  </si>
  <si>
    <t>airline connection</t>
  </si>
  <si>
    <t>Threaded Tank Penetration</t>
  </si>
  <si>
    <t>reducer</t>
  </si>
  <si>
    <t>*  System handles a TCE-Water liquid containing 0.13% TCE.</t>
  </si>
  <si>
    <t>Flange connection to cracking tower bottom</t>
  </si>
  <si>
    <t>Flange connection to cracking tower top</t>
  </si>
  <si>
    <t>Inspection Entry hatch</t>
  </si>
  <si>
    <t>Threaded coupling</t>
  </si>
  <si>
    <t>Threaded male ended coupling</t>
  </si>
  <si>
    <r>
      <t>Threaded 45</t>
    </r>
    <r>
      <rPr>
        <sz val="11"/>
        <color theme="1"/>
        <rFont val="Symbol"/>
        <family val="1"/>
        <charset val="2"/>
      </rPr>
      <t>°</t>
    </r>
  </si>
  <si>
    <t>Threaded 3 piece valve</t>
  </si>
  <si>
    <t>Penetration on lid of filter</t>
  </si>
  <si>
    <t>Penetration on lid</t>
  </si>
  <si>
    <t>Threaded pressure gauge</t>
  </si>
  <si>
    <t>filter housing</t>
  </si>
  <si>
    <t>Alpha Laval heat exchanger</t>
  </si>
  <si>
    <t>Square flange gasket to top of blower</t>
  </si>
  <si>
    <t>Flange gasket on side of blower</t>
  </si>
  <si>
    <t>Blower to ducting flange gasket</t>
  </si>
  <si>
    <t>Flange gasket</t>
  </si>
  <si>
    <t>Reducer on side of ducting</t>
  </si>
  <si>
    <t>Poly tube threaded into ducting</t>
  </si>
  <si>
    <t>Threaded gauge on bottom of ducting</t>
  </si>
  <si>
    <t>End cap flange gasket</t>
  </si>
  <si>
    <t>Threaded Valve</t>
  </si>
  <si>
    <r>
      <t>90</t>
    </r>
    <r>
      <rPr>
        <sz val="11"/>
        <color theme="1"/>
        <rFont val="Symbol"/>
        <family val="1"/>
        <charset val="2"/>
      </rPr>
      <t>°</t>
    </r>
    <r>
      <rPr>
        <sz val="11"/>
        <color theme="1"/>
        <rFont val="Calibri"/>
        <family val="2"/>
      </rPr>
      <t xml:space="preserve"> from bushing to tubing</t>
    </r>
  </si>
  <si>
    <t>Pressure gauge</t>
  </si>
  <si>
    <t>90° from bushing to tubing</t>
  </si>
  <si>
    <t>Bushing to ducting</t>
  </si>
  <si>
    <r>
      <t>90</t>
    </r>
    <r>
      <rPr>
        <sz val="11"/>
        <color theme="1"/>
        <rFont val="Symbol"/>
        <family val="1"/>
        <charset val="2"/>
      </rPr>
      <t>°</t>
    </r>
    <r>
      <rPr>
        <sz val="11"/>
        <color theme="1"/>
        <rFont val="Calibri"/>
        <family val="2"/>
      </rPr>
      <t xml:space="preserve"> on tubing</t>
    </r>
  </si>
  <si>
    <t>Cap to sensor on tubing</t>
  </si>
  <si>
    <t>*  System handles a TCE-Water liquid containing 0.68% TCE.</t>
  </si>
  <si>
    <t>Bolt up hatch</t>
  </si>
  <si>
    <t xml:space="preserve">Bolt up connection </t>
  </si>
  <si>
    <r>
      <t>90</t>
    </r>
    <r>
      <rPr>
        <sz val="11"/>
        <color theme="1"/>
        <rFont val="Symbol"/>
        <family val="1"/>
        <charset val="2"/>
      </rPr>
      <t>°</t>
    </r>
  </si>
  <si>
    <t>90° from the nipple to tubing</t>
  </si>
  <si>
    <t>Tubing to gauge connection</t>
  </si>
  <si>
    <t>Nipple Threaded valve</t>
  </si>
  <si>
    <t>Threaded Pressure Gauge</t>
  </si>
  <si>
    <t>Hinge access door</t>
  </si>
  <si>
    <t>Nipple to tubing 90˚</t>
  </si>
  <si>
    <t>Nipple to tube 90˚</t>
  </si>
  <si>
    <t>Tubing to meter gauge</t>
  </si>
  <si>
    <t>Actuator valve</t>
  </si>
  <si>
    <t>Tubing to meter connection</t>
  </si>
  <si>
    <t>Nipple to 90˚ tubing</t>
  </si>
  <si>
    <t>Nipple threaded</t>
  </si>
  <si>
    <t>Bolt up entry hole</t>
  </si>
  <si>
    <t>Top of tank bolt up flange penetration</t>
  </si>
  <si>
    <t>Flange cap</t>
  </si>
  <si>
    <t>Ducting end cap</t>
  </si>
  <si>
    <t>Flange ducting</t>
  </si>
  <si>
    <t>Ducting to 90˚ flange</t>
  </si>
  <si>
    <t>Flange connection for drain</t>
  </si>
  <si>
    <t xml:space="preserve">Flange connection   </t>
  </si>
  <si>
    <t>Bolt Up Hatch</t>
  </si>
  <si>
    <t>T</t>
  </si>
  <si>
    <t>Threaded adapter pipe to compression</t>
  </si>
  <si>
    <t>Adapter pipe to compression</t>
  </si>
  <si>
    <t>Thermostat</t>
  </si>
  <si>
    <t xml:space="preserve">Threaded adapter    </t>
  </si>
  <si>
    <t>90˚</t>
  </si>
  <si>
    <t>Saddle connection to stack</t>
  </si>
  <si>
    <t>Flange to connection adaptor</t>
  </si>
  <si>
    <t>Duct to Duct flange</t>
  </si>
  <si>
    <t>90 flange to duct</t>
  </si>
  <si>
    <t>90 flange to outlet</t>
  </si>
  <si>
    <t>Blind Flange duct cap</t>
  </si>
  <si>
    <t>* Components 9154 through 9185 handle liquids leaving the carbon beds which are a TCE/water mixture.  The assumption is that the liquid flow is 100% TCE which is a very conservative assumption. 
The rest of the components handle Pb-Acid SLA TCE Vapor conservatively assumed to be 0.68% TCE.</t>
  </si>
  <si>
    <t>Threaded flange connection</t>
  </si>
  <si>
    <r>
      <t>Threaded 90</t>
    </r>
    <r>
      <rPr>
        <sz val="11"/>
        <color theme="1"/>
        <rFont val="Calibri"/>
        <family val="2"/>
      </rPr>
      <t>°</t>
    </r>
  </si>
  <si>
    <t>Threaded pump connection</t>
  </si>
  <si>
    <t>Threaded pipe to hydraulic hose connector</t>
  </si>
  <si>
    <t>* This system is assumed to handle 100% TCE.</t>
  </si>
  <si>
    <t>Pb-Acid SLA TCE Vapor</t>
  </si>
  <si>
    <t>Stream</t>
  </si>
  <si>
    <t>Stram</t>
  </si>
  <si>
    <t>Low Conc.TCE Vapor</t>
  </si>
  <si>
    <t>3-piece valve</t>
  </si>
  <si>
    <t>Knuckle valve</t>
  </si>
  <si>
    <t>Threaded nipple connection</t>
  </si>
  <si>
    <t>Union connection</t>
  </si>
  <si>
    <r>
      <t>Threaded 90</t>
    </r>
    <r>
      <rPr>
        <sz val="11"/>
        <color theme="1"/>
        <rFont val="Symbol"/>
        <family val="1"/>
        <charset val="2"/>
      </rPr>
      <t>°</t>
    </r>
    <r>
      <rPr>
        <sz val="11"/>
        <color theme="1"/>
        <rFont val="Calibri"/>
        <family val="2"/>
      </rPr>
      <t xml:space="preserve"> connection</t>
    </r>
  </si>
  <si>
    <t>Threaded 90° connection</t>
  </si>
  <si>
    <t>Bolt up flange end cap</t>
  </si>
  <si>
    <t xml:space="preserve">Threaded bushing reducer </t>
  </si>
  <si>
    <t>Threaded pump housing</t>
  </si>
  <si>
    <t>Threaded 90° connection of drain of pump</t>
  </si>
  <si>
    <t>Check valve</t>
  </si>
  <si>
    <t>Threaded filter connection</t>
  </si>
  <si>
    <t>Threaded plug  - side of tank 1</t>
  </si>
  <si>
    <t>Lid to filter connection</t>
  </si>
  <si>
    <r>
      <t>Threaded tubing 90</t>
    </r>
    <r>
      <rPr>
        <sz val="11"/>
        <color theme="1"/>
        <rFont val="Symbol"/>
        <family val="1"/>
        <charset val="2"/>
      </rPr>
      <t xml:space="preserve">° </t>
    </r>
    <r>
      <rPr>
        <sz val="11"/>
        <color theme="1"/>
        <rFont val="Calibri"/>
        <family val="2"/>
        <scheme val="minor"/>
      </rPr>
      <t>to gauge/instrumentation</t>
    </r>
  </si>
  <si>
    <t>Tubing connection to gauge/instrumentation</t>
  </si>
  <si>
    <t>Threaded plug  - side of tank 2</t>
  </si>
  <si>
    <t>Threaded plug bottom of Tank 1</t>
  </si>
  <si>
    <t>Bolt up flange bottom of tank 2</t>
  </si>
  <si>
    <t xml:space="preserve">Threaded nipple </t>
  </si>
  <si>
    <t>Threaded 45°</t>
  </si>
  <si>
    <t>Threaded nipple to pump</t>
  </si>
  <si>
    <t>Threaded nut connection</t>
  </si>
  <si>
    <t>Threaded nipple to tank</t>
  </si>
  <si>
    <t>Threaded nipple into blower</t>
  </si>
  <si>
    <t xml:space="preserve">Threaded reducer from pipe to open compression fitting </t>
  </si>
  <si>
    <t>South System</t>
  </si>
  <si>
    <t>Ceiling-Roof Vent Hood #1</t>
  </si>
  <si>
    <t>Spiral Duct Connection</t>
  </si>
  <si>
    <t>Spiral Duct to 90°</t>
  </si>
  <si>
    <t>90° to Spiral Duct</t>
  </si>
  <si>
    <t>Spiral Duct to Spiral Duct Connection (Coated)</t>
  </si>
  <si>
    <t>Spiral Duct to T</t>
  </si>
  <si>
    <t>T to Spiral Duct</t>
  </si>
  <si>
    <t>Spiral Duct to Vent Hood #2</t>
  </si>
  <si>
    <t>Spiral Duct to Slide Gate</t>
  </si>
  <si>
    <t>Slide Gate to Spiral Duct</t>
  </si>
  <si>
    <t>Spiral Duct to Vent Hood #3</t>
  </si>
  <si>
    <t>90° to Slide Gate</t>
  </si>
  <si>
    <t>T to Slide Gate</t>
  </si>
  <si>
    <t>Slide Gate to 45°</t>
  </si>
  <si>
    <t>45° to Spiral Duct</t>
  </si>
  <si>
    <t>Spiral Duct to Vent Hood #4</t>
  </si>
  <si>
    <t>Spiral Duct to Vent Hood #5</t>
  </si>
  <si>
    <t>Spiral Duct to Vent Hood #6</t>
  </si>
  <si>
    <t>Spiral Duct to T with Blind Flange</t>
  </si>
  <si>
    <t>Blind Flange on T</t>
  </si>
  <si>
    <t>Spiral Duct to Vent Hood #7</t>
  </si>
  <si>
    <t>Spiral Duct to Vent Hood #8</t>
  </si>
  <si>
    <t>Slide Gate to 90°</t>
  </si>
  <si>
    <t>Spiral Duct to Vent Hood #9</t>
  </si>
  <si>
    <t>North System</t>
  </si>
  <si>
    <t>Vent Hood #10 to Spiral Duct</t>
  </si>
  <si>
    <t>T to 45°</t>
  </si>
  <si>
    <t>Spiral Duct to Vent Hood #11</t>
  </si>
  <si>
    <t>Spiral Duct to Vent Hood #12</t>
  </si>
  <si>
    <t>T to SLA Tie-in</t>
  </si>
  <si>
    <t>T to Spiral Flange</t>
  </si>
  <si>
    <t>Spiral Duct to Vent Hood #13</t>
  </si>
  <si>
    <t xml:space="preserve">Blind Flange </t>
  </si>
  <si>
    <t>Spiral Duct to Vent Hood #14</t>
  </si>
  <si>
    <t>Isolated Vent System-No Longer in Use</t>
  </si>
  <si>
    <t>Blind Flange to Spiral Duct</t>
  </si>
  <si>
    <t>Spiral Duct to Vent Hood #15</t>
  </si>
  <si>
    <t>Spiral Duct to Vent Hood #16</t>
  </si>
  <si>
    <t xml:space="preserve">T to Spiral Duct </t>
  </si>
  <si>
    <t>Spiral Duct to Vent Hood #17</t>
  </si>
  <si>
    <t>South Tie-in to SLA</t>
  </si>
  <si>
    <t>Bolted Duct Flange</t>
  </si>
  <si>
    <t>Filter Box Flange</t>
  </si>
  <si>
    <t>Slide Gate</t>
  </si>
  <si>
    <t>45° Flange</t>
  </si>
  <si>
    <t>SLA Connection Flange</t>
  </si>
  <si>
    <t>North Tie-in to SLA</t>
  </si>
  <si>
    <t>*  System handles a low concentration TCE vapor conservatively assumed to contain 0.0045% TCE.</t>
  </si>
  <si>
    <t>Flange Ducting to Demister</t>
  </si>
  <si>
    <t>Seal Plate Flange</t>
  </si>
  <si>
    <t>Connect Flange to Small Oil Tank (Oil/TCE)</t>
  </si>
  <si>
    <t>Probe Coupling</t>
  </si>
  <si>
    <t>Drain Ball Valve</t>
  </si>
  <si>
    <t>Flange from top of Preheater</t>
  </si>
  <si>
    <t>Thermo-Coupler Coupling</t>
  </si>
  <si>
    <t>Flange EVAP Bottom</t>
  </si>
  <si>
    <t>Flange top of Small Oil Tank</t>
  </si>
  <si>
    <t>Flange - Level Gauge Top</t>
  </si>
  <si>
    <t>Flange - Level Gauge Bottom</t>
  </si>
  <si>
    <t>Valve - Level Gauge</t>
  </si>
  <si>
    <t>Flange - Small Oil Tank Bottom</t>
  </si>
  <si>
    <t>Gate Valve</t>
  </si>
  <si>
    <t>Diaphragm Control Valve</t>
  </si>
  <si>
    <t>90 Connector</t>
  </si>
  <si>
    <t>Ball Valve Drain</t>
  </si>
  <si>
    <t>Flange to Bottom of 2nd Stage Heater Column</t>
  </si>
  <si>
    <t>Flange to Top of Column</t>
  </si>
  <si>
    <t>Flange from 2nd Stage Demister</t>
  </si>
  <si>
    <t>Flange #2 2nd Stage</t>
  </si>
  <si>
    <t>Coupling to Gauge #1</t>
  </si>
  <si>
    <t>Coupling to Gauge #2</t>
  </si>
  <si>
    <t>Flange to Small Oil Tank #2</t>
  </si>
  <si>
    <t>Flange from Demister to Small Oil Tank</t>
  </si>
  <si>
    <t>Flange to Small Oil Tank</t>
  </si>
  <si>
    <t>Sensor Coupling</t>
  </si>
  <si>
    <t>Flange Level Gauge Top</t>
  </si>
  <si>
    <t>Ball Valve Level Gauge Top</t>
  </si>
  <si>
    <t>Flange Level Gauge Bottom</t>
  </si>
  <si>
    <t>Ball Valve Level Gauge Bottom</t>
  </si>
  <si>
    <t>Flange Small Oil #2 Bottom</t>
  </si>
  <si>
    <t>Coupler</t>
  </si>
  <si>
    <t>Drain Line Reducer</t>
  </si>
  <si>
    <t>Pump - Small Oil Tank #2 Pump #1</t>
  </si>
  <si>
    <t>Flange Above Pump</t>
  </si>
  <si>
    <t>Coupling Ball</t>
  </si>
  <si>
    <t>"T" to Gauge</t>
  </si>
  <si>
    <t>90 to Drain Line</t>
  </si>
  <si>
    <t>90 Connector - from #15060</t>
  </si>
  <si>
    <t>Coupler Reducer</t>
  </si>
  <si>
    <t>Ball Valve to Drain</t>
  </si>
  <si>
    <t>Pump #2 (Small Oil Tank #2)</t>
  </si>
  <si>
    <t>Ball Valve - Connects to #15071</t>
  </si>
  <si>
    <t>3-Way Valve</t>
  </si>
  <si>
    <t>Coupling</t>
  </si>
  <si>
    <t>Pipe Coupling Union</t>
  </si>
  <si>
    <t>Flange from Demister</t>
  </si>
  <si>
    <t>Coupling to Gauge</t>
  </si>
  <si>
    <t>Flange - Condenser #1 Top</t>
  </si>
  <si>
    <t>Flange - Condenser #1 Bottom</t>
  </si>
  <si>
    <t>Top Level Sensor Flange</t>
  </si>
  <si>
    <t>Bottom Level Sensor Flange</t>
  </si>
  <si>
    <t>Flange - to sensor</t>
  </si>
  <si>
    <t>Coupling to Probe</t>
  </si>
  <si>
    <t>Coupling Reducer</t>
  </si>
  <si>
    <t>Union - from #15119</t>
  </si>
  <si>
    <t>Pump #1 Impeller</t>
  </si>
  <si>
    <t>90 Connector - from #15117</t>
  </si>
  <si>
    <t>Ball Valve Drain Line</t>
  </si>
  <si>
    <t>Pump #2 Impeller</t>
  </si>
  <si>
    <t>Flange - Small Oil Tank #1 Level Gauge Top</t>
  </si>
  <si>
    <t>Flange - Small Oil Tank #1 Level Gauge Bottom</t>
  </si>
  <si>
    <t>Flange - Small Oil Tank #2 Level Gauge Top</t>
  </si>
  <si>
    <t>Flange - Small Oil Tank #2 Level Gauge Bottom</t>
  </si>
  <si>
    <t>Top Column Flange</t>
  </si>
  <si>
    <t>Bottom Column Flange</t>
  </si>
  <si>
    <t>Flange Top Level Sensor</t>
  </si>
  <si>
    <t>Level Gauge Top Flange</t>
  </si>
  <si>
    <t>Bottom Level Sensor Gauge Flange</t>
  </si>
  <si>
    <t>Flange - Bottom of Condenser</t>
  </si>
  <si>
    <t>45 Coupling</t>
  </si>
  <si>
    <t>TCE Pump #1</t>
  </si>
  <si>
    <t>Coupling Reducer - at pump</t>
  </si>
  <si>
    <t>"T" Connector - from #15067</t>
  </si>
  <si>
    <t>45 Connector</t>
  </si>
  <si>
    <t>TCE Pump #2</t>
  </si>
  <si>
    <t>90 Connector - from #15180</t>
  </si>
  <si>
    <t>Pipe Adapter</t>
  </si>
  <si>
    <t>Actuator Valve</t>
  </si>
  <si>
    <t>*  Components 14001 through 14014 and 14101 through 14203 are assumed to handle 100% TCE.  Components 14015 through 14100 are handling a TCE-Oil liquid conservatively assumed to be 2% TCE.</t>
  </si>
  <si>
    <t>Flange - Meter</t>
  </si>
  <si>
    <t>Reducer Coupling with Gauge</t>
  </si>
  <si>
    <t>Thermo Coupling</t>
  </si>
  <si>
    <t>2-Way Valve - Automated</t>
  </si>
  <si>
    <t>Adapter</t>
  </si>
  <si>
    <t>Flange to Preheater</t>
  </si>
  <si>
    <t>Preheater Flange - Bottom of Preheater</t>
  </si>
  <si>
    <t>90 Connector - Insulated</t>
  </si>
  <si>
    <t>Ball Valve - Insulated</t>
  </si>
  <si>
    <t>Coupling to Temperature Probe</t>
  </si>
  <si>
    <t>T Connector</t>
  </si>
  <si>
    <t>Actuator</t>
  </si>
  <si>
    <t>Check Valve Plug</t>
  </si>
  <si>
    <t>Gauge Connector</t>
  </si>
  <si>
    <t>Filter Clamp</t>
  </si>
  <si>
    <t>3/8" Nipple</t>
  </si>
  <si>
    <t>3/8" Pipe Connector</t>
  </si>
  <si>
    <t>91 Connector</t>
  </si>
  <si>
    <t>Column flange to butterfly valve - column 1</t>
  </si>
  <si>
    <t>Column flange to butterfly valve - column 2</t>
  </si>
  <si>
    <t>Butterfly valve to 90 duct - column 1</t>
  </si>
  <si>
    <t>Butterfly valve to 90 duct - column 2</t>
  </si>
  <si>
    <t>90 flange to T - Column 1</t>
  </si>
  <si>
    <t>90 flange to T - Column 2</t>
  </si>
  <si>
    <t>T to duct flange</t>
  </si>
  <si>
    <t>Duct to T flange</t>
  </si>
  <si>
    <t>Drain plug in T</t>
  </si>
  <si>
    <t>Right side of T - abandoned (Shut off)</t>
  </si>
  <si>
    <t>Left side of T flint to duct</t>
  </si>
  <si>
    <t>Duct flange to 45</t>
  </si>
  <si>
    <t>45 flange to heat exchanger housing</t>
  </si>
  <si>
    <t>Heat exchanger housing</t>
  </si>
  <si>
    <t>45 to straight duct</t>
  </si>
  <si>
    <t>Bolt-Up Flange</t>
  </si>
  <si>
    <t>Butterfly Valve Flange Lower Connection</t>
  </si>
  <si>
    <t>Butterfly Valve Flange Upper Connection</t>
  </si>
  <si>
    <t>Inlet housing flange</t>
  </si>
  <si>
    <t>FB filter access door</t>
  </si>
  <si>
    <t>Saddle connection to FB exhaust to duct</t>
  </si>
  <si>
    <t>Welded joint duct to blower flange</t>
  </si>
  <si>
    <t>Blower flange to the blower fan housing</t>
  </si>
  <si>
    <t>Blower discharge housing to automated slide gate</t>
  </si>
  <si>
    <t>Slide gate to welded 90</t>
  </si>
  <si>
    <t xml:space="preserve">Drain plug  </t>
  </si>
  <si>
    <t>Inspection Port</t>
  </si>
  <si>
    <t>Wall penetration to EDO (Extractor, Dryer, Oven)Area</t>
  </si>
  <si>
    <t>Straight duct through exterior wall to 10K tank</t>
  </si>
  <si>
    <t>*  Components 15001 through 15174 &amp; 15243 are handling a TCE-Oil liquid conservatively assumed to be 2% TCE.  Components 15175 through 15242 are handling a TCE-Oil vapor conservatively assumed to be 5.6% TCE.</t>
  </si>
  <si>
    <t>Roof Penetration</t>
  </si>
  <si>
    <t>Ducting to Reducer Flange</t>
  </si>
  <si>
    <t>Reducer to Ducting Flange</t>
  </si>
  <si>
    <t>Ducting to 90 Flange</t>
  </si>
  <si>
    <t>90 to Ducting Flange</t>
  </si>
  <si>
    <t>Ducting to Feed Hopper Flange</t>
  </si>
  <si>
    <t>Feed Hopper to Ducting Morris Clamp</t>
  </si>
  <si>
    <t>Ducting Morris Clamp</t>
  </si>
  <si>
    <t>Ducting Flange/Roof Penetration</t>
  </si>
  <si>
    <t>Ducting to T Flange</t>
  </si>
  <si>
    <t>T to 22 Flange</t>
  </si>
  <si>
    <t>22 to Ducting Flange</t>
  </si>
  <si>
    <t>Hopper Lid Flange</t>
  </si>
  <si>
    <t>Cap to Cone Flange</t>
  </si>
  <si>
    <t>T to Ducting Flange</t>
  </si>
  <si>
    <t>90 to Ducting Morris Clamp</t>
  </si>
  <si>
    <t>Ducting to 90 Morris Clamp</t>
  </si>
  <si>
    <t>Ducting Morris Clamp after 90</t>
  </si>
  <si>
    <t>End Cap</t>
  </si>
  <si>
    <t>Roof Cap</t>
  </si>
  <si>
    <t>Cyclone door</t>
  </si>
  <si>
    <t>Roof penetration</t>
  </si>
  <si>
    <t>Ducting to 90˚ morris clamp</t>
  </si>
  <si>
    <t>90˚ to ducting morris clamp</t>
  </si>
  <si>
    <t>Ducting to 3 way connection morris clamp</t>
  </si>
  <si>
    <t>Morris clamp</t>
  </si>
  <si>
    <t>Cyclone to ducting morris clamp</t>
  </si>
  <si>
    <t>Top of cyclone to 90˚ flange</t>
  </si>
  <si>
    <t>90˚ to 45˚ flange</t>
  </si>
  <si>
    <t>45˚ to ducting flange</t>
  </si>
  <si>
    <t>Ducting to 45˚ flange</t>
  </si>
  <si>
    <t>90˚ to ducting flange</t>
  </si>
  <si>
    <t>90˚ lid</t>
  </si>
  <si>
    <t>90˚ to #3 baghouse flange</t>
  </si>
  <si>
    <t>Hatch</t>
  </si>
  <si>
    <t>Bolt-Up Collar</t>
  </si>
  <si>
    <t>Vent Control Handle</t>
  </si>
  <si>
    <t>Fan Connection</t>
  </si>
  <si>
    <t>Hydraulic Damper</t>
  </si>
  <si>
    <r>
      <t>Vacuum room vent to flange on 90</t>
    </r>
    <r>
      <rPr>
        <sz val="11"/>
        <color theme="1"/>
        <rFont val="Symbol"/>
        <family val="1"/>
        <charset val="2"/>
      </rPr>
      <t xml:space="preserve">° </t>
    </r>
    <r>
      <rPr>
        <sz val="11"/>
        <color theme="1"/>
        <rFont val="Calibri"/>
        <family val="2"/>
        <scheme val="minor"/>
      </rPr>
      <t>duct</t>
    </r>
  </si>
  <si>
    <t>90° duct flange to straight duct</t>
  </si>
  <si>
    <t>Straight duct flange to 45°</t>
  </si>
  <si>
    <t xml:space="preserve"> 45° flange to straight duct</t>
  </si>
  <si>
    <t>Straight duct flange to straight duct</t>
  </si>
  <si>
    <t>Straight duct to 45°</t>
  </si>
  <si>
    <t>Adaptor duct flange to South main SLA</t>
  </si>
  <si>
    <t>SLA Adaptor flange</t>
  </si>
  <si>
    <t>Pipe flange to SLA</t>
  </si>
  <si>
    <t>Saddle connection to SLA duct</t>
  </si>
  <si>
    <t>Wall penetration ducting to SLA return</t>
  </si>
  <si>
    <t>45° to ducting flange connection SLA return</t>
  </si>
  <si>
    <t>Ducting to flange connection to SLA return</t>
  </si>
  <si>
    <t>Ducting to 45° to flange connection SLA return</t>
  </si>
  <si>
    <t>Ducting to 90° flange connection SLA return</t>
  </si>
  <si>
    <t>90° to 22° to flange connection SLA return</t>
  </si>
  <si>
    <t>22° to ducting flange connection SLA return</t>
  </si>
  <si>
    <t>Ducting to 45° flange connection SLA return</t>
  </si>
  <si>
    <t>Ducting to main SLA flange connection</t>
  </si>
  <si>
    <t>Wall penetration duct from Teklon L-2 oven to SLA</t>
  </si>
  <si>
    <t>Spacer to  90° flange connection</t>
  </si>
  <si>
    <t>90° to spacer flange connection</t>
  </si>
  <si>
    <t>"T" to blind Flange end cap</t>
  </si>
  <si>
    <t>"T" to ducting connection</t>
  </si>
  <si>
    <t>Ducting to blower flange connection</t>
  </si>
  <si>
    <t>Blower housing flange</t>
  </si>
  <si>
    <t>Blower adaptor flange</t>
  </si>
  <si>
    <t>Adaptor flange to duct</t>
  </si>
  <si>
    <t>Duct to duct flange connection</t>
  </si>
  <si>
    <t>Gauge sensor coupling</t>
  </si>
  <si>
    <t>Duct to 45° flange connection</t>
  </si>
  <si>
    <t>45° flange connection to duct</t>
  </si>
  <si>
    <t xml:space="preserve">Ducting  Flange to spacer duct </t>
  </si>
  <si>
    <t xml:space="preserve">Spacer to duct flange to 90° </t>
  </si>
  <si>
    <t xml:space="preserve"> 90° to"T"</t>
  </si>
  <si>
    <t>"T" to South Main SLA Duct</t>
  </si>
  <si>
    <t>*  System components handle a Li-Ion SLA TCE onservatively assumed to contain 3.85% TCE.</t>
  </si>
  <si>
    <t>Main process hood to SLA</t>
  </si>
  <si>
    <t>Sample tube port</t>
  </si>
  <si>
    <t>Spiral duct flange to 45° duct</t>
  </si>
  <si>
    <t>Sample tube port (yellow)</t>
  </si>
  <si>
    <t>Plugged port</t>
  </si>
  <si>
    <t>duct to duct flange</t>
  </si>
  <si>
    <t>sample port (green)</t>
  </si>
  <si>
    <t>Test port  - 1/4 in ss tubing</t>
  </si>
  <si>
    <t>damper valve bearing connection</t>
  </si>
  <si>
    <t>duct flange to 90° duct</t>
  </si>
  <si>
    <t>90° flange to spiral duct</t>
  </si>
  <si>
    <r>
      <t>45</t>
    </r>
    <r>
      <rPr>
        <sz val="11"/>
        <color theme="1"/>
        <rFont val="Symbol"/>
        <family val="1"/>
        <charset val="2"/>
      </rPr>
      <t xml:space="preserve">° </t>
    </r>
    <r>
      <rPr>
        <sz val="11"/>
        <color theme="1"/>
        <rFont val="Calibri"/>
        <family val="2"/>
        <scheme val="minor"/>
      </rPr>
      <t>flange spiral duct</t>
    </r>
  </si>
  <si>
    <t>Blind flange and cover for future L-12 (L6-A)</t>
  </si>
  <si>
    <t>Flange from duct in building 1 to external duct</t>
  </si>
  <si>
    <t>Flange to duct "T"</t>
  </si>
  <si>
    <t>"T" to flange</t>
  </si>
  <si>
    <t xml:space="preserve">sample port </t>
  </si>
  <si>
    <r>
      <t>Flange to 90</t>
    </r>
    <r>
      <rPr>
        <sz val="11"/>
        <color theme="1"/>
        <rFont val="Symbol"/>
        <family val="1"/>
        <charset val="2"/>
      </rPr>
      <t>°</t>
    </r>
  </si>
  <si>
    <t xml:space="preserve"> 90° duct flange to  90° duct</t>
  </si>
  <si>
    <t>Saddle connection from platform condensers to SLA</t>
  </si>
  <si>
    <t>Bolted flange to the top of the heat Exchanger</t>
  </si>
  <si>
    <t>ENTEK Equipment Outside of Containment that Processes Liquids and Vapors Containing TCE</t>
  </si>
  <si>
    <t xml:space="preserve">Prepared for ODEQ/CAO </t>
  </si>
  <si>
    <t>TCE Emissions 
Lbs/Year</t>
  </si>
  <si>
    <t>List of Zones:</t>
  </si>
  <si>
    <t>Zone Description:</t>
  </si>
  <si>
    <t>Content Description:</t>
  </si>
  <si>
    <t>Non-Point Source</t>
  </si>
  <si>
    <t>Point Source</t>
  </si>
  <si>
    <t>Zone 1</t>
  </si>
  <si>
    <t>South Process Oil Tank to Air Strippers</t>
  </si>
  <si>
    <t>Exterior tank and connected piping &amp; ducting</t>
  </si>
  <si>
    <t>-</t>
  </si>
  <si>
    <t>Zone 2</t>
  </si>
  <si>
    <t>Teklon L-2 PAQ System</t>
  </si>
  <si>
    <t>PAQ ducting from TEKLON L-2 &amp; BS Regrind room</t>
  </si>
  <si>
    <t>Zone 3</t>
  </si>
  <si>
    <t>Teklon TDO Exhaust</t>
  </si>
  <si>
    <t>Only ducting to the middle of the pipe bridge</t>
  </si>
  <si>
    <t>Zone 4A</t>
  </si>
  <si>
    <t>High Deck - Layers Tank Pump System - ENCLOSED</t>
  </si>
  <si>
    <t>All equipment with TCE/Water, and Pure TCE</t>
  </si>
  <si>
    <t>Zone 4B</t>
  </si>
  <si>
    <t>High Deck - Pure Solvent Transfer Tank System - ENCLOSED</t>
  </si>
  <si>
    <t>Zone 4C</t>
  </si>
  <si>
    <t>North Decanter and Heat Exchanger - ENCLOSED</t>
  </si>
  <si>
    <t>Zone 4D</t>
  </si>
  <si>
    <t>South Decanter and Heat Exchanger - ENCLOSED</t>
  </si>
  <si>
    <t>Zone 4E</t>
  </si>
  <si>
    <t>High Deck - Layers Tank - ENCLOSED</t>
  </si>
  <si>
    <t>Zone 4F</t>
  </si>
  <si>
    <t>High Deck - Header - Connected to SLA - ENCLOSED</t>
  </si>
  <si>
    <t>Zone 4G</t>
  </si>
  <si>
    <t>High Deck - Layers Tank Filter System - ENCLOSED</t>
  </si>
  <si>
    <t>Zone 5</t>
  </si>
  <si>
    <t>High Deck - Carbon Bed Waste Water Equipment- Air Stripper - ENCLOSED</t>
  </si>
  <si>
    <t>Air Stripping equipment processing TCE and Water</t>
  </si>
  <si>
    <t>Zone 6</t>
  </si>
  <si>
    <t>Water Distillation Column: Alpha Laval Heat Exchanger Pad</t>
  </si>
  <si>
    <t>Zone 7</t>
  </si>
  <si>
    <t>Ducting Up To Carbon Beds</t>
  </si>
  <si>
    <t>Ducting up to the carbon beds</t>
  </si>
  <si>
    <t>Zone 8</t>
  </si>
  <si>
    <t xml:space="preserve">SLA Main Air Heat Exchanger </t>
  </si>
  <si>
    <t>Included with Zone 7</t>
  </si>
  <si>
    <t>Zone 9</t>
  </si>
  <si>
    <t>EU-1 (CB-1) 4 Bed System</t>
  </si>
  <si>
    <t>All carbon beds</t>
  </si>
  <si>
    <t>Zone 10</t>
  </si>
  <si>
    <t>TCE Transfer Rack</t>
  </si>
  <si>
    <t>Receiving dock where TCE is unloaded</t>
  </si>
  <si>
    <t>Zone 11</t>
  </si>
  <si>
    <t>TCE Storage Tanks &amp; Transfer System (Mostly Welded) - ENCLOSED</t>
  </si>
  <si>
    <t>(2) tanks and associated piping for storing and transferring TCE for use</t>
  </si>
  <si>
    <t>Zone 12A</t>
  </si>
  <si>
    <t>Solvent Tanks Phase Separator - ENCLOSED</t>
  </si>
  <si>
    <t>TCE and Water</t>
  </si>
  <si>
    <t>Zone 12B</t>
  </si>
  <si>
    <t>Solvent Tanks Phase Separator</t>
  </si>
  <si>
    <t>Zone 13</t>
  </si>
  <si>
    <t>Building # 1 Negative Air Ducting</t>
  </si>
  <si>
    <t>TCE vapor under negative draw towards EU1- Carbon Bed System</t>
  </si>
  <si>
    <t>Zone 14</t>
  </si>
  <si>
    <t>L-8 Distillation Skid</t>
  </si>
  <si>
    <t xml:space="preserve">TCE/Oil Distillation, vapor condensing, TCE and Oil transfer piping </t>
  </si>
  <si>
    <t>Zone 15</t>
  </si>
  <si>
    <t>Oil Air Stripping - South Interior Extruder Area</t>
  </si>
  <si>
    <t>TCE/Oil Air Stripping, TCE vapor ducting, oil transfer piping</t>
  </si>
  <si>
    <t>Zone 16</t>
  </si>
  <si>
    <t>Blacksheet Regrind Transfer System</t>
  </si>
  <si>
    <t>Ducting /Piping pulling air from the Extruder side of the walls</t>
  </si>
  <si>
    <t>Zone 17</t>
  </si>
  <si>
    <t>Greysheet Regrind Transfer System</t>
  </si>
  <si>
    <t>Ducting /Piping pulling air from the Winder side of the walls</t>
  </si>
  <si>
    <t>Zone 18</t>
  </si>
  <si>
    <t>Vacuum System</t>
  </si>
  <si>
    <t>Exhaust from Vacuum System Room to SLA</t>
  </si>
  <si>
    <t>Zone 19</t>
  </si>
  <si>
    <t>Teklon SLA Exhaust</t>
  </si>
  <si>
    <t>Teklon lines to main SLA header</t>
  </si>
  <si>
    <t>Zone 20</t>
  </si>
  <si>
    <t>Main SLA - Roof ducting to Heat Exchanger</t>
  </si>
  <si>
    <t>Ducting from TCE containing processes to the Heat Exchanger</t>
  </si>
  <si>
    <t>TCE Emissions in Tons/Year</t>
  </si>
  <si>
    <t xml:space="preserve">Solvent Tanks Phase Separator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</si>
</sst>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0.000%"/>
    <numFmt numFmtId="165" formatCode="0.0000%"/>
    <numFmt numFmtId="166" formatCode="#,##0.00000"/>
    <numFmt numFmtId="167" formatCode="0.00000"/>
    <numFmt numFmtId="168" formatCode="dd\-mmm\-yyyy"/>
  </numFmts>
  <fonts count="16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theme="1"/>
      <name val="Symbol"/>
      <family val="1"/>
      <charset val="2"/>
    </font>
    <font>
      <sz val="11"/>
      <color theme="1"/>
      <name val="Calibri"/>
      <family val="2"/>
    </font>
    <font>
      <b/>
      <sz val="9"/>
      <name val="Tahoma"/>
      <family val="2"/>
      <charset val="1"/>
    </font>
    <font>
      <sz val="9"/>
      <name val="Tahoma"/>
      <family val="2"/>
      <charset val="1"/>
    </font>
    <font>
      <b/>
      <sz val="14"/>
      <color indexed="8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u val="single"/>
      <sz val="14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5" tint="-0.49991"/>
        <bgColor indexed="64"/>
      </patternFill>
    </fill>
    <fill>
      <patternFill patternType="solid">
        <fgColor theme="5" tint="0.599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39998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/>
      <top style="double">
        <color auto="1"/>
      </top>
      <bottom/>
    </border>
    <border>
      <left style="thin">
        <color auto="1"/>
      </left>
      <right/>
      <top/>
      <bottom style="thin">
        <color auto="1"/>
      </bottom>
    </border>
    <border>
      <left/>
      <right/>
      <top/>
      <bottom style="thin">
        <color auto="1"/>
      </bottom>
    </border>
    <border>
      <left/>
      <right/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</borders>
  <cellStyleXfs count="21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0" fillId="0" borderId="0">
      <alignment/>
      <protection/>
    </xf>
  </cellStyleXfs>
  <cellXfs count="136">
    <xf numFmtId="0" fontId="0" fillId="0" borderId="0" xfId="0"/>
    <xf numFmtId="0" fontId="3" fillId="0" borderId="0" xfId="20" applyFont="1">
      <alignment/>
      <protection/>
    </xf>
    <xf numFmtId="0" fontId="0" fillId="0" borderId="0" xfId="20" applyAlignment="1">
      <alignment horizontal="left" vertical="center"/>
      <protection/>
    </xf>
    <xf numFmtId="0" fontId="0" fillId="0" borderId="0" xfId="20" applyAlignment="1">
      <alignment horizontal="center" vertical="center"/>
      <protection/>
    </xf>
    <xf numFmtId="0" fontId="0" fillId="0" borderId="0" xfId="20" applyAlignment="1">
      <alignment vertical="center"/>
      <protection/>
    </xf>
    <xf numFmtId="0" fontId="0" fillId="0" borderId="0" xfId="20">
      <alignment/>
      <protection/>
    </xf>
    <xf numFmtId="0" fontId="4" fillId="0" borderId="0" xfId="20" applyFont="1">
      <alignment/>
      <protection/>
    </xf>
    <xf numFmtId="0" fontId="6" fillId="2" borderId="1" xfId="20" applyFont="1" applyFill="1" applyBorder="1" applyAlignment="1">
      <alignment horizontal="center" vertical="center" wrapText="1"/>
      <protection/>
    </xf>
    <xf numFmtId="9" fontId="0" fillId="0" borderId="0" xfId="20" applyNumberFormat="1" applyAlignment="1">
      <alignment horizontal="center" vertical="center"/>
      <protection/>
    </xf>
    <xf numFmtId="10" fontId="0" fillId="0" borderId="0" xfId="20" applyNumberFormat="1" applyAlignment="1">
      <alignment horizontal="center" vertical="center"/>
      <protection/>
    </xf>
    <xf numFmtId="164" fontId="0" fillId="0" borderId="0" xfId="20" applyNumberFormat="1" applyAlignment="1">
      <alignment horizontal="center" vertical="center"/>
      <protection/>
    </xf>
    <xf numFmtId="165" fontId="0" fillId="0" borderId="0" xfId="20" applyNumberFormat="1" applyAlignment="1">
      <alignment horizontal="center" vertical="center"/>
      <protection/>
    </xf>
    <xf numFmtId="9" fontId="0" fillId="0" borderId="0" xfId="20" applyNumberFormat="1" applyAlignment="1">
      <alignment horizontal="left" vertical="center"/>
      <protection/>
    </xf>
    <xf numFmtId="0" fontId="6" fillId="3" borderId="1" xfId="20" applyFont="1" applyFill="1" applyBorder="1" applyAlignment="1">
      <alignment vertical="center"/>
      <protection/>
    </xf>
    <xf numFmtId="166" fontId="0" fillId="0" borderId="0" xfId="20" applyNumberFormat="1" applyAlignment="1">
      <alignment horizontal="center" vertical="center"/>
      <protection/>
    </xf>
    <xf numFmtId="166" fontId="7" fillId="0" borderId="0" xfId="20" applyNumberFormat="1" applyFont="1" applyAlignment="1">
      <alignment horizontal="center" vertical="center"/>
      <protection/>
    </xf>
    <xf numFmtId="9" fontId="0" fillId="0" borderId="0" xfId="15" applyFont="1" applyFill="1" applyBorder="1" applyAlignment="1">
      <alignment horizontal="center" vertical="center"/>
    </xf>
    <xf numFmtId="167" fontId="0" fillId="0" borderId="0" xfId="20" applyNumberFormat="1" applyFont="1" applyAlignment="1">
      <alignment horizontal="center" vertical="center"/>
      <protection/>
    </xf>
    <xf numFmtId="9" fontId="0" fillId="0" borderId="0" xfId="15" applyFont="1" applyAlignment="1">
      <alignment horizontal="center" vertical="center"/>
    </xf>
    <xf numFmtId="9" fontId="7" fillId="0" borderId="0" xfId="15" applyFont="1" applyAlignment="1">
      <alignment horizontal="center" vertical="center"/>
    </xf>
    <xf numFmtId="9" fontId="0" fillId="4" borderId="0" xfId="15" applyFont="1" applyFill="1" applyAlignment="1">
      <alignment horizontal="center" vertical="center"/>
    </xf>
    <xf numFmtId="0" fontId="0" fillId="0" borderId="0" xfId="20" applyAlignment="1">
      <alignment wrapText="1"/>
      <protection/>
    </xf>
    <xf numFmtId="9" fontId="0" fillId="0" borderId="0" xfId="20" applyNumberFormat="1" applyAlignment="1">
      <alignment vertical="center"/>
      <protection/>
    </xf>
    <xf numFmtId="0" fontId="2" fillId="0" borderId="0" xfId="20" applyFont="1">
      <alignment/>
      <protection/>
    </xf>
    <xf numFmtId="167" fontId="0" fillId="0" borderId="0" xfId="18" applyNumberFormat="1" applyFont="1" applyAlignment="1">
      <alignment horizontal="left" vertical="center"/>
    </xf>
    <xf numFmtId="10" fontId="0" fillId="0" borderId="0" xfId="20" applyNumberFormat="1" applyAlignment="1">
      <alignment horizontal="left" vertical="center"/>
      <protection/>
    </xf>
    <xf numFmtId="0" fontId="3" fillId="5" borderId="0" xfId="20" applyFont="1" applyFill="1" applyAlignment="1">
      <alignment horizontal="center" vertical="center"/>
      <protection/>
    </xf>
    <xf numFmtId="0" fontId="2" fillId="0" borderId="0" xfId="20" applyFont="1" applyAlignment="1">
      <alignment horizontal="left" vertical="center"/>
      <protection/>
    </xf>
    <xf numFmtId="10" fontId="0" fillId="0" borderId="0" xfId="15" applyNumberFormat="1" applyFont="1" applyAlignment="1">
      <alignment horizontal="center" vertical="center"/>
    </xf>
    <xf numFmtId="0" fontId="0" fillId="0" borderId="0" xfId="20" applyAlignment="1">
      <alignment horizontal="right" vertical="center"/>
      <protection/>
    </xf>
    <xf numFmtId="0" fontId="2" fillId="5" borderId="0" xfId="20" applyFont="1" applyFill="1" applyAlignment="1">
      <alignment horizontal="center" vertical="center"/>
      <protection/>
    </xf>
    <xf numFmtId="4" fontId="8" fillId="0" borderId="2" xfId="20" applyNumberFormat="1" applyFont="1" applyBorder="1" applyAlignment="1">
      <alignment horizontal="center" vertical="center"/>
      <protection/>
    </xf>
    <xf numFmtId="10" fontId="8" fillId="0" borderId="0" xfId="15" applyNumberFormat="1" applyFont="1" applyFill="1" applyBorder="1" applyAlignment="1">
      <alignment horizontal="center" vertical="center"/>
    </xf>
    <xf numFmtId="0" fontId="2" fillId="0" borderId="0" xfId="20" applyFont="1" applyAlignment="1">
      <alignment horizontal="right" vertical="center"/>
      <protection/>
    </xf>
    <xf numFmtId="11" fontId="8" fillId="6" borderId="2" xfId="20" applyNumberFormat="1" applyFont="1" applyFill="1" applyBorder="1" applyAlignment="1">
      <alignment horizontal="right" vertical="center"/>
      <protection/>
    </xf>
    <xf numFmtId="0" fontId="2" fillId="5" borderId="3" xfId="20" applyFont="1" applyFill="1" applyBorder="1" applyAlignment="1">
      <alignment horizontal="center" vertical="center" wrapText="1"/>
      <protection/>
    </xf>
    <xf numFmtId="0" fontId="2" fillId="0" borderId="1" xfId="20" applyFont="1" applyBorder="1" applyAlignment="1">
      <alignment horizontal="center" vertical="center"/>
      <protection/>
    </xf>
    <xf numFmtId="0" fontId="2" fillId="0" borderId="1" xfId="20" applyFont="1" applyBorder="1" applyAlignment="1">
      <alignment horizontal="left" vertical="center"/>
      <protection/>
    </xf>
    <xf numFmtId="0" fontId="2" fillId="0" borderId="1" xfId="20" applyFont="1" applyBorder="1" applyAlignment="1">
      <alignment horizontal="center" vertical="center" wrapText="1"/>
      <protection/>
    </xf>
    <xf numFmtId="10" fontId="2" fillId="0" borderId="1" xfId="15" applyNumberFormat="1" applyFont="1" applyBorder="1" applyAlignment="1">
      <alignment horizontal="center" vertical="center" wrapText="1"/>
    </xf>
    <xf numFmtId="0" fontId="0" fillId="0" borderId="0" xfId="20" applyAlignment="1" quotePrefix="1">
      <alignment horizontal="center" vertical="center"/>
      <protection/>
    </xf>
    <xf numFmtId="3" fontId="0" fillId="0" borderId="0" xfId="15" applyNumberFormat="1" applyFont="1" applyFill="1" applyAlignment="1">
      <alignment horizontal="center" vertical="center"/>
    </xf>
    <xf numFmtId="10" fontId="0" fillId="0" borderId="0" xfId="15" applyNumberFormat="1" applyFont="1" applyFill="1" applyAlignment="1">
      <alignment horizontal="center" vertical="center"/>
    </xf>
    <xf numFmtId="11" fontId="0" fillId="0" borderId="0" xfId="20" applyNumberFormat="1" applyAlignment="1">
      <alignment horizontal="right" vertical="center"/>
      <protection/>
    </xf>
    <xf numFmtId="10" fontId="0" fillId="0" borderId="0" xfId="15" applyNumberFormat="1" applyFont="1" applyFill="1" applyAlignment="1">
      <alignment horizontal="right" vertical="center"/>
    </xf>
    <xf numFmtId="11" fontId="0" fillId="0" borderId="0" xfId="20" applyNumberFormat="1">
      <alignment/>
      <protection/>
    </xf>
    <xf numFmtId="0" fontId="0" fillId="7" borderId="0" xfId="20" applyFill="1">
      <alignment/>
      <protection/>
    </xf>
    <xf numFmtId="0" fontId="0" fillId="7" borderId="0" xfId="20" applyFill="1" applyAlignment="1">
      <alignment horizontal="left" vertical="center"/>
      <protection/>
    </xf>
    <xf numFmtId="0" fontId="0" fillId="8" borderId="0" xfId="20" applyFill="1">
      <alignment/>
      <protection/>
    </xf>
    <xf numFmtId="0" fontId="0" fillId="8" borderId="0" xfId="20" applyFill="1" applyAlignment="1">
      <alignment horizontal="left" vertical="center"/>
      <protection/>
    </xf>
    <xf numFmtId="11" fontId="0" fillId="9" borderId="0" xfId="20" applyNumberFormat="1" applyFill="1">
      <alignment/>
      <protection/>
    </xf>
    <xf numFmtId="0" fontId="0" fillId="9" borderId="0" xfId="20" applyFill="1" applyAlignment="1" quotePrefix="1">
      <alignment horizontal="center" vertical="center"/>
      <protection/>
    </xf>
    <xf numFmtId="0" fontId="0" fillId="9" borderId="0" xfId="20" applyFill="1">
      <alignment/>
      <protection/>
    </xf>
    <xf numFmtId="0" fontId="0" fillId="9" borderId="0" xfId="20" applyFill="1" applyAlignment="1">
      <alignment horizontal="left" vertical="center"/>
      <protection/>
    </xf>
    <xf numFmtId="3" fontId="0" fillId="9" borderId="0" xfId="15" applyNumberFormat="1" applyFont="1" applyFill="1" applyAlignment="1">
      <alignment horizontal="center" vertical="center"/>
    </xf>
    <xf numFmtId="0" fontId="0" fillId="5" borderId="0" xfId="20" applyFill="1" applyAlignment="1">
      <alignment horizontal="center" vertical="center"/>
      <protection/>
    </xf>
    <xf numFmtId="0" fontId="0" fillId="0" borderId="0" xfId="20" applyAlignment="1">
      <alignment vertical="center" wrapText="1"/>
      <protection/>
    </xf>
    <xf numFmtId="0" fontId="0" fillId="0" borderId="0" xfId="20" applyAlignment="1">
      <alignment horizontal="center" vertical="center" wrapText="1"/>
      <protection/>
    </xf>
    <xf numFmtId="10" fontId="0" fillId="0" borderId="0" xfId="15" applyNumberFormat="1" applyFont="1" applyAlignment="1">
      <alignment horizontal="center" vertical="center" wrapText="1"/>
    </xf>
    <xf numFmtId="0" fontId="13" fillId="0" borderId="0" xfId="20" applyFont="1" applyAlignment="1">
      <alignment horizontal="center" vertical="center"/>
      <protection/>
    </xf>
    <xf numFmtId="0" fontId="13" fillId="0" borderId="0" xfId="20" applyFont="1">
      <alignment/>
      <protection/>
    </xf>
    <xf numFmtId="0" fontId="2" fillId="0" borderId="0" xfId="20" applyFont="1" applyAlignment="1">
      <alignment horizontal="left"/>
      <protection/>
    </xf>
    <xf numFmtId="0" fontId="0" fillId="0" borderId="0" xfId="20" applyAlignment="1">
      <alignment horizontal="center"/>
      <protection/>
    </xf>
    <xf numFmtId="0" fontId="0" fillId="0" borderId="0" xfId="20" applyAlignment="1">
      <alignment horizontal="left"/>
      <protection/>
    </xf>
    <xf numFmtId="4" fontId="8" fillId="0" borderId="2" xfId="20" applyNumberFormat="1" applyFont="1" applyBorder="1" applyAlignment="1">
      <alignment horizontal="right" vertical="center"/>
      <protection/>
    </xf>
    <xf numFmtId="4" fontId="8" fillId="0" borderId="0" xfId="20" applyNumberFormat="1" applyFont="1" applyAlignment="1">
      <alignment horizontal="right" vertical="center"/>
      <protection/>
    </xf>
    <xf numFmtId="0" fontId="2" fillId="0" borderId="3" xfId="20" applyFont="1" applyBorder="1" applyAlignment="1">
      <alignment horizontal="center" vertical="center"/>
      <protection/>
    </xf>
    <xf numFmtId="0" fontId="0" fillId="8" borderId="0" xfId="20" applyFill="1" applyAlignment="1">
      <alignment horizontal="left"/>
      <protection/>
    </xf>
    <xf numFmtId="3" fontId="0" fillId="0" borderId="0" xfId="15" applyNumberFormat="1" applyFont="1" applyAlignment="1">
      <alignment horizontal="right" vertical="center"/>
    </xf>
    <xf numFmtId="0" fontId="0" fillId="4" borderId="0" xfId="20" applyFill="1" applyAlignment="1">
      <alignment horizontal="left"/>
      <protection/>
    </xf>
    <xf numFmtId="0" fontId="0" fillId="0" borderId="0" xfId="20" applyFont="1">
      <alignment/>
      <protection/>
    </xf>
    <xf numFmtId="2" fontId="0" fillId="0" borderId="0" xfId="20" applyNumberFormat="1" applyAlignment="1">
      <alignment horizontal="right" vertical="center"/>
      <protection/>
    </xf>
    <xf numFmtId="0" fontId="13" fillId="0" borderId="0" xfId="20" applyFont="1" applyAlignment="1">
      <alignment vertical="center"/>
      <protection/>
    </xf>
    <xf numFmtId="9" fontId="0" fillId="0" borderId="0" xfId="15" applyFont="1"/>
    <xf numFmtId="10" fontId="0" fillId="0" borderId="0" xfId="15" applyNumberFormat="1" applyFont="1"/>
    <xf numFmtId="9" fontId="8" fillId="0" borderId="0" xfId="15" applyFont="1" applyFill="1" applyBorder="1" applyAlignment="1">
      <alignment horizontal="right" vertical="center"/>
    </xf>
    <xf numFmtId="10" fontId="2" fillId="0" borderId="0" xfId="15" applyNumberFormat="1" applyFont="1" applyAlignment="1">
      <alignment horizontal="right" vertical="center"/>
    </xf>
    <xf numFmtId="9" fontId="2" fillId="0" borderId="1" xfId="15" applyFont="1" applyBorder="1" applyAlignment="1">
      <alignment horizontal="center" vertical="center" wrapText="1"/>
    </xf>
    <xf numFmtId="164" fontId="0" fillId="0" borderId="0" xfId="15" applyNumberFormat="1" applyFont="1" applyFill="1" applyAlignment="1">
      <alignment horizontal="right" vertical="center"/>
    </xf>
    <xf numFmtId="3" fontId="0" fillId="0" borderId="0" xfId="15" applyNumberFormat="1" applyFont="1" applyAlignment="1">
      <alignment horizontal="center" vertical="center"/>
    </xf>
    <xf numFmtId="9" fontId="0" fillId="0" borderId="0" xfId="15" applyFont="1" applyAlignment="1">
      <alignment horizontal="right" vertical="center"/>
    </xf>
    <xf numFmtId="10" fontId="0" fillId="0" borderId="0" xfId="15" applyNumberFormat="1" applyFont="1" applyAlignment="1">
      <alignment horizontal="right" vertical="center"/>
    </xf>
    <xf numFmtId="0" fontId="2" fillId="0" borderId="3" xfId="20" applyFont="1" applyBorder="1" applyAlignment="1">
      <alignment vertical="center"/>
      <protection/>
    </xf>
    <xf numFmtId="0" fontId="2" fillId="0" borderId="1" xfId="20" applyFont="1" applyBorder="1" applyAlignment="1">
      <alignment vertical="center"/>
      <protection/>
    </xf>
    <xf numFmtId="3" fontId="0" fillId="0" borderId="0" xfId="15" applyNumberFormat="1" applyFont="1" applyFill="1" applyAlignment="1">
      <alignment horizontal="right" vertical="center"/>
    </xf>
    <xf numFmtId="0" fontId="0" fillId="0" borderId="0" xfId="20" applyAlignment="1">
      <alignment horizontal="left"/>
      <protection/>
    </xf>
    <xf numFmtId="10" fontId="0" fillId="0" borderId="0" xfId="15" applyNumberFormat="1" applyFont="1" applyAlignment="1">
      <alignment horizontal="left"/>
    </xf>
    <xf numFmtId="11" fontId="2" fillId="0" borderId="1" xfId="20" applyNumberFormat="1" applyFont="1" applyBorder="1" applyAlignment="1">
      <alignment horizontal="center" vertical="center" wrapText="1"/>
      <protection/>
    </xf>
    <xf numFmtId="0" fontId="0" fillId="7" borderId="0" xfId="20" applyFill="1" applyAlignment="1">
      <alignment horizontal="left"/>
      <protection/>
    </xf>
    <xf numFmtId="11" fontId="2" fillId="0" borderId="0" xfId="20" applyNumberFormat="1" applyFont="1" applyAlignment="1">
      <alignment horizontal="right" vertical="center"/>
      <protection/>
    </xf>
    <xf numFmtId="164" fontId="0" fillId="0" borderId="0" xfId="15" applyNumberFormat="1" applyFont="1" applyAlignment="1">
      <alignment horizontal="right" vertical="center"/>
    </xf>
    <xf numFmtId="164" fontId="0" fillId="0" borderId="0" xfId="15" applyNumberFormat="1" applyFont="1"/>
    <xf numFmtId="164" fontId="2" fillId="0" borderId="0" xfId="15" applyNumberFormat="1" applyFont="1" applyAlignment="1">
      <alignment horizontal="right" vertical="center"/>
    </xf>
    <xf numFmtId="164" fontId="2" fillId="0" borderId="1" xfId="15" applyNumberFormat="1" applyFont="1" applyBorder="1" applyAlignment="1">
      <alignment horizontal="center" vertical="center" wrapText="1"/>
    </xf>
    <xf numFmtId="11" fontId="0" fillId="0" borderId="0" xfId="20" applyNumberFormat="1" applyFill="1" applyAlignment="1">
      <alignment horizontal="right" vertical="center"/>
      <protection/>
    </xf>
    <xf numFmtId="0" fontId="0" fillId="0" borderId="0" xfId="20" quotePrefix="1">
      <alignment/>
      <protection/>
    </xf>
    <xf numFmtId="0" fontId="0" fillId="0" borderId="0" xfId="20" applyAlignment="1">
      <alignment horizontal="left"/>
      <protection/>
    </xf>
    <xf numFmtId="165" fontId="0" fillId="0" borderId="0" xfId="15" applyNumberFormat="1" applyFont="1" applyAlignment="1">
      <alignment horizontal="right" vertical="center"/>
    </xf>
    <xf numFmtId="165" fontId="2" fillId="0" borderId="1" xfId="15" applyNumberFormat="1" applyFont="1" applyBorder="1" applyAlignment="1">
      <alignment horizontal="center" vertical="center" wrapText="1"/>
    </xf>
    <xf numFmtId="0" fontId="2" fillId="0" borderId="0" xfId="20" applyFont="1" applyAlignment="1">
      <alignment horizontal="center" vertical="center"/>
      <protection/>
    </xf>
    <xf numFmtId="165" fontId="0" fillId="0" borderId="0" xfId="15" applyNumberFormat="1" applyFont="1" applyFill="1" applyAlignment="1">
      <alignment horizontal="right" vertical="center"/>
    </xf>
    <xf numFmtId="10" fontId="0" fillId="0" borderId="0" xfId="15" applyNumberFormat="1" applyFont="1" applyFill="1"/>
    <xf numFmtId="0" fontId="0" fillId="10" borderId="0" xfId="20" applyFill="1" applyAlignment="1">
      <alignment horizontal="left"/>
      <protection/>
    </xf>
    <xf numFmtId="165" fontId="0" fillId="0" borderId="0" xfId="15" applyNumberFormat="1" applyFont="1" applyAlignment="1">
      <alignment horizontal="left" vertical="center"/>
    </xf>
    <xf numFmtId="0" fontId="0" fillId="8" borderId="0" xfId="0" applyFill="1"/>
    <xf numFmtId="0" fontId="14" fillId="0" borderId="0" xfId="0" applyFont="1" applyAlignment="1">
      <alignment horizontal="left" vertical="center"/>
    </xf>
    <xf numFmtId="168" fontId="3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centerContinuous" wrapText="1"/>
    </xf>
    <xf numFmtId="0" fontId="0" fillId="0" borderId="0" xfId="0" applyAlignment="1">
      <alignment horizontal="centerContinuous"/>
    </xf>
    <xf numFmtId="0" fontId="3" fillId="0" borderId="0" xfId="0" applyFont="1"/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0" fontId="4" fillId="0" borderId="4" xfId="0" applyFont="1" applyBorder="1" applyAlignment="1">
      <alignment horizontal="right" vertical="center"/>
    </xf>
    <xf numFmtId="3" fontId="4" fillId="0" borderId="4" xfId="0" applyNumberFormat="1" applyFont="1" applyBorder="1" applyAlignment="1">
      <alignment horizontal="center"/>
    </xf>
    <xf numFmtId="0" fontId="4" fillId="0" borderId="0" xfId="0" applyFont="1" applyAlignment="1">
      <alignment horizontal="right" vertical="center" wrapText="1"/>
    </xf>
    <xf numFmtId="0" fontId="4" fillId="0" borderId="0" xfId="0" applyFont="1" applyAlignment="1">
      <alignment horizontal="right" vertical="center"/>
    </xf>
    <xf numFmtId="4" fontId="4" fillId="0" borderId="0" xfId="0" applyNumberFormat="1" applyFont="1"/>
    <xf numFmtId="4" fontId="0" fillId="0" borderId="0" xfId="0" applyNumberFormat="1"/>
    <xf numFmtId="4" fontId="0" fillId="0" borderId="0" xfId="0" applyNumberFormat="1" applyFill="1" applyAlignment="1">
      <alignment horizontal="center"/>
    </xf>
    <xf numFmtId="2" fontId="0" fillId="0" borderId="0" xfId="0" applyNumberFormat="1" applyFill="1" applyAlignment="1">
      <alignment horizontal="center"/>
    </xf>
    <xf numFmtId="0" fontId="0" fillId="0" borderId="0" xfId="20" applyFont="1" applyAlignment="1">
      <alignment horizontal="left" vertical="center" wrapText="1"/>
      <protection/>
    </xf>
    <xf numFmtId="0" fontId="4" fillId="0" borderId="0" xfId="20" applyFont="1" applyAlignment="1">
      <alignment horizontal="center" vertical="center" wrapText="1"/>
      <protection/>
    </xf>
    <xf numFmtId="0" fontId="5" fillId="3" borderId="5" xfId="20" applyFont="1" applyFill="1" applyBorder="1" applyAlignment="1">
      <alignment horizontal="center" vertical="center"/>
      <protection/>
    </xf>
    <xf numFmtId="0" fontId="5" fillId="3" borderId="6" xfId="20" applyFont="1" applyFill="1" applyBorder="1" applyAlignment="1">
      <alignment horizontal="center" vertical="center"/>
      <protection/>
    </xf>
    <xf numFmtId="0" fontId="5" fillId="3" borderId="3" xfId="20" applyFont="1" applyFill="1" applyBorder="1" applyAlignment="1">
      <alignment horizontal="center" vertical="center"/>
      <protection/>
    </xf>
    <xf numFmtId="0" fontId="5" fillId="3" borderId="7" xfId="20" applyFont="1" applyFill="1" applyBorder="1" applyAlignment="1">
      <alignment horizontal="center" vertical="center"/>
      <protection/>
    </xf>
    <xf numFmtId="0" fontId="5" fillId="3" borderId="8" xfId="20" applyFont="1" applyFill="1" applyBorder="1" applyAlignment="1">
      <alignment horizontal="center" vertical="center"/>
      <protection/>
    </xf>
    <xf numFmtId="167" fontId="0" fillId="0" borderId="0" xfId="20" applyNumberFormat="1" applyFont="1" applyAlignment="1">
      <alignment horizontal="left" vertical="center" wrapText="1"/>
      <protection/>
    </xf>
    <xf numFmtId="0" fontId="0" fillId="0" borderId="0" xfId="20" applyAlignment="1">
      <alignment horizontal="left" vertical="center" wrapText="1"/>
      <protection/>
    </xf>
    <xf numFmtId="0" fontId="0" fillId="0" borderId="0" xfId="20" applyAlignment="1">
      <alignment horizontal="left" wrapText="1"/>
      <protection/>
    </xf>
    <xf numFmtId="0" fontId="0" fillId="0" borderId="0" xfId="20" applyAlignment="1">
      <alignment horizontal="left"/>
      <protection/>
    </xf>
  </cellXfs>
  <cellStyles count="7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  <cellStyle name="Normal 3" xfId="20"/>
  </cellStyles>
  <dxfs count="6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5.xml"/><Relationship Id="rId13" Type="http://schemas.openxmlformats.org/officeDocument/2006/relationships/worksheet" Target="worksheets/sheet12.xml"/><Relationship Id="rId18" Type="http://schemas.openxmlformats.org/officeDocument/2006/relationships/worksheet" Target="worksheets/sheet17.xml"/><Relationship Id="rId34" Type="http://schemas.openxmlformats.org/officeDocument/2006/relationships/calcChain" Target="calcChain.xml"/><Relationship Id="rId21" Type="http://schemas.openxmlformats.org/officeDocument/2006/relationships/worksheet" Target="worksheets/sheet20.xml"/><Relationship Id="rId33" Type="http://schemas.openxmlformats.org/officeDocument/2006/relationships/sharedStrings" Target="sharedStrings.xml"/><Relationship Id="rId25" Type="http://schemas.openxmlformats.org/officeDocument/2006/relationships/worksheet" Target="worksheets/sheet24.xml"/><Relationship Id="rId17" Type="http://schemas.openxmlformats.org/officeDocument/2006/relationships/worksheet" Target="worksheets/sheet16.xml"/><Relationship Id="rId12" Type="http://schemas.openxmlformats.org/officeDocument/2006/relationships/worksheet" Target="worksheets/sheet11.xml"/><Relationship Id="rId7" Type="http://schemas.openxmlformats.org/officeDocument/2006/relationships/worksheet" Target="worksheets/sheet6.xml"/><Relationship Id="rId20" Type="http://schemas.openxmlformats.org/officeDocument/2006/relationships/worksheet" Target="worksheets/sheet19.xml"/><Relationship Id="rId29" Type="http://schemas.openxmlformats.org/officeDocument/2006/relationships/worksheet" Target="worksheets/sheet28.xml"/><Relationship Id="rId16" Type="http://schemas.openxmlformats.org/officeDocument/2006/relationships/worksheet" Target="worksheets/sheet15.xml"/><Relationship Id="rId2" Type="http://schemas.openxmlformats.org/officeDocument/2006/relationships/worksheet" Target="worksheets/sheet1.xml"/><Relationship Id="rId6" Type="http://schemas.openxmlformats.org/officeDocument/2006/relationships/worksheet" Target="worksheets/sheet5.xml"/><Relationship Id="rId32" Type="http://schemas.openxmlformats.org/officeDocument/2006/relationships/styles" Target="styles.xml"/><Relationship Id="rId24" Type="http://schemas.openxmlformats.org/officeDocument/2006/relationships/worksheet" Target="worksheets/sheet23.xml"/><Relationship Id="rId11" Type="http://schemas.openxmlformats.org/officeDocument/2006/relationships/worksheet" Target="worksheets/sheet10.xml"/><Relationship Id="rId1" Type="http://schemas.openxmlformats.org/officeDocument/2006/relationships/theme" Target="theme/theme1.xml"/><Relationship Id="rId37" Type="http://schemas.openxmlformats.org/officeDocument/2006/relationships/customXml" Target="../customXml/item3.xml"/><Relationship Id="rId5" Type="http://schemas.openxmlformats.org/officeDocument/2006/relationships/worksheet" Target="worksheets/sheet4.xml"/><Relationship Id="rId23" Type="http://schemas.openxmlformats.org/officeDocument/2006/relationships/worksheet" Target="worksheets/sheet22.xml"/><Relationship Id="rId28" Type="http://schemas.openxmlformats.org/officeDocument/2006/relationships/worksheet" Target="worksheets/sheet27.xml"/><Relationship Id="rId15" Type="http://schemas.openxmlformats.org/officeDocument/2006/relationships/worksheet" Target="worksheets/sheet14.xml"/><Relationship Id="rId36" Type="http://schemas.openxmlformats.org/officeDocument/2006/relationships/customXml" Target="../customXml/item2.xml"/><Relationship Id="rId31" Type="http://schemas.openxmlformats.org/officeDocument/2006/relationships/worksheet" Target="worksheets/sheet30.xml"/><Relationship Id="rId10" Type="http://schemas.openxmlformats.org/officeDocument/2006/relationships/worksheet" Target="worksheets/sheet9.xml"/><Relationship Id="rId19" Type="http://schemas.openxmlformats.org/officeDocument/2006/relationships/worksheet" Target="worksheets/sheet18.xml"/><Relationship Id="rId30" Type="http://schemas.openxmlformats.org/officeDocument/2006/relationships/worksheet" Target="worksheets/sheet29.xml"/><Relationship Id="rId9" Type="http://schemas.openxmlformats.org/officeDocument/2006/relationships/worksheet" Target="worksheets/sheet8.xml"/><Relationship Id="rId27" Type="http://schemas.openxmlformats.org/officeDocument/2006/relationships/worksheet" Target="worksheets/sheet26.xml"/><Relationship Id="rId22" Type="http://schemas.openxmlformats.org/officeDocument/2006/relationships/worksheet" Target="worksheets/sheet21.xml"/><Relationship Id="rId4" Type="http://schemas.openxmlformats.org/officeDocument/2006/relationships/worksheet" Target="worksheets/sheet3.xml"/><Relationship Id="rId14" Type="http://schemas.openxmlformats.org/officeDocument/2006/relationships/worksheet" Target="worksheets/sheet13.xml"/><Relationship Id="rId35" Type="http://schemas.openxmlformats.org/officeDocument/2006/relationships/customXml" Target="../customXml/item1.xml"/><Relationship Id="rId8" Type="http://schemas.openxmlformats.org/officeDocument/2006/relationships/worksheet" Target="worksheets/sheet7.xml"/><Relationship Id="rId3" Type="http://schemas.openxmlformats.org/officeDocument/2006/relationships/worksheet" Target="worksheets/sheet2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 /><Relationship Id="rId2" Type="http://schemas.openxmlformats.org/officeDocument/2006/relationships/image" Target="../media/image1.jpe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0</xdr:col>
      <xdr:colOff>0</xdr:colOff>
      <xdr:row>0</xdr:row>
      <xdr:rowOff>0</xdr:rowOff>
    </xdr:from>
    <xdr:to>
      <xdr:col>20</xdr:col>
      <xdr:colOff>608000</xdr:colOff>
      <xdr:row>50</xdr:row>
      <xdr:rowOff>179708</xdr:rowOff>
    </xdr:to>
    <xdr:pic>
      <xdr:nvPicPr>
        <xdr:cNvPr id="2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2801600" cy="10134600"/>
        </a:xfrm>
        <a:prstGeom prst="rect"/>
        <a:ln>
          <a:noFill/>
        </a:ln>
      </xdr:spPr>
    </xdr:pic>
    <xdr:clientData/>
  </xdr:twoCellAnchor>
  <xdr:twoCellAnchor editAs="oneCell">
    <xdr:from>
      <xdr:col>0</xdr:col>
      <xdr:colOff>0</xdr:colOff>
      <xdr:row>56</xdr:row>
      <xdr:rowOff>161925</xdr:rowOff>
    </xdr:from>
    <xdr:to>
      <xdr:col>21</xdr:col>
      <xdr:colOff>123826</xdr:colOff>
      <xdr:row>111</xdr:row>
      <xdr:rowOff>66675</xdr:rowOff>
    </xdr:to>
    <xdr:pic>
      <xdr:nvPicPr>
        <xdr:cNvPr id="3" name="Picture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258550"/>
          <a:ext cx="12925425" cy="10382250"/>
        </a:xfrm>
        <a:prstGeom prst="rect"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0.bin" /></Relationships>
</file>

<file path=xl/worksheets/_rels/sheet1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1.bin" 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2.bin" /></Relationships>
</file>

<file path=xl/worksheets/_rels/sheet13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3.bin" /></Relationships>
</file>

<file path=xl/worksheets/_rels/sheet14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4.bin" /></Relationships>
</file>

<file path=xl/worksheets/_rels/sheet15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5.bin" /></Relationships>
</file>

<file path=xl/worksheets/_rels/sheet16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6.bin" /></Relationships>
</file>

<file path=xl/worksheets/_rels/sheet17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7.bin" /></Relationships>
</file>

<file path=xl/worksheets/_rels/sheet18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8.bin" /></Relationships>
</file>

<file path=xl/worksheets/_rels/sheet19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9.bin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 /><Relationship Id="rId2" Type="http://schemas.openxmlformats.org/officeDocument/2006/relationships/printerSettings" Target="../printerSettings/printerSettings2.bin" /></Relationships>
</file>

<file path=xl/worksheets/_rels/sheet20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0.bin" /></Relationships>
</file>

<file path=xl/worksheets/_rels/sheet2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1.bin" /></Relationships>
</file>

<file path=xl/worksheets/_rels/sheet22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2.bin" /></Relationships>
</file>

<file path=xl/worksheets/_rels/sheet23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3.bin" /></Relationships>
</file>

<file path=xl/worksheets/_rels/sheet24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4.bin" /></Relationships>
</file>

<file path=xl/worksheets/_rels/sheet25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5.bin" /></Relationships>
</file>

<file path=xl/worksheets/_rels/sheet26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6.bin" /></Relationships>
</file>

<file path=xl/worksheets/_rels/sheet27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7.bin" /></Relationships>
</file>

<file path=xl/worksheets/_rels/sheet28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8.bin" /></Relationships>
</file>

<file path=xl/worksheets/_rels/sheet29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9.bin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30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30.bin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7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7.bin" /></Relationships>
</file>

<file path=xl/worksheets/_rels/sheet8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8.bin" /></Relationships>
</file>

<file path=xl/worksheets/_rels/sheet9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9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600189-EE69-405D-A616-6D7708B81BBA}">
  <dimension ref="A1:G36"/>
  <sheetViews>
    <sheetView tabSelected="1" workbookViewId="0" topLeftCell="A16">
      <selection pane="topLeft" activeCell="I30" sqref="I30"/>
    </sheetView>
  </sheetViews>
  <sheetFormatPr defaultColWidth="10.2842857142857" defaultRowHeight="15"/>
  <cols>
    <col min="1" max="1" width="2.28571428571429" customWidth="1"/>
    <col min="2" max="2" width="18" style="114" customWidth="1"/>
    <col min="3" max="3" width="58.7142857142857" customWidth="1"/>
    <col min="4" max="4" width="68.1428571428571" customWidth="1"/>
    <col min="5" max="6" width="18.5714285714286" customWidth="1"/>
  </cols>
  <sheetData>
    <row r="1" spans="2:2" ht="21">
      <c r="B1" s="105" t="s">
        <v>709</v>
      </c>
    </row>
    <row r="2" spans="2:2" ht="21">
      <c r="B2" s="105" t="s">
        <v>710</v>
      </c>
    </row>
    <row r="3" spans="2:2" ht="21">
      <c r="B3" s="105"/>
    </row>
    <row r="4" spans="2:6" ht="31.5">
      <c r="B4" s="106">
        <v>44538</v>
      </c>
      <c r="E4" s="107" t="s">
        <v>711</v>
      </c>
      <c r="F4" s="108"/>
    </row>
    <row r="5" spans="1:6" ht="32.25">
      <c r="A5" s="109"/>
      <c r="B5" s="110" t="s">
        <v>712</v>
      </c>
      <c r="C5" s="111" t="s">
        <v>713</v>
      </c>
      <c r="D5" s="111" t="s">
        <v>714</v>
      </c>
      <c r="E5" s="112" t="s">
        <v>715</v>
      </c>
      <c r="F5" s="113" t="s">
        <v>716</v>
      </c>
    </row>
    <row r="6" spans="2:6" ht="15">
      <c r="B6" s="114" t="s">
        <v>717</v>
      </c>
      <c r="C6" s="115" t="s">
        <v>718</v>
      </c>
      <c r="D6" s="115" t="s">
        <v>719</v>
      </c>
      <c r="E6" s="123">
        <f>'Zone 1'!I2</f>
        <v>5.311677583866075</v>
      </c>
      <c r="F6" s="124" t="s">
        <v>720</v>
      </c>
    </row>
    <row r="7" spans="2:6" ht="15">
      <c r="B7" s="114" t="s">
        <v>721</v>
      </c>
      <c r="C7" s="115" t="s">
        <v>722</v>
      </c>
      <c r="D7" s="115" t="s">
        <v>723</v>
      </c>
      <c r="E7" s="123">
        <f>'Zone 2'!I2</f>
        <v>0</v>
      </c>
      <c r="F7" s="124" t="s">
        <v>720</v>
      </c>
    </row>
    <row r="8" spans="2:6" ht="15">
      <c r="B8" s="114" t="s">
        <v>724</v>
      </c>
      <c r="C8" s="115" t="s">
        <v>725</v>
      </c>
      <c r="D8" s="115" t="s">
        <v>726</v>
      </c>
      <c r="E8" s="123">
        <f>'Zone 3'!I2</f>
        <v>0.0028327081719597249</v>
      </c>
      <c r="F8" s="124" t="s">
        <v>720</v>
      </c>
    </row>
    <row r="9" spans="2:6" ht="15">
      <c r="B9" s="114" t="s">
        <v>727</v>
      </c>
      <c r="C9" s="115" t="s">
        <v>728</v>
      </c>
      <c r="D9" s="115" t="s">
        <v>729</v>
      </c>
      <c r="E9" s="123" t="s">
        <v>720</v>
      </c>
      <c r="F9" s="124">
        <f>'Zone 4A'!I2</f>
        <v>94.809479999999979</v>
      </c>
    </row>
    <row r="10" spans="2:6" ht="15">
      <c r="B10" s="114" t="s">
        <v>730</v>
      </c>
      <c r="C10" s="115" t="s">
        <v>731</v>
      </c>
      <c r="D10" s="115" t="s">
        <v>729</v>
      </c>
      <c r="E10" s="123" t="s">
        <v>720</v>
      </c>
      <c r="F10" s="124">
        <f>'Zone 4B'!I2</f>
        <v>26.878054237866102</v>
      </c>
    </row>
    <row r="11" spans="2:6" ht="15">
      <c r="B11" s="114" t="s">
        <v>732</v>
      </c>
      <c r="C11" s="115" t="s">
        <v>733</v>
      </c>
      <c r="D11" s="115" t="s">
        <v>729</v>
      </c>
      <c r="E11" s="123" t="s">
        <v>720</v>
      </c>
      <c r="F11" s="124">
        <f>'Zone 4C'!I2</f>
        <v>33.06024</v>
      </c>
    </row>
    <row r="12" spans="2:6" ht="15">
      <c r="B12" s="114" t="s">
        <v>734</v>
      </c>
      <c r="C12" s="115" t="s">
        <v>735</v>
      </c>
      <c r="D12" s="115" t="s">
        <v>729</v>
      </c>
      <c r="E12" s="123" t="s">
        <v>720</v>
      </c>
      <c r="F12" s="124">
        <f>'Zone 4D'!I2</f>
        <v>21.497039999999995</v>
      </c>
    </row>
    <row r="13" spans="2:6" ht="15">
      <c r="B13" s="114" t="s">
        <v>736</v>
      </c>
      <c r="C13" s="115" t="s">
        <v>737</v>
      </c>
      <c r="D13" s="115" t="s">
        <v>729</v>
      </c>
      <c r="E13" s="123" t="s">
        <v>720</v>
      </c>
      <c r="F13" s="124">
        <f>'Zone 4E'!I2</f>
        <v>75.423600000000036</v>
      </c>
    </row>
    <row r="14" spans="2:6" ht="15">
      <c r="B14" s="114" t="s">
        <v>738</v>
      </c>
      <c r="C14" s="115" t="s">
        <v>739</v>
      </c>
      <c r="D14" s="115" t="s">
        <v>729</v>
      </c>
      <c r="E14" s="123" t="s">
        <v>720</v>
      </c>
      <c r="F14" s="124">
        <f>'Zone 4F'!I2</f>
        <v>0.25904625514516261</v>
      </c>
    </row>
    <row r="15" spans="2:6" ht="15">
      <c r="B15" s="114" t="s">
        <v>740</v>
      </c>
      <c r="C15" s="115" t="s">
        <v>741</v>
      </c>
      <c r="D15" s="115" t="s">
        <v>729</v>
      </c>
      <c r="E15" s="123" t="s">
        <v>720</v>
      </c>
      <c r="F15" s="124">
        <f>'Zone 4G'!I2</f>
        <v>20.577239999999996</v>
      </c>
    </row>
    <row r="16" spans="2:6" ht="30">
      <c r="B16" s="114" t="s">
        <v>742</v>
      </c>
      <c r="C16" s="116" t="s">
        <v>743</v>
      </c>
      <c r="D16" s="115" t="s">
        <v>744</v>
      </c>
      <c r="E16" s="123" t="s">
        <v>720</v>
      </c>
      <c r="F16" s="124">
        <f>'Zone 5'!I2</f>
        <v>0.62877709092112477</v>
      </c>
    </row>
    <row r="17" spans="2:6" ht="15">
      <c r="B17" s="114" t="s">
        <v>745</v>
      </c>
      <c r="C17" s="115" t="s">
        <v>746</v>
      </c>
      <c r="D17" s="115" t="s">
        <v>729</v>
      </c>
      <c r="E17" s="123">
        <f>'Zone 6'!I2</f>
        <v>0.063719455995411539</v>
      </c>
      <c r="F17" s="124" t="s">
        <v>720</v>
      </c>
    </row>
    <row r="18" spans="2:6" ht="15">
      <c r="B18" s="114" t="s">
        <v>747</v>
      </c>
      <c r="C18" s="115" t="s">
        <v>748</v>
      </c>
      <c r="D18" s="115" t="s">
        <v>749</v>
      </c>
      <c r="E18" s="123">
        <f>'Zone 7 '!I2</f>
        <v>0.51755949330442974</v>
      </c>
      <c r="F18" s="124" t="s">
        <v>720</v>
      </c>
    </row>
    <row r="19" spans="2:6" ht="15">
      <c r="B19" s="114" t="s">
        <v>750</v>
      </c>
      <c r="C19" s="115" t="s">
        <v>751</v>
      </c>
      <c r="D19" s="115" t="s">
        <v>752</v>
      </c>
      <c r="E19" s="123">
        <f>'Zone 8'!I2</f>
        <v>0.20627757354151829</v>
      </c>
      <c r="F19" s="124" t="s">
        <v>720</v>
      </c>
    </row>
    <row r="20" spans="2:6" ht="15">
      <c r="B20" s="114" t="s">
        <v>753</v>
      </c>
      <c r="C20" s="115" t="s">
        <v>754</v>
      </c>
      <c r="D20" s="115" t="s">
        <v>755</v>
      </c>
      <c r="E20" s="123">
        <f>'Zone 9'!I2</f>
        <v>13.055904018028731</v>
      </c>
      <c r="F20" s="124" t="s">
        <v>720</v>
      </c>
    </row>
    <row r="21" spans="2:7" ht="15">
      <c r="B21" s="114" t="s">
        <v>756</v>
      </c>
      <c r="C21" s="115" t="s">
        <v>757</v>
      </c>
      <c r="D21" s="115" t="s">
        <v>758</v>
      </c>
      <c r="E21" s="123">
        <f>'Zone 10'!I2</f>
        <v>0.021168000000000027</v>
      </c>
      <c r="F21" s="124" t="s">
        <v>720</v>
      </c>
      <c r="G21" s="122"/>
    </row>
    <row r="22" spans="2:6" ht="30">
      <c r="B22" s="114" t="s">
        <v>759</v>
      </c>
      <c r="C22" s="116" t="s">
        <v>760</v>
      </c>
      <c r="D22" s="115" t="s">
        <v>761</v>
      </c>
      <c r="E22" s="123" t="s">
        <v>720</v>
      </c>
      <c r="F22" s="124">
        <f>'Zone 11'!I2</f>
        <v>139.97604000000013</v>
      </c>
    </row>
    <row r="23" spans="2:6" ht="15">
      <c r="B23" s="114" t="s">
        <v>762</v>
      </c>
      <c r="C23" s="115" t="s">
        <v>763</v>
      </c>
      <c r="D23" s="115" t="s">
        <v>764</v>
      </c>
      <c r="E23" s="123" t="s">
        <v>720</v>
      </c>
      <c r="F23" s="124">
        <f>'Zone 12A'!I2</f>
        <v>18.869040000000005</v>
      </c>
    </row>
    <row r="24" spans="2:6" ht="15">
      <c r="B24" s="114" t="s">
        <v>765</v>
      </c>
      <c r="C24" s="115" t="s">
        <v>766</v>
      </c>
      <c r="D24" s="115" t="s">
        <v>764</v>
      </c>
      <c r="E24" s="123">
        <f>'Zone 12B'!I2</f>
        <v>26.674200000000003</v>
      </c>
      <c r="F24" s="124" t="s">
        <v>720</v>
      </c>
    </row>
    <row r="25" spans="2:6" ht="15">
      <c r="B25" s="114" t="s">
        <v>767</v>
      </c>
      <c r="C25" s="115" t="s">
        <v>768</v>
      </c>
      <c r="D25" s="115" t="s">
        <v>769</v>
      </c>
      <c r="E25" s="123">
        <f>'Zone 13'!I2</f>
        <v>0.0071978650271107896</v>
      </c>
      <c r="F25" s="124" t="s">
        <v>720</v>
      </c>
    </row>
    <row r="26" spans="2:6" ht="15">
      <c r="B26" s="114" t="s">
        <v>770</v>
      </c>
      <c r="C26" s="115" t="s">
        <v>771</v>
      </c>
      <c r="D26" s="115" t="s">
        <v>772</v>
      </c>
      <c r="E26" s="123">
        <f>'Zone 14'!I2</f>
        <v>184.39800000000025</v>
      </c>
      <c r="F26" s="124" t="s">
        <v>720</v>
      </c>
    </row>
    <row r="27" spans="2:6" ht="15">
      <c r="B27" s="114" t="s">
        <v>773</v>
      </c>
      <c r="C27" s="115" t="s">
        <v>774</v>
      </c>
      <c r="D27" s="115" t="s">
        <v>775</v>
      </c>
      <c r="E27" s="123">
        <f>'Zone 15'!I2</f>
        <v>6.2287979217648406</v>
      </c>
      <c r="F27" s="124" t="s">
        <v>720</v>
      </c>
    </row>
    <row r="28" spans="2:6" ht="15">
      <c r="B28" s="114" t="s">
        <v>776</v>
      </c>
      <c r="C28" s="115" t="s">
        <v>777</v>
      </c>
      <c r="D28" s="115" t="s">
        <v>778</v>
      </c>
      <c r="E28" s="123">
        <f>'Zone 16'!I2</f>
        <v>0.0020432649109217663</v>
      </c>
      <c r="F28" s="124" t="s">
        <v>720</v>
      </c>
    </row>
    <row r="29" spans="2:6" ht="15">
      <c r="B29" s="114" t="s">
        <v>779</v>
      </c>
      <c r="C29" s="115" t="s">
        <v>780</v>
      </c>
      <c r="D29" s="115" t="s">
        <v>781</v>
      </c>
      <c r="E29" s="123">
        <f>'Zone 17'!I2</f>
        <v>0.0029255838497288965</v>
      </c>
      <c r="F29" s="124" t="s">
        <v>720</v>
      </c>
    </row>
    <row r="30" spans="2:6" ht="15">
      <c r="B30" s="114" t="s">
        <v>782</v>
      </c>
      <c r="C30" s="115" t="s">
        <v>783</v>
      </c>
      <c r="D30" s="115" t="s">
        <v>784</v>
      </c>
      <c r="E30" s="123">
        <f>'Zone 18'!I2</f>
        <v>0.097009091432962033</v>
      </c>
      <c r="F30" s="124" t="s">
        <v>720</v>
      </c>
    </row>
    <row r="31" spans="2:6" ht="15">
      <c r="B31" s="114" t="s">
        <v>785</v>
      </c>
      <c r="C31" s="115" t="s">
        <v>786</v>
      </c>
      <c r="D31" s="115" t="s">
        <v>787</v>
      </c>
      <c r="E31" s="123">
        <f>'Zone 19'!I2</f>
        <v>2.0912187577639756</v>
      </c>
      <c r="F31" s="124" t="s">
        <v>720</v>
      </c>
    </row>
    <row r="32" spans="2:6" ht="15.75" thickBot="1">
      <c r="B32" s="114" t="s">
        <v>788</v>
      </c>
      <c r="C32" s="115" t="s">
        <v>789</v>
      </c>
      <c r="D32" s="115" t="s">
        <v>790</v>
      </c>
      <c r="E32" s="123">
        <f>'Zone 20'!I2</f>
        <v>13.919027897343732</v>
      </c>
      <c r="F32" s="124" t="s">
        <v>720</v>
      </c>
    </row>
    <row r="33" spans="4:6" ht="16.5" thickTop="1">
      <c r="D33" s="117" t="s">
        <v>38</v>
      </c>
      <c r="E33" s="118">
        <f>SUM(E6:E32)</f>
        <v>252.59955921500168</v>
      </c>
      <c r="F33" s="118">
        <f>SUM(F6:F32)</f>
        <v>431.97855758393251</v>
      </c>
    </row>
    <row r="35" spans="5:5" ht="15.75">
      <c r="E35" s="119"/>
    </row>
    <row r="36" spans="4:5" ht="15.75">
      <c r="D36" s="120" t="s">
        <v>791</v>
      </c>
      <c r="E36" s="121">
        <f>E33/2000</f>
        <v>0.12629977960750083</v>
      </c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247385-5422-48EF-A83A-6F51F7A13B66}">
  <dimension ref="A1:I113"/>
  <sheetViews>
    <sheetView workbookViewId="0" topLeftCell="A1">
      <selection pane="topLeft" activeCell="B2" sqref="B2"/>
    </sheetView>
  </sheetViews>
  <sheetFormatPr defaultColWidth="10.2842857142857" defaultRowHeight="15"/>
  <cols>
    <col min="1" max="1" width="10.7142857142857" style="5" customWidth="1"/>
    <col min="2" max="2" width="42.5714285714286" style="5" bestFit="1" customWidth="1"/>
    <col min="3" max="4" width="23.5714285714286" style="63" customWidth="1"/>
    <col min="5" max="5" width="10.7142857142857" style="29" customWidth="1"/>
    <col min="6" max="6" width="10.7142857142857" style="90" customWidth="1"/>
    <col min="7" max="7" width="10.7142857142857" style="5" customWidth="1"/>
    <col min="8" max="8" width="10.7142857142857" style="91" customWidth="1"/>
    <col min="9" max="9" width="10.7142857142857" style="5" customWidth="1"/>
    <col min="10" max="16384" width="10.2857142857143" style="5"/>
  </cols>
  <sheetData>
    <row r="1" spans="1:4" ht="18.75">
      <c r="A1" s="59" t="str">
        <f>'List of Zones'!B12</f>
        <v>Zone 4D</v>
      </c>
      <c r="B1" s="60" t="str">
        <f>'List of Zones'!C12</f>
        <v>South Decanter and Heat Exchanger - ENCLOSED</v>
      </c>
      <c r="C1" s="61"/>
      <c r="D1" s="61"/>
    </row>
    <row r="2" spans="1:9" ht="15.75" customHeight="1">
      <c r="A2" s="62"/>
      <c r="G2" s="33" t="s">
        <v>38</v>
      </c>
      <c r="H2" s="92"/>
      <c r="I2" s="34">
        <f>SUM(I4:I1000)</f>
        <v>21.497039999999995</v>
      </c>
    </row>
    <row r="3" spans="1:9" ht="45">
      <c r="A3" s="66" t="s">
        <v>39</v>
      </c>
      <c r="B3" s="36" t="s">
        <v>40</v>
      </c>
      <c r="C3" s="37" t="s">
        <v>41</v>
      </c>
      <c r="D3" s="37" t="s">
        <v>405</v>
      </c>
      <c r="E3" s="38" t="s">
        <v>43</v>
      </c>
      <c r="F3" s="93" t="s">
        <v>44</v>
      </c>
      <c r="G3" s="38" t="s">
        <v>45</v>
      </c>
      <c r="H3" s="38" t="s">
        <v>46</v>
      </c>
      <c r="I3" s="87" t="s">
        <v>47</v>
      </c>
    </row>
    <row r="4" spans="1:9" ht="15">
      <c r="A4" s="3">
        <v>4401</v>
      </c>
      <c r="B4" s="46" t="s">
        <v>258</v>
      </c>
      <c r="C4" s="88" t="s">
        <v>14</v>
      </c>
      <c r="D4" s="63" t="s">
        <v>3</v>
      </c>
      <c r="E4" s="84">
        <f>24*365</f>
        <v>8760</v>
      </c>
      <c r="F4" s="44">
        <f>HLOOKUP(D4,'Emission Factor Methodology'!$B$6:$I$7,2,0)</f>
        <v>1</v>
      </c>
      <c r="G4" s="43">
        <f>IFERROR(VLOOKUP(C4,'Emission Factor Methodology'!$A$11:$I$21,MATCH(D4,'Emission Factor Methodology'!$A$11:$I$11,0),0),0)</f>
        <v>0</v>
      </c>
      <c r="H4" s="44">
        <f>IFERROR((1-VLOOKUP(C4,'Emission Factor Methodology'!$A$25:$I$34,MATCH(D4,'Emission Factor Methodology'!$A$25:$I$25,0),0)),0)</f>
        <v>0</v>
      </c>
      <c r="I4" s="43">
        <f>E4*F4*G4*H4</f>
        <v>0</v>
      </c>
    </row>
    <row r="5" spans="1:9" ht="15">
      <c r="A5" s="3">
        <f t="shared" si="0" ref="A5:A51">A4+1</f>
        <v>4402</v>
      </c>
      <c r="B5" s="5" t="s">
        <v>245</v>
      </c>
      <c r="C5" s="63" t="s">
        <v>12</v>
      </c>
      <c r="D5" s="63" t="s">
        <v>3</v>
      </c>
      <c r="E5" s="84">
        <f t="shared" si="1" ref="E5:E51">24*365</f>
        <v>8760</v>
      </c>
      <c r="F5" s="44">
        <f>HLOOKUP(D5,'Emission Factor Methodology'!$B$6:$I$7,2,0)</f>
        <v>1</v>
      </c>
      <c r="G5" s="43">
        <f>IFERROR(VLOOKUP(C5,'Emission Factor Methodology'!$A$11:$I$21,MATCH(D5,'Emission Factor Methodology'!$A$11:$I$11,0),0),0)</f>
        <v>0.0088999999999999999</v>
      </c>
      <c r="H5" s="44">
        <f>IFERROR((1-VLOOKUP(C5,'Emission Factor Methodology'!$A$25:$I$34,MATCH(D5,'Emission Factor Methodology'!$A$25:$I$25,0),0)),0)</f>
        <v>0.030000000000000027</v>
      </c>
      <c r="I5" s="43">
        <f t="shared" si="2" ref="I5:I52">E5*F5*G5*H5</f>
        <v>2.3389200000000021</v>
      </c>
    </row>
    <row r="6" spans="1:9" ht="15">
      <c r="A6" s="3">
        <f t="shared" si="0"/>
        <v>4403</v>
      </c>
      <c r="B6" s="5" t="s">
        <v>136</v>
      </c>
      <c r="C6" s="63" t="s">
        <v>15</v>
      </c>
      <c r="D6" s="63" t="s">
        <v>3</v>
      </c>
      <c r="E6" s="84">
        <f t="shared" si="1"/>
        <v>8760</v>
      </c>
      <c r="F6" s="44">
        <f>HLOOKUP(D6,'Emission Factor Methodology'!$B$6:$I$7,2,0)</f>
        <v>1</v>
      </c>
      <c r="G6" s="43">
        <f>IFERROR(VLOOKUP(C6,'Emission Factor Methodology'!$A$11:$I$21,MATCH(D6,'Emission Factor Methodology'!$A$11:$I$11,0),0),0)</f>
        <v>0.00050000000000000001</v>
      </c>
      <c r="H6" s="44">
        <f>IFERROR((1-VLOOKUP(C6,'Emission Factor Methodology'!$A$25:$I$34,MATCH(D6,'Emission Factor Methodology'!$A$25:$I$25,0),0)),0)</f>
        <v>0.030000000000000027</v>
      </c>
      <c r="I6" s="43">
        <f t="shared" si="2"/>
        <v>0.1314000000000001</v>
      </c>
    </row>
    <row r="7" spans="1:9" ht="15">
      <c r="A7" s="3">
        <f t="shared" si="0"/>
        <v>4404</v>
      </c>
      <c r="B7" s="5" t="s">
        <v>140</v>
      </c>
      <c r="C7" s="63" t="s">
        <v>15</v>
      </c>
      <c r="D7" s="63" t="s">
        <v>3</v>
      </c>
      <c r="E7" s="84">
        <f t="shared" si="1"/>
        <v>8760</v>
      </c>
      <c r="F7" s="44">
        <f>HLOOKUP(D7,'Emission Factor Methodology'!$B$6:$I$7,2,0)</f>
        <v>1</v>
      </c>
      <c r="G7" s="43">
        <f>IFERROR(VLOOKUP(C7,'Emission Factor Methodology'!$A$11:$I$21,MATCH(D7,'Emission Factor Methodology'!$A$11:$I$11,0),0),0)</f>
        <v>0.00050000000000000001</v>
      </c>
      <c r="H7" s="44">
        <f>IFERROR((1-VLOOKUP(C7,'Emission Factor Methodology'!$A$25:$I$34,MATCH(D7,'Emission Factor Methodology'!$A$25:$I$25,0),0)),0)</f>
        <v>0.030000000000000027</v>
      </c>
      <c r="I7" s="43">
        <f t="shared" si="2"/>
        <v>0.1314000000000001</v>
      </c>
    </row>
    <row r="8" spans="1:9" ht="15">
      <c r="A8" s="3">
        <f t="shared" si="0"/>
        <v>4405</v>
      </c>
      <c r="B8" s="5" t="s">
        <v>259</v>
      </c>
      <c r="C8" s="63" t="s">
        <v>15</v>
      </c>
      <c r="D8" s="63" t="s">
        <v>3</v>
      </c>
      <c r="E8" s="84">
        <f t="shared" si="1"/>
        <v>8760</v>
      </c>
      <c r="F8" s="44">
        <f>HLOOKUP(D8,'Emission Factor Methodology'!$B$6:$I$7,2,0)</f>
        <v>1</v>
      </c>
      <c r="G8" s="43">
        <f>IFERROR(VLOOKUP(C8,'Emission Factor Methodology'!$A$11:$I$21,MATCH(D8,'Emission Factor Methodology'!$A$11:$I$11,0),0),0)</f>
        <v>0.00050000000000000001</v>
      </c>
      <c r="H8" s="44">
        <f>IFERROR((1-VLOOKUP(C8,'Emission Factor Methodology'!$A$25:$I$34,MATCH(D8,'Emission Factor Methodology'!$A$25:$I$25,0),0)),0)</f>
        <v>0.030000000000000027</v>
      </c>
      <c r="I8" s="43">
        <f t="shared" si="2"/>
        <v>0.1314000000000001</v>
      </c>
    </row>
    <row r="9" spans="1:9" ht="15">
      <c r="A9" s="3">
        <f t="shared" si="0"/>
        <v>4406</v>
      </c>
      <c r="B9" s="5" t="s">
        <v>260</v>
      </c>
      <c r="C9" s="69" t="s">
        <v>15</v>
      </c>
      <c r="D9" s="63" t="s">
        <v>3</v>
      </c>
      <c r="E9" s="84">
        <f t="shared" si="1"/>
        <v>8760</v>
      </c>
      <c r="F9" s="44">
        <f>HLOOKUP(D9,'Emission Factor Methodology'!$B$6:$I$7,2,0)</f>
        <v>1</v>
      </c>
      <c r="G9" s="43">
        <f>IFERROR(VLOOKUP(C9,'Emission Factor Methodology'!$A$11:$I$21,MATCH(D9,'Emission Factor Methodology'!$A$11:$I$11,0),0),0)</f>
        <v>0.00050000000000000001</v>
      </c>
      <c r="H9" s="44">
        <f>IFERROR((1-VLOOKUP(C9,'Emission Factor Methodology'!$A$25:$I$34,MATCH(D9,'Emission Factor Methodology'!$A$25:$I$25,0),0)),0)</f>
        <v>0.030000000000000027</v>
      </c>
      <c r="I9" s="43">
        <f t="shared" si="2"/>
        <v>0.1314000000000001</v>
      </c>
    </row>
    <row r="10" spans="1:9" ht="15">
      <c r="A10" s="3">
        <f t="shared" si="0"/>
        <v>4407</v>
      </c>
      <c r="B10" s="5" t="s">
        <v>139</v>
      </c>
      <c r="C10" s="63" t="s">
        <v>12</v>
      </c>
      <c r="D10" s="63" t="s">
        <v>3</v>
      </c>
      <c r="E10" s="84">
        <f t="shared" si="1"/>
        <v>8760</v>
      </c>
      <c r="F10" s="44">
        <f>HLOOKUP(D10,'Emission Factor Methodology'!$B$6:$I$7,2,0)</f>
        <v>1</v>
      </c>
      <c r="G10" s="43">
        <f>IFERROR(VLOOKUP(C10,'Emission Factor Methodology'!$A$11:$I$21,MATCH(D10,'Emission Factor Methodology'!$A$11:$I$11,0),0),0)</f>
        <v>0.0088999999999999999</v>
      </c>
      <c r="H10" s="44">
        <f>IFERROR((1-VLOOKUP(C10,'Emission Factor Methodology'!$A$25:$I$34,MATCH(D10,'Emission Factor Methodology'!$A$25:$I$25,0),0)),0)</f>
        <v>0.030000000000000027</v>
      </c>
      <c r="I10" s="43">
        <f t="shared" si="2"/>
        <v>2.3389200000000021</v>
      </c>
    </row>
    <row r="11" spans="1:9" ht="15">
      <c r="A11" s="3">
        <f t="shared" si="0"/>
        <v>4408</v>
      </c>
      <c r="B11" s="5" t="s">
        <v>249</v>
      </c>
      <c r="C11" s="63" t="s">
        <v>15</v>
      </c>
      <c r="D11" s="63" t="s">
        <v>3</v>
      </c>
      <c r="E11" s="84">
        <f t="shared" si="1"/>
        <v>8760</v>
      </c>
      <c r="F11" s="44">
        <f>HLOOKUP(D11,'Emission Factor Methodology'!$B$6:$I$7,2,0)</f>
        <v>1</v>
      </c>
      <c r="G11" s="43">
        <f>IFERROR(VLOOKUP(C11,'Emission Factor Methodology'!$A$11:$I$21,MATCH(D11,'Emission Factor Methodology'!$A$11:$I$11,0),0),0)</f>
        <v>0.00050000000000000001</v>
      </c>
      <c r="H11" s="44">
        <f>IFERROR((1-VLOOKUP(C11,'Emission Factor Methodology'!$A$25:$I$34,MATCH(D11,'Emission Factor Methodology'!$A$25:$I$25,0),0)),0)</f>
        <v>0.030000000000000027</v>
      </c>
      <c r="I11" s="43">
        <f t="shared" si="2"/>
        <v>0.1314000000000001</v>
      </c>
    </row>
    <row r="12" spans="1:9" ht="15">
      <c r="A12" s="3">
        <f t="shared" si="0"/>
        <v>4409</v>
      </c>
      <c r="B12" s="5" t="s">
        <v>141</v>
      </c>
      <c r="C12" s="63" t="s">
        <v>15</v>
      </c>
      <c r="D12" s="63" t="s">
        <v>3</v>
      </c>
      <c r="E12" s="84">
        <f t="shared" si="1"/>
        <v>8760</v>
      </c>
      <c r="F12" s="44">
        <f>HLOOKUP(D12,'Emission Factor Methodology'!$B$6:$I$7,2,0)</f>
        <v>1</v>
      </c>
      <c r="G12" s="43">
        <f>IFERROR(VLOOKUP(C12,'Emission Factor Methodology'!$A$11:$I$21,MATCH(D12,'Emission Factor Methodology'!$A$11:$I$11,0),0),0)</f>
        <v>0.00050000000000000001</v>
      </c>
      <c r="H12" s="44">
        <f>IFERROR((1-VLOOKUP(C12,'Emission Factor Methodology'!$A$25:$I$34,MATCH(D12,'Emission Factor Methodology'!$A$25:$I$25,0),0)),0)</f>
        <v>0.030000000000000027</v>
      </c>
      <c r="I12" s="43">
        <f t="shared" si="2"/>
        <v>0.1314000000000001</v>
      </c>
    </row>
    <row r="13" spans="1:9" ht="15">
      <c r="A13" s="3">
        <f t="shared" si="0"/>
        <v>4410</v>
      </c>
      <c r="B13" s="5" t="s">
        <v>211</v>
      </c>
      <c r="C13" s="63" t="s">
        <v>15</v>
      </c>
      <c r="D13" s="63" t="s">
        <v>3</v>
      </c>
      <c r="E13" s="84">
        <f t="shared" si="1"/>
        <v>8760</v>
      </c>
      <c r="F13" s="44">
        <f>HLOOKUP(D13,'Emission Factor Methodology'!$B$6:$I$7,2,0)</f>
        <v>1</v>
      </c>
      <c r="G13" s="43">
        <f>IFERROR(VLOOKUP(C13,'Emission Factor Methodology'!$A$11:$I$21,MATCH(D13,'Emission Factor Methodology'!$A$11:$I$11,0),0),0)</f>
        <v>0.00050000000000000001</v>
      </c>
      <c r="H13" s="44">
        <f>IFERROR((1-VLOOKUP(C13,'Emission Factor Methodology'!$A$25:$I$34,MATCH(D13,'Emission Factor Methodology'!$A$25:$I$25,0),0)),0)</f>
        <v>0.030000000000000027</v>
      </c>
      <c r="I13" s="43">
        <f t="shared" si="2"/>
        <v>0.1314000000000001</v>
      </c>
    </row>
    <row r="14" spans="1:9" ht="15">
      <c r="A14" s="3">
        <f t="shared" si="0"/>
        <v>4411</v>
      </c>
      <c r="B14" s="5" t="s">
        <v>138</v>
      </c>
      <c r="C14" s="63" t="s">
        <v>15</v>
      </c>
      <c r="D14" s="63" t="s">
        <v>3</v>
      </c>
      <c r="E14" s="84">
        <f t="shared" si="1"/>
        <v>8760</v>
      </c>
      <c r="F14" s="44">
        <f>HLOOKUP(D14,'Emission Factor Methodology'!$B$6:$I$7,2,0)</f>
        <v>1</v>
      </c>
      <c r="G14" s="43">
        <f>IFERROR(VLOOKUP(C14,'Emission Factor Methodology'!$A$11:$I$21,MATCH(D14,'Emission Factor Methodology'!$A$11:$I$11,0),0),0)</f>
        <v>0.00050000000000000001</v>
      </c>
      <c r="H14" s="44">
        <f>IFERROR((1-VLOOKUP(C14,'Emission Factor Methodology'!$A$25:$I$34,MATCH(D14,'Emission Factor Methodology'!$A$25:$I$25,0),0)),0)</f>
        <v>0.030000000000000027</v>
      </c>
      <c r="I14" s="43">
        <f t="shared" si="2"/>
        <v>0.1314000000000001</v>
      </c>
    </row>
    <row r="15" spans="1:9" ht="15">
      <c r="A15" s="3">
        <f t="shared" si="0"/>
        <v>4412</v>
      </c>
      <c r="B15" s="5" t="s">
        <v>139</v>
      </c>
      <c r="C15" s="63" t="s">
        <v>12</v>
      </c>
      <c r="D15" s="63" t="s">
        <v>3</v>
      </c>
      <c r="E15" s="84">
        <f t="shared" si="1"/>
        <v>8760</v>
      </c>
      <c r="F15" s="44">
        <f>HLOOKUP(D15,'Emission Factor Methodology'!$B$6:$I$7,2,0)</f>
        <v>1</v>
      </c>
      <c r="G15" s="43">
        <f>IFERROR(VLOOKUP(C15,'Emission Factor Methodology'!$A$11:$I$21,MATCH(D15,'Emission Factor Methodology'!$A$11:$I$11,0),0),0)</f>
        <v>0.0088999999999999999</v>
      </c>
      <c r="H15" s="44">
        <f>IFERROR((1-VLOOKUP(C15,'Emission Factor Methodology'!$A$25:$I$34,MATCH(D15,'Emission Factor Methodology'!$A$25:$I$25,0),0)),0)</f>
        <v>0.030000000000000027</v>
      </c>
      <c r="I15" s="43">
        <f t="shared" si="2"/>
        <v>2.3389200000000021</v>
      </c>
    </row>
    <row r="16" spans="1:9" ht="15">
      <c r="A16" s="3">
        <f t="shared" si="0"/>
        <v>4413</v>
      </c>
      <c r="B16" s="5" t="s">
        <v>249</v>
      </c>
      <c r="C16" s="63" t="s">
        <v>15</v>
      </c>
      <c r="D16" s="63" t="s">
        <v>3</v>
      </c>
      <c r="E16" s="84">
        <f t="shared" si="1"/>
        <v>8760</v>
      </c>
      <c r="F16" s="44">
        <f>HLOOKUP(D16,'Emission Factor Methodology'!$B$6:$I$7,2,0)</f>
        <v>1</v>
      </c>
      <c r="G16" s="43">
        <f>IFERROR(VLOOKUP(C16,'Emission Factor Methodology'!$A$11:$I$21,MATCH(D16,'Emission Factor Methodology'!$A$11:$I$11,0),0),0)</f>
        <v>0.00050000000000000001</v>
      </c>
      <c r="H16" s="44">
        <f>IFERROR((1-VLOOKUP(C16,'Emission Factor Methodology'!$A$25:$I$34,MATCH(D16,'Emission Factor Methodology'!$A$25:$I$25,0),0)),0)</f>
        <v>0.030000000000000027</v>
      </c>
      <c r="I16" s="43">
        <f t="shared" si="2"/>
        <v>0.1314000000000001</v>
      </c>
    </row>
    <row r="17" spans="1:9" ht="15">
      <c r="A17" s="3">
        <f t="shared" si="0"/>
        <v>4414</v>
      </c>
      <c r="B17" s="5" t="s">
        <v>136</v>
      </c>
      <c r="C17" s="63" t="s">
        <v>15</v>
      </c>
      <c r="D17" s="63" t="s">
        <v>3</v>
      </c>
      <c r="E17" s="84">
        <f t="shared" si="1"/>
        <v>8760</v>
      </c>
      <c r="F17" s="44">
        <f>HLOOKUP(D17,'Emission Factor Methodology'!$B$6:$I$7,2,0)</f>
        <v>1</v>
      </c>
      <c r="G17" s="43">
        <f>IFERROR(VLOOKUP(C17,'Emission Factor Methodology'!$A$11:$I$21,MATCH(D17,'Emission Factor Methodology'!$A$11:$I$11,0),0),0)</f>
        <v>0.00050000000000000001</v>
      </c>
      <c r="H17" s="44">
        <f>IFERROR((1-VLOOKUP(C17,'Emission Factor Methodology'!$A$25:$I$34,MATCH(D17,'Emission Factor Methodology'!$A$25:$I$25,0),0)),0)</f>
        <v>0.030000000000000027</v>
      </c>
      <c r="I17" s="43">
        <f t="shared" si="2"/>
        <v>0.1314000000000001</v>
      </c>
    </row>
    <row r="18" spans="1:9" ht="15">
      <c r="A18" s="3">
        <f t="shared" si="0"/>
        <v>4415</v>
      </c>
      <c r="B18" s="46" t="s">
        <v>261</v>
      </c>
      <c r="C18" s="88" t="s">
        <v>14</v>
      </c>
      <c r="D18" s="63" t="s">
        <v>3</v>
      </c>
      <c r="E18" s="84">
        <f t="shared" si="1"/>
        <v>8760</v>
      </c>
      <c r="F18" s="44">
        <f>HLOOKUP(D18,'Emission Factor Methodology'!$B$6:$I$7,2,0)</f>
        <v>1</v>
      </c>
      <c r="G18" s="43">
        <f>IFERROR(VLOOKUP(C18,'Emission Factor Methodology'!$A$11:$I$21,MATCH(D18,'Emission Factor Methodology'!$A$11:$I$11,0),0),0)</f>
        <v>0</v>
      </c>
      <c r="H18" s="44">
        <f>IFERROR((1-VLOOKUP(C18,'Emission Factor Methodology'!$A$25:$I$34,MATCH(D18,'Emission Factor Methodology'!$A$25:$I$25,0),0)),0)</f>
        <v>0</v>
      </c>
      <c r="I18" s="43">
        <f t="shared" si="2"/>
        <v>0</v>
      </c>
    </row>
    <row r="19" spans="1:9" ht="15">
      <c r="A19" s="3">
        <f t="shared" si="0"/>
        <v>4416</v>
      </c>
      <c r="B19" s="5" t="s">
        <v>141</v>
      </c>
      <c r="C19" s="63" t="s">
        <v>15</v>
      </c>
      <c r="D19" s="63" t="s">
        <v>3</v>
      </c>
      <c r="E19" s="84">
        <f t="shared" si="1"/>
        <v>8760</v>
      </c>
      <c r="F19" s="44">
        <f>HLOOKUP(D19,'Emission Factor Methodology'!$B$6:$I$7,2,0)</f>
        <v>1</v>
      </c>
      <c r="G19" s="43">
        <f>IFERROR(VLOOKUP(C19,'Emission Factor Methodology'!$A$11:$I$21,MATCH(D19,'Emission Factor Methodology'!$A$11:$I$11,0),0),0)</f>
        <v>0.00050000000000000001</v>
      </c>
      <c r="H19" s="44">
        <f>IFERROR((1-VLOOKUP(C19,'Emission Factor Methodology'!$A$25:$I$34,MATCH(D19,'Emission Factor Methodology'!$A$25:$I$25,0),0)),0)</f>
        <v>0.030000000000000027</v>
      </c>
      <c r="I19" s="43">
        <f t="shared" si="2"/>
        <v>0.1314000000000001</v>
      </c>
    </row>
    <row r="20" spans="1:9" ht="15">
      <c r="A20" s="3">
        <f t="shared" si="0"/>
        <v>4417</v>
      </c>
      <c r="B20" s="5" t="s">
        <v>136</v>
      </c>
      <c r="C20" s="63" t="s">
        <v>15</v>
      </c>
      <c r="D20" s="63" t="s">
        <v>3</v>
      </c>
      <c r="E20" s="84">
        <f t="shared" si="1"/>
        <v>8760</v>
      </c>
      <c r="F20" s="44">
        <f>HLOOKUP(D20,'Emission Factor Methodology'!$B$6:$I$7,2,0)</f>
        <v>1</v>
      </c>
      <c r="G20" s="43">
        <f>IFERROR(VLOOKUP(C20,'Emission Factor Methodology'!$A$11:$I$21,MATCH(D20,'Emission Factor Methodology'!$A$11:$I$11,0),0),0)</f>
        <v>0.00050000000000000001</v>
      </c>
      <c r="H20" s="44">
        <f>IFERROR((1-VLOOKUP(C20,'Emission Factor Methodology'!$A$25:$I$34,MATCH(D20,'Emission Factor Methodology'!$A$25:$I$25,0),0)),0)</f>
        <v>0.030000000000000027</v>
      </c>
      <c r="I20" s="43">
        <f t="shared" si="2"/>
        <v>0.1314000000000001</v>
      </c>
    </row>
    <row r="21" spans="1:9" ht="15">
      <c r="A21" s="3">
        <f t="shared" si="0"/>
        <v>4418</v>
      </c>
      <c r="B21" s="46" t="s">
        <v>262</v>
      </c>
      <c r="C21" s="88" t="s">
        <v>14</v>
      </c>
      <c r="D21" s="63" t="s">
        <v>3</v>
      </c>
      <c r="E21" s="84">
        <f t="shared" si="1"/>
        <v>8760</v>
      </c>
      <c r="F21" s="44">
        <f>HLOOKUP(D21,'Emission Factor Methodology'!$B$6:$I$7,2,0)</f>
        <v>1</v>
      </c>
      <c r="G21" s="43">
        <f>IFERROR(VLOOKUP(C21,'Emission Factor Methodology'!$A$11:$I$21,MATCH(D21,'Emission Factor Methodology'!$A$11:$I$11,0),0),0)</f>
        <v>0</v>
      </c>
      <c r="H21" s="44">
        <f>IFERROR((1-VLOOKUP(C21,'Emission Factor Methodology'!$A$25:$I$34,MATCH(D21,'Emission Factor Methodology'!$A$25:$I$25,0),0)),0)</f>
        <v>0</v>
      </c>
      <c r="I21" s="43">
        <f t="shared" si="2"/>
        <v>0</v>
      </c>
    </row>
    <row r="22" spans="1:9" ht="15">
      <c r="A22" s="3">
        <f>A21+1</f>
        <v>4419</v>
      </c>
      <c r="B22" s="5" t="s">
        <v>209</v>
      </c>
      <c r="C22" s="63" t="s">
        <v>15</v>
      </c>
      <c r="D22" s="63" t="s">
        <v>3</v>
      </c>
      <c r="E22" s="84">
        <f t="shared" si="1"/>
        <v>8760</v>
      </c>
      <c r="F22" s="44">
        <f>HLOOKUP(D22,'Emission Factor Methodology'!$B$6:$I$7,2,0)</f>
        <v>1</v>
      </c>
      <c r="G22" s="43">
        <f>IFERROR(VLOOKUP(C22,'Emission Factor Methodology'!$A$11:$I$21,MATCH(D22,'Emission Factor Methodology'!$A$11:$I$11,0),0),0)</f>
        <v>0.00050000000000000001</v>
      </c>
      <c r="H22" s="44">
        <f>IFERROR((1-VLOOKUP(C22,'Emission Factor Methodology'!$A$25:$I$34,MATCH(D22,'Emission Factor Methodology'!$A$25:$I$25,0),0)),0)</f>
        <v>0.030000000000000027</v>
      </c>
      <c r="I22" s="43">
        <f t="shared" si="2"/>
        <v>0.1314000000000001</v>
      </c>
    </row>
    <row r="23" spans="1:9" ht="15">
      <c r="A23" s="3">
        <f>A22+1</f>
        <v>4420</v>
      </c>
      <c r="B23" s="5" t="s">
        <v>140</v>
      </c>
      <c r="C23" s="63" t="s">
        <v>15</v>
      </c>
      <c r="D23" s="63" t="s">
        <v>3</v>
      </c>
      <c r="E23" s="84">
        <f t="shared" si="1"/>
        <v>8760</v>
      </c>
      <c r="F23" s="44">
        <f>HLOOKUP(D23,'Emission Factor Methodology'!$B$6:$I$7,2,0)</f>
        <v>1</v>
      </c>
      <c r="G23" s="43">
        <f>IFERROR(VLOOKUP(C23,'Emission Factor Methodology'!$A$11:$I$21,MATCH(D23,'Emission Factor Methodology'!$A$11:$I$11,0),0),0)</f>
        <v>0.00050000000000000001</v>
      </c>
      <c r="H23" s="44">
        <f>IFERROR((1-VLOOKUP(C23,'Emission Factor Methodology'!$A$25:$I$34,MATCH(D23,'Emission Factor Methodology'!$A$25:$I$25,0),0)),0)</f>
        <v>0.030000000000000027</v>
      </c>
      <c r="I23" s="43">
        <f t="shared" si="2"/>
        <v>0.1314000000000001</v>
      </c>
    </row>
    <row r="24" spans="1:9" ht="15">
      <c r="A24" s="3">
        <f t="shared" si="0"/>
        <v>4421</v>
      </c>
      <c r="B24" s="5" t="s">
        <v>139</v>
      </c>
      <c r="C24" s="63" t="s">
        <v>12</v>
      </c>
      <c r="D24" s="63" t="s">
        <v>3</v>
      </c>
      <c r="E24" s="84">
        <f t="shared" si="1"/>
        <v>8760</v>
      </c>
      <c r="F24" s="44">
        <f>HLOOKUP(D24,'Emission Factor Methodology'!$B$6:$I$7,2,0)</f>
        <v>1</v>
      </c>
      <c r="G24" s="43">
        <f>IFERROR(VLOOKUP(C24,'Emission Factor Methodology'!$A$11:$I$21,MATCH(D24,'Emission Factor Methodology'!$A$11:$I$11,0),0),0)</f>
        <v>0.0088999999999999999</v>
      </c>
      <c r="H24" s="44">
        <f>IFERROR((1-VLOOKUP(C24,'Emission Factor Methodology'!$A$25:$I$34,MATCH(D24,'Emission Factor Methodology'!$A$25:$I$25,0),0)),0)</f>
        <v>0.030000000000000027</v>
      </c>
      <c r="I24" s="43">
        <f t="shared" si="2"/>
        <v>2.3389200000000021</v>
      </c>
    </row>
    <row r="25" spans="1:9" ht="15">
      <c r="A25" s="3">
        <f t="shared" si="0"/>
        <v>4422</v>
      </c>
      <c r="B25" s="5" t="s">
        <v>141</v>
      </c>
      <c r="C25" s="63" t="s">
        <v>15</v>
      </c>
      <c r="D25" s="63" t="s">
        <v>3</v>
      </c>
      <c r="E25" s="84">
        <f t="shared" si="1"/>
        <v>8760</v>
      </c>
      <c r="F25" s="44">
        <f>HLOOKUP(D25,'Emission Factor Methodology'!$B$6:$I$7,2,0)</f>
        <v>1</v>
      </c>
      <c r="G25" s="43">
        <f>IFERROR(VLOOKUP(C25,'Emission Factor Methodology'!$A$11:$I$21,MATCH(D25,'Emission Factor Methodology'!$A$11:$I$11,0),0),0)</f>
        <v>0.00050000000000000001</v>
      </c>
      <c r="H25" s="44">
        <f>IFERROR((1-VLOOKUP(C25,'Emission Factor Methodology'!$A$25:$I$34,MATCH(D25,'Emission Factor Methodology'!$A$25:$I$25,0),0)),0)</f>
        <v>0.030000000000000027</v>
      </c>
      <c r="I25" s="43">
        <f t="shared" si="2"/>
        <v>0.1314000000000001</v>
      </c>
    </row>
    <row r="26" spans="1:9" ht="15">
      <c r="A26" s="3">
        <f t="shared" si="0"/>
        <v>4423</v>
      </c>
      <c r="B26" s="5" t="s">
        <v>141</v>
      </c>
      <c r="C26" s="63" t="s">
        <v>15</v>
      </c>
      <c r="D26" s="63" t="s">
        <v>3</v>
      </c>
      <c r="E26" s="84">
        <f t="shared" si="1"/>
        <v>8760</v>
      </c>
      <c r="F26" s="44">
        <f>HLOOKUP(D26,'Emission Factor Methodology'!$B$6:$I$7,2,0)</f>
        <v>1</v>
      </c>
      <c r="G26" s="43">
        <f>IFERROR(VLOOKUP(C26,'Emission Factor Methodology'!$A$11:$I$21,MATCH(D26,'Emission Factor Methodology'!$A$11:$I$11,0),0),0)</f>
        <v>0.00050000000000000001</v>
      </c>
      <c r="H26" s="44">
        <f>IFERROR((1-VLOOKUP(C26,'Emission Factor Methodology'!$A$25:$I$34,MATCH(D26,'Emission Factor Methodology'!$A$25:$I$25,0),0)),0)</f>
        <v>0.030000000000000027</v>
      </c>
      <c r="I26" s="43">
        <f t="shared" si="2"/>
        <v>0.1314000000000001</v>
      </c>
    </row>
    <row r="27" spans="1:9" ht="15">
      <c r="A27" s="3">
        <f t="shared" si="0"/>
        <v>4424</v>
      </c>
      <c r="B27" s="5" t="s">
        <v>263</v>
      </c>
      <c r="C27" s="63" t="s">
        <v>15</v>
      </c>
      <c r="D27" s="63" t="s">
        <v>3</v>
      </c>
      <c r="E27" s="84">
        <f t="shared" si="1"/>
        <v>8760</v>
      </c>
      <c r="F27" s="44">
        <f>HLOOKUP(D27,'Emission Factor Methodology'!$B$6:$I$7,2,0)</f>
        <v>1</v>
      </c>
      <c r="G27" s="43">
        <f>IFERROR(VLOOKUP(C27,'Emission Factor Methodology'!$A$11:$I$21,MATCH(D27,'Emission Factor Methodology'!$A$11:$I$11,0),0),0)</f>
        <v>0.00050000000000000001</v>
      </c>
      <c r="H27" s="44">
        <f>IFERROR((1-VLOOKUP(C27,'Emission Factor Methodology'!$A$25:$I$34,MATCH(D27,'Emission Factor Methodology'!$A$25:$I$25,0),0)),0)</f>
        <v>0.030000000000000027</v>
      </c>
      <c r="I27" s="43">
        <f t="shared" si="2"/>
        <v>0.1314000000000001</v>
      </c>
    </row>
    <row r="28" spans="1:9" ht="15">
      <c r="A28" s="3">
        <f>A27+1</f>
        <v>4425</v>
      </c>
      <c r="B28" s="5" t="s">
        <v>264</v>
      </c>
      <c r="C28" s="63" t="s">
        <v>12</v>
      </c>
      <c r="D28" s="63" t="s">
        <v>3</v>
      </c>
      <c r="E28" s="84">
        <f t="shared" si="1"/>
        <v>8760</v>
      </c>
      <c r="F28" s="44">
        <f>HLOOKUP(D28,'Emission Factor Methodology'!$B$6:$I$7,2,0)</f>
        <v>1</v>
      </c>
      <c r="G28" s="43">
        <f>IFERROR(VLOOKUP(C28,'Emission Factor Methodology'!$A$11:$I$21,MATCH(D28,'Emission Factor Methodology'!$A$11:$I$11,0),0),0)</f>
        <v>0.0088999999999999999</v>
      </c>
      <c r="H28" s="44">
        <f>IFERROR((1-VLOOKUP(C28,'Emission Factor Methodology'!$A$25:$I$34,MATCH(D28,'Emission Factor Methodology'!$A$25:$I$25,0),0)),0)</f>
        <v>0.030000000000000027</v>
      </c>
      <c r="I28" s="43">
        <f t="shared" si="2"/>
        <v>2.3389200000000021</v>
      </c>
    </row>
    <row r="29" spans="1:9" ht="15">
      <c r="A29" s="3">
        <f t="shared" si="0"/>
        <v>4426</v>
      </c>
      <c r="B29" s="5" t="s">
        <v>234</v>
      </c>
      <c r="C29" s="63" t="s">
        <v>15</v>
      </c>
      <c r="D29" s="63" t="s">
        <v>3</v>
      </c>
      <c r="E29" s="84">
        <f t="shared" si="1"/>
        <v>8760</v>
      </c>
      <c r="F29" s="44">
        <f>HLOOKUP(D29,'Emission Factor Methodology'!$B$6:$I$7,2,0)</f>
        <v>1</v>
      </c>
      <c r="G29" s="43">
        <f>IFERROR(VLOOKUP(C29,'Emission Factor Methodology'!$A$11:$I$21,MATCH(D29,'Emission Factor Methodology'!$A$11:$I$11,0),0),0)</f>
        <v>0.00050000000000000001</v>
      </c>
      <c r="H29" s="44">
        <f>IFERROR((1-VLOOKUP(C29,'Emission Factor Methodology'!$A$25:$I$34,MATCH(D29,'Emission Factor Methodology'!$A$25:$I$25,0),0)),0)</f>
        <v>0.030000000000000027</v>
      </c>
      <c r="I29" s="43">
        <f t="shared" si="2"/>
        <v>0.1314000000000001</v>
      </c>
    </row>
    <row r="30" spans="1:9" ht="15">
      <c r="A30" s="3">
        <f t="shared" si="0"/>
        <v>4427</v>
      </c>
      <c r="B30" s="5" t="s">
        <v>212</v>
      </c>
      <c r="C30" s="63" t="s">
        <v>12</v>
      </c>
      <c r="D30" s="63" t="s">
        <v>3</v>
      </c>
      <c r="E30" s="84">
        <f t="shared" si="1"/>
        <v>8760</v>
      </c>
      <c r="F30" s="44">
        <f>HLOOKUP(D30,'Emission Factor Methodology'!$B$6:$I$7,2,0)</f>
        <v>1</v>
      </c>
      <c r="G30" s="43">
        <f>IFERROR(VLOOKUP(C30,'Emission Factor Methodology'!$A$11:$I$21,MATCH(D30,'Emission Factor Methodology'!$A$11:$I$11,0),0),0)</f>
        <v>0.0088999999999999999</v>
      </c>
      <c r="H30" s="44">
        <f>IFERROR((1-VLOOKUP(C30,'Emission Factor Methodology'!$A$25:$I$34,MATCH(D30,'Emission Factor Methodology'!$A$25:$I$25,0),0)),0)</f>
        <v>0.030000000000000027</v>
      </c>
      <c r="I30" s="43">
        <f t="shared" si="2"/>
        <v>2.3389200000000021</v>
      </c>
    </row>
    <row r="31" spans="1:9" ht="15">
      <c r="A31" s="3">
        <f t="shared" si="0"/>
        <v>4428</v>
      </c>
      <c r="B31" s="5" t="s">
        <v>234</v>
      </c>
      <c r="C31" s="63" t="s">
        <v>15</v>
      </c>
      <c r="D31" s="63" t="s">
        <v>3</v>
      </c>
      <c r="E31" s="84">
        <f t="shared" si="1"/>
        <v>8760</v>
      </c>
      <c r="F31" s="44">
        <f>HLOOKUP(D31,'Emission Factor Methodology'!$B$6:$I$7,2,0)</f>
        <v>1</v>
      </c>
      <c r="G31" s="43">
        <f>IFERROR(VLOOKUP(C31,'Emission Factor Methodology'!$A$11:$I$21,MATCH(D31,'Emission Factor Methodology'!$A$11:$I$11,0),0),0)</f>
        <v>0.00050000000000000001</v>
      </c>
      <c r="H31" s="44">
        <f>IFERROR((1-VLOOKUP(C31,'Emission Factor Methodology'!$A$25:$I$34,MATCH(D31,'Emission Factor Methodology'!$A$25:$I$25,0),0)),0)</f>
        <v>0.030000000000000027</v>
      </c>
      <c r="I31" s="43">
        <f t="shared" si="2"/>
        <v>0.1314000000000001</v>
      </c>
    </row>
    <row r="32" spans="1:9" ht="15">
      <c r="A32" s="3">
        <f t="shared" si="0"/>
        <v>4429</v>
      </c>
      <c r="B32" s="5" t="s">
        <v>240</v>
      </c>
      <c r="C32" s="63" t="s">
        <v>15</v>
      </c>
      <c r="D32" s="63" t="s">
        <v>3</v>
      </c>
      <c r="E32" s="84">
        <f t="shared" si="1"/>
        <v>8760</v>
      </c>
      <c r="F32" s="44">
        <f>HLOOKUP(D32,'Emission Factor Methodology'!$B$6:$I$7,2,0)</f>
        <v>1</v>
      </c>
      <c r="G32" s="43">
        <f>IFERROR(VLOOKUP(C32,'Emission Factor Methodology'!$A$11:$I$21,MATCH(D32,'Emission Factor Methodology'!$A$11:$I$11,0),0),0)</f>
        <v>0.00050000000000000001</v>
      </c>
      <c r="H32" s="44">
        <f>IFERROR((1-VLOOKUP(C32,'Emission Factor Methodology'!$A$25:$I$34,MATCH(D32,'Emission Factor Methodology'!$A$25:$I$25,0),0)),0)</f>
        <v>0.030000000000000027</v>
      </c>
      <c r="I32" s="43">
        <f t="shared" si="2"/>
        <v>0.1314000000000001</v>
      </c>
    </row>
    <row r="33" spans="1:9" ht="15">
      <c r="A33" s="3">
        <f t="shared" si="0"/>
        <v>4430</v>
      </c>
      <c r="B33" s="5" t="s">
        <v>136</v>
      </c>
      <c r="C33" s="63" t="s">
        <v>15</v>
      </c>
      <c r="D33" s="63" t="s">
        <v>3</v>
      </c>
      <c r="E33" s="84">
        <f t="shared" si="1"/>
        <v>8760</v>
      </c>
      <c r="F33" s="44">
        <f>HLOOKUP(D33,'Emission Factor Methodology'!$B$6:$I$7,2,0)</f>
        <v>1</v>
      </c>
      <c r="G33" s="43">
        <f>IFERROR(VLOOKUP(C33,'Emission Factor Methodology'!$A$11:$I$21,MATCH(D33,'Emission Factor Methodology'!$A$11:$I$11,0),0),0)</f>
        <v>0.00050000000000000001</v>
      </c>
      <c r="H33" s="44">
        <f>IFERROR((1-VLOOKUP(C33,'Emission Factor Methodology'!$A$25:$I$34,MATCH(D33,'Emission Factor Methodology'!$A$25:$I$25,0),0)),0)</f>
        <v>0.030000000000000027</v>
      </c>
      <c r="I33" s="43">
        <f t="shared" si="2"/>
        <v>0.1314000000000001</v>
      </c>
    </row>
    <row r="34" spans="1:9" ht="15">
      <c r="A34" s="3">
        <f t="shared" si="0"/>
        <v>4431</v>
      </c>
      <c r="B34" s="5" t="s">
        <v>211</v>
      </c>
      <c r="C34" s="63" t="s">
        <v>15</v>
      </c>
      <c r="D34" s="63" t="s">
        <v>3</v>
      </c>
      <c r="E34" s="84">
        <f t="shared" si="1"/>
        <v>8760</v>
      </c>
      <c r="F34" s="44">
        <f>HLOOKUP(D34,'Emission Factor Methodology'!$B$6:$I$7,2,0)</f>
        <v>1</v>
      </c>
      <c r="G34" s="43">
        <f>IFERROR(VLOOKUP(C34,'Emission Factor Methodology'!$A$11:$I$21,MATCH(D34,'Emission Factor Methodology'!$A$11:$I$11,0),0),0)</f>
        <v>0.00050000000000000001</v>
      </c>
      <c r="H34" s="44">
        <f>IFERROR((1-VLOOKUP(C34,'Emission Factor Methodology'!$A$25:$I$34,MATCH(D34,'Emission Factor Methodology'!$A$25:$I$25,0),0)),0)</f>
        <v>0.030000000000000027</v>
      </c>
      <c r="I34" s="43">
        <f t="shared" si="2"/>
        <v>0.1314000000000001</v>
      </c>
    </row>
    <row r="35" spans="1:9" ht="15">
      <c r="A35" s="3">
        <f t="shared" si="0"/>
        <v>4432</v>
      </c>
      <c r="B35" s="5" t="s">
        <v>234</v>
      </c>
      <c r="C35" s="63" t="s">
        <v>15</v>
      </c>
      <c r="D35" s="63" t="s">
        <v>3</v>
      </c>
      <c r="E35" s="84">
        <f t="shared" si="1"/>
        <v>8760</v>
      </c>
      <c r="F35" s="44">
        <f>HLOOKUP(D35,'Emission Factor Methodology'!$B$6:$I$7,2,0)</f>
        <v>1</v>
      </c>
      <c r="G35" s="43">
        <f>IFERROR(VLOOKUP(C35,'Emission Factor Methodology'!$A$11:$I$21,MATCH(D35,'Emission Factor Methodology'!$A$11:$I$11,0),0),0)</f>
        <v>0.00050000000000000001</v>
      </c>
      <c r="H35" s="44">
        <f>IFERROR((1-VLOOKUP(C35,'Emission Factor Methodology'!$A$25:$I$34,MATCH(D35,'Emission Factor Methodology'!$A$25:$I$25,0),0)),0)</f>
        <v>0.030000000000000027</v>
      </c>
      <c r="I35" s="43">
        <f t="shared" si="2"/>
        <v>0.1314000000000001</v>
      </c>
    </row>
    <row r="36" spans="1:9" ht="15">
      <c r="A36" s="3">
        <f t="shared" si="0"/>
        <v>4433</v>
      </c>
      <c r="B36" s="5" t="s">
        <v>252</v>
      </c>
      <c r="C36" s="63" t="s">
        <v>12</v>
      </c>
      <c r="D36" s="63" t="s">
        <v>3</v>
      </c>
      <c r="E36" s="84">
        <f t="shared" si="1"/>
        <v>8760</v>
      </c>
      <c r="F36" s="44">
        <f>HLOOKUP(D36,'Emission Factor Methodology'!$B$6:$I$7,2,0)</f>
        <v>1</v>
      </c>
      <c r="G36" s="43">
        <f>IFERROR(VLOOKUP(C36,'Emission Factor Methodology'!$A$11:$I$21,MATCH(D36,'Emission Factor Methodology'!$A$11:$I$11,0),0),0)</f>
        <v>0.0088999999999999999</v>
      </c>
      <c r="H36" s="44">
        <f>IFERROR((1-VLOOKUP(C36,'Emission Factor Methodology'!$A$25:$I$34,MATCH(D36,'Emission Factor Methodology'!$A$25:$I$25,0),0)),0)</f>
        <v>0.030000000000000027</v>
      </c>
      <c r="I36" s="43">
        <f t="shared" si="2"/>
        <v>2.3389200000000021</v>
      </c>
    </row>
    <row r="37" spans="1:9" ht="15">
      <c r="A37" s="3">
        <f t="shared" si="0"/>
        <v>4434</v>
      </c>
      <c r="B37" s="5" t="s">
        <v>234</v>
      </c>
      <c r="C37" s="63" t="s">
        <v>15</v>
      </c>
      <c r="D37" s="63" t="s">
        <v>3</v>
      </c>
      <c r="E37" s="84">
        <f t="shared" si="1"/>
        <v>8760</v>
      </c>
      <c r="F37" s="44">
        <f>HLOOKUP(D37,'Emission Factor Methodology'!$B$6:$I$7,2,0)</f>
        <v>1</v>
      </c>
      <c r="G37" s="43">
        <f>IFERROR(VLOOKUP(C37,'Emission Factor Methodology'!$A$11:$I$21,MATCH(D37,'Emission Factor Methodology'!$A$11:$I$11,0),0),0)</f>
        <v>0.00050000000000000001</v>
      </c>
      <c r="H37" s="44">
        <f>IFERROR((1-VLOOKUP(C37,'Emission Factor Methodology'!$A$25:$I$34,MATCH(D37,'Emission Factor Methodology'!$A$25:$I$25,0),0)),0)</f>
        <v>0.030000000000000027</v>
      </c>
      <c r="I37" s="43">
        <f t="shared" si="2"/>
        <v>0.1314000000000001</v>
      </c>
    </row>
    <row r="38" spans="1:9" ht="15">
      <c r="A38" s="3">
        <f t="shared" si="0"/>
        <v>4435</v>
      </c>
      <c r="B38" s="5" t="s">
        <v>250</v>
      </c>
      <c r="C38" s="63" t="s">
        <v>15</v>
      </c>
      <c r="D38" s="63" t="s">
        <v>3</v>
      </c>
      <c r="E38" s="84">
        <f t="shared" si="1"/>
        <v>8760</v>
      </c>
      <c r="F38" s="44">
        <f>HLOOKUP(D38,'Emission Factor Methodology'!$B$6:$I$7,2,0)</f>
        <v>1</v>
      </c>
      <c r="G38" s="43">
        <f>IFERROR(VLOOKUP(C38,'Emission Factor Methodology'!$A$11:$I$21,MATCH(D38,'Emission Factor Methodology'!$A$11:$I$11,0),0),0)</f>
        <v>0.00050000000000000001</v>
      </c>
      <c r="H38" s="44">
        <f>IFERROR((1-VLOOKUP(C38,'Emission Factor Methodology'!$A$25:$I$34,MATCH(D38,'Emission Factor Methodology'!$A$25:$I$25,0),0)),0)</f>
        <v>0.030000000000000027</v>
      </c>
      <c r="I38" s="43">
        <f t="shared" si="2"/>
        <v>0.1314000000000001</v>
      </c>
    </row>
    <row r="39" spans="1:9" ht="15">
      <c r="A39" s="3">
        <f t="shared" si="0"/>
        <v>4436</v>
      </c>
      <c r="B39" s="5" t="s">
        <v>234</v>
      </c>
      <c r="C39" s="63" t="s">
        <v>15</v>
      </c>
      <c r="D39" s="63" t="s">
        <v>3</v>
      </c>
      <c r="E39" s="84">
        <f t="shared" si="1"/>
        <v>8760</v>
      </c>
      <c r="F39" s="44">
        <f>HLOOKUP(D39,'Emission Factor Methodology'!$B$6:$I$7,2,0)</f>
        <v>1</v>
      </c>
      <c r="G39" s="43">
        <f>IFERROR(VLOOKUP(C39,'Emission Factor Methodology'!$A$11:$I$21,MATCH(D39,'Emission Factor Methodology'!$A$11:$I$11,0),0),0)</f>
        <v>0.00050000000000000001</v>
      </c>
      <c r="H39" s="44">
        <f>IFERROR((1-VLOOKUP(C39,'Emission Factor Methodology'!$A$25:$I$34,MATCH(D39,'Emission Factor Methodology'!$A$25:$I$25,0),0)),0)</f>
        <v>0.030000000000000027</v>
      </c>
      <c r="I39" s="43">
        <f t="shared" si="2"/>
        <v>0.1314000000000001</v>
      </c>
    </row>
    <row r="40" spans="1:9" ht="15">
      <c r="A40" s="3">
        <f t="shared" si="0"/>
        <v>4437</v>
      </c>
      <c r="B40" s="5" t="s">
        <v>250</v>
      </c>
      <c r="C40" s="63" t="s">
        <v>15</v>
      </c>
      <c r="D40" s="63" t="s">
        <v>3</v>
      </c>
      <c r="E40" s="84">
        <f t="shared" si="1"/>
        <v>8760</v>
      </c>
      <c r="F40" s="44">
        <f>HLOOKUP(D40,'Emission Factor Methodology'!$B$6:$I$7,2,0)</f>
        <v>1</v>
      </c>
      <c r="G40" s="43">
        <f>IFERROR(VLOOKUP(C40,'Emission Factor Methodology'!$A$11:$I$21,MATCH(D40,'Emission Factor Methodology'!$A$11:$I$11,0),0),0)</f>
        <v>0.00050000000000000001</v>
      </c>
      <c r="H40" s="44">
        <f>IFERROR((1-VLOOKUP(C40,'Emission Factor Methodology'!$A$25:$I$34,MATCH(D40,'Emission Factor Methodology'!$A$25:$I$25,0),0)),0)</f>
        <v>0.030000000000000027</v>
      </c>
      <c r="I40" s="43">
        <f t="shared" si="2"/>
        <v>0.1314000000000001</v>
      </c>
    </row>
    <row r="41" spans="1:9" ht="15">
      <c r="A41" s="3">
        <f t="shared" si="0"/>
        <v>4438</v>
      </c>
      <c r="B41" s="5" t="s">
        <v>234</v>
      </c>
      <c r="C41" s="63" t="s">
        <v>15</v>
      </c>
      <c r="D41" s="63" t="s">
        <v>3</v>
      </c>
      <c r="E41" s="84">
        <f t="shared" si="1"/>
        <v>8760</v>
      </c>
      <c r="F41" s="44">
        <f>HLOOKUP(D41,'Emission Factor Methodology'!$B$6:$I$7,2,0)</f>
        <v>1</v>
      </c>
      <c r="G41" s="43">
        <f>IFERROR(VLOOKUP(C41,'Emission Factor Methodology'!$A$11:$I$21,MATCH(D41,'Emission Factor Methodology'!$A$11:$I$11,0),0),0)</f>
        <v>0.00050000000000000001</v>
      </c>
      <c r="H41" s="44">
        <f>IFERROR((1-VLOOKUP(C41,'Emission Factor Methodology'!$A$25:$I$34,MATCH(D41,'Emission Factor Methodology'!$A$25:$I$25,0),0)),0)</f>
        <v>0.030000000000000027</v>
      </c>
      <c r="I41" s="43">
        <f t="shared" si="2"/>
        <v>0.1314000000000001</v>
      </c>
    </row>
    <row r="42" spans="1:9" ht="15">
      <c r="A42" s="3">
        <f t="shared" si="0"/>
        <v>4439</v>
      </c>
      <c r="B42" s="5" t="s">
        <v>234</v>
      </c>
      <c r="C42" s="63" t="s">
        <v>15</v>
      </c>
      <c r="D42" s="63" t="s">
        <v>3</v>
      </c>
      <c r="E42" s="84">
        <f t="shared" si="1"/>
        <v>8760</v>
      </c>
      <c r="F42" s="44">
        <f>HLOOKUP(D42,'Emission Factor Methodology'!$B$6:$I$7,2,0)</f>
        <v>1</v>
      </c>
      <c r="G42" s="43">
        <f>IFERROR(VLOOKUP(C42,'Emission Factor Methodology'!$A$11:$I$21,MATCH(D42,'Emission Factor Methodology'!$A$11:$I$11,0),0),0)</f>
        <v>0.00050000000000000001</v>
      </c>
      <c r="H42" s="44">
        <f>IFERROR((1-VLOOKUP(C42,'Emission Factor Methodology'!$A$25:$I$34,MATCH(D42,'Emission Factor Methodology'!$A$25:$I$25,0),0)),0)</f>
        <v>0.030000000000000027</v>
      </c>
      <c r="I42" s="43">
        <f t="shared" si="2"/>
        <v>0.1314000000000001</v>
      </c>
    </row>
    <row r="43" spans="1:9" ht="15">
      <c r="A43" s="3">
        <f t="shared" si="0"/>
        <v>4440</v>
      </c>
      <c r="B43" s="5" t="s">
        <v>136</v>
      </c>
      <c r="C43" s="63" t="s">
        <v>15</v>
      </c>
      <c r="D43" s="63" t="s">
        <v>3</v>
      </c>
      <c r="E43" s="84">
        <f t="shared" si="1"/>
        <v>8760</v>
      </c>
      <c r="F43" s="44">
        <f>HLOOKUP(D43,'Emission Factor Methodology'!$B$6:$I$7,2,0)</f>
        <v>1</v>
      </c>
      <c r="G43" s="43">
        <f>IFERROR(VLOOKUP(C43,'Emission Factor Methodology'!$A$11:$I$21,MATCH(D43,'Emission Factor Methodology'!$A$11:$I$11,0),0),0)</f>
        <v>0.00050000000000000001</v>
      </c>
      <c r="H43" s="44">
        <f>IFERROR((1-VLOOKUP(C43,'Emission Factor Methodology'!$A$25:$I$34,MATCH(D43,'Emission Factor Methodology'!$A$25:$I$25,0),0)),0)</f>
        <v>0.030000000000000027</v>
      </c>
      <c r="I43" s="43">
        <f t="shared" si="2"/>
        <v>0.1314000000000001</v>
      </c>
    </row>
    <row r="44" spans="1:9" ht="15">
      <c r="A44" s="3">
        <f t="shared" si="0"/>
        <v>4441</v>
      </c>
      <c r="B44" s="5" t="s">
        <v>260</v>
      </c>
      <c r="C44" s="69" t="s">
        <v>15</v>
      </c>
      <c r="D44" s="63" t="s">
        <v>3</v>
      </c>
      <c r="E44" s="84">
        <f t="shared" si="1"/>
        <v>8760</v>
      </c>
      <c r="F44" s="44">
        <f>HLOOKUP(D44,'Emission Factor Methodology'!$B$6:$I$7,2,0)</f>
        <v>1</v>
      </c>
      <c r="G44" s="43">
        <f>IFERROR(VLOOKUP(C44,'Emission Factor Methodology'!$A$11:$I$21,MATCH(D44,'Emission Factor Methodology'!$A$11:$I$11,0),0),0)</f>
        <v>0.00050000000000000001</v>
      </c>
      <c r="H44" s="44">
        <f>IFERROR((1-VLOOKUP(C44,'Emission Factor Methodology'!$A$25:$I$34,MATCH(D44,'Emission Factor Methodology'!$A$25:$I$25,0),0)),0)</f>
        <v>0.030000000000000027</v>
      </c>
      <c r="I44" s="43">
        <f t="shared" si="2"/>
        <v>0.1314000000000001</v>
      </c>
    </row>
    <row r="45" spans="1:9" ht="15">
      <c r="A45" s="3">
        <f t="shared" si="0"/>
        <v>4442</v>
      </c>
      <c r="B45" s="5" t="s">
        <v>136</v>
      </c>
      <c r="C45" s="63" t="s">
        <v>15</v>
      </c>
      <c r="D45" s="63" t="s">
        <v>3</v>
      </c>
      <c r="E45" s="84">
        <f t="shared" si="1"/>
        <v>8760</v>
      </c>
      <c r="F45" s="44">
        <f>HLOOKUP(D45,'Emission Factor Methodology'!$B$6:$I$7,2,0)</f>
        <v>1</v>
      </c>
      <c r="G45" s="43">
        <f>IFERROR(VLOOKUP(C45,'Emission Factor Methodology'!$A$11:$I$21,MATCH(D45,'Emission Factor Methodology'!$A$11:$I$11,0),0),0)</f>
        <v>0.00050000000000000001</v>
      </c>
      <c r="H45" s="44">
        <f>IFERROR((1-VLOOKUP(C45,'Emission Factor Methodology'!$A$25:$I$34,MATCH(D45,'Emission Factor Methodology'!$A$25:$I$25,0),0)),0)</f>
        <v>0.030000000000000027</v>
      </c>
      <c r="I45" s="43">
        <f t="shared" si="2"/>
        <v>0.1314000000000001</v>
      </c>
    </row>
    <row r="46" spans="1:9" ht="15">
      <c r="A46" s="3">
        <f t="shared" si="0"/>
        <v>4443</v>
      </c>
      <c r="B46" s="5" t="s">
        <v>249</v>
      </c>
      <c r="C46" s="63" t="s">
        <v>15</v>
      </c>
      <c r="D46" s="63" t="s">
        <v>3</v>
      </c>
      <c r="E46" s="84">
        <f t="shared" si="1"/>
        <v>8760</v>
      </c>
      <c r="F46" s="44">
        <f>HLOOKUP(D46,'Emission Factor Methodology'!$B$6:$I$7,2,0)</f>
        <v>1</v>
      </c>
      <c r="G46" s="43">
        <f>IFERROR(VLOOKUP(C46,'Emission Factor Methodology'!$A$11:$I$21,MATCH(D46,'Emission Factor Methodology'!$A$11:$I$11,0),0),0)</f>
        <v>0.00050000000000000001</v>
      </c>
      <c r="H46" s="44">
        <f>IFERROR((1-VLOOKUP(C46,'Emission Factor Methodology'!$A$25:$I$34,MATCH(D46,'Emission Factor Methodology'!$A$25:$I$25,0),0)),0)</f>
        <v>0.030000000000000027</v>
      </c>
      <c r="I46" s="43">
        <f t="shared" si="2"/>
        <v>0.1314000000000001</v>
      </c>
    </row>
    <row r="47" spans="1:9" ht="15">
      <c r="A47" s="3">
        <f t="shared" si="0"/>
        <v>4444</v>
      </c>
      <c r="B47" s="5" t="s">
        <v>141</v>
      </c>
      <c r="C47" s="63" t="s">
        <v>15</v>
      </c>
      <c r="D47" s="63" t="s">
        <v>3</v>
      </c>
      <c r="E47" s="84">
        <f t="shared" si="1"/>
        <v>8760</v>
      </c>
      <c r="F47" s="44">
        <f>HLOOKUP(D47,'Emission Factor Methodology'!$B$6:$I$7,2,0)</f>
        <v>1</v>
      </c>
      <c r="G47" s="43">
        <f>IFERROR(VLOOKUP(C47,'Emission Factor Methodology'!$A$11:$I$21,MATCH(D47,'Emission Factor Methodology'!$A$11:$I$11,0),0),0)</f>
        <v>0.00050000000000000001</v>
      </c>
      <c r="H47" s="44">
        <f>IFERROR((1-VLOOKUP(C47,'Emission Factor Methodology'!$A$25:$I$34,MATCH(D47,'Emission Factor Methodology'!$A$25:$I$25,0),0)),0)</f>
        <v>0.030000000000000027</v>
      </c>
      <c r="I47" s="43">
        <f t="shared" si="2"/>
        <v>0.1314000000000001</v>
      </c>
    </row>
    <row r="48" spans="1:9" ht="15">
      <c r="A48" s="3">
        <f t="shared" si="0"/>
        <v>4445</v>
      </c>
      <c r="B48" s="5" t="s">
        <v>141</v>
      </c>
      <c r="C48" s="63" t="s">
        <v>15</v>
      </c>
      <c r="D48" s="63" t="s">
        <v>3</v>
      </c>
      <c r="E48" s="84">
        <f t="shared" si="1"/>
        <v>8760</v>
      </c>
      <c r="F48" s="44">
        <f>HLOOKUP(D48,'Emission Factor Methodology'!$B$6:$I$7,2,0)</f>
        <v>1</v>
      </c>
      <c r="G48" s="43">
        <f>IFERROR(VLOOKUP(C48,'Emission Factor Methodology'!$A$11:$I$21,MATCH(D48,'Emission Factor Methodology'!$A$11:$I$11,0),0),0)</f>
        <v>0.00050000000000000001</v>
      </c>
      <c r="H48" s="44">
        <f>IFERROR((1-VLOOKUP(C48,'Emission Factor Methodology'!$A$25:$I$34,MATCH(D48,'Emission Factor Methodology'!$A$25:$I$25,0),0)),0)</f>
        <v>0.030000000000000027</v>
      </c>
      <c r="I48" s="43">
        <f t="shared" si="2"/>
        <v>0.1314000000000001</v>
      </c>
    </row>
    <row r="49" spans="1:9" ht="15">
      <c r="A49" s="3">
        <f t="shared" si="0"/>
        <v>4446</v>
      </c>
      <c r="B49" s="5" t="s">
        <v>211</v>
      </c>
      <c r="C49" s="63" t="s">
        <v>15</v>
      </c>
      <c r="D49" s="63" t="s">
        <v>3</v>
      </c>
      <c r="E49" s="84">
        <f t="shared" si="1"/>
        <v>8760</v>
      </c>
      <c r="F49" s="44">
        <f>HLOOKUP(D49,'Emission Factor Methodology'!$B$6:$I$7,2,0)</f>
        <v>1</v>
      </c>
      <c r="G49" s="43">
        <f>IFERROR(VLOOKUP(C49,'Emission Factor Methodology'!$A$11:$I$21,MATCH(D49,'Emission Factor Methodology'!$A$11:$I$11,0),0),0)</f>
        <v>0.00050000000000000001</v>
      </c>
      <c r="H49" s="44">
        <f>IFERROR((1-VLOOKUP(C49,'Emission Factor Methodology'!$A$25:$I$34,MATCH(D49,'Emission Factor Methodology'!$A$25:$I$25,0),0)),0)</f>
        <v>0.030000000000000027</v>
      </c>
      <c r="I49" s="43">
        <f t="shared" si="2"/>
        <v>0.1314000000000001</v>
      </c>
    </row>
    <row r="50" spans="1:9" ht="15">
      <c r="A50" s="3">
        <f t="shared" si="0"/>
        <v>4447</v>
      </c>
      <c r="B50" s="5" t="s">
        <v>141</v>
      </c>
      <c r="C50" s="63" t="s">
        <v>15</v>
      </c>
      <c r="D50" s="63" t="s">
        <v>3</v>
      </c>
      <c r="E50" s="84">
        <f t="shared" si="1"/>
        <v>8760</v>
      </c>
      <c r="F50" s="44">
        <f>HLOOKUP(D50,'Emission Factor Methodology'!$B$6:$I$7,2,0)</f>
        <v>1</v>
      </c>
      <c r="G50" s="43">
        <f>IFERROR(VLOOKUP(C50,'Emission Factor Methodology'!$A$11:$I$21,MATCH(D50,'Emission Factor Methodology'!$A$11:$I$11,0),0),0)</f>
        <v>0.00050000000000000001</v>
      </c>
      <c r="H50" s="44">
        <f>IFERROR((1-VLOOKUP(C50,'Emission Factor Methodology'!$A$25:$I$34,MATCH(D50,'Emission Factor Methodology'!$A$25:$I$25,0),0)),0)</f>
        <v>0.030000000000000027</v>
      </c>
      <c r="I50" s="43">
        <f t="shared" si="2"/>
        <v>0.1314000000000001</v>
      </c>
    </row>
    <row r="51" spans="1:9" ht="15">
      <c r="A51" s="3">
        <f t="shared" si="0"/>
        <v>4448</v>
      </c>
      <c r="B51" s="5" t="s">
        <v>136</v>
      </c>
      <c r="C51" s="63" t="s">
        <v>15</v>
      </c>
      <c r="D51" s="63" t="s">
        <v>3</v>
      </c>
      <c r="E51" s="84">
        <f t="shared" si="1"/>
        <v>8760</v>
      </c>
      <c r="F51" s="44">
        <f>HLOOKUP(D51,'Emission Factor Methodology'!$B$6:$I$7,2,0)</f>
        <v>1</v>
      </c>
      <c r="G51" s="43">
        <f>IFERROR(VLOOKUP(C51,'Emission Factor Methodology'!$A$11:$I$21,MATCH(D51,'Emission Factor Methodology'!$A$11:$I$11,0),0),0)</f>
        <v>0.00050000000000000001</v>
      </c>
      <c r="H51" s="44">
        <f>IFERROR((1-VLOOKUP(C51,'Emission Factor Methodology'!$A$25:$I$34,MATCH(D51,'Emission Factor Methodology'!$A$25:$I$25,0),0)),0)</f>
        <v>0.030000000000000027</v>
      </c>
      <c r="I51" s="43">
        <f t="shared" si="2"/>
        <v>0.1314000000000001</v>
      </c>
    </row>
    <row r="52" spans="1:9" ht="15">
      <c r="A52" s="3">
        <v>4449</v>
      </c>
      <c r="B52" s="5" t="s">
        <v>211</v>
      </c>
      <c r="C52" s="63" t="s">
        <v>15</v>
      </c>
      <c r="D52" s="63" t="s">
        <v>3</v>
      </c>
      <c r="E52" s="84">
        <v>8760</v>
      </c>
      <c r="F52" s="44">
        <f>HLOOKUP(D52,'Emission Factor Methodology'!$B$6:$I$7,2,0)</f>
        <v>1</v>
      </c>
      <c r="G52" s="43">
        <f>IFERROR(VLOOKUP(C52,'Emission Factor Methodology'!$A$11:$I$21,MATCH(D52,'Emission Factor Methodology'!$A$11:$I$11,0),0),0)</f>
        <v>0.00050000000000000001</v>
      </c>
      <c r="H52" s="44">
        <f>IFERROR((1-VLOOKUP(C52,'Emission Factor Methodology'!$A$25:$I$34,MATCH(D52,'Emission Factor Methodology'!$A$25:$I$25,0),0)),0)</f>
        <v>0.030000000000000027</v>
      </c>
      <c r="I52" s="43">
        <f t="shared" si="2"/>
        <v>0.1314000000000001</v>
      </c>
    </row>
    <row r="53" spans="3:9" ht="15">
      <c r="C53" s="63" t="s">
        <v>223</v>
      </c>
      <c r="G53" s="45"/>
      <c r="I53" s="45"/>
    </row>
    <row r="54" spans="1:9" ht="15" customHeight="1">
      <c r="A54" s="134" t="s">
        <v>257</v>
      </c>
      <c r="B54" s="134"/>
      <c r="C54" s="134"/>
      <c r="D54" s="134"/>
      <c r="E54" s="134"/>
      <c r="F54" s="134"/>
      <c r="G54" s="134"/>
      <c r="H54" s="134"/>
      <c r="I54" s="134"/>
    </row>
    <row r="55" spans="1:9" ht="15">
      <c r="A55" s="134"/>
      <c r="B55" s="134"/>
      <c r="C55" s="134"/>
      <c r="D55" s="134"/>
      <c r="E55" s="134"/>
      <c r="F55" s="134"/>
      <c r="G55" s="134"/>
      <c r="H55" s="134"/>
      <c r="I55" s="134"/>
    </row>
    <row r="56" spans="3:9" ht="15">
      <c r="C56" s="63" t="s">
        <v>223</v>
      </c>
      <c r="G56" s="45"/>
      <c r="I56" s="45"/>
    </row>
    <row r="57" spans="3:9" ht="15">
      <c r="C57" s="63" t="s">
        <v>223</v>
      </c>
      <c r="G57" s="45"/>
      <c r="I57" s="45"/>
    </row>
    <row r="58" spans="3:3" ht="15">
      <c r="C58" s="63" t="s">
        <v>223</v>
      </c>
    </row>
    <row r="59" spans="3:3" ht="15">
      <c r="C59" s="63" t="s">
        <v>223</v>
      </c>
    </row>
    <row r="60" spans="3:3" ht="15">
      <c r="C60" s="63" t="s">
        <v>223</v>
      </c>
    </row>
    <row r="61" spans="3:3" ht="15">
      <c r="C61" s="63" t="s">
        <v>223</v>
      </c>
    </row>
    <row r="62" spans="3:3" ht="15">
      <c r="C62" s="63" t="s">
        <v>223</v>
      </c>
    </row>
    <row r="63" spans="3:3" ht="15">
      <c r="C63" s="63" t="s">
        <v>223</v>
      </c>
    </row>
    <row r="64" spans="3:3" ht="15">
      <c r="C64" s="63" t="s">
        <v>223</v>
      </c>
    </row>
    <row r="65" spans="3:3" ht="15">
      <c r="C65" s="63" t="s">
        <v>223</v>
      </c>
    </row>
    <row r="66" spans="3:3" ht="15">
      <c r="C66" s="63" t="s">
        <v>223</v>
      </c>
    </row>
    <row r="67" spans="3:3" ht="15">
      <c r="C67" s="63" t="s">
        <v>223</v>
      </c>
    </row>
    <row r="68" spans="3:3" ht="15">
      <c r="C68" s="63" t="s">
        <v>223</v>
      </c>
    </row>
    <row r="69" spans="3:3" ht="15">
      <c r="C69" s="63" t="s">
        <v>223</v>
      </c>
    </row>
    <row r="70" spans="3:3" ht="15">
      <c r="C70" s="63" t="s">
        <v>223</v>
      </c>
    </row>
    <row r="71" spans="3:3" ht="15">
      <c r="C71" s="63" t="s">
        <v>223</v>
      </c>
    </row>
    <row r="72" spans="3:3" ht="15">
      <c r="C72" s="63" t="s">
        <v>223</v>
      </c>
    </row>
    <row r="73" spans="3:3" ht="15">
      <c r="C73" s="63" t="s">
        <v>223</v>
      </c>
    </row>
    <row r="74" spans="3:3" ht="15">
      <c r="C74" s="63" t="s">
        <v>223</v>
      </c>
    </row>
    <row r="75" spans="3:3" ht="15">
      <c r="C75" s="63" t="s">
        <v>223</v>
      </c>
    </row>
    <row r="76" spans="3:3" ht="15">
      <c r="C76" s="63" t="s">
        <v>223</v>
      </c>
    </row>
    <row r="77" spans="3:3" ht="15">
      <c r="C77" s="63" t="s">
        <v>223</v>
      </c>
    </row>
    <row r="78" spans="3:3" ht="15">
      <c r="C78" s="63" t="s">
        <v>223</v>
      </c>
    </row>
    <row r="79" spans="3:3" ht="15">
      <c r="C79" s="63" t="s">
        <v>223</v>
      </c>
    </row>
    <row r="80" spans="3:3" ht="15">
      <c r="C80" s="63" t="s">
        <v>223</v>
      </c>
    </row>
    <row r="81" spans="3:3" ht="15">
      <c r="C81" s="63" t="s">
        <v>223</v>
      </c>
    </row>
    <row r="82" spans="3:3" ht="15">
      <c r="C82" s="63" t="s">
        <v>223</v>
      </c>
    </row>
    <row r="83" spans="3:3" ht="15">
      <c r="C83" s="63" t="s">
        <v>223</v>
      </c>
    </row>
    <row r="84" spans="3:3" ht="15">
      <c r="C84" s="63" t="s">
        <v>223</v>
      </c>
    </row>
    <row r="85" spans="3:3" ht="15">
      <c r="C85" s="63" t="s">
        <v>223</v>
      </c>
    </row>
    <row r="86" spans="3:3" ht="15">
      <c r="C86" s="63" t="s">
        <v>223</v>
      </c>
    </row>
    <row r="87" spans="3:3" ht="15">
      <c r="C87" s="63" t="s">
        <v>223</v>
      </c>
    </row>
    <row r="88" spans="3:3" ht="15">
      <c r="C88" s="63" t="s">
        <v>223</v>
      </c>
    </row>
    <row r="89" spans="3:3" ht="15">
      <c r="C89" s="63" t="s">
        <v>223</v>
      </c>
    </row>
    <row r="90" spans="3:3" ht="15">
      <c r="C90" s="63" t="s">
        <v>223</v>
      </c>
    </row>
    <row r="91" spans="3:3" ht="15">
      <c r="C91" s="63" t="s">
        <v>223</v>
      </c>
    </row>
    <row r="92" spans="3:3" ht="15">
      <c r="C92" s="63" t="s">
        <v>223</v>
      </c>
    </row>
    <row r="93" spans="3:3" ht="15">
      <c r="C93" s="63" t="s">
        <v>223</v>
      </c>
    </row>
    <row r="94" spans="3:3" ht="15">
      <c r="C94" s="63" t="s">
        <v>223</v>
      </c>
    </row>
    <row r="95" spans="3:3" ht="15">
      <c r="C95" s="63" t="s">
        <v>223</v>
      </c>
    </row>
    <row r="96" spans="3:3" ht="15">
      <c r="C96" s="63" t="s">
        <v>223</v>
      </c>
    </row>
    <row r="97" spans="3:3" ht="15">
      <c r="C97" s="63" t="s">
        <v>223</v>
      </c>
    </row>
    <row r="98" spans="3:3" ht="15">
      <c r="C98" s="63" t="s">
        <v>223</v>
      </c>
    </row>
    <row r="99" spans="3:3" ht="15">
      <c r="C99" s="63" t="s">
        <v>223</v>
      </c>
    </row>
    <row r="100" spans="3:3" ht="15">
      <c r="C100" s="63" t="s">
        <v>223</v>
      </c>
    </row>
    <row r="101" spans="3:3" ht="15">
      <c r="C101" s="63" t="s">
        <v>223</v>
      </c>
    </row>
    <row r="102" spans="3:3" ht="15">
      <c r="C102" s="63" t="s">
        <v>223</v>
      </c>
    </row>
    <row r="103" spans="3:3" ht="15">
      <c r="C103" s="63" t="s">
        <v>223</v>
      </c>
    </row>
    <row r="104" spans="3:3" ht="15">
      <c r="C104" s="63" t="s">
        <v>223</v>
      </c>
    </row>
    <row r="105" spans="3:3" ht="15">
      <c r="C105" s="63" t="s">
        <v>223</v>
      </c>
    </row>
    <row r="106" spans="3:3" ht="15">
      <c r="C106" s="63" t="s">
        <v>223</v>
      </c>
    </row>
    <row r="107" spans="3:3" ht="15">
      <c r="C107" s="63" t="s">
        <v>223</v>
      </c>
    </row>
    <row r="108" spans="3:3" ht="15">
      <c r="C108" s="63" t="s">
        <v>223</v>
      </c>
    </row>
    <row r="109" spans="3:3" ht="15">
      <c r="C109" s="63" t="s">
        <v>223</v>
      </c>
    </row>
    <row r="110" spans="3:3" ht="15">
      <c r="C110" s="63" t="s">
        <v>223</v>
      </c>
    </row>
    <row r="111" spans="3:3" ht="15">
      <c r="C111" s="63" t="s">
        <v>223</v>
      </c>
    </row>
    <row r="112" spans="3:3" ht="15">
      <c r="C112" s="63" t="s">
        <v>223</v>
      </c>
    </row>
    <row r="113" spans="3:3" ht="15">
      <c r="C113" s="63" t="s">
        <v>223</v>
      </c>
    </row>
  </sheetData>
  <mergeCells count="1">
    <mergeCell ref="A54:I55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18841E-A2A6-44FC-85BD-E5F88BFE05F1}">
  <dimension ref="A1:I113"/>
  <sheetViews>
    <sheetView workbookViewId="0" topLeftCell="A1">
      <selection pane="topLeft" activeCell="B2" sqref="B2"/>
    </sheetView>
  </sheetViews>
  <sheetFormatPr defaultColWidth="10.2842857142857" defaultRowHeight="15"/>
  <cols>
    <col min="1" max="1" width="10.7142857142857" style="5" customWidth="1"/>
    <col min="2" max="2" width="33.1428571428571" style="5" bestFit="1" customWidth="1"/>
    <col min="3" max="4" width="23.5714285714286" style="63" customWidth="1"/>
    <col min="5" max="5" width="10.7142857142857" style="29" customWidth="1"/>
    <col min="6" max="6" width="10.7142857142857" style="81" customWidth="1"/>
    <col min="7" max="7" width="10.7142857142857" style="5" customWidth="1"/>
    <col min="8" max="8" width="10.7142857142857" style="74" customWidth="1"/>
    <col min="9" max="9" width="10.7142857142857" style="5" customWidth="1"/>
    <col min="10" max="16384" width="10.2857142857143" style="5"/>
  </cols>
  <sheetData>
    <row r="1" spans="1:4" ht="18.75">
      <c r="A1" s="59" t="str">
        <f>'List of Zones'!B13</f>
        <v>Zone 4E</v>
      </c>
      <c r="B1" s="60" t="str">
        <f>'List of Zones'!C13</f>
        <v>High Deck - Layers Tank - ENCLOSED</v>
      </c>
      <c r="C1" s="61"/>
      <c r="D1" s="61"/>
    </row>
    <row r="2" spans="1:9" ht="15.75" customHeight="1">
      <c r="A2" s="62"/>
      <c r="G2" s="33" t="s">
        <v>38</v>
      </c>
      <c r="H2" s="76"/>
      <c r="I2" s="34">
        <f>SUM(I4:I999)</f>
        <v>75.423600000000036</v>
      </c>
    </row>
    <row r="3" spans="1:9" ht="45">
      <c r="A3" s="36" t="s">
        <v>39</v>
      </c>
      <c r="B3" s="36" t="s">
        <v>40</v>
      </c>
      <c r="C3" s="37" t="s">
        <v>41</v>
      </c>
      <c r="D3" s="37" t="s">
        <v>405</v>
      </c>
      <c r="E3" s="38" t="s">
        <v>43</v>
      </c>
      <c r="F3" s="39" t="s">
        <v>44</v>
      </c>
      <c r="G3" s="38" t="s">
        <v>45</v>
      </c>
      <c r="H3" s="38" t="s">
        <v>46</v>
      </c>
      <c r="I3" s="87" t="s">
        <v>47</v>
      </c>
    </row>
    <row r="4" spans="1:9" ht="15">
      <c r="A4" s="3">
        <v>4501</v>
      </c>
      <c r="B4" s="5" t="s">
        <v>211</v>
      </c>
      <c r="C4" s="63" t="s">
        <v>15</v>
      </c>
      <c r="D4" s="63" t="s">
        <v>3</v>
      </c>
      <c r="E4" s="84">
        <f>24*365</f>
        <v>8760</v>
      </c>
      <c r="F4" s="44">
        <f>HLOOKUP(D4,'Emission Factor Methodology'!$B$6:$I$7,2,0)</f>
        <v>1</v>
      </c>
      <c r="G4" s="43">
        <f>IFERROR(VLOOKUP(C4,'Emission Factor Methodology'!$A$11:$I$21,MATCH(D4,'Emission Factor Methodology'!$A$11:$I$11,0),0),0)</f>
        <v>0.00050000000000000001</v>
      </c>
      <c r="H4" s="44">
        <f>IFERROR((1-VLOOKUP(C4,'Emission Factor Methodology'!$A$25:$I$34,MATCH(D4,'Emission Factor Methodology'!$A$25:$I$25,0),0)),0)</f>
        <v>0.030000000000000027</v>
      </c>
      <c r="I4" s="43">
        <f>E4*F4*G4*H4</f>
        <v>0.1314000000000001</v>
      </c>
    </row>
    <row r="5" spans="1:9" ht="15">
      <c r="A5" s="3">
        <f t="shared" si="0" ref="A5:A68">A4+1</f>
        <v>4502</v>
      </c>
      <c r="B5" s="5" t="s">
        <v>136</v>
      </c>
      <c r="C5" s="63" t="s">
        <v>15</v>
      </c>
      <c r="D5" s="63" t="s">
        <v>3</v>
      </c>
      <c r="E5" s="84">
        <f t="shared" si="1" ref="E5:E68">24*365</f>
        <v>8760</v>
      </c>
      <c r="F5" s="44">
        <f>HLOOKUP(D5,'Emission Factor Methodology'!$B$6:$I$7,2,0)</f>
        <v>1</v>
      </c>
      <c r="G5" s="43">
        <f>IFERROR(VLOOKUP(C5,'Emission Factor Methodology'!$A$11:$I$21,MATCH(D5,'Emission Factor Methodology'!$A$11:$I$11,0),0),0)</f>
        <v>0.00050000000000000001</v>
      </c>
      <c r="H5" s="44">
        <f>IFERROR((1-VLOOKUP(C5,'Emission Factor Methodology'!$A$25:$I$34,MATCH(D5,'Emission Factor Methodology'!$A$25:$I$25,0),0)),0)</f>
        <v>0.030000000000000027</v>
      </c>
      <c r="I5" s="43">
        <f t="shared" si="2" ref="I5:I68">E5*F5*G5*H5</f>
        <v>0.1314000000000001</v>
      </c>
    </row>
    <row r="6" spans="1:9" ht="15">
      <c r="A6" s="3">
        <f t="shared" si="0"/>
        <v>4503</v>
      </c>
      <c r="B6" s="5" t="s">
        <v>136</v>
      </c>
      <c r="C6" s="63" t="s">
        <v>15</v>
      </c>
      <c r="D6" s="63" t="s">
        <v>3</v>
      </c>
      <c r="E6" s="84">
        <f t="shared" si="1"/>
        <v>8760</v>
      </c>
      <c r="F6" s="44">
        <f>HLOOKUP(D6,'Emission Factor Methodology'!$B$6:$I$7,2,0)</f>
        <v>1</v>
      </c>
      <c r="G6" s="43">
        <f>IFERROR(VLOOKUP(C6,'Emission Factor Methodology'!$A$11:$I$21,MATCH(D6,'Emission Factor Methodology'!$A$11:$I$11,0),0),0)</f>
        <v>0.00050000000000000001</v>
      </c>
      <c r="H6" s="44">
        <f>IFERROR((1-VLOOKUP(C6,'Emission Factor Methodology'!$A$25:$I$34,MATCH(D6,'Emission Factor Methodology'!$A$25:$I$25,0),0)),0)</f>
        <v>0.030000000000000027</v>
      </c>
      <c r="I6" s="43">
        <f t="shared" si="2"/>
        <v>0.1314000000000001</v>
      </c>
    </row>
    <row r="7" spans="1:9" ht="15">
      <c r="A7" s="3">
        <f t="shared" si="0"/>
        <v>4504</v>
      </c>
      <c r="B7" s="5" t="s">
        <v>139</v>
      </c>
      <c r="C7" s="63" t="s">
        <v>12</v>
      </c>
      <c r="D7" s="63" t="s">
        <v>3</v>
      </c>
      <c r="E7" s="84">
        <f t="shared" si="1"/>
        <v>8760</v>
      </c>
      <c r="F7" s="44">
        <f>HLOOKUP(D7,'Emission Factor Methodology'!$B$6:$I$7,2,0)</f>
        <v>1</v>
      </c>
      <c r="G7" s="43">
        <f>IFERROR(VLOOKUP(C7,'Emission Factor Methodology'!$A$11:$I$21,MATCH(D7,'Emission Factor Methodology'!$A$11:$I$11,0),0),0)</f>
        <v>0.0088999999999999999</v>
      </c>
      <c r="H7" s="44">
        <f>IFERROR((1-VLOOKUP(C7,'Emission Factor Methodology'!$A$25:$I$34,MATCH(D7,'Emission Factor Methodology'!$A$25:$I$25,0),0)),0)</f>
        <v>0.030000000000000027</v>
      </c>
      <c r="I7" s="43">
        <f t="shared" si="2"/>
        <v>2.3389200000000021</v>
      </c>
    </row>
    <row r="8" spans="1:9" ht="15">
      <c r="A8" s="3">
        <f t="shared" si="0"/>
        <v>4505</v>
      </c>
      <c r="B8" s="5" t="s">
        <v>140</v>
      </c>
      <c r="C8" s="63" t="s">
        <v>15</v>
      </c>
      <c r="D8" s="63" t="s">
        <v>3</v>
      </c>
      <c r="E8" s="84">
        <f t="shared" si="1"/>
        <v>8760</v>
      </c>
      <c r="F8" s="44">
        <f>HLOOKUP(D8,'Emission Factor Methodology'!$B$6:$I$7,2,0)</f>
        <v>1</v>
      </c>
      <c r="G8" s="43">
        <f>IFERROR(VLOOKUP(C8,'Emission Factor Methodology'!$A$11:$I$21,MATCH(D8,'Emission Factor Methodology'!$A$11:$I$11,0),0),0)</f>
        <v>0.00050000000000000001</v>
      </c>
      <c r="H8" s="44">
        <f>IFERROR((1-VLOOKUP(C8,'Emission Factor Methodology'!$A$25:$I$34,MATCH(D8,'Emission Factor Methodology'!$A$25:$I$25,0),0)),0)</f>
        <v>0.030000000000000027</v>
      </c>
      <c r="I8" s="43">
        <f t="shared" si="2"/>
        <v>0.1314000000000001</v>
      </c>
    </row>
    <row r="9" spans="1:9" ht="15">
      <c r="A9" s="3">
        <f t="shared" si="0"/>
        <v>4506</v>
      </c>
      <c r="B9" s="5" t="s">
        <v>265</v>
      </c>
      <c r="C9" s="69" t="s">
        <v>15</v>
      </c>
      <c r="D9" s="63" t="s">
        <v>3</v>
      </c>
      <c r="E9" s="84">
        <f t="shared" si="1"/>
        <v>8760</v>
      </c>
      <c r="F9" s="44">
        <f>HLOOKUP(D9,'Emission Factor Methodology'!$B$6:$I$7,2,0)</f>
        <v>1</v>
      </c>
      <c r="G9" s="43">
        <f>IFERROR(VLOOKUP(C9,'Emission Factor Methodology'!$A$11:$I$21,MATCH(D9,'Emission Factor Methodology'!$A$11:$I$11,0),0),0)</f>
        <v>0.00050000000000000001</v>
      </c>
      <c r="H9" s="44">
        <f>IFERROR((1-VLOOKUP(C9,'Emission Factor Methodology'!$A$25:$I$34,MATCH(D9,'Emission Factor Methodology'!$A$25:$I$25,0),0)),0)</f>
        <v>0.030000000000000027</v>
      </c>
      <c r="I9" s="43">
        <f t="shared" si="2"/>
        <v>0.1314000000000001</v>
      </c>
    </row>
    <row r="10" spans="1:9" ht="15">
      <c r="A10" s="3">
        <f t="shared" si="0"/>
        <v>4507</v>
      </c>
      <c r="B10" s="5" t="s">
        <v>212</v>
      </c>
      <c r="C10" s="63" t="s">
        <v>12</v>
      </c>
      <c r="D10" s="63" t="s">
        <v>3</v>
      </c>
      <c r="E10" s="84">
        <f t="shared" si="1"/>
        <v>8760</v>
      </c>
      <c r="F10" s="44">
        <f>HLOOKUP(D10,'Emission Factor Methodology'!$B$6:$I$7,2,0)</f>
        <v>1</v>
      </c>
      <c r="G10" s="43">
        <f>IFERROR(VLOOKUP(C10,'Emission Factor Methodology'!$A$11:$I$21,MATCH(D10,'Emission Factor Methodology'!$A$11:$I$11,0),0),0)</f>
        <v>0.0088999999999999999</v>
      </c>
      <c r="H10" s="44">
        <f>IFERROR((1-VLOOKUP(C10,'Emission Factor Methodology'!$A$25:$I$34,MATCH(D10,'Emission Factor Methodology'!$A$25:$I$25,0),0)),0)</f>
        <v>0.030000000000000027</v>
      </c>
      <c r="I10" s="43">
        <f t="shared" si="2"/>
        <v>2.3389200000000021</v>
      </c>
    </row>
    <row r="11" spans="1:9" ht="15">
      <c r="A11" s="3">
        <f t="shared" si="0"/>
        <v>4508</v>
      </c>
      <c r="B11" s="5" t="s">
        <v>141</v>
      </c>
      <c r="C11" s="63" t="s">
        <v>15</v>
      </c>
      <c r="D11" s="63" t="s">
        <v>3</v>
      </c>
      <c r="E11" s="84">
        <f t="shared" si="1"/>
        <v>8760</v>
      </c>
      <c r="F11" s="44">
        <f>HLOOKUP(D11,'Emission Factor Methodology'!$B$6:$I$7,2,0)</f>
        <v>1</v>
      </c>
      <c r="G11" s="43">
        <f>IFERROR(VLOOKUP(C11,'Emission Factor Methodology'!$A$11:$I$21,MATCH(D11,'Emission Factor Methodology'!$A$11:$I$11,0),0),0)</f>
        <v>0.00050000000000000001</v>
      </c>
      <c r="H11" s="44">
        <f>IFERROR((1-VLOOKUP(C11,'Emission Factor Methodology'!$A$25:$I$34,MATCH(D11,'Emission Factor Methodology'!$A$25:$I$25,0),0)),0)</f>
        <v>0.030000000000000027</v>
      </c>
      <c r="I11" s="43">
        <f t="shared" si="2"/>
        <v>0.1314000000000001</v>
      </c>
    </row>
    <row r="12" spans="1:9" ht="15">
      <c r="A12" s="3">
        <f t="shared" si="0"/>
        <v>4509</v>
      </c>
      <c r="B12" s="5" t="s">
        <v>211</v>
      </c>
      <c r="C12" s="63" t="s">
        <v>15</v>
      </c>
      <c r="D12" s="63" t="s">
        <v>3</v>
      </c>
      <c r="E12" s="84">
        <f t="shared" si="1"/>
        <v>8760</v>
      </c>
      <c r="F12" s="44">
        <f>HLOOKUP(D12,'Emission Factor Methodology'!$B$6:$I$7,2,0)</f>
        <v>1</v>
      </c>
      <c r="G12" s="43">
        <f>IFERROR(VLOOKUP(C12,'Emission Factor Methodology'!$A$11:$I$21,MATCH(D12,'Emission Factor Methodology'!$A$11:$I$11,0),0),0)</f>
        <v>0.00050000000000000001</v>
      </c>
      <c r="H12" s="44">
        <f>IFERROR((1-VLOOKUP(C12,'Emission Factor Methodology'!$A$25:$I$34,MATCH(D12,'Emission Factor Methodology'!$A$25:$I$25,0),0)),0)</f>
        <v>0.030000000000000027</v>
      </c>
      <c r="I12" s="43">
        <f t="shared" si="2"/>
        <v>0.1314000000000001</v>
      </c>
    </row>
    <row r="13" spans="1:9" ht="15">
      <c r="A13" s="3">
        <f t="shared" si="0"/>
        <v>4510</v>
      </c>
      <c r="B13" s="5" t="s">
        <v>141</v>
      </c>
      <c r="C13" s="63" t="s">
        <v>15</v>
      </c>
      <c r="D13" s="63" t="s">
        <v>3</v>
      </c>
      <c r="E13" s="84">
        <f t="shared" si="1"/>
        <v>8760</v>
      </c>
      <c r="F13" s="44">
        <f>HLOOKUP(D13,'Emission Factor Methodology'!$B$6:$I$7,2,0)</f>
        <v>1</v>
      </c>
      <c r="G13" s="43">
        <f>IFERROR(VLOOKUP(C13,'Emission Factor Methodology'!$A$11:$I$21,MATCH(D13,'Emission Factor Methodology'!$A$11:$I$11,0),0),0)</f>
        <v>0.00050000000000000001</v>
      </c>
      <c r="H13" s="44">
        <f>IFERROR((1-VLOOKUP(C13,'Emission Factor Methodology'!$A$25:$I$34,MATCH(D13,'Emission Factor Methodology'!$A$25:$I$25,0),0)),0)</f>
        <v>0.030000000000000027</v>
      </c>
      <c r="I13" s="43">
        <f t="shared" si="2"/>
        <v>0.1314000000000001</v>
      </c>
    </row>
    <row r="14" spans="1:9" ht="15">
      <c r="A14" s="3">
        <f t="shared" si="0"/>
        <v>4511</v>
      </c>
      <c r="B14" s="5" t="s">
        <v>136</v>
      </c>
      <c r="C14" s="63" t="s">
        <v>15</v>
      </c>
      <c r="D14" s="63" t="s">
        <v>3</v>
      </c>
      <c r="E14" s="84">
        <f t="shared" si="1"/>
        <v>8760</v>
      </c>
      <c r="F14" s="44">
        <f>HLOOKUP(D14,'Emission Factor Methodology'!$B$6:$I$7,2,0)</f>
        <v>1</v>
      </c>
      <c r="G14" s="43">
        <f>IFERROR(VLOOKUP(C14,'Emission Factor Methodology'!$A$11:$I$21,MATCH(D14,'Emission Factor Methodology'!$A$11:$I$11,0),0),0)</f>
        <v>0.00050000000000000001</v>
      </c>
      <c r="H14" s="44">
        <f>IFERROR((1-VLOOKUP(C14,'Emission Factor Methodology'!$A$25:$I$34,MATCH(D14,'Emission Factor Methodology'!$A$25:$I$25,0),0)),0)</f>
        <v>0.030000000000000027</v>
      </c>
      <c r="I14" s="43">
        <f t="shared" si="2"/>
        <v>0.1314000000000001</v>
      </c>
    </row>
    <row r="15" spans="1:9" ht="15">
      <c r="A15" s="3">
        <f t="shared" si="0"/>
        <v>4512</v>
      </c>
      <c r="B15" s="5" t="s">
        <v>212</v>
      </c>
      <c r="C15" s="63" t="s">
        <v>12</v>
      </c>
      <c r="D15" s="63" t="s">
        <v>3</v>
      </c>
      <c r="E15" s="84">
        <f t="shared" si="1"/>
        <v>8760</v>
      </c>
      <c r="F15" s="44">
        <f>HLOOKUP(D15,'Emission Factor Methodology'!$B$6:$I$7,2,0)</f>
        <v>1</v>
      </c>
      <c r="G15" s="43">
        <f>IFERROR(VLOOKUP(C15,'Emission Factor Methodology'!$A$11:$I$21,MATCH(D15,'Emission Factor Methodology'!$A$11:$I$11,0),0),0)</f>
        <v>0.0088999999999999999</v>
      </c>
      <c r="H15" s="44">
        <f>IFERROR((1-VLOOKUP(C15,'Emission Factor Methodology'!$A$25:$I$34,MATCH(D15,'Emission Factor Methodology'!$A$25:$I$25,0),0)),0)</f>
        <v>0.030000000000000027</v>
      </c>
      <c r="I15" s="43">
        <f t="shared" si="2"/>
        <v>2.3389200000000021</v>
      </c>
    </row>
    <row r="16" spans="1:9" ht="15">
      <c r="A16" s="3">
        <f t="shared" si="0"/>
        <v>4513</v>
      </c>
      <c r="B16" s="5" t="s">
        <v>253</v>
      </c>
      <c r="C16" s="69" t="s">
        <v>15</v>
      </c>
      <c r="D16" s="63" t="s">
        <v>3</v>
      </c>
      <c r="E16" s="84">
        <f t="shared" si="1"/>
        <v>8760</v>
      </c>
      <c r="F16" s="44">
        <f>HLOOKUP(D16,'Emission Factor Methodology'!$B$6:$I$7,2,0)</f>
        <v>1</v>
      </c>
      <c r="G16" s="43">
        <f>IFERROR(VLOOKUP(C16,'Emission Factor Methodology'!$A$11:$I$21,MATCH(D16,'Emission Factor Methodology'!$A$11:$I$11,0),0),0)</f>
        <v>0.00050000000000000001</v>
      </c>
      <c r="H16" s="44">
        <f>IFERROR((1-VLOOKUP(C16,'Emission Factor Methodology'!$A$25:$I$34,MATCH(D16,'Emission Factor Methodology'!$A$25:$I$25,0),0)),0)</f>
        <v>0.030000000000000027</v>
      </c>
      <c r="I16" s="43">
        <f t="shared" si="2"/>
        <v>0.1314000000000001</v>
      </c>
    </row>
    <row r="17" spans="1:9" ht="15">
      <c r="A17" s="3">
        <f t="shared" si="0"/>
        <v>4514</v>
      </c>
      <c r="B17" s="5" t="s">
        <v>237</v>
      </c>
      <c r="C17" s="63" t="s">
        <v>15</v>
      </c>
      <c r="D17" s="63" t="s">
        <v>3</v>
      </c>
      <c r="E17" s="84">
        <f t="shared" si="1"/>
        <v>8760</v>
      </c>
      <c r="F17" s="44">
        <f>HLOOKUP(D17,'Emission Factor Methodology'!$B$6:$I$7,2,0)</f>
        <v>1</v>
      </c>
      <c r="G17" s="43">
        <f>IFERROR(VLOOKUP(C17,'Emission Factor Methodology'!$A$11:$I$21,MATCH(D17,'Emission Factor Methodology'!$A$11:$I$11,0),0),0)</f>
        <v>0.00050000000000000001</v>
      </c>
      <c r="H17" s="44">
        <f>IFERROR((1-VLOOKUP(C17,'Emission Factor Methodology'!$A$25:$I$34,MATCH(D17,'Emission Factor Methodology'!$A$25:$I$25,0),0)),0)</f>
        <v>0.030000000000000027</v>
      </c>
      <c r="I17" s="43">
        <f t="shared" si="2"/>
        <v>0.1314000000000001</v>
      </c>
    </row>
    <row r="18" spans="1:9" ht="15">
      <c r="A18" s="3">
        <f t="shared" si="0"/>
        <v>4515</v>
      </c>
      <c r="B18" s="5" t="s">
        <v>236</v>
      </c>
      <c r="C18" s="63" t="s">
        <v>15</v>
      </c>
      <c r="D18" s="63" t="s">
        <v>3</v>
      </c>
      <c r="E18" s="84">
        <f t="shared" si="1"/>
        <v>8760</v>
      </c>
      <c r="F18" s="44">
        <f>HLOOKUP(D18,'Emission Factor Methodology'!$B$6:$I$7,2,0)</f>
        <v>1</v>
      </c>
      <c r="G18" s="43">
        <f>IFERROR(VLOOKUP(C18,'Emission Factor Methodology'!$A$11:$I$21,MATCH(D18,'Emission Factor Methodology'!$A$11:$I$11,0),0),0)</f>
        <v>0.00050000000000000001</v>
      </c>
      <c r="H18" s="44">
        <f>IFERROR((1-VLOOKUP(C18,'Emission Factor Methodology'!$A$25:$I$34,MATCH(D18,'Emission Factor Methodology'!$A$25:$I$25,0),0)),0)</f>
        <v>0.030000000000000027</v>
      </c>
      <c r="I18" s="43">
        <f t="shared" si="2"/>
        <v>0.1314000000000001</v>
      </c>
    </row>
    <row r="19" spans="1:9" ht="15">
      <c r="A19" s="3">
        <f t="shared" si="0"/>
        <v>4516</v>
      </c>
      <c r="B19" s="5" t="s">
        <v>234</v>
      </c>
      <c r="C19" s="63" t="s">
        <v>15</v>
      </c>
      <c r="D19" s="63" t="s">
        <v>3</v>
      </c>
      <c r="E19" s="84">
        <f t="shared" si="1"/>
        <v>8760</v>
      </c>
      <c r="F19" s="44">
        <f>HLOOKUP(D19,'Emission Factor Methodology'!$B$6:$I$7,2,0)</f>
        <v>1</v>
      </c>
      <c r="G19" s="43">
        <f>IFERROR(VLOOKUP(C19,'Emission Factor Methodology'!$A$11:$I$21,MATCH(D19,'Emission Factor Methodology'!$A$11:$I$11,0),0),0)</f>
        <v>0.00050000000000000001</v>
      </c>
      <c r="H19" s="44">
        <f>IFERROR((1-VLOOKUP(C19,'Emission Factor Methodology'!$A$25:$I$34,MATCH(D19,'Emission Factor Methodology'!$A$25:$I$25,0),0)),0)</f>
        <v>0.030000000000000027</v>
      </c>
      <c r="I19" s="43">
        <f t="shared" si="2"/>
        <v>0.1314000000000001</v>
      </c>
    </row>
    <row r="20" spans="1:9" ht="15">
      <c r="A20" s="3">
        <f t="shared" si="0"/>
        <v>4517</v>
      </c>
      <c r="B20" s="5" t="s">
        <v>236</v>
      </c>
      <c r="C20" s="63" t="s">
        <v>15</v>
      </c>
      <c r="D20" s="63" t="s">
        <v>3</v>
      </c>
      <c r="E20" s="84">
        <f t="shared" si="1"/>
        <v>8760</v>
      </c>
      <c r="F20" s="44">
        <f>HLOOKUP(D20,'Emission Factor Methodology'!$B$6:$I$7,2,0)</f>
        <v>1</v>
      </c>
      <c r="G20" s="43">
        <f>IFERROR(VLOOKUP(C20,'Emission Factor Methodology'!$A$11:$I$21,MATCH(D20,'Emission Factor Methodology'!$A$11:$I$11,0),0),0)</f>
        <v>0.00050000000000000001</v>
      </c>
      <c r="H20" s="44">
        <f>IFERROR((1-VLOOKUP(C20,'Emission Factor Methodology'!$A$25:$I$34,MATCH(D20,'Emission Factor Methodology'!$A$25:$I$25,0),0)),0)</f>
        <v>0.030000000000000027</v>
      </c>
      <c r="I20" s="43">
        <f t="shared" si="2"/>
        <v>0.1314000000000001</v>
      </c>
    </row>
    <row r="21" spans="1:9" ht="15">
      <c r="A21" s="3">
        <f t="shared" si="0"/>
        <v>4518</v>
      </c>
      <c r="B21" s="5" t="s">
        <v>239</v>
      </c>
      <c r="C21" s="63" t="s">
        <v>12</v>
      </c>
      <c r="D21" s="63" t="s">
        <v>3</v>
      </c>
      <c r="E21" s="84">
        <f t="shared" si="1"/>
        <v>8760</v>
      </c>
      <c r="F21" s="44">
        <f>HLOOKUP(D21,'Emission Factor Methodology'!$B$6:$I$7,2,0)</f>
        <v>1</v>
      </c>
      <c r="G21" s="43">
        <f>IFERROR(VLOOKUP(C21,'Emission Factor Methodology'!$A$11:$I$21,MATCH(D21,'Emission Factor Methodology'!$A$11:$I$11,0),0),0)</f>
        <v>0.0088999999999999999</v>
      </c>
      <c r="H21" s="44">
        <f>IFERROR((1-VLOOKUP(C21,'Emission Factor Methodology'!$A$25:$I$34,MATCH(D21,'Emission Factor Methodology'!$A$25:$I$25,0),0)),0)</f>
        <v>0.030000000000000027</v>
      </c>
      <c r="I21" s="43">
        <f t="shared" si="2"/>
        <v>2.3389200000000021</v>
      </c>
    </row>
    <row r="22" spans="1:9" ht="15">
      <c r="A22" s="3">
        <f t="shared" si="0"/>
        <v>4519</v>
      </c>
      <c r="B22" s="5" t="s">
        <v>260</v>
      </c>
      <c r="C22" s="69" t="s">
        <v>15</v>
      </c>
      <c r="D22" s="63" t="s">
        <v>3</v>
      </c>
      <c r="E22" s="84">
        <f t="shared" si="1"/>
        <v>8760</v>
      </c>
      <c r="F22" s="44">
        <f>HLOOKUP(D22,'Emission Factor Methodology'!$B$6:$I$7,2,0)</f>
        <v>1</v>
      </c>
      <c r="G22" s="43">
        <f>IFERROR(VLOOKUP(C22,'Emission Factor Methodology'!$A$11:$I$21,MATCH(D22,'Emission Factor Methodology'!$A$11:$I$11,0),0),0)</f>
        <v>0.00050000000000000001</v>
      </c>
      <c r="H22" s="44">
        <f>IFERROR((1-VLOOKUP(C22,'Emission Factor Methodology'!$A$25:$I$34,MATCH(D22,'Emission Factor Methodology'!$A$25:$I$25,0),0)),0)</f>
        <v>0.030000000000000027</v>
      </c>
      <c r="I22" s="43">
        <f t="shared" si="2"/>
        <v>0.1314000000000001</v>
      </c>
    </row>
    <row r="23" spans="1:9" ht="15">
      <c r="A23" s="3">
        <f t="shared" si="0"/>
        <v>4520</v>
      </c>
      <c r="B23" s="5" t="s">
        <v>260</v>
      </c>
      <c r="C23" s="69" t="s">
        <v>15</v>
      </c>
      <c r="D23" s="63" t="s">
        <v>3</v>
      </c>
      <c r="E23" s="84">
        <f t="shared" si="1"/>
        <v>8760</v>
      </c>
      <c r="F23" s="44">
        <f>HLOOKUP(D23,'Emission Factor Methodology'!$B$6:$I$7,2,0)</f>
        <v>1</v>
      </c>
      <c r="G23" s="43">
        <f>IFERROR(VLOOKUP(C23,'Emission Factor Methodology'!$A$11:$I$21,MATCH(D23,'Emission Factor Methodology'!$A$11:$I$11,0),0),0)</f>
        <v>0.00050000000000000001</v>
      </c>
      <c r="H23" s="44">
        <f>IFERROR((1-VLOOKUP(C23,'Emission Factor Methodology'!$A$25:$I$34,MATCH(D23,'Emission Factor Methodology'!$A$25:$I$25,0),0)),0)</f>
        <v>0.030000000000000027</v>
      </c>
      <c r="I23" s="43">
        <f t="shared" si="2"/>
        <v>0.1314000000000001</v>
      </c>
    </row>
    <row r="24" spans="1:9" ht="15">
      <c r="A24" s="3">
        <f t="shared" si="0"/>
        <v>4521</v>
      </c>
      <c r="B24" s="5" t="s">
        <v>212</v>
      </c>
      <c r="C24" s="63" t="s">
        <v>12</v>
      </c>
      <c r="D24" s="63" t="s">
        <v>3</v>
      </c>
      <c r="E24" s="84">
        <f t="shared" si="1"/>
        <v>8760</v>
      </c>
      <c r="F24" s="44">
        <f>HLOOKUP(D24,'Emission Factor Methodology'!$B$6:$I$7,2,0)</f>
        <v>1</v>
      </c>
      <c r="G24" s="43">
        <f>IFERROR(VLOOKUP(C24,'Emission Factor Methodology'!$A$11:$I$21,MATCH(D24,'Emission Factor Methodology'!$A$11:$I$11,0),0),0)</f>
        <v>0.0088999999999999999</v>
      </c>
      <c r="H24" s="44">
        <f>IFERROR((1-VLOOKUP(C24,'Emission Factor Methodology'!$A$25:$I$34,MATCH(D24,'Emission Factor Methodology'!$A$25:$I$25,0),0)),0)</f>
        <v>0.030000000000000027</v>
      </c>
      <c r="I24" s="43">
        <f t="shared" si="2"/>
        <v>2.3389200000000021</v>
      </c>
    </row>
    <row r="25" spans="1:9" ht="15">
      <c r="A25" s="3">
        <f t="shared" si="0"/>
        <v>4522</v>
      </c>
      <c r="B25" s="5" t="s">
        <v>245</v>
      </c>
      <c r="C25" s="63" t="s">
        <v>12</v>
      </c>
      <c r="D25" s="63" t="s">
        <v>3</v>
      </c>
      <c r="E25" s="84">
        <f t="shared" si="1"/>
        <v>8760</v>
      </c>
      <c r="F25" s="44">
        <f>HLOOKUP(D25,'Emission Factor Methodology'!$B$6:$I$7,2,0)</f>
        <v>1</v>
      </c>
      <c r="G25" s="43">
        <f>IFERROR(VLOOKUP(C25,'Emission Factor Methodology'!$A$11:$I$21,MATCH(D25,'Emission Factor Methodology'!$A$11:$I$11,0),0),0)</f>
        <v>0.0088999999999999999</v>
      </c>
      <c r="H25" s="44">
        <f>IFERROR((1-VLOOKUP(C25,'Emission Factor Methodology'!$A$25:$I$34,MATCH(D25,'Emission Factor Methodology'!$A$25:$I$25,0),0)),0)</f>
        <v>0.030000000000000027</v>
      </c>
      <c r="I25" s="43">
        <f t="shared" si="2"/>
        <v>2.3389200000000021</v>
      </c>
    </row>
    <row r="26" spans="1:9" ht="15">
      <c r="A26" s="3">
        <f t="shared" si="0"/>
        <v>4523</v>
      </c>
      <c r="B26" s="5" t="s">
        <v>266</v>
      </c>
      <c r="C26" s="63" t="s">
        <v>15</v>
      </c>
      <c r="D26" s="63" t="s">
        <v>3</v>
      </c>
      <c r="E26" s="84">
        <f t="shared" si="1"/>
        <v>8760</v>
      </c>
      <c r="F26" s="44">
        <f>HLOOKUP(D26,'Emission Factor Methodology'!$B$6:$I$7,2,0)</f>
        <v>1</v>
      </c>
      <c r="G26" s="43">
        <f>IFERROR(VLOOKUP(C26,'Emission Factor Methodology'!$A$11:$I$21,MATCH(D26,'Emission Factor Methodology'!$A$11:$I$11,0),0),0)</f>
        <v>0.00050000000000000001</v>
      </c>
      <c r="H26" s="44">
        <f>IFERROR((1-VLOOKUP(C26,'Emission Factor Methodology'!$A$25:$I$34,MATCH(D26,'Emission Factor Methodology'!$A$25:$I$25,0),0)),0)</f>
        <v>0.030000000000000027</v>
      </c>
      <c r="I26" s="43">
        <f t="shared" si="2"/>
        <v>0.1314000000000001</v>
      </c>
    </row>
    <row r="27" spans="1:9" ht="15">
      <c r="A27" s="3">
        <f t="shared" si="0"/>
        <v>4524</v>
      </c>
      <c r="B27" s="5" t="s">
        <v>245</v>
      </c>
      <c r="C27" s="63" t="s">
        <v>12</v>
      </c>
      <c r="D27" s="63" t="s">
        <v>3</v>
      </c>
      <c r="E27" s="84">
        <f t="shared" si="1"/>
        <v>8760</v>
      </c>
      <c r="F27" s="44">
        <f>HLOOKUP(D27,'Emission Factor Methodology'!$B$6:$I$7,2,0)</f>
        <v>1</v>
      </c>
      <c r="G27" s="43">
        <f>IFERROR(VLOOKUP(C27,'Emission Factor Methodology'!$A$11:$I$21,MATCH(D27,'Emission Factor Methodology'!$A$11:$I$11,0),0),0)</f>
        <v>0.0088999999999999999</v>
      </c>
      <c r="H27" s="44">
        <f>IFERROR((1-VLOOKUP(C27,'Emission Factor Methodology'!$A$25:$I$34,MATCH(D27,'Emission Factor Methodology'!$A$25:$I$25,0),0)),0)</f>
        <v>0.030000000000000027</v>
      </c>
      <c r="I27" s="43">
        <f t="shared" si="2"/>
        <v>2.3389200000000021</v>
      </c>
    </row>
    <row r="28" spans="1:9" ht="15">
      <c r="A28" s="3">
        <f t="shared" si="0"/>
        <v>4525</v>
      </c>
      <c r="B28" s="5" t="s">
        <v>260</v>
      </c>
      <c r="C28" s="69" t="s">
        <v>15</v>
      </c>
      <c r="D28" s="63" t="s">
        <v>3</v>
      </c>
      <c r="E28" s="84">
        <f t="shared" si="1"/>
        <v>8760</v>
      </c>
      <c r="F28" s="44">
        <f>HLOOKUP(D28,'Emission Factor Methodology'!$B$6:$I$7,2,0)</f>
        <v>1</v>
      </c>
      <c r="G28" s="43">
        <f>IFERROR(VLOOKUP(C28,'Emission Factor Methodology'!$A$11:$I$21,MATCH(D28,'Emission Factor Methodology'!$A$11:$I$11,0),0),0)</f>
        <v>0.00050000000000000001</v>
      </c>
      <c r="H28" s="44">
        <f>IFERROR((1-VLOOKUP(C28,'Emission Factor Methodology'!$A$25:$I$34,MATCH(D28,'Emission Factor Methodology'!$A$25:$I$25,0),0)),0)</f>
        <v>0.030000000000000027</v>
      </c>
      <c r="I28" s="43">
        <f t="shared" si="2"/>
        <v>0.1314000000000001</v>
      </c>
    </row>
    <row r="29" spans="1:9" ht="15">
      <c r="A29" s="3">
        <f t="shared" si="0"/>
        <v>4526</v>
      </c>
      <c r="B29" s="5" t="s">
        <v>140</v>
      </c>
      <c r="C29" s="63" t="s">
        <v>15</v>
      </c>
      <c r="D29" s="63" t="s">
        <v>3</v>
      </c>
      <c r="E29" s="84">
        <f t="shared" si="1"/>
        <v>8760</v>
      </c>
      <c r="F29" s="44">
        <f>HLOOKUP(D29,'Emission Factor Methodology'!$B$6:$I$7,2,0)</f>
        <v>1</v>
      </c>
      <c r="G29" s="43">
        <f>IFERROR(VLOOKUP(C29,'Emission Factor Methodology'!$A$11:$I$21,MATCH(D29,'Emission Factor Methodology'!$A$11:$I$11,0),0),0)</f>
        <v>0.00050000000000000001</v>
      </c>
      <c r="H29" s="44">
        <f>IFERROR((1-VLOOKUP(C29,'Emission Factor Methodology'!$A$25:$I$34,MATCH(D29,'Emission Factor Methodology'!$A$25:$I$25,0),0)),0)</f>
        <v>0.030000000000000027</v>
      </c>
      <c r="I29" s="43">
        <f t="shared" si="2"/>
        <v>0.1314000000000001</v>
      </c>
    </row>
    <row r="30" spans="1:9" ht="15">
      <c r="A30" s="3">
        <f t="shared" si="0"/>
        <v>4527</v>
      </c>
      <c r="B30" s="5" t="s">
        <v>141</v>
      </c>
      <c r="C30" s="63" t="s">
        <v>15</v>
      </c>
      <c r="D30" s="63" t="s">
        <v>3</v>
      </c>
      <c r="E30" s="84">
        <f t="shared" si="1"/>
        <v>8760</v>
      </c>
      <c r="F30" s="44">
        <f>HLOOKUP(D30,'Emission Factor Methodology'!$B$6:$I$7,2,0)</f>
        <v>1</v>
      </c>
      <c r="G30" s="43">
        <f>IFERROR(VLOOKUP(C30,'Emission Factor Methodology'!$A$11:$I$21,MATCH(D30,'Emission Factor Methodology'!$A$11:$I$11,0),0),0)</f>
        <v>0.00050000000000000001</v>
      </c>
      <c r="H30" s="44">
        <f>IFERROR((1-VLOOKUP(C30,'Emission Factor Methodology'!$A$25:$I$34,MATCH(D30,'Emission Factor Methodology'!$A$25:$I$25,0),0)),0)</f>
        <v>0.030000000000000027</v>
      </c>
      <c r="I30" s="43">
        <f t="shared" si="2"/>
        <v>0.1314000000000001</v>
      </c>
    </row>
    <row r="31" spans="1:9" ht="15">
      <c r="A31" s="3">
        <f t="shared" si="0"/>
        <v>4528</v>
      </c>
      <c r="B31" s="5" t="s">
        <v>267</v>
      </c>
      <c r="C31" s="63" t="s">
        <v>15</v>
      </c>
      <c r="D31" s="63" t="s">
        <v>3</v>
      </c>
      <c r="E31" s="84">
        <f t="shared" si="1"/>
        <v>8760</v>
      </c>
      <c r="F31" s="44">
        <f>HLOOKUP(D31,'Emission Factor Methodology'!$B$6:$I$7,2,0)</f>
        <v>1</v>
      </c>
      <c r="G31" s="43">
        <f>IFERROR(VLOOKUP(C31,'Emission Factor Methodology'!$A$11:$I$21,MATCH(D31,'Emission Factor Methodology'!$A$11:$I$11,0),0),0)</f>
        <v>0.00050000000000000001</v>
      </c>
      <c r="H31" s="44">
        <f>IFERROR((1-VLOOKUP(C31,'Emission Factor Methodology'!$A$25:$I$34,MATCH(D31,'Emission Factor Methodology'!$A$25:$I$25,0),0)),0)</f>
        <v>0.030000000000000027</v>
      </c>
      <c r="I31" s="43">
        <f t="shared" si="2"/>
        <v>0.1314000000000001</v>
      </c>
    </row>
    <row r="32" spans="1:9" ht="15">
      <c r="A32" s="3">
        <f t="shared" si="0"/>
        <v>4529</v>
      </c>
      <c r="B32" s="5" t="s">
        <v>138</v>
      </c>
      <c r="C32" s="63" t="s">
        <v>15</v>
      </c>
      <c r="D32" s="63" t="s">
        <v>3</v>
      </c>
      <c r="E32" s="84">
        <f t="shared" si="1"/>
        <v>8760</v>
      </c>
      <c r="F32" s="44">
        <f>HLOOKUP(D32,'Emission Factor Methodology'!$B$6:$I$7,2,0)</f>
        <v>1</v>
      </c>
      <c r="G32" s="43">
        <f>IFERROR(VLOOKUP(C32,'Emission Factor Methodology'!$A$11:$I$21,MATCH(D32,'Emission Factor Methodology'!$A$11:$I$11,0),0),0)</f>
        <v>0.00050000000000000001</v>
      </c>
      <c r="H32" s="44">
        <f>IFERROR((1-VLOOKUP(C32,'Emission Factor Methodology'!$A$25:$I$34,MATCH(D32,'Emission Factor Methodology'!$A$25:$I$25,0),0)),0)</f>
        <v>0.030000000000000027</v>
      </c>
      <c r="I32" s="43">
        <f t="shared" si="2"/>
        <v>0.1314000000000001</v>
      </c>
    </row>
    <row r="33" spans="1:9" ht="15">
      <c r="A33" s="3">
        <f t="shared" si="0"/>
        <v>4530</v>
      </c>
      <c r="B33" s="5" t="s">
        <v>211</v>
      </c>
      <c r="C33" s="63" t="s">
        <v>15</v>
      </c>
      <c r="D33" s="63" t="s">
        <v>3</v>
      </c>
      <c r="E33" s="84">
        <f t="shared" si="1"/>
        <v>8760</v>
      </c>
      <c r="F33" s="44">
        <f>HLOOKUP(D33,'Emission Factor Methodology'!$B$6:$I$7,2,0)</f>
        <v>1</v>
      </c>
      <c r="G33" s="43">
        <f>IFERROR(VLOOKUP(C33,'Emission Factor Methodology'!$A$11:$I$21,MATCH(D33,'Emission Factor Methodology'!$A$11:$I$11,0),0),0)</f>
        <v>0.00050000000000000001</v>
      </c>
      <c r="H33" s="44">
        <f>IFERROR((1-VLOOKUP(C33,'Emission Factor Methodology'!$A$25:$I$34,MATCH(D33,'Emission Factor Methodology'!$A$25:$I$25,0),0)),0)</f>
        <v>0.030000000000000027</v>
      </c>
      <c r="I33" s="43">
        <f t="shared" si="2"/>
        <v>0.1314000000000001</v>
      </c>
    </row>
    <row r="34" spans="1:9" ht="15">
      <c r="A34" s="3">
        <f t="shared" si="0"/>
        <v>4531</v>
      </c>
      <c r="B34" s="5" t="s">
        <v>267</v>
      </c>
      <c r="C34" s="63" t="s">
        <v>15</v>
      </c>
      <c r="D34" s="63" t="s">
        <v>3</v>
      </c>
      <c r="E34" s="84">
        <f t="shared" si="1"/>
        <v>8760</v>
      </c>
      <c r="F34" s="44">
        <f>HLOOKUP(D34,'Emission Factor Methodology'!$B$6:$I$7,2,0)</f>
        <v>1</v>
      </c>
      <c r="G34" s="43">
        <f>IFERROR(VLOOKUP(C34,'Emission Factor Methodology'!$A$11:$I$21,MATCH(D34,'Emission Factor Methodology'!$A$11:$I$11,0),0),0)</f>
        <v>0.00050000000000000001</v>
      </c>
      <c r="H34" s="44">
        <f>IFERROR((1-VLOOKUP(C34,'Emission Factor Methodology'!$A$25:$I$34,MATCH(D34,'Emission Factor Methodology'!$A$25:$I$25,0),0)),0)</f>
        <v>0.030000000000000027</v>
      </c>
      <c r="I34" s="43">
        <f t="shared" si="2"/>
        <v>0.1314000000000001</v>
      </c>
    </row>
    <row r="35" spans="1:9" ht="15">
      <c r="A35" s="3">
        <f t="shared" si="0"/>
        <v>4532</v>
      </c>
      <c r="B35" s="5" t="s">
        <v>232</v>
      </c>
      <c r="C35" s="69" t="s">
        <v>15</v>
      </c>
      <c r="D35" s="63" t="s">
        <v>3</v>
      </c>
      <c r="E35" s="84">
        <f t="shared" si="1"/>
        <v>8760</v>
      </c>
      <c r="F35" s="44">
        <f>HLOOKUP(D35,'Emission Factor Methodology'!$B$6:$I$7,2,0)</f>
        <v>1</v>
      </c>
      <c r="G35" s="43">
        <f>IFERROR(VLOOKUP(C35,'Emission Factor Methodology'!$A$11:$I$21,MATCH(D35,'Emission Factor Methodology'!$A$11:$I$11,0),0),0)</f>
        <v>0.00050000000000000001</v>
      </c>
      <c r="H35" s="44">
        <f>IFERROR((1-VLOOKUP(C35,'Emission Factor Methodology'!$A$25:$I$34,MATCH(D35,'Emission Factor Methodology'!$A$25:$I$25,0),0)),0)</f>
        <v>0.030000000000000027</v>
      </c>
      <c r="I35" s="43">
        <f t="shared" si="2"/>
        <v>0.1314000000000001</v>
      </c>
    </row>
    <row r="36" spans="1:9" ht="15">
      <c r="A36" s="3">
        <f t="shared" si="0"/>
        <v>4533</v>
      </c>
      <c r="B36" s="5" t="s">
        <v>226</v>
      </c>
      <c r="C36" s="63" t="s">
        <v>12</v>
      </c>
      <c r="D36" s="63" t="s">
        <v>3</v>
      </c>
      <c r="E36" s="84">
        <f t="shared" si="1"/>
        <v>8760</v>
      </c>
      <c r="F36" s="44">
        <f>HLOOKUP(D36,'Emission Factor Methodology'!$B$6:$I$7,2,0)</f>
        <v>1</v>
      </c>
      <c r="G36" s="43">
        <f>IFERROR(VLOOKUP(C36,'Emission Factor Methodology'!$A$11:$I$21,MATCH(D36,'Emission Factor Methodology'!$A$11:$I$11,0),0),0)</f>
        <v>0.0088999999999999999</v>
      </c>
      <c r="H36" s="44">
        <f>IFERROR((1-VLOOKUP(C36,'Emission Factor Methodology'!$A$25:$I$34,MATCH(D36,'Emission Factor Methodology'!$A$25:$I$25,0),0)),0)</f>
        <v>0.030000000000000027</v>
      </c>
      <c r="I36" s="43">
        <f t="shared" si="2"/>
        <v>2.3389200000000021</v>
      </c>
    </row>
    <row r="37" spans="1:9" ht="15">
      <c r="A37" s="3">
        <f t="shared" si="0"/>
        <v>4534</v>
      </c>
      <c r="B37" s="5" t="s">
        <v>226</v>
      </c>
      <c r="C37" s="63" t="s">
        <v>12</v>
      </c>
      <c r="D37" s="63" t="s">
        <v>3</v>
      </c>
      <c r="E37" s="84">
        <f t="shared" si="1"/>
        <v>8760</v>
      </c>
      <c r="F37" s="44">
        <f>HLOOKUP(D37,'Emission Factor Methodology'!$B$6:$I$7,2,0)</f>
        <v>1</v>
      </c>
      <c r="G37" s="43">
        <f>IFERROR(VLOOKUP(C37,'Emission Factor Methodology'!$A$11:$I$21,MATCH(D37,'Emission Factor Methodology'!$A$11:$I$11,0),0),0)</f>
        <v>0.0088999999999999999</v>
      </c>
      <c r="H37" s="44">
        <f>IFERROR((1-VLOOKUP(C37,'Emission Factor Methodology'!$A$25:$I$34,MATCH(D37,'Emission Factor Methodology'!$A$25:$I$25,0),0)),0)</f>
        <v>0.030000000000000027</v>
      </c>
      <c r="I37" s="43">
        <f t="shared" si="2"/>
        <v>2.3389200000000021</v>
      </c>
    </row>
    <row r="38" spans="1:9" ht="15">
      <c r="A38" s="3">
        <f t="shared" si="0"/>
        <v>4535</v>
      </c>
      <c r="B38" s="5" t="s">
        <v>226</v>
      </c>
      <c r="C38" s="63" t="s">
        <v>12</v>
      </c>
      <c r="D38" s="63" t="s">
        <v>3</v>
      </c>
      <c r="E38" s="84">
        <f t="shared" si="1"/>
        <v>8760</v>
      </c>
      <c r="F38" s="44">
        <f>HLOOKUP(D38,'Emission Factor Methodology'!$B$6:$I$7,2,0)</f>
        <v>1</v>
      </c>
      <c r="G38" s="43">
        <f>IFERROR(VLOOKUP(C38,'Emission Factor Methodology'!$A$11:$I$21,MATCH(D38,'Emission Factor Methodology'!$A$11:$I$11,0),0),0)</f>
        <v>0.0088999999999999999</v>
      </c>
      <c r="H38" s="44">
        <f>IFERROR((1-VLOOKUP(C38,'Emission Factor Methodology'!$A$25:$I$34,MATCH(D38,'Emission Factor Methodology'!$A$25:$I$25,0),0)),0)</f>
        <v>0.030000000000000027</v>
      </c>
      <c r="I38" s="43">
        <f t="shared" si="2"/>
        <v>2.3389200000000021</v>
      </c>
    </row>
    <row r="39" spans="1:9" ht="15">
      <c r="A39" s="3">
        <f t="shared" si="0"/>
        <v>4536</v>
      </c>
      <c r="B39" s="5" t="s">
        <v>226</v>
      </c>
      <c r="C39" s="63" t="s">
        <v>12</v>
      </c>
      <c r="D39" s="63" t="s">
        <v>3</v>
      </c>
      <c r="E39" s="84">
        <f t="shared" si="1"/>
        <v>8760</v>
      </c>
      <c r="F39" s="44">
        <f>HLOOKUP(D39,'Emission Factor Methodology'!$B$6:$I$7,2,0)</f>
        <v>1</v>
      </c>
      <c r="G39" s="43">
        <f>IFERROR(VLOOKUP(C39,'Emission Factor Methodology'!$A$11:$I$21,MATCH(D39,'Emission Factor Methodology'!$A$11:$I$11,0),0),0)</f>
        <v>0.0088999999999999999</v>
      </c>
      <c r="H39" s="44">
        <f>IFERROR((1-VLOOKUP(C39,'Emission Factor Methodology'!$A$25:$I$34,MATCH(D39,'Emission Factor Methodology'!$A$25:$I$25,0),0)),0)</f>
        <v>0.030000000000000027</v>
      </c>
      <c r="I39" s="43">
        <f t="shared" si="2"/>
        <v>2.3389200000000021</v>
      </c>
    </row>
    <row r="40" spans="1:9" ht="15">
      <c r="A40" s="3">
        <f t="shared" si="0"/>
        <v>4537</v>
      </c>
      <c r="B40" s="5" t="s">
        <v>226</v>
      </c>
      <c r="C40" s="63" t="s">
        <v>12</v>
      </c>
      <c r="D40" s="63" t="s">
        <v>3</v>
      </c>
      <c r="E40" s="84">
        <f t="shared" si="1"/>
        <v>8760</v>
      </c>
      <c r="F40" s="44">
        <f>HLOOKUP(D40,'Emission Factor Methodology'!$B$6:$I$7,2,0)</f>
        <v>1</v>
      </c>
      <c r="G40" s="43">
        <f>IFERROR(VLOOKUP(C40,'Emission Factor Methodology'!$A$11:$I$21,MATCH(D40,'Emission Factor Methodology'!$A$11:$I$11,0),0),0)</f>
        <v>0.0088999999999999999</v>
      </c>
      <c r="H40" s="44">
        <f>IFERROR((1-VLOOKUP(C40,'Emission Factor Methodology'!$A$25:$I$34,MATCH(D40,'Emission Factor Methodology'!$A$25:$I$25,0),0)),0)</f>
        <v>0.030000000000000027</v>
      </c>
      <c r="I40" s="43">
        <f t="shared" si="2"/>
        <v>2.3389200000000021</v>
      </c>
    </row>
    <row r="41" spans="1:9" ht="15">
      <c r="A41" s="3">
        <f t="shared" si="0"/>
        <v>4538</v>
      </c>
      <c r="B41" s="5" t="s">
        <v>226</v>
      </c>
      <c r="C41" s="63" t="s">
        <v>12</v>
      </c>
      <c r="D41" s="63" t="s">
        <v>3</v>
      </c>
      <c r="E41" s="84">
        <f t="shared" si="1"/>
        <v>8760</v>
      </c>
      <c r="F41" s="44">
        <f>HLOOKUP(D41,'Emission Factor Methodology'!$B$6:$I$7,2,0)</f>
        <v>1</v>
      </c>
      <c r="G41" s="43">
        <f>IFERROR(VLOOKUP(C41,'Emission Factor Methodology'!$A$11:$I$21,MATCH(D41,'Emission Factor Methodology'!$A$11:$I$11,0),0),0)</f>
        <v>0.0088999999999999999</v>
      </c>
      <c r="H41" s="44">
        <f>IFERROR((1-VLOOKUP(C41,'Emission Factor Methodology'!$A$25:$I$34,MATCH(D41,'Emission Factor Methodology'!$A$25:$I$25,0),0)),0)</f>
        <v>0.030000000000000027</v>
      </c>
      <c r="I41" s="43">
        <f t="shared" si="2"/>
        <v>2.3389200000000021</v>
      </c>
    </row>
    <row r="42" spans="1:9" ht="15">
      <c r="A42" s="3">
        <f t="shared" si="0"/>
        <v>4539</v>
      </c>
      <c r="B42" s="5" t="s">
        <v>226</v>
      </c>
      <c r="C42" s="63" t="s">
        <v>12</v>
      </c>
      <c r="D42" s="63" t="s">
        <v>3</v>
      </c>
      <c r="E42" s="84">
        <f t="shared" si="1"/>
        <v>8760</v>
      </c>
      <c r="F42" s="44">
        <f>HLOOKUP(D42,'Emission Factor Methodology'!$B$6:$I$7,2,0)</f>
        <v>1</v>
      </c>
      <c r="G42" s="43">
        <f>IFERROR(VLOOKUP(C42,'Emission Factor Methodology'!$A$11:$I$21,MATCH(D42,'Emission Factor Methodology'!$A$11:$I$11,0),0),0)</f>
        <v>0.0088999999999999999</v>
      </c>
      <c r="H42" s="44">
        <f>IFERROR((1-VLOOKUP(C42,'Emission Factor Methodology'!$A$25:$I$34,MATCH(D42,'Emission Factor Methodology'!$A$25:$I$25,0),0)),0)</f>
        <v>0.030000000000000027</v>
      </c>
      <c r="I42" s="43">
        <f t="shared" si="2"/>
        <v>2.3389200000000021</v>
      </c>
    </row>
    <row r="43" spans="1:9" ht="15">
      <c r="A43" s="3">
        <f t="shared" si="0"/>
        <v>4540</v>
      </c>
      <c r="B43" s="5" t="s">
        <v>268</v>
      </c>
      <c r="C43" s="63" t="s">
        <v>12</v>
      </c>
      <c r="D43" s="63" t="s">
        <v>3</v>
      </c>
      <c r="E43" s="84">
        <f t="shared" si="1"/>
        <v>8760</v>
      </c>
      <c r="F43" s="44">
        <f>HLOOKUP(D43,'Emission Factor Methodology'!$B$6:$I$7,2,0)</f>
        <v>1</v>
      </c>
      <c r="G43" s="43">
        <f>IFERROR(VLOOKUP(C43,'Emission Factor Methodology'!$A$11:$I$21,MATCH(D43,'Emission Factor Methodology'!$A$11:$I$11,0),0),0)</f>
        <v>0.0088999999999999999</v>
      </c>
      <c r="H43" s="44">
        <f>IFERROR((1-VLOOKUP(C43,'Emission Factor Methodology'!$A$25:$I$34,MATCH(D43,'Emission Factor Methodology'!$A$25:$I$25,0),0)),0)</f>
        <v>0.030000000000000027</v>
      </c>
      <c r="I43" s="43">
        <f t="shared" si="2"/>
        <v>2.3389200000000021</v>
      </c>
    </row>
    <row r="44" spans="1:9" ht="15">
      <c r="A44" s="3">
        <f t="shared" si="0"/>
        <v>4541</v>
      </c>
      <c r="B44" s="5" t="s">
        <v>226</v>
      </c>
      <c r="C44" s="63" t="s">
        <v>12</v>
      </c>
      <c r="D44" s="63" t="s">
        <v>3</v>
      </c>
      <c r="E44" s="84">
        <f t="shared" si="1"/>
        <v>8760</v>
      </c>
      <c r="F44" s="44">
        <f>HLOOKUP(D44,'Emission Factor Methodology'!$B$6:$I$7,2,0)</f>
        <v>1</v>
      </c>
      <c r="G44" s="43">
        <f>IFERROR(VLOOKUP(C44,'Emission Factor Methodology'!$A$11:$I$21,MATCH(D44,'Emission Factor Methodology'!$A$11:$I$11,0),0),0)</f>
        <v>0.0088999999999999999</v>
      </c>
      <c r="H44" s="44">
        <f>IFERROR((1-VLOOKUP(C44,'Emission Factor Methodology'!$A$25:$I$34,MATCH(D44,'Emission Factor Methodology'!$A$25:$I$25,0),0)),0)</f>
        <v>0.030000000000000027</v>
      </c>
      <c r="I44" s="43">
        <f t="shared" si="2"/>
        <v>2.3389200000000021</v>
      </c>
    </row>
    <row r="45" spans="1:9" ht="15">
      <c r="A45" s="3">
        <f t="shared" si="0"/>
        <v>4542</v>
      </c>
      <c r="B45" s="5" t="s">
        <v>226</v>
      </c>
      <c r="C45" s="63" t="s">
        <v>12</v>
      </c>
      <c r="D45" s="63" t="s">
        <v>3</v>
      </c>
      <c r="E45" s="84">
        <f t="shared" si="1"/>
        <v>8760</v>
      </c>
      <c r="F45" s="44">
        <f>HLOOKUP(D45,'Emission Factor Methodology'!$B$6:$I$7,2,0)</f>
        <v>1</v>
      </c>
      <c r="G45" s="43">
        <f>IFERROR(VLOOKUP(C45,'Emission Factor Methodology'!$A$11:$I$21,MATCH(D45,'Emission Factor Methodology'!$A$11:$I$11,0),0),0)</f>
        <v>0.0088999999999999999</v>
      </c>
      <c r="H45" s="44">
        <f>IFERROR((1-VLOOKUP(C45,'Emission Factor Methodology'!$A$25:$I$34,MATCH(D45,'Emission Factor Methodology'!$A$25:$I$25,0),0)),0)</f>
        <v>0.030000000000000027</v>
      </c>
      <c r="I45" s="43">
        <f t="shared" si="2"/>
        <v>2.3389200000000021</v>
      </c>
    </row>
    <row r="46" spans="1:9" ht="15">
      <c r="A46" s="3">
        <f t="shared" si="0"/>
        <v>4543</v>
      </c>
      <c r="B46" s="5" t="s">
        <v>226</v>
      </c>
      <c r="C46" s="63" t="s">
        <v>12</v>
      </c>
      <c r="D46" s="63" t="s">
        <v>3</v>
      </c>
      <c r="E46" s="84">
        <f t="shared" si="1"/>
        <v>8760</v>
      </c>
      <c r="F46" s="44">
        <f>HLOOKUP(D46,'Emission Factor Methodology'!$B$6:$I$7,2,0)</f>
        <v>1</v>
      </c>
      <c r="G46" s="43">
        <f>IFERROR(VLOOKUP(C46,'Emission Factor Methodology'!$A$11:$I$21,MATCH(D46,'Emission Factor Methodology'!$A$11:$I$11,0),0),0)</f>
        <v>0.0088999999999999999</v>
      </c>
      <c r="H46" s="44">
        <f>IFERROR((1-VLOOKUP(C46,'Emission Factor Methodology'!$A$25:$I$34,MATCH(D46,'Emission Factor Methodology'!$A$25:$I$25,0),0)),0)</f>
        <v>0.030000000000000027</v>
      </c>
      <c r="I46" s="43">
        <f t="shared" si="2"/>
        <v>2.3389200000000021</v>
      </c>
    </row>
    <row r="47" spans="1:9" ht="15">
      <c r="A47" s="3">
        <f t="shared" si="0"/>
        <v>4544</v>
      </c>
      <c r="B47" s="5" t="s">
        <v>268</v>
      </c>
      <c r="C47" s="63" t="s">
        <v>12</v>
      </c>
      <c r="D47" s="63" t="s">
        <v>3</v>
      </c>
      <c r="E47" s="84">
        <f t="shared" si="1"/>
        <v>8760</v>
      </c>
      <c r="F47" s="44">
        <f>HLOOKUP(D47,'Emission Factor Methodology'!$B$6:$I$7,2,0)</f>
        <v>1</v>
      </c>
      <c r="G47" s="43">
        <f>IFERROR(VLOOKUP(C47,'Emission Factor Methodology'!$A$11:$I$21,MATCH(D47,'Emission Factor Methodology'!$A$11:$I$11,0),0),0)</f>
        <v>0.0088999999999999999</v>
      </c>
      <c r="H47" s="44">
        <f>IFERROR((1-VLOOKUP(C47,'Emission Factor Methodology'!$A$25:$I$34,MATCH(D47,'Emission Factor Methodology'!$A$25:$I$25,0),0)),0)</f>
        <v>0.030000000000000027</v>
      </c>
      <c r="I47" s="43">
        <f t="shared" si="2"/>
        <v>2.3389200000000021</v>
      </c>
    </row>
    <row r="48" spans="1:9" ht="15">
      <c r="A48" s="3">
        <f t="shared" si="0"/>
        <v>4545</v>
      </c>
      <c r="B48" s="5" t="s">
        <v>226</v>
      </c>
      <c r="C48" s="63" t="s">
        <v>12</v>
      </c>
      <c r="D48" s="63" t="s">
        <v>3</v>
      </c>
      <c r="E48" s="84">
        <f t="shared" si="1"/>
        <v>8760</v>
      </c>
      <c r="F48" s="44">
        <f>HLOOKUP(D48,'Emission Factor Methodology'!$B$6:$I$7,2,0)</f>
        <v>1</v>
      </c>
      <c r="G48" s="43">
        <f>IFERROR(VLOOKUP(C48,'Emission Factor Methodology'!$A$11:$I$21,MATCH(D48,'Emission Factor Methodology'!$A$11:$I$11,0),0),0)</f>
        <v>0.0088999999999999999</v>
      </c>
      <c r="H48" s="44">
        <f>IFERROR((1-VLOOKUP(C48,'Emission Factor Methodology'!$A$25:$I$34,MATCH(D48,'Emission Factor Methodology'!$A$25:$I$25,0),0)),0)</f>
        <v>0.030000000000000027</v>
      </c>
      <c r="I48" s="43">
        <f t="shared" si="2"/>
        <v>2.3389200000000021</v>
      </c>
    </row>
    <row r="49" spans="1:9" ht="15">
      <c r="A49" s="3">
        <f t="shared" si="0"/>
        <v>4546</v>
      </c>
      <c r="B49" s="5" t="s">
        <v>226</v>
      </c>
      <c r="C49" s="63" t="s">
        <v>12</v>
      </c>
      <c r="D49" s="63" t="s">
        <v>3</v>
      </c>
      <c r="E49" s="84">
        <f t="shared" si="1"/>
        <v>8760</v>
      </c>
      <c r="F49" s="44">
        <f>HLOOKUP(D49,'Emission Factor Methodology'!$B$6:$I$7,2,0)</f>
        <v>1</v>
      </c>
      <c r="G49" s="43">
        <f>IFERROR(VLOOKUP(C49,'Emission Factor Methodology'!$A$11:$I$21,MATCH(D49,'Emission Factor Methodology'!$A$11:$I$11,0),0),0)</f>
        <v>0.0088999999999999999</v>
      </c>
      <c r="H49" s="44">
        <f>IFERROR((1-VLOOKUP(C49,'Emission Factor Methodology'!$A$25:$I$34,MATCH(D49,'Emission Factor Methodology'!$A$25:$I$25,0),0)),0)</f>
        <v>0.030000000000000027</v>
      </c>
      <c r="I49" s="43">
        <f t="shared" si="2"/>
        <v>2.3389200000000021</v>
      </c>
    </row>
    <row r="50" spans="1:9" ht="15">
      <c r="A50" s="3">
        <f t="shared" si="0"/>
        <v>4547</v>
      </c>
      <c r="B50" s="5" t="s">
        <v>226</v>
      </c>
      <c r="C50" s="63" t="s">
        <v>12</v>
      </c>
      <c r="D50" s="63" t="s">
        <v>3</v>
      </c>
      <c r="E50" s="84">
        <f t="shared" si="1"/>
        <v>8760</v>
      </c>
      <c r="F50" s="44">
        <f>HLOOKUP(D50,'Emission Factor Methodology'!$B$6:$I$7,2,0)</f>
        <v>1</v>
      </c>
      <c r="G50" s="43">
        <f>IFERROR(VLOOKUP(C50,'Emission Factor Methodology'!$A$11:$I$21,MATCH(D50,'Emission Factor Methodology'!$A$11:$I$11,0),0),0)</f>
        <v>0.0088999999999999999</v>
      </c>
      <c r="H50" s="44">
        <f>IFERROR((1-VLOOKUP(C50,'Emission Factor Methodology'!$A$25:$I$34,MATCH(D50,'Emission Factor Methodology'!$A$25:$I$25,0),0)),0)</f>
        <v>0.030000000000000027</v>
      </c>
      <c r="I50" s="43">
        <f t="shared" si="2"/>
        <v>2.3389200000000021</v>
      </c>
    </row>
    <row r="51" spans="1:9" ht="15">
      <c r="A51" s="3">
        <f t="shared" si="0"/>
        <v>4548</v>
      </c>
      <c r="B51" s="5" t="s">
        <v>140</v>
      </c>
      <c r="C51" s="63" t="s">
        <v>15</v>
      </c>
      <c r="D51" s="63" t="s">
        <v>3</v>
      </c>
      <c r="E51" s="84">
        <f t="shared" si="1"/>
        <v>8760</v>
      </c>
      <c r="F51" s="44">
        <f>HLOOKUP(D51,'Emission Factor Methodology'!$B$6:$I$7,2,0)</f>
        <v>1</v>
      </c>
      <c r="G51" s="43">
        <f>IFERROR(VLOOKUP(C51,'Emission Factor Methodology'!$A$11:$I$21,MATCH(D51,'Emission Factor Methodology'!$A$11:$I$11,0),0),0)</f>
        <v>0.00050000000000000001</v>
      </c>
      <c r="H51" s="44">
        <f>IFERROR((1-VLOOKUP(C51,'Emission Factor Methodology'!$A$25:$I$34,MATCH(D51,'Emission Factor Methodology'!$A$25:$I$25,0),0)),0)</f>
        <v>0.030000000000000027</v>
      </c>
      <c r="I51" s="43">
        <f t="shared" si="2"/>
        <v>0.1314000000000001</v>
      </c>
    </row>
    <row r="52" spans="1:9" ht="15">
      <c r="A52" s="3">
        <f t="shared" si="0"/>
        <v>4549</v>
      </c>
      <c r="B52" s="5" t="s">
        <v>140</v>
      </c>
      <c r="C52" s="63" t="s">
        <v>15</v>
      </c>
      <c r="D52" s="63" t="s">
        <v>3</v>
      </c>
      <c r="E52" s="84">
        <f t="shared" si="1"/>
        <v>8760</v>
      </c>
      <c r="F52" s="44">
        <f>HLOOKUP(D52,'Emission Factor Methodology'!$B$6:$I$7,2,0)</f>
        <v>1</v>
      </c>
      <c r="G52" s="43">
        <f>IFERROR(VLOOKUP(C52,'Emission Factor Methodology'!$A$11:$I$21,MATCH(D52,'Emission Factor Methodology'!$A$11:$I$11,0),0),0)</f>
        <v>0.00050000000000000001</v>
      </c>
      <c r="H52" s="44">
        <f>IFERROR((1-VLOOKUP(C52,'Emission Factor Methodology'!$A$25:$I$34,MATCH(D52,'Emission Factor Methodology'!$A$25:$I$25,0),0)),0)</f>
        <v>0.030000000000000027</v>
      </c>
      <c r="I52" s="43">
        <f t="shared" si="2"/>
        <v>0.1314000000000001</v>
      </c>
    </row>
    <row r="53" spans="1:9" ht="15">
      <c r="A53" s="3">
        <f t="shared" si="0"/>
        <v>4550</v>
      </c>
      <c r="B53" s="5" t="s">
        <v>226</v>
      </c>
      <c r="C53" s="63" t="s">
        <v>12</v>
      </c>
      <c r="D53" s="63" t="s">
        <v>3</v>
      </c>
      <c r="E53" s="84">
        <f t="shared" si="1"/>
        <v>8760</v>
      </c>
      <c r="F53" s="44">
        <f>HLOOKUP(D53,'Emission Factor Methodology'!$B$6:$I$7,2,0)</f>
        <v>1</v>
      </c>
      <c r="G53" s="43">
        <f>IFERROR(VLOOKUP(C53,'Emission Factor Methodology'!$A$11:$I$21,MATCH(D53,'Emission Factor Methodology'!$A$11:$I$11,0),0),0)</f>
        <v>0.0088999999999999999</v>
      </c>
      <c r="H53" s="44">
        <f>IFERROR((1-VLOOKUP(C53,'Emission Factor Methodology'!$A$25:$I$34,MATCH(D53,'Emission Factor Methodology'!$A$25:$I$25,0),0)),0)</f>
        <v>0.030000000000000027</v>
      </c>
      <c r="I53" s="43">
        <f t="shared" si="2"/>
        <v>2.3389200000000021</v>
      </c>
    </row>
    <row r="54" spans="1:9" ht="15">
      <c r="A54" s="3">
        <f t="shared" si="0"/>
        <v>4551</v>
      </c>
      <c r="B54" s="5" t="s">
        <v>212</v>
      </c>
      <c r="C54" s="63" t="s">
        <v>12</v>
      </c>
      <c r="D54" s="63" t="s">
        <v>3</v>
      </c>
      <c r="E54" s="84">
        <f t="shared" si="1"/>
        <v>8760</v>
      </c>
      <c r="F54" s="44">
        <f>HLOOKUP(D54,'Emission Factor Methodology'!$B$6:$I$7,2,0)</f>
        <v>1</v>
      </c>
      <c r="G54" s="43">
        <f>IFERROR(VLOOKUP(C54,'Emission Factor Methodology'!$A$11:$I$21,MATCH(D54,'Emission Factor Methodology'!$A$11:$I$11,0),0),0)</f>
        <v>0.0088999999999999999</v>
      </c>
      <c r="H54" s="44">
        <f>IFERROR((1-VLOOKUP(C54,'Emission Factor Methodology'!$A$25:$I$34,MATCH(D54,'Emission Factor Methodology'!$A$25:$I$25,0),0)),0)</f>
        <v>0.030000000000000027</v>
      </c>
      <c r="I54" s="43">
        <f t="shared" si="2"/>
        <v>2.3389200000000021</v>
      </c>
    </row>
    <row r="55" spans="1:9" ht="15">
      <c r="A55" s="3">
        <f t="shared" si="0"/>
        <v>4552</v>
      </c>
      <c r="B55" s="5" t="s">
        <v>136</v>
      </c>
      <c r="C55" s="63" t="s">
        <v>15</v>
      </c>
      <c r="D55" s="63" t="s">
        <v>3</v>
      </c>
      <c r="E55" s="84">
        <f t="shared" si="1"/>
        <v>8760</v>
      </c>
      <c r="F55" s="44">
        <f>HLOOKUP(D55,'Emission Factor Methodology'!$B$6:$I$7,2,0)</f>
        <v>1</v>
      </c>
      <c r="G55" s="43">
        <f>IFERROR(VLOOKUP(C55,'Emission Factor Methodology'!$A$11:$I$21,MATCH(D55,'Emission Factor Methodology'!$A$11:$I$11,0),0),0)</f>
        <v>0.00050000000000000001</v>
      </c>
      <c r="H55" s="44">
        <f>IFERROR((1-VLOOKUP(C55,'Emission Factor Methodology'!$A$25:$I$34,MATCH(D55,'Emission Factor Methodology'!$A$25:$I$25,0),0)),0)</f>
        <v>0.030000000000000027</v>
      </c>
      <c r="I55" s="43">
        <f t="shared" si="2"/>
        <v>0.1314000000000001</v>
      </c>
    </row>
    <row r="56" spans="1:9" ht="15">
      <c r="A56" s="3">
        <f t="shared" si="0"/>
        <v>4553</v>
      </c>
      <c r="B56" s="5" t="s">
        <v>269</v>
      </c>
      <c r="C56" s="63" t="s">
        <v>15</v>
      </c>
      <c r="D56" s="63" t="s">
        <v>3</v>
      </c>
      <c r="E56" s="84">
        <f t="shared" si="1"/>
        <v>8760</v>
      </c>
      <c r="F56" s="44">
        <f>HLOOKUP(D56,'Emission Factor Methodology'!$B$6:$I$7,2,0)</f>
        <v>1</v>
      </c>
      <c r="G56" s="43">
        <f>IFERROR(VLOOKUP(C56,'Emission Factor Methodology'!$A$11:$I$21,MATCH(D56,'Emission Factor Methodology'!$A$11:$I$11,0),0),0)</f>
        <v>0.00050000000000000001</v>
      </c>
      <c r="H56" s="44">
        <f>IFERROR((1-VLOOKUP(C56,'Emission Factor Methodology'!$A$25:$I$34,MATCH(D56,'Emission Factor Methodology'!$A$25:$I$25,0),0)),0)</f>
        <v>0.030000000000000027</v>
      </c>
      <c r="I56" s="43">
        <f t="shared" si="2"/>
        <v>0.1314000000000001</v>
      </c>
    </row>
    <row r="57" spans="1:9" ht="15">
      <c r="A57" s="3">
        <f t="shared" si="0"/>
        <v>4554</v>
      </c>
      <c r="B57" s="5" t="s">
        <v>212</v>
      </c>
      <c r="C57" s="63" t="s">
        <v>12</v>
      </c>
      <c r="D57" s="63" t="s">
        <v>3</v>
      </c>
      <c r="E57" s="84">
        <f t="shared" si="1"/>
        <v>8760</v>
      </c>
      <c r="F57" s="44">
        <f>HLOOKUP(D57,'Emission Factor Methodology'!$B$6:$I$7,2,0)</f>
        <v>1</v>
      </c>
      <c r="G57" s="43">
        <f>IFERROR(VLOOKUP(C57,'Emission Factor Methodology'!$A$11:$I$21,MATCH(D57,'Emission Factor Methodology'!$A$11:$I$11,0),0),0)</f>
        <v>0.0088999999999999999</v>
      </c>
      <c r="H57" s="44">
        <f>IFERROR((1-VLOOKUP(C57,'Emission Factor Methodology'!$A$25:$I$34,MATCH(D57,'Emission Factor Methodology'!$A$25:$I$25,0),0)),0)</f>
        <v>0.030000000000000027</v>
      </c>
      <c r="I57" s="43">
        <f t="shared" si="2"/>
        <v>2.3389200000000021</v>
      </c>
    </row>
    <row r="58" spans="1:9" ht="15">
      <c r="A58" s="3">
        <f t="shared" si="0"/>
        <v>4555</v>
      </c>
      <c r="B58" s="5" t="s">
        <v>270</v>
      </c>
      <c r="C58" s="63" t="s">
        <v>15</v>
      </c>
      <c r="D58" s="63" t="s">
        <v>3</v>
      </c>
      <c r="E58" s="84">
        <f t="shared" si="1"/>
        <v>8760</v>
      </c>
      <c r="F58" s="44">
        <f>HLOOKUP(D58,'Emission Factor Methodology'!$B$6:$I$7,2,0)</f>
        <v>1</v>
      </c>
      <c r="G58" s="43">
        <f>IFERROR(VLOOKUP(C58,'Emission Factor Methodology'!$A$11:$I$21,MATCH(D58,'Emission Factor Methodology'!$A$11:$I$11,0),0),0)</f>
        <v>0.00050000000000000001</v>
      </c>
      <c r="H58" s="44">
        <f>IFERROR((1-VLOOKUP(C58,'Emission Factor Methodology'!$A$25:$I$34,MATCH(D58,'Emission Factor Methodology'!$A$25:$I$25,0),0)),0)</f>
        <v>0.030000000000000027</v>
      </c>
      <c r="I58" s="43">
        <f t="shared" si="2"/>
        <v>0.1314000000000001</v>
      </c>
    </row>
    <row r="59" spans="1:9" ht="15">
      <c r="A59" s="3">
        <f t="shared" si="0"/>
        <v>4556</v>
      </c>
      <c r="B59" s="5" t="s">
        <v>136</v>
      </c>
      <c r="C59" s="63" t="s">
        <v>15</v>
      </c>
      <c r="D59" s="63" t="s">
        <v>3</v>
      </c>
      <c r="E59" s="84">
        <f t="shared" si="1"/>
        <v>8760</v>
      </c>
      <c r="F59" s="44">
        <f>HLOOKUP(D59,'Emission Factor Methodology'!$B$6:$I$7,2,0)</f>
        <v>1</v>
      </c>
      <c r="G59" s="43">
        <f>IFERROR(VLOOKUP(C59,'Emission Factor Methodology'!$A$11:$I$21,MATCH(D59,'Emission Factor Methodology'!$A$11:$I$11,0),0),0)</f>
        <v>0.00050000000000000001</v>
      </c>
      <c r="H59" s="44">
        <f>IFERROR((1-VLOOKUP(C59,'Emission Factor Methodology'!$A$25:$I$34,MATCH(D59,'Emission Factor Methodology'!$A$25:$I$25,0),0)),0)</f>
        <v>0.030000000000000027</v>
      </c>
      <c r="I59" s="43">
        <f t="shared" si="2"/>
        <v>0.1314000000000001</v>
      </c>
    </row>
    <row r="60" spans="1:9" ht="15">
      <c r="A60" s="3">
        <f t="shared" si="0"/>
        <v>4557</v>
      </c>
      <c r="B60" s="5" t="s">
        <v>141</v>
      </c>
      <c r="C60" s="63" t="s">
        <v>15</v>
      </c>
      <c r="D60" s="63" t="s">
        <v>3</v>
      </c>
      <c r="E60" s="84">
        <f t="shared" si="1"/>
        <v>8760</v>
      </c>
      <c r="F60" s="44">
        <f>HLOOKUP(D60,'Emission Factor Methodology'!$B$6:$I$7,2,0)</f>
        <v>1</v>
      </c>
      <c r="G60" s="43">
        <f>IFERROR(VLOOKUP(C60,'Emission Factor Methodology'!$A$11:$I$21,MATCH(D60,'Emission Factor Methodology'!$A$11:$I$11,0),0),0)</f>
        <v>0.00050000000000000001</v>
      </c>
      <c r="H60" s="44">
        <f>IFERROR((1-VLOOKUP(C60,'Emission Factor Methodology'!$A$25:$I$34,MATCH(D60,'Emission Factor Methodology'!$A$25:$I$25,0),0)),0)</f>
        <v>0.030000000000000027</v>
      </c>
      <c r="I60" s="43">
        <f t="shared" si="2"/>
        <v>0.1314000000000001</v>
      </c>
    </row>
    <row r="61" spans="1:9" ht="15">
      <c r="A61" s="3">
        <f t="shared" si="0"/>
        <v>4558</v>
      </c>
      <c r="B61" s="5" t="s">
        <v>141</v>
      </c>
      <c r="C61" s="63" t="s">
        <v>15</v>
      </c>
      <c r="D61" s="63" t="s">
        <v>3</v>
      </c>
      <c r="E61" s="84">
        <f t="shared" si="1"/>
        <v>8760</v>
      </c>
      <c r="F61" s="44">
        <f>HLOOKUP(D61,'Emission Factor Methodology'!$B$6:$I$7,2,0)</f>
        <v>1</v>
      </c>
      <c r="G61" s="43">
        <f>IFERROR(VLOOKUP(C61,'Emission Factor Methodology'!$A$11:$I$21,MATCH(D61,'Emission Factor Methodology'!$A$11:$I$11,0),0),0)</f>
        <v>0.00050000000000000001</v>
      </c>
      <c r="H61" s="44">
        <f>IFERROR((1-VLOOKUP(C61,'Emission Factor Methodology'!$A$25:$I$34,MATCH(D61,'Emission Factor Methodology'!$A$25:$I$25,0),0)),0)</f>
        <v>0.030000000000000027</v>
      </c>
      <c r="I61" s="43">
        <f t="shared" si="2"/>
        <v>0.1314000000000001</v>
      </c>
    </row>
    <row r="62" spans="1:9" ht="15">
      <c r="A62" s="3">
        <f t="shared" si="0"/>
        <v>4559</v>
      </c>
      <c r="B62" s="5" t="s">
        <v>141</v>
      </c>
      <c r="C62" s="63" t="s">
        <v>15</v>
      </c>
      <c r="D62" s="63" t="s">
        <v>3</v>
      </c>
      <c r="E62" s="84">
        <f t="shared" si="1"/>
        <v>8760</v>
      </c>
      <c r="F62" s="44">
        <f>HLOOKUP(D62,'Emission Factor Methodology'!$B$6:$I$7,2,0)</f>
        <v>1</v>
      </c>
      <c r="G62" s="43">
        <f>IFERROR(VLOOKUP(C62,'Emission Factor Methodology'!$A$11:$I$21,MATCH(D62,'Emission Factor Methodology'!$A$11:$I$11,0),0),0)</f>
        <v>0.00050000000000000001</v>
      </c>
      <c r="H62" s="44">
        <f>IFERROR((1-VLOOKUP(C62,'Emission Factor Methodology'!$A$25:$I$34,MATCH(D62,'Emission Factor Methodology'!$A$25:$I$25,0),0)),0)</f>
        <v>0.030000000000000027</v>
      </c>
      <c r="I62" s="43">
        <f t="shared" si="2"/>
        <v>0.1314000000000001</v>
      </c>
    </row>
    <row r="63" spans="1:9" ht="15">
      <c r="A63" s="3">
        <f t="shared" si="0"/>
        <v>4560</v>
      </c>
      <c r="B63" s="5" t="s">
        <v>141</v>
      </c>
      <c r="C63" s="63" t="s">
        <v>15</v>
      </c>
      <c r="D63" s="63" t="s">
        <v>3</v>
      </c>
      <c r="E63" s="84">
        <f t="shared" si="1"/>
        <v>8760</v>
      </c>
      <c r="F63" s="44">
        <f>HLOOKUP(D63,'Emission Factor Methodology'!$B$6:$I$7,2,0)</f>
        <v>1</v>
      </c>
      <c r="G63" s="43">
        <f>IFERROR(VLOOKUP(C63,'Emission Factor Methodology'!$A$11:$I$21,MATCH(D63,'Emission Factor Methodology'!$A$11:$I$11,0),0),0)</f>
        <v>0.00050000000000000001</v>
      </c>
      <c r="H63" s="44">
        <f>IFERROR((1-VLOOKUP(C63,'Emission Factor Methodology'!$A$25:$I$34,MATCH(D63,'Emission Factor Methodology'!$A$25:$I$25,0),0)),0)</f>
        <v>0.030000000000000027</v>
      </c>
      <c r="I63" s="43">
        <f t="shared" si="2"/>
        <v>0.1314000000000001</v>
      </c>
    </row>
    <row r="64" spans="1:9" ht="15">
      <c r="A64" s="3">
        <f t="shared" si="0"/>
        <v>4561</v>
      </c>
      <c r="B64" s="5" t="s">
        <v>212</v>
      </c>
      <c r="C64" s="63" t="s">
        <v>12</v>
      </c>
      <c r="D64" s="63" t="s">
        <v>3</v>
      </c>
      <c r="E64" s="84">
        <f t="shared" si="1"/>
        <v>8760</v>
      </c>
      <c r="F64" s="44">
        <f>HLOOKUP(D64,'Emission Factor Methodology'!$B$6:$I$7,2,0)</f>
        <v>1</v>
      </c>
      <c r="G64" s="43">
        <f>IFERROR(VLOOKUP(C64,'Emission Factor Methodology'!$A$11:$I$21,MATCH(D64,'Emission Factor Methodology'!$A$11:$I$11,0),0),0)</f>
        <v>0.0088999999999999999</v>
      </c>
      <c r="H64" s="44">
        <f>IFERROR((1-VLOOKUP(C64,'Emission Factor Methodology'!$A$25:$I$34,MATCH(D64,'Emission Factor Methodology'!$A$25:$I$25,0),0)),0)</f>
        <v>0.030000000000000027</v>
      </c>
      <c r="I64" s="43">
        <f t="shared" si="2"/>
        <v>2.3389200000000021</v>
      </c>
    </row>
    <row r="65" spans="1:9" ht="15">
      <c r="A65" s="3">
        <f t="shared" si="0"/>
        <v>4562</v>
      </c>
      <c r="B65" s="5" t="s">
        <v>211</v>
      </c>
      <c r="C65" s="63" t="s">
        <v>15</v>
      </c>
      <c r="D65" s="63" t="s">
        <v>3</v>
      </c>
      <c r="E65" s="84">
        <f t="shared" si="1"/>
        <v>8760</v>
      </c>
      <c r="F65" s="44">
        <f>HLOOKUP(D65,'Emission Factor Methodology'!$B$6:$I$7,2,0)</f>
        <v>1</v>
      </c>
      <c r="G65" s="43">
        <f>IFERROR(VLOOKUP(C65,'Emission Factor Methodology'!$A$11:$I$21,MATCH(D65,'Emission Factor Methodology'!$A$11:$I$11,0),0),0)</f>
        <v>0.00050000000000000001</v>
      </c>
      <c r="H65" s="44">
        <f>IFERROR((1-VLOOKUP(C65,'Emission Factor Methodology'!$A$25:$I$34,MATCH(D65,'Emission Factor Methodology'!$A$25:$I$25,0),0)),0)</f>
        <v>0.030000000000000027</v>
      </c>
      <c r="I65" s="43">
        <f t="shared" si="2"/>
        <v>0.1314000000000001</v>
      </c>
    </row>
    <row r="66" spans="1:9" ht="15">
      <c r="A66" s="3">
        <f t="shared" si="0"/>
        <v>4563</v>
      </c>
      <c r="B66" s="5" t="s">
        <v>211</v>
      </c>
      <c r="C66" s="63" t="s">
        <v>15</v>
      </c>
      <c r="D66" s="63" t="s">
        <v>3</v>
      </c>
      <c r="E66" s="84">
        <f t="shared" si="1"/>
        <v>8760</v>
      </c>
      <c r="F66" s="44">
        <f>HLOOKUP(D66,'Emission Factor Methodology'!$B$6:$I$7,2,0)</f>
        <v>1</v>
      </c>
      <c r="G66" s="43">
        <f>IFERROR(VLOOKUP(C66,'Emission Factor Methodology'!$A$11:$I$21,MATCH(D66,'Emission Factor Methodology'!$A$11:$I$11,0),0),0)</f>
        <v>0.00050000000000000001</v>
      </c>
      <c r="H66" s="44">
        <f>IFERROR((1-VLOOKUP(C66,'Emission Factor Methodology'!$A$25:$I$34,MATCH(D66,'Emission Factor Methodology'!$A$25:$I$25,0),0)),0)</f>
        <v>0.030000000000000027</v>
      </c>
      <c r="I66" s="43">
        <f t="shared" si="2"/>
        <v>0.1314000000000001</v>
      </c>
    </row>
    <row r="67" spans="1:9" ht="15">
      <c r="A67" s="3">
        <f t="shared" si="0"/>
        <v>4564</v>
      </c>
      <c r="B67" s="5" t="s">
        <v>141</v>
      </c>
      <c r="C67" s="63" t="s">
        <v>15</v>
      </c>
      <c r="D67" s="63" t="s">
        <v>3</v>
      </c>
      <c r="E67" s="84">
        <f t="shared" si="1"/>
        <v>8760</v>
      </c>
      <c r="F67" s="44">
        <f>HLOOKUP(D67,'Emission Factor Methodology'!$B$6:$I$7,2,0)</f>
        <v>1</v>
      </c>
      <c r="G67" s="43">
        <f>IFERROR(VLOOKUP(C67,'Emission Factor Methodology'!$A$11:$I$21,MATCH(D67,'Emission Factor Methodology'!$A$11:$I$11,0),0),0)</f>
        <v>0.00050000000000000001</v>
      </c>
      <c r="H67" s="44">
        <f>IFERROR((1-VLOOKUP(C67,'Emission Factor Methodology'!$A$25:$I$34,MATCH(D67,'Emission Factor Methodology'!$A$25:$I$25,0),0)),0)</f>
        <v>0.030000000000000027</v>
      </c>
      <c r="I67" s="43">
        <f t="shared" si="2"/>
        <v>0.1314000000000001</v>
      </c>
    </row>
    <row r="68" spans="1:9" ht="15">
      <c r="A68" s="3">
        <f t="shared" si="0"/>
        <v>4565</v>
      </c>
      <c r="B68" s="5" t="s">
        <v>212</v>
      </c>
      <c r="C68" s="63" t="s">
        <v>12</v>
      </c>
      <c r="D68" s="63" t="s">
        <v>3</v>
      </c>
      <c r="E68" s="84">
        <f t="shared" si="1"/>
        <v>8760</v>
      </c>
      <c r="F68" s="44">
        <f>HLOOKUP(D68,'Emission Factor Methodology'!$B$6:$I$7,2,0)</f>
        <v>1</v>
      </c>
      <c r="G68" s="43">
        <f>IFERROR(VLOOKUP(C68,'Emission Factor Methodology'!$A$11:$I$21,MATCH(D68,'Emission Factor Methodology'!$A$11:$I$11,0),0),0)</f>
        <v>0.0088999999999999999</v>
      </c>
      <c r="H68" s="44">
        <f>IFERROR((1-VLOOKUP(C68,'Emission Factor Methodology'!$A$25:$I$34,MATCH(D68,'Emission Factor Methodology'!$A$25:$I$25,0),0)),0)</f>
        <v>0.030000000000000027</v>
      </c>
      <c r="I68" s="43">
        <f t="shared" si="2"/>
        <v>2.3389200000000021</v>
      </c>
    </row>
    <row r="69" spans="1:9" ht="15">
      <c r="A69" s="3">
        <f t="shared" si="3" ref="A69">A68+1</f>
        <v>4566</v>
      </c>
      <c r="B69" s="5" t="s">
        <v>212</v>
      </c>
      <c r="C69" s="63" t="s">
        <v>12</v>
      </c>
      <c r="D69" s="63" t="s">
        <v>3</v>
      </c>
      <c r="E69" s="84">
        <f t="shared" si="4" ref="E69:E74">24*365</f>
        <v>8760</v>
      </c>
      <c r="F69" s="44">
        <f>HLOOKUP(D69,'Emission Factor Methodology'!$B$6:$I$7,2,0)</f>
        <v>1</v>
      </c>
      <c r="G69" s="43">
        <f>IFERROR(VLOOKUP(C69,'Emission Factor Methodology'!$A$11:$I$21,MATCH(D69,'Emission Factor Methodology'!$A$11:$I$11,0),0),0)</f>
        <v>0.0088999999999999999</v>
      </c>
      <c r="H69" s="44">
        <f>IFERROR((1-VLOOKUP(C69,'Emission Factor Methodology'!$A$25:$I$34,MATCH(D69,'Emission Factor Methodology'!$A$25:$I$25,0),0)),0)</f>
        <v>0.030000000000000027</v>
      </c>
      <c r="I69" s="43">
        <f t="shared" si="5" ref="I69:I74">E69*F69*G69*H69</f>
        <v>2.3389200000000021</v>
      </c>
    </row>
    <row r="70" spans="1:9" ht="15">
      <c r="A70" s="3">
        <f>A69+1</f>
        <v>4567</v>
      </c>
      <c r="B70" s="5" t="s">
        <v>271</v>
      </c>
      <c r="C70" s="63" t="s">
        <v>12</v>
      </c>
      <c r="D70" s="63" t="s">
        <v>3</v>
      </c>
      <c r="E70" s="84">
        <f t="shared" si="4"/>
        <v>8760</v>
      </c>
      <c r="F70" s="44">
        <f>HLOOKUP(D70,'Emission Factor Methodology'!$B$6:$I$7,2,0)</f>
        <v>1</v>
      </c>
      <c r="G70" s="43">
        <f>IFERROR(VLOOKUP(C70,'Emission Factor Methodology'!$A$11:$I$21,MATCH(D70,'Emission Factor Methodology'!$A$11:$I$11,0),0),0)</f>
        <v>0.0088999999999999999</v>
      </c>
      <c r="H70" s="44">
        <f>IFERROR((1-VLOOKUP(C70,'Emission Factor Methodology'!$A$25:$I$34,MATCH(D70,'Emission Factor Methodology'!$A$25:$I$25,0),0)),0)</f>
        <v>0.030000000000000027</v>
      </c>
      <c r="I70" s="43">
        <f t="shared" si="5"/>
        <v>2.3389200000000021</v>
      </c>
    </row>
    <row r="71" spans="1:9" ht="15">
      <c r="A71" s="3">
        <f>A70+1</f>
        <v>4568</v>
      </c>
      <c r="B71" s="5" t="s">
        <v>236</v>
      </c>
      <c r="C71" s="63" t="s">
        <v>15</v>
      </c>
      <c r="D71" s="63" t="s">
        <v>3</v>
      </c>
      <c r="E71" s="84">
        <f t="shared" si="4"/>
        <v>8760</v>
      </c>
      <c r="F71" s="44">
        <f>HLOOKUP(D71,'Emission Factor Methodology'!$B$6:$I$7,2,0)</f>
        <v>1</v>
      </c>
      <c r="G71" s="43">
        <f>IFERROR(VLOOKUP(C71,'Emission Factor Methodology'!$A$11:$I$21,MATCH(D71,'Emission Factor Methodology'!$A$11:$I$11,0),0),0)</f>
        <v>0.00050000000000000001</v>
      </c>
      <c r="H71" s="44">
        <f>IFERROR((1-VLOOKUP(C71,'Emission Factor Methodology'!$A$25:$I$34,MATCH(D71,'Emission Factor Methodology'!$A$25:$I$25,0),0)),0)</f>
        <v>0.030000000000000027</v>
      </c>
      <c r="I71" s="43">
        <f t="shared" si="5"/>
        <v>0.1314000000000001</v>
      </c>
    </row>
    <row r="72" spans="1:9" ht="15">
      <c r="A72" s="3">
        <f>A71+1</f>
        <v>4569</v>
      </c>
      <c r="B72" s="46" t="s">
        <v>272</v>
      </c>
      <c r="C72" s="88" t="s">
        <v>14</v>
      </c>
      <c r="D72" s="63" t="s">
        <v>3</v>
      </c>
      <c r="E72" s="84">
        <f t="shared" si="4"/>
        <v>8760</v>
      </c>
      <c r="F72" s="44">
        <f>HLOOKUP(D72,'Emission Factor Methodology'!$B$6:$I$7,2,0)</f>
        <v>1</v>
      </c>
      <c r="G72" s="43">
        <f>IFERROR(VLOOKUP(C72,'Emission Factor Methodology'!$A$11:$I$21,MATCH(D72,'Emission Factor Methodology'!$A$11:$I$11,0),0),0)</f>
        <v>0</v>
      </c>
      <c r="H72" s="44">
        <f>IFERROR((1-VLOOKUP(C72,'Emission Factor Methodology'!$A$25:$I$34,MATCH(D72,'Emission Factor Methodology'!$A$25:$I$25,0),0)),0)</f>
        <v>0</v>
      </c>
      <c r="I72" s="43">
        <f t="shared" si="5"/>
        <v>0</v>
      </c>
    </row>
    <row r="73" spans="1:9" ht="15">
      <c r="A73" s="3">
        <f>A72+1</f>
        <v>4570</v>
      </c>
      <c r="B73" s="5" t="s">
        <v>141</v>
      </c>
      <c r="C73" s="63" t="s">
        <v>15</v>
      </c>
      <c r="D73" s="63" t="s">
        <v>3</v>
      </c>
      <c r="E73" s="84">
        <f t="shared" si="4"/>
        <v>8760</v>
      </c>
      <c r="F73" s="44">
        <f>HLOOKUP(D73,'Emission Factor Methodology'!$B$6:$I$7,2,0)</f>
        <v>1</v>
      </c>
      <c r="G73" s="43">
        <f>IFERROR(VLOOKUP(C73,'Emission Factor Methodology'!$A$11:$I$21,MATCH(D73,'Emission Factor Methodology'!$A$11:$I$11,0),0),0)</f>
        <v>0.00050000000000000001</v>
      </c>
      <c r="H73" s="44">
        <f>IFERROR((1-VLOOKUP(C73,'Emission Factor Methodology'!$A$25:$I$34,MATCH(D73,'Emission Factor Methodology'!$A$25:$I$25,0),0)),0)</f>
        <v>0.030000000000000027</v>
      </c>
      <c r="I73" s="43">
        <f t="shared" si="5"/>
        <v>0.1314000000000001</v>
      </c>
    </row>
    <row r="74" spans="1:9" ht="15">
      <c r="A74" s="3">
        <f>A73+1</f>
        <v>4571</v>
      </c>
      <c r="B74" s="5" t="s">
        <v>226</v>
      </c>
      <c r="C74" s="63" t="s">
        <v>12</v>
      </c>
      <c r="D74" s="63" t="s">
        <v>3</v>
      </c>
      <c r="E74" s="84">
        <f t="shared" si="4"/>
        <v>8760</v>
      </c>
      <c r="F74" s="44">
        <f>HLOOKUP(D74,'Emission Factor Methodology'!$B$6:$I$7,2,0)</f>
        <v>1</v>
      </c>
      <c r="G74" s="43">
        <f>IFERROR(VLOOKUP(C74,'Emission Factor Methodology'!$A$11:$I$21,MATCH(D74,'Emission Factor Methodology'!$A$11:$I$11,0),0),0)</f>
        <v>0.0088999999999999999</v>
      </c>
      <c r="H74" s="44">
        <f>IFERROR((1-VLOOKUP(C74,'Emission Factor Methodology'!$A$25:$I$34,MATCH(D74,'Emission Factor Methodology'!$A$25:$I$25,0),0)),0)</f>
        <v>0.030000000000000027</v>
      </c>
      <c r="I74" s="43">
        <f t="shared" si="5"/>
        <v>2.3389200000000021</v>
      </c>
    </row>
    <row r="75" spans="3:9" ht="15">
      <c r="C75" s="63" t="s">
        <v>223</v>
      </c>
      <c r="G75" s="45"/>
      <c r="I75" s="45"/>
    </row>
    <row r="76" spans="1:9" ht="15">
      <c r="A76" s="135" t="s">
        <v>273</v>
      </c>
      <c r="B76" s="135"/>
      <c r="C76" s="135"/>
      <c r="D76" s="135"/>
      <c r="E76" s="135"/>
      <c r="F76" s="135"/>
      <c r="G76" s="135"/>
      <c r="H76" s="135"/>
      <c r="I76" s="135"/>
    </row>
    <row r="77" spans="1:9" ht="15">
      <c r="A77" s="63"/>
      <c r="B77" s="63"/>
      <c r="E77" s="63"/>
      <c r="F77" s="86"/>
      <c r="G77" s="63"/>
      <c r="H77" s="86"/>
      <c r="I77" s="63"/>
    </row>
    <row r="78" spans="3:9" ht="15">
      <c r="C78" s="63" t="s">
        <v>223</v>
      </c>
      <c r="G78" s="45"/>
      <c r="I78" s="45"/>
    </row>
    <row r="79" spans="3:9" ht="15">
      <c r="C79" s="63" t="s">
        <v>223</v>
      </c>
      <c r="G79" s="45"/>
      <c r="I79" s="45"/>
    </row>
    <row r="80" spans="3:9" ht="15">
      <c r="C80" s="63" t="s">
        <v>223</v>
      </c>
      <c r="G80" s="45"/>
      <c r="I80" s="45"/>
    </row>
    <row r="81" spans="3:9" ht="15">
      <c r="C81" s="63" t="s">
        <v>223</v>
      </c>
      <c r="G81" s="45"/>
      <c r="I81" s="45"/>
    </row>
    <row r="82" spans="3:9" ht="15">
      <c r="C82" s="63" t="s">
        <v>223</v>
      </c>
      <c r="G82" s="45"/>
      <c r="I82" s="45"/>
    </row>
    <row r="83" spans="3:9" ht="15">
      <c r="C83" s="63" t="s">
        <v>223</v>
      </c>
      <c r="G83" s="45"/>
      <c r="I83" s="45"/>
    </row>
    <row r="84" spans="3:9" ht="15">
      <c r="C84" s="63" t="s">
        <v>223</v>
      </c>
      <c r="G84" s="45"/>
      <c r="I84" s="45"/>
    </row>
    <row r="85" spans="3:9" ht="15">
      <c r="C85" s="63" t="s">
        <v>223</v>
      </c>
      <c r="G85" s="45"/>
      <c r="I85" s="45"/>
    </row>
    <row r="86" spans="3:3" ht="15">
      <c r="C86" s="63" t="s">
        <v>223</v>
      </c>
    </row>
    <row r="87" spans="3:3" ht="15">
      <c r="C87" s="63" t="s">
        <v>223</v>
      </c>
    </row>
    <row r="88" spans="3:3" ht="15">
      <c r="C88" s="63" t="s">
        <v>223</v>
      </c>
    </row>
    <row r="89" spans="3:3" ht="15">
      <c r="C89" s="63" t="s">
        <v>223</v>
      </c>
    </row>
    <row r="90" spans="3:3" ht="15">
      <c r="C90" s="63" t="s">
        <v>223</v>
      </c>
    </row>
    <row r="91" spans="3:3" ht="15">
      <c r="C91" s="63" t="s">
        <v>223</v>
      </c>
    </row>
    <row r="92" spans="3:3" ht="15">
      <c r="C92" s="63" t="s">
        <v>223</v>
      </c>
    </row>
    <row r="93" spans="3:3" ht="15">
      <c r="C93" s="63" t="s">
        <v>223</v>
      </c>
    </row>
    <row r="94" spans="3:3" ht="15">
      <c r="C94" s="63" t="s">
        <v>223</v>
      </c>
    </row>
    <row r="95" spans="3:3" ht="15">
      <c r="C95" s="63" t="s">
        <v>223</v>
      </c>
    </row>
    <row r="96" spans="3:3" ht="15">
      <c r="C96" s="63" t="s">
        <v>223</v>
      </c>
    </row>
    <row r="97" spans="3:3" ht="15">
      <c r="C97" s="63" t="s">
        <v>223</v>
      </c>
    </row>
    <row r="98" spans="3:3" ht="15">
      <c r="C98" s="63" t="s">
        <v>223</v>
      </c>
    </row>
    <row r="99" spans="3:3" ht="15">
      <c r="C99" s="63" t="s">
        <v>223</v>
      </c>
    </row>
    <row r="100" spans="3:3" ht="15">
      <c r="C100" s="63" t="s">
        <v>223</v>
      </c>
    </row>
    <row r="101" spans="3:3" ht="15">
      <c r="C101" s="63" t="s">
        <v>223</v>
      </c>
    </row>
    <row r="102" spans="3:3" ht="15">
      <c r="C102" s="63" t="s">
        <v>223</v>
      </c>
    </row>
    <row r="103" spans="3:3" ht="15">
      <c r="C103" s="63" t="s">
        <v>223</v>
      </c>
    </row>
    <row r="104" spans="3:3" ht="15">
      <c r="C104" s="63" t="s">
        <v>223</v>
      </c>
    </row>
    <row r="105" spans="3:3" ht="15">
      <c r="C105" s="63" t="s">
        <v>223</v>
      </c>
    </row>
    <row r="106" spans="3:3" ht="15">
      <c r="C106" s="63" t="s">
        <v>223</v>
      </c>
    </row>
    <row r="107" spans="3:3" ht="15">
      <c r="C107" s="63" t="s">
        <v>223</v>
      </c>
    </row>
    <row r="108" spans="3:3" ht="15">
      <c r="C108" s="63" t="s">
        <v>223</v>
      </c>
    </row>
    <row r="109" spans="3:3" ht="15">
      <c r="C109" s="63" t="s">
        <v>223</v>
      </c>
    </row>
    <row r="110" spans="3:3" ht="15">
      <c r="C110" s="63" t="s">
        <v>223</v>
      </c>
    </row>
    <row r="111" spans="3:3" ht="15">
      <c r="C111" s="63" t="s">
        <v>223</v>
      </c>
    </row>
    <row r="112" spans="3:3" ht="15">
      <c r="C112" s="63" t="s">
        <v>223</v>
      </c>
    </row>
    <row r="113" spans="3:3" ht="15">
      <c r="C113" s="63" t="s">
        <v>223</v>
      </c>
    </row>
  </sheetData>
  <mergeCells count="1">
    <mergeCell ref="A76:I76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61DC63-AF13-46CB-B691-C18A9D8BB040}">
  <dimension ref="A1:I116"/>
  <sheetViews>
    <sheetView workbookViewId="0" topLeftCell="A1">
      <selection pane="topLeft" activeCell="B2" sqref="B2"/>
    </sheetView>
  </sheetViews>
  <sheetFormatPr defaultColWidth="10.2842857142857" defaultRowHeight="15"/>
  <cols>
    <col min="1" max="1" width="10.7142857142857" style="5" customWidth="1"/>
    <col min="2" max="2" width="45.7142857142857" style="5" bestFit="1" customWidth="1"/>
    <col min="3" max="4" width="23.5714285714286" style="63" customWidth="1"/>
    <col min="5" max="5" width="10.7142857142857" style="29" customWidth="1"/>
    <col min="6" max="6" width="10.7142857142857" style="81" customWidth="1"/>
    <col min="7" max="7" width="10.7142857142857" style="5" customWidth="1"/>
    <col min="8" max="8" width="10.7142857142857" style="74" customWidth="1"/>
    <col min="9" max="9" width="10.7142857142857" style="5" customWidth="1"/>
    <col min="10" max="16384" width="10.2857142857143" style="5"/>
  </cols>
  <sheetData>
    <row r="1" spans="1:4" ht="18.75">
      <c r="A1" s="59" t="str">
        <f>'List of Zones'!B14</f>
        <v>Zone 4F</v>
      </c>
      <c r="B1" s="60" t="str">
        <f>'List of Zones'!C14</f>
        <v>High Deck - Header - Connected to SLA - ENCLOSED</v>
      </c>
      <c r="C1" s="61"/>
      <c r="D1" s="61"/>
    </row>
    <row r="2" spans="1:9" ht="15.75" customHeight="1">
      <c r="A2" s="62"/>
      <c r="G2" s="33" t="s">
        <v>38</v>
      </c>
      <c r="H2" s="76"/>
      <c r="I2" s="34">
        <f>SUM(I4:I999)</f>
        <v>0.25904625514516261</v>
      </c>
    </row>
    <row r="3" spans="1:9" ht="45">
      <c r="A3" s="36" t="s">
        <v>39</v>
      </c>
      <c r="B3" s="36" t="s">
        <v>40</v>
      </c>
      <c r="C3" s="37" t="s">
        <v>41</v>
      </c>
      <c r="D3" s="37" t="s">
        <v>405</v>
      </c>
      <c r="E3" s="38" t="s">
        <v>43</v>
      </c>
      <c r="F3" s="39" t="s">
        <v>44</v>
      </c>
      <c r="G3" s="38" t="s">
        <v>45</v>
      </c>
      <c r="H3" s="38" t="s">
        <v>46</v>
      </c>
      <c r="I3" s="87" t="s">
        <v>47</v>
      </c>
    </row>
    <row r="4" spans="1:9" ht="15">
      <c r="A4" s="3">
        <v>4601</v>
      </c>
      <c r="B4" s="5" t="s">
        <v>274</v>
      </c>
      <c r="C4" s="63" t="s">
        <v>15</v>
      </c>
      <c r="D4" s="63" t="s">
        <v>404</v>
      </c>
      <c r="E4" s="84">
        <f>24*365</f>
        <v>8760</v>
      </c>
      <c r="F4" s="44">
        <f>HLOOKUP(D4,'Emission Factor Methodology'!$B$6:$I$7,2,0)</f>
        <v>0.0067607430986224692</v>
      </c>
      <c r="G4" s="43">
        <f>IFERROR(VLOOKUP(C4,'Emission Factor Methodology'!$A$11:$I$21,MATCH(D4,'Emission Factor Methodology'!$A$11:$I$11,0),0),0)</f>
        <v>0.0038999999999999998</v>
      </c>
      <c r="H4" s="44">
        <f>IFERROR((1-VLOOKUP(C4,'Emission Factor Methodology'!$A$25:$I$34,MATCH(D4,'Emission Factor Methodology'!$A$25:$I$25,0),0)),0)</f>
        <v>0.030000000000000027</v>
      </c>
      <c r="I4" s="43">
        <f>E4*F4*G4*H4</f>
        <v>0.0069292208166401468</v>
      </c>
    </row>
    <row r="5" spans="1:9" ht="15">
      <c r="A5" s="3">
        <f t="shared" si="0" ref="A5:A38">A4+1</f>
        <v>4602</v>
      </c>
      <c r="B5" s="5" t="s">
        <v>141</v>
      </c>
      <c r="C5" s="63" t="s">
        <v>15</v>
      </c>
      <c r="D5" s="85" t="s">
        <v>404</v>
      </c>
      <c r="E5" s="84">
        <f t="shared" si="1" ref="E5:E38">24*365</f>
        <v>8760</v>
      </c>
      <c r="F5" s="44">
        <f>HLOOKUP(D5,'Emission Factor Methodology'!$B$6:$I$7,2,0)</f>
        <v>0.0067607430986224692</v>
      </c>
      <c r="G5" s="43">
        <f>IFERROR(VLOOKUP(C5,'Emission Factor Methodology'!$A$11:$I$21,MATCH(D5,'Emission Factor Methodology'!$A$11:$I$11,0),0),0)</f>
        <v>0.0038999999999999998</v>
      </c>
      <c r="H5" s="44">
        <f>IFERROR((1-VLOOKUP(C5,'Emission Factor Methodology'!$A$25:$I$34,MATCH(D5,'Emission Factor Methodology'!$A$25:$I$25,0),0)),0)</f>
        <v>0.030000000000000027</v>
      </c>
      <c r="I5" s="43">
        <f t="shared" si="2" ref="I5:I38">E5*F5*G5*H5</f>
        <v>0.0069292208166401468</v>
      </c>
    </row>
    <row r="6" spans="1:9" ht="15">
      <c r="A6" s="3">
        <f t="shared" si="0"/>
        <v>4603</v>
      </c>
      <c r="B6" s="5" t="s">
        <v>141</v>
      </c>
      <c r="C6" s="63" t="s">
        <v>15</v>
      </c>
      <c r="D6" s="85" t="s">
        <v>404</v>
      </c>
      <c r="E6" s="84">
        <f t="shared" si="1"/>
        <v>8760</v>
      </c>
      <c r="F6" s="44">
        <f>HLOOKUP(D6,'Emission Factor Methodology'!$B$6:$I$7,2,0)</f>
        <v>0.0067607430986224692</v>
      </c>
      <c r="G6" s="43">
        <f>IFERROR(VLOOKUP(C6,'Emission Factor Methodology'!$A$11:$I$21,MATCH(D6,'Emission Factor Methodology'!$A$11:$I$11,0),0),0)</f>
        <v>0.0038999999999999998</v>
      </c>
      <c r="H6" s="44">
        <f>IFERROR((1-VLOOKUP(C6,'Emission Factor Methodology'!$A$25:$I$34,MATCH(D6,'Emission Factor Methodology'!$A$25:$I$25,0),0)),0)</f>
        <v>0.030000000000000027</v>
      </c>
      <c r="I6" s="43">
        <f t="shared" si="2"/>
        <v>0.0069292208166401468</v>
      </c>
    </row>
    <row r="7" spans="1:9" ht="15">
      <c r="A7" s="3">
        <f t="shared" si="0"/>
        <v>4604</v>
      </c>
      <c r="B7" s="5" t="s">
        <v>141</v>
      </c>
      <c r="C7" s="63" t="s">
        <v>15</v>
      </c>
      <c r="D7" s="85" t="s">
        <v>404</v>
      </c>
      <c r="E7" s="84">
        <f t="shared" si="1"/>
        <v>8760</v>
      </c>
      <c r="F7" s="44">
        <f>HLOOKUP(D7,'Emission Factor Methodology'!$B$6:$I$7,2,0)</f>
        <v>0.0067607430986224692</v>
      </c>
      <c r="G7" s="43">
        <f>IFERROR(VLOOKUP(C7,'Emission Factor Methodology'!$A$11:$I$21,MATCH(D7,'Emission Factor Methodology'!$A$11:$I$11,0),0),0)</f>
        <v>0.0038999999999999998</v>
      </c>
      <c r="H7" s="44">
        <f>IFERROR((1-VLOOKUP(C7,'Emission Factor Methodology'!$A$25:$I$34,MATCH(D7,'Emission Factor Methodology'!$A$25:$I$25,0),0)),0)</f>
        <v>0.030000000000000027</v>
      </c>
      <c r="I7" s="43">
        <f t="shared" si="2"/>
        <v>0.0069292208166401468</v>
      </c>
    </row>
    <row r="8" spans="1:9" ht="15">
      <c r="A8" s="3">
        <f t="shared" si="0"/>
        <v>4605</v>
      </c>
      <c r="B8" s="5" t="s">
        <v>275</v>
      </c>
      <c r="C8" s="63" t="s">
        <v>15</v>
      </c>
      <c r="D8" s="85" t="s">
        <v>404</v>
      </c>
      <c r="E8" s="84">
        <f t="shared" si="1"/>
        <v>8760</v>
      </c>
      <c r="F8" s="44">
        <f>HLOOKUP(D8,'Emission Factor Methodology'!$B$6:$I$7,2,0)</f>
        <v>0.0067607430986224692</v>
      </c>
      <c r="G8" s="43">
        <f>IFERROR(VLOOKUP(C8,'Emission Factor Methodology'!$A$11:$I$21,MATCH(D8,'Emission Factor Methodology'!$A$11:$I$11,0),0),0)</f>
        <v>0.0038999999999999998</v>
      </c>
      <c r="H8" s="44">
        <f>IFERROR((1-VLOOKUP(C8,'Emission Factor Methodology'!$A$25:$I$34,MATCH(D8,'Emission Factor Methodology'!$A$25:$I$25,0),0)),0)</f>
        <v>0.030000000000000027</v>
      </c>
      <c r="I8" s="43">
        <f t="shared" si="2"/>
        <v>0.0069292208166401468</v>
      </c>
    </row>
    <row r="9" spans="1:9" ht="15">
      <c r="A9" s="3">
        <f t="shared" si="0"/>
        <v>4606</v>
      </c>
      <c r="B9" s="5" t="s">
        <v>141</v>
      </c>
      <c r="C9" s="63" t="s">
        <v>15</v>
      </c>
      <c r="D9" s="85" t="s">
        <v>404</v>
      </c>
      <c r="E9" s="84">
        <f t="shared" si="1"/>
        <v>8760</v>
      </c>
      <c r="F9" s="44">
        <f>HLOOKUP(D9,'Emission Factor Methodology'!$B$6:$I$7,2,0)</f>
        <v>0.0067607430986224692</v>
      </c>
      <c r="G9" s="43">
        <f>IFERROR(VLOOKUP(C9,'Emission Factor Methodology'!$A$11:$I$21,MATCH(D9,'Emission Factor Methodology'!$A$11:$I$11,0),0),0)</f>
        <v>0.0038999999999999998</v>
      </c>
      <c r="H9" s="44">
        <f>IFERROR((1-VLOOKUP(C9,'Emission Factor Methodology'!$A$25:$I$34,MATCH(D9,'Emission Factor Methodology'!$A$25:$I$25,0),0)),0)</f>
        <v>0.030000000000000027</v>
      </c>
      <c r="I9" s="43">
        <f t="shared" si="2"/>
        <v>0.0069292208166401468</v>
      </c>
    </row>
    <row r="10" spans="1:9" ht="15">
      <c r="A10" s="3">
        <f t="shared" si="0"/>
        <v>4607</v>
      </c>
      <c r="B10" s="5" t="s">
        <v>276</v>
      </c>
      <c r="C10" s="63" t="s">
        <v>15</v>
      </c>
      <c r="D10" s="85" t="s">
        <v>404</v>
      </c>
      <c r="E10" s="84">
        <f t="shared" si="1"/>
        <v>8760</v>
      </c>
      <c r="F10" s="44">
        <f>HLOOKUP(D10,'Emission Factor Methodology'!$B$6:$I$7,2,0)</f>
        <v>0.0067607430986224692</v>
      </c>
      <c r="G10" s="43">
        <f>IFERROR(VLOOKUP(C10,'Emission Factor Methodology'!$A$11:$I$21,MATCH(D10,'Emission Factor Methodology'!$A$11:$I$11,0),0),0)</f>
        <v>0.0038999999999999998</v>
      </c>
      <c r="H10" s="44">
        <f>IFERROR((1-VLOOKUP(C10,'Emission Factor Methodology'!$A$25:$I$34,MATCH(D10,'Emission Factor Methodology'!$A$25:$I$25,0),0)),0)</f>
        <v>0.030000000000000027</v>
      </c>
      <c r="I10" s="43">
        <f t="shared" si="2"/>
        <v>0.0069292208166401468</v>
      </c>
    </row>
    <row r="11" spans="1:9" ht="15">
      <c r="A11" s="3">
        <f t="shared" si="0"/>
        <v>4608</v>
      </c>
      <c r="B11" s="5" t="s">
        <v>104</v>
      </c>
      <c r="C11" s="63" t="s">
        <v>15</v>
      </c>
      <c r="D11" s="85" t="s">
        <v>404</v>
      </c>
      <c r="E11" s="84">
        <f t="shared" si="1"/>
        <v>8760</v>
      </c>
      <c r="F11" s="44">
        <f>HLOOKUP(D11,'Emission Factor Methodology'!$B$6:$I$7,2,0)</f>
        <v>0.0067607430986224692</v>
      </c>
      <c r="G11" s="43">
        <f>IFERROR(VLOOKUP(C11,'Emission Factor Methodology'!$A$11:$I$21,MATCH(D11,'Emission Factor Methodology'!$A$11:$I$11,0),0),0)</f>
        <v>0.0038999999999999998</v>
      </c>
      <c r="H11" s="44">
        <f>IFERROR((1-VLOOKUP(C11,'Emission Factor Methodology'!$A$25:$I$34,MATCH(D11,'Emission Factor Methodology'!$A$25:$I$25,0),0)),0)</f>
        <v>0.030000000000000027</v>
      </c>
      <c r="I11" s="43">
        <f t="shared" si="2"/>
        <v>0.0069292208166401468</v>
      </c>
    </row>
    <row r="12" spans="1:9" ht="15">
      <c r="A12" s="3">
        <f t="shared" si="0"/>
        <v>4609</v>
      </c>
      <c r="B12" s="5" t="s">
        <v>277</v>
      </c>
      <c r="C12" s="63" t="s">
        <v>15</v>
      </c>
      <c r="D12" s="85" t="s">
        <v>404</v>
      </c>
      <c r="E12" s="84">
        <f t="shared" si="1"/>
        <v>8760</v>
      </c>
      <c r="F12" s="44">
        <f>HLOOKUP(D12,'Emission Factor Methodology'!$B$6:$I$7,2,0)</f>
        <v>0.0067607430986224692</v>
      </c>
      <c r="G12" s="43">
        <f>IFERROR(VLOOKUP(C12,'Emission Factor Methodology'!$A$11:$I$21,MATCH(D12,'Emission Factor Methodology'!$A$11:$I$11,0),0),0)</f>
        <v>0.0038999999999999998</v>
      </c>
      <c r="H12" s="44">
        <f>IFERROR((1-VLOOKUP(C12,'Emission Factor Methodology'!$A$25:$I$34,MATCH(D12,'Emission Factor Methodology'!$A$25:$I$25,0),0)),0)</f>
        <v>0.030000000000000027</v>
      </c>
      <c r="I12" s="43">
        <f t="shared" si="2"/>
        <v>0.0069292208166401468</v>
      </c>
    </row>
    <row r="13" spans="1:9" ht="15">
      <c r="A13" s="3">
        <f t="shared" si="0"/>
        <v>4610</v>
      </c>
      <c r="B13" s="5" t="s">
        <v>278</v>
      </c>
      <c r="C13" s="63" t="s">
        <v>15</v>
      </c>
      <c r="D13" s="85" t="s">
        <v>404</v>
      </c>
      <c r="E13" s="84">
        <f t="shared" si="1"/>
        <v>8760</v>
      </c>
      <c r="F13" s="44">
        <f>HLOOKUP(D13,'Emission Factor Methodology'!$B$6:$I$7,2,0)</f>
        <v>0.0067607430986224692</v>
      </c>
      <c r="G13" s="43">
        <f>IFERROR(VLOOKUP(C13,'Emission Factor Methodology'!$A$11:$I$21,MATCH(D13,'Emission Factor Methodology'!$A$11:$I$11,0),0),0)</f>
        <v>0.0038999999999999998</v>
      </c>
      <c r="H13" s="44">
        <f>IFERROR((1-VLOOKUP(C13,'Emission Factor Methodology'!$A$25:$I$34,MATCH(D13,'Emission Factor Methodology'!$A$25:$I$25,0),0)),0)</f>
        <v>0.030000000000000027</v>
      </c>
      <c r="I13" s="43">
        <f t="shared" si="2"/>
        <v>0.0069292208166401468</v>
      </c>
    </row>
    <row r="14" spans="1:9" ht="15">
      <c r="A14" s="3">
        <f t="shared" si="0"/>
        <v>4611</v>
      </c>
      <c r="B14" s="5" t="s">
        <v>239</v>
      </c>
      <c r="C14" s="63" t="s">
        <v>12</v>
      </c>
      <c r="D14" s="85" t="s">
        <v>404</v>
      </c>
      <c r="E14" s="84">
        <f t="shared" si="1"/>
        <v>8760</v>
      </c>
      <c r="F14" s="44">
        <f>HLOOKUP(D14,'Emission Factor Methodology'!$B$6:$I$7,2,0)</f>
        <v>0.0067607430986224692</v>
      </c>
      <c r="G14" s="43">
        <f>IFERROR(VLOOKUP(C14,'Emission Factor Methodology'!$A$11:$I$21,MATCH(D14,'Emission Factor Methodology'!$A$11:$I$11,0),0),0)</f>
        <v>0.0132</v>
      </c>
      <c r="H14" s="44">
        <f>IFERROR((1-VLOOKUP(C14,'Emission Factor Methodology'!$A$25:$I$34,MATCH(D14,'Emission Factor Methodology'!$A$25:$I$25,0),0)),0)</f>
        <v>0.030000000000000027</v>
      </c>
      <c r="I14" s="43">
        <f t="shared" si="2"/>
        <v>0.023452747379397423</v>
      </c>
    </row>
    <row r="15" spans="1:9" ht="15">
      <c r="A15" s="3">
        <f t="shared" si="0"/>
        <v>4612</v>
      </c>
      <c r="B15" s="5" t="s">
        <v>279</v>
      </c>
      <c r="C15" s="63" t="s">
        <v>15</v>
      </c>
      <c r="D15" s="85" t="s">
        <v>404</v>
      </c>
      <c r="E15" s="84">
        <f t="shared" si="1"/>
        <v>8760</v>
      </c>
      <c r="F15" s="44">
        <f>HLOOKUP(D15,'Emission Factor Methodology'!$B$6:$I$7,2,0)</f>
        <v>0.0067607430986224692</v>
      </c>
      <c r="G15" s="43">
        <f>IFERROR(VLOOKUP(C15,'Emission Factor Methodology'!$A$11:$I$21,MATCH(D15,'Emission Factor Methodology'!$A$11:$I$11,0),0),0)</f>
        <v>0.0038999999999999998</v>
      </c>
      <c r="H15" s="44">
        <f>IFERROR((1-VLOOKUP(C15,'Emission Factor Methodology'!$A$25:$I$34,MATCH(D15,'Emission Factor Methodology'!$A$25:$I$25,0),0)),0)</f>
        <v>0.030000000000000027</v>
      </c>
      <c r="I15" s="43">
        <f t="shared" si="2"/>
        <v>0.0069292208166401468</v>
      </c>
    </row>
    <row r="16" spans="1:9" ht="15">
      <c r="A16" s="3">
        <f t="shared" si="0"/>
        <v>4613</v>
      </c>
      <c r="B16" s="5" t="s">
        <v>274</v>
      </c>
      <c r="C16" s="63" t="s">
        <v>15</v>
      </c>
      <c r="D16" s="85" t="s">
        <v>404</v>
      </c>
      <c r="E16" s="84">
        <f t="shared" si="1"/>
        <v>8760</v>
      </c>
      <c r="F16" s="44">
        <f>HLOOKUP(D16,'Emission Factor Methodology'!$B$6:$I$7,2,0)</f>
        <v>0.0067607430986224692</v>
      </c>
      <c r="G16" s="43">
        <f>IFERROR(VLOOKUP(C16,'Emission Factor Methodology'!$A$11:$I$21,MATCH(D16,'Emission Factor Methodology'!$A$11:$I$11,0),0),0)</f>
        <v>0.0038999999999999998</v>
      </c>
      <c r="H16" s="44">
        <f>IFERROR((1-VLOOKUP(C16,'Emission Factor Methodology'!$A$25:$I$34,MATCH(D16,'Emission Factor Methodology'!$A$25:$I$25,0),0)),0)</f>
        <v>0.030000000000000027</v>
      </c>
      <c r="I16" s="43">
        <f t="shared" si="2"/>
        <v>0.0069292208166401468</v>
      </c>
    </row>
    <row r="17" spans="1:9" ht="15">
      <c r="A17" s="3">
        <f t="shared" si="0"/>
        <v>4614</v>
      </c>
      <c r="B17" s="5" t="s">
        <v>141</v>
      </c>
      <c r="C17" s="63" t="s">
        <v>15</v>
      </c>
      <c r="D17" s="85" t="s">
        <v>404</v>
      </c>
      <c r="E17" s="84">
        <f t="shared" si="1"/>
        <v>8760</v>
      </c>
      <c r="F17" s="44">
        <f>HLOOKUP(D17,'Emission Factor Methodology'!$B$6:$I$7,2,0)</f>
        <v>0.0067607430986224692</v>
      </c>
      <c r="G17" s="43">
        <f>IFERROR(VLOOKUP(C17,'Emission Factor Methodology'!$A$11:$I$21,MATCH(D17,'Emission Factor Methodology'!$A$11:$I$11,0),0),0)</f>
        <v>0.0038999999999999998</v>
      </c>
      <c r="H17" s="44">
        <f>IFERROR((1-VLOOKUP(C17,'Emission Factor Methodology'!$A$25:$I$34,MATCH(D17,'Emission Factor Methodology'!$A$25:$I$25,0),0)),0)</f>
        <v>0.030000000000000027</v>
      </c>
      <c r="I17" s="43">
        <f t="shared" si="2"/>
        <v>0.0069292208166401468</v>
      </c>
    </row>
    <row r="18" spans="1:9" ht="15">
      <c r="A18" s="3">
        <f t="shared" si="0"/>
        <v>4615</v>
      </c>
      <c r="B18" s="5" t="s">
        <v>141</v>
      </c>
      <c r="C18" s="63" t="s">
        <v>15</v>
      </c>
      <c r="D18" s="85" t="s">
        <v>404</v>
      </c>
      <c r="E18" s="84">
        <f t="shared" si="1"/>
        <v>8760</v>
      </c>
      <c r="F18" s="44">
        <f>HLOOKUP(D18,'Emission Factor Methodology'!$B$6:$I$7,2,0)</f>
        <v>0.0067607430986224692</v>
      </c>
      <c r="G18" s="43">
        <f>IFERROR(VLOOKUP(C18,'Emission Factor Methodology'!$A$11:$I$21,MATCH(D18,'Emission Factor Methodology'!$A$11:$I$11,0),0),0)</f>
        <v>0.0038999999999999998</v>
      </c>
      <c r="H18" s="44">
        <f>IFERROR((1-VLOOKUP(C18,'Emission Factor Methodology'!$A$25:$I$34,MATCH(D18,'Emission Factor Methodology'!$A$25:$I$25,0),0)),0)</f>
        <v>0.030000000000000027</v>
      </c>
      <c r="I18" s="43">
        <f t="shared" si="2"/>
        <v>0.0069292208166401468</v>
      </c>
    </row>
    <row r="19" spans="1:9" ht="15">
      <c r="A19" s="3">
        <f t="shared" si="0"/>
        <v>4616</v>
      </c>
      <c r="B19" s="5" t="s">
        <v>141</v>
      </c>
      <c r="C19" s="63" t="s">
        <v>15</v>
      </c>
      <c r="D19" s="85" t="s">
        <v>404</v>
      </c>
      <c r="E19" s="84">
        <f t="shared" si="1"/>
        <v>8760</v>
      </c>
      <c r="F19" s="44">
        <f>HLOOKUP(D19,'Emission Factor Methodology'!$B$6:$I$7,2,0)</f>
        <v>0.0067607430986224692</v>
      </c>
      <c r="G19" s="43">
        <f>IFERROR(VLOOKUP(C19,'Emission Factor Methodology'!$A$11:$I$21,MATCH(D19,'Emission Factor Methodology'!$A$11:$I$11,0),0),0)</f>
        <v>0.0038999999999999998</v>
      </c>
      <c r="H19" s="44">
        <f>IFERROR((1-VLOOKUP(C19,'Emission Factor Methodology'!$A$25:$I$34,MATCH(D19,'Emission Factor Methodology'!$A$25:$I$25,0),0)),0)</f>
        <v>0.030000000000000027</v>
      </c>
      <c r="I19" s="43">
        <f t="shared" si="2"/>
        <v>0.0069292208166401468</v>
      </c>
    </row>
    <row r="20" spans="1:9" ht="15">
      <c r="A20" s="3">
        <f t="shared" si="0"/>
        <v>4617</v>
      </c>
      <c r="B20" s="5" t="s">
        <v>275</v>
      </c>
      <c r="C20" s="63" t="s">
        <v>15</v>
      </c>
      <c r="D20" s="85" t="s">
        <v>404</v>
      </c>
      <c r="E20" s="84">
        <f t="shared" si="1"/>
        <v>8760</v>
      </c>
      <c r="F20" s="44">
        <f>HLOOKUP(D20,'Emission Factor Methodology'!$B$6:$I$7,2,0)</f>
        <v>0.0067607430986224692</v>
      </c>
      <c r="G20" s="43">
        <f>IFERROR(VLOOKUP(C20,'Emission Factor Methodology'!$A$11:$I$21,MATCH(D20,'Emission Factor Methodology'!$A$11:$I$11,0),0),0)</f>
        <v>0.0038999999999999998</v>
      </c>
      <c r="H20" s="44">
        <f>IFERROR((1-VLOOKUP(C20,'Emission Factor Methodology'!$A$25:$I$34,MATCH(D20,'Emission Factor Methodology'!$A$25:$I$25,0),0)),0)</f>
        <v>0.030000000000000027</v>
      </c>
      <c r="I20" s="43">
        <f t="shared" si="2"/>
        <v>0.0069292208166401468</v>
      </c>
    </row>
    <row r="21" spans="1:9" ht="15">
      <c r="A21" s="3">
        <f t="shared" si="0"/>
        <v>4618</v>
      </c>
      <c r="B21" s="5" t="s">
        <v>276</v>
      </c>
      <c r="C21" s="63" t="s">
        <v>15</v>
      </c>
      <c r="D21" s="85" t="s">
        <v>404</v>
      </c>
      <c r="E21" s="84">
        <f t="shared" si="1"/>
        <v>8760</v>
      </c>
      <c r="F21" s="44">
        <f>HLOOKUP(D21,'Emission Factor Methodology'!$B$6:$I$7,2,0)</f>
        <v>0.0067607430986224692</v>
      </c>
      <c r="G21" s="43">
        <f>IFERROR(VLOOKUP(C21,'Emission Factor Methodology'!$A$11:$I$21,MATCH(D21,'Emission Factor Methodology'!$A$11:$I$11,0),0),0)</f>
        <v>0.0038999999999999998</v>
      </c>
      <c r="H21" s="44">
        <f>IFERROR((1-VLOOKUP(C21,'Emission Factor Methodology'!$A$25:$I$34,MATCH(D21,'Emission Factor Methodology'!$A$25:$I$25,0),0)),0)</f>
        <v>0.030000000000000027</v>
      </c>
      <c r="I21" s="43">
        <f t="shared" si="2"/>
        <v>0.0069292208166401468</v>
      </c>
    </row>
    <row r="22" spans="1:9" ht="15">
      <c r="A22" s="3">
        <f t="shared" si="0"/>
        <v>4619</v>
      </c>
      <c r="B22" s="5" t="s">
        <v>274</v>
      </c>
      <c r="C22" s="63" t="s">
        <v>15</v>
      </c>
      <c r="D22" s="85" t="s">
        <v>404</v>
      </c>
      <c r="E22" s="84">
        <f t="shared" si="1"/>
        <v>8760</v>
      </c>
      <c r="F22" s="44">
        <f>HLOOKUP(D22,'Emission Factor Methodology'!$B$6:$I$7,2,0)</f>
        <v>0.0067607430986224692</v>
      </c>
      <c r="G22" s="43">
        <f>IFERROR(VLOOKUP(C22,'Emission Factor Methodology'!$A$11:$I$21,MATCH(D22,'Emission Factor Methodology'!$A$11:$I$11,0),0),0)</f>
        <v>0.0038999999999999998</v>
      </c>
      <c r="H22" s="44">
        <f>IFERROR((1-VLOOKUP(C22,'Emission Factor Methodology'!$A$25:$I$34,MATCH(D22,'Emission Factor Methodology'!$A$25:$I$25,0),0)),0)</f>
        <v>0.030000000000000027</v>
      </c>
      <c r="I22" s="43">
        <f t="shared" si="2"/>
        <v>0.0069292208166401468</v>
      </c>
    </row>
    <row r="23" spans="1:9" ht="15">
      <c r="A23" s="3">
        <f t="shared" si="0"/>
        <v>4620</v>
      </c>
      <c r="B23" s="5" t="s">
        <v>141</v>
      </c>
      <c r="C23" s="63" t="s">
        <v>15</v>
      </c>
      <c r="D23" s="85" t="s">
        <v>404</v>
      </c>
      <c r="E23" s="84">
        <f t="shared" si="1"/>
        <v>8760</v>
      </c>
      <c r="F23" s="44">
        <f>HLOOKUP(D23,'Emission Factor Methodology'!$B$6:$I$7,2,0)</f>
        <v>0.0067607430986224692</v>
      </c>
      <c r="G23" s="43">
        <f>IFERROR(VLOOKUP(C23,'Emission Factor Methodology'!$A$11:$I$21,MATCH(D23,'Emission Factor Methodology'!$A$11:$I$11,0),0),0)</f>
        <v>0.0038999999999999998</v>
      </c>
      <c r="H23" s="44">
        <f>IFERROR((1-VLOOKUP(C23,'Emission Factor Methodology'!$A$25:$I$34,MATCH(D23,'Emission Factor Methodology'!$A$25:$I$25,0),0)),0)</f>
        <v>0.030000000000000027</v>
      </c>
      <c r="I23" s="43">
        <f t="shared" si="2"/>
        <v>0.0069292208166401468</v>
      </c>
    </row>
    <row r="24" spans="1:9" ht="15">
      <c r="A24" s="3">
        <f t="shared" si="0"/>
        <v>4621</v>
      </c>
      <c r="B24" s="5" t="s">
        <v>280</v>
      </c>
      <c r="C24" s="63" t="s">
        <v>15</v>
      </c>
      <c r="D24" s="85" t="s">
        <v>404</v>
      </c>
      <c r="E24" s="84">
        <f t="shared" si="1"/>
        <v>8760</v>
      </c>
      <c r="F24" s="44">
        <f>HLOOKUP(D24,'Emission Factor Methodology'!$B$6:$I$7,2,0)</f>
        <v>0.0067607430986224692</v>
      </c>
      <c r="G24" s="43">
        <f>IFERROR(VLOOKUP(C24,'Emission Factor Methodology'!$A$11:$I$21,MATCH(D24,'Emission Factor Methodology'!$A$11:$I$11,0),0),0)</f>
        <v>0.0038999999999999998</v>
      </c>
      <c r="H24" s="44">
        <f>IFERROR((1-VLOOKUP(C24,'Emission Factor Methodology'!$A$25:$I$34,MATCH(D24,'Emission Factor Methodology'!$A$25:$I$25,0),0)),0)</f>
        <v>0.030000000000000027</v>
      </c>
      <c r="I24" s="43">
        <f t="shared" si="2"/>
        <v>0.0069292208166401468</v>
      </c>
    </row>
    <row r="25" spans="1:9" ht="15">
      <c r="A25" s="3">
        <f t="shared" si="0"/>
        <v>4622</v>
      </c>
      <c r="B25" s="5" t="s">
        <v>141</v>
      </c>
      <c r="C25" s="63" t="s">
        <v>15</v>
      </c>
      <c r="D25" s="85" t="s">
        <v>404</v>
      </c>
      <c r="E25" s="84">
        <f t="shared" si="1"/>
        <v>8760</v>
      </c>
      <c r="F25" s="44">
        <f>HLOOKUP(D25,'Emission Factor Methodology'!$B$6:$I$7,2,0)</f>
        <v>0.0067607430986224692</v>
      </c>
      <c r="G25" s="43">
        <f>IFERROR(VLOOKUP(C25,'Emission Factor Methodology'!$A$11:$I$21,MATCH(D25,'Emission Factor Methodology'!$A$11:$I$11,0),0),0)</f>
        <v>0.0038999999999999998</v>
      </c>
      <c r="H25" s="44">
        <f>IFERROR((1-VLOOKUP(C25,'Emission Factor Methodology'!$A$25:$I$34,MATCH(D25,'Emission Factor Methodology'!$A$25:$I$25,0),0)),0)</f>
        <v>0.030000000000000027</v>
      </c>
      <c r="I25" s="43">
        <f t="shared" si="2"/>
        <v>0.0069292208166401468</v>
      </c>
    </row>
    <row r="26" spans="1:9" ht="15">
      <c r="A26" s="3">
        <f t="shared" si="0"/>
        <v>4623</v>
      </c>
      <c r="B26" s="5" t="s">
        <v>275</v>
      </c>
      <c r="C26" s="63" t="s">
        <v>15</v>
      </c>
      <c r="D26" s="85" t="s">
        <v>404</v>
      </c>
      <c r="E26" s="84">
        <f t="shared" si="1"/>
        <v>8760</v>
      </c>
      <c r="F26" s="44">
        <f>HLOOKUP(D26,'Emission Factor Methodology'!$B$6:$I$7,2,0)</f>
        <v>0.0067607430986224692</v>
      </c>
      <c r="G26" s="43">
        <f>IFERROR(VLOOKUP(C26,'Emission Factor Methodology'!$A$11:$I$21,MATCH(D26,'Emission Factor Methodology'!$A$11:$I$11,0),0),0)</f>
        <v>0.0038999999999999998</v>
      </c>
      <c r="H26" s="44">
        <f>IFERROR((1-VLOOKUP(C26,'Emission Factor Methodology'!$A$25:$I$34,MATCH(D26,'Emission Factor Methodology'!$A$25:$I$25,0),0)),0)</f>
        <v>0.030000000000000027</v>
      </c>
      <c r="I26" s="43">
        <f t="shared" si="2"/>
        <v>0.0069292208166401468</v>
      </c>
    </row>
    <row r="27" spans="1:9" ht="15">
      <c r="A27" s="3">
        <f t="shared" si="0"/>
        <v>4624</v>
      </c>
      <c r="B27" s="5" t="s">
        <v>274</v>
      </c>
      <c r="C27" s="63" t="s">
        <v>15</v>
      </c>
      <c r="D27" s="85" t="s">
        <v>404</v>
      </c>
      <c r="E27" s="84">
        <f t="shared" si="1"/>
        <v>8760</v>
      </c>
      <c r="F27" s="44">
        <f>HLOOKUP(D27,'Emission Factor Methodology'!$B$6:$I$7,2,0)</f>
        <v>0.0067607430986224692</v>
      </c>
      <c r="G27" s="43">
        <f>IFERROR(VLOOKUP(C27,'Emission Factor Methodology'!$A$11:$I$21,MATCH(D27,'Emission Factor Methodology'!$A$11:$I$11,0),0),0)</f>
        <v>0.0038999999999999998</v>
      </c>
      <c r="H27" s="44">
        <f>IFERROR((1-VLOOKUP(C27,'Emission Factor Methodology'!$A$25:$I$34,MATCH(D27,'Emission Factor Methodology'!$A$25:$I$25,0),0)),0)</f>
        <v>0.030000000000000027</v>
      </c>
      <c r="I27" s="43">
        <f t="shared" si="2"/>
        <v>0.0069292208166401468</v>
      </c>
    </row>
    <row r="28" spans="1:9" ht="15">
      <c r="A28" s="3">
        <f t="shared" si="0"/>
        <v>4625</v>
      </c>
      <c r="B28" s="5" t="s">
        <v>281</v>
      </c>
      <c r="C28" s="63" t="s">
        <v>15</v>
      </c>
      <c r="D28" s="85" t="s">
        <v>404</v>
      </c>
      <c r="E28" s="84">
        <f t="shared" si="1"/>
        <v>8760</v>
      </c>
      <c r="F28" s="44">
        <f>HLOOKUP(D28,'Emission Factor Methodology'!$B$6:$I$7,2,0)</f>
        <v>0.0067607430986224692</v>
      </c>
      <c r="G28" s="43">
        <f>IFERROR(VLOOKUP(C28,'Emission Factor Methodology'!$A$11:$I$21,MATCH(D28,'Emission Factor Methodology'!$A$11:$I$11,0),0),0)</f>
        <v>0.0038999999999999998</v>
      </c>
      <c r="H28" s="44">
        <f>IFERROR((1-VLOOKUP(C28,'Emission Factor Methodology'!$A$25:$I$34,MATCH(D28,'Emission Factor Methodology'!$A$25:$I$25,0),0)),0)</f>
        <v>0.030000000000000027</v>
      </c>
      <c r="I28" s="43">
        <f t="shared" si="2"/>
        <v>0.0069292208166401468</v>
      </c>
    </row>
    <row r="29" spans="1:9" ht="15">
      <c r="A29" s="3">
        <f t="shared" si="0"/>
        <v>4626</v>
      </c>
      <c r="B29" s="5" t="s">
        <v>281</v>
      </c>
      <c r="C29" s="63" t="s">
        <v>15</v>
      </c>
      <c r="D29" s="85" t="s">
        <v>404</v>
      </c>
      <c r="E29" s="84">
        <f t="shared" si="1"/>
        <v>8760</v>
      </c>
      <c r="F29" s="44">
        <f>HLOOKUP(D29,'Emission Factor Methodology'!$B$6:$I$7,2,0)</f>
        <v>0.0067607430986224692</v>
      </c>
      <c r="G29" s="43">
        <f>IFERROR(VLOOKUP(C29,'Emission Factor Methodology'!$A$11:$I$21,MATCH(D29,'Emission Factor Methodology'!$A$11:$I$11,0),0),0)</f>
        <v>0.0038999999999999998</v>
      </c>
      <c r="H29" s="44">
        <f>IFERROR((1-VLOOKUP(C29,'Emission Factor Methodology'!$A$25:$I$34,MATCH(D29,'Emission Factor Methodology'!$A$25:$I$25,0),0)),0)</f>
        <v>0.030000000000000027</v>
      </c>
      <c r="I29" s="43">
        <f t="shared" si="2"/>
        <v>0.0069292208166401468</v>
      </c>
    </row>
    <row r="30" spans="1:9" ht="15">
      <c r="A30" s="3">
        <f t="shared" si="0"/>
        <v>4627</v>
      </c>
      <c r="B30" s="5" t="s">
        <v>280</v>
      </c>
      <c r="C30" s="63" t="s">
        <v>15</v>
      </c>
      <c r="D30" s="85" t="s">
        <v>404</v>
      </c>
      <c r="E30" s="84">
        <f t="shared" si="1"/>
        <v>8760</v>
      </c>
      <c r="F30" s="44">
        <f>HLOOKUP(D30,'Emission Factor Methodology'!$B$6:$I$7,2,0)</f>
        <v>0.0067607430986224692</v>
      </c>
      <c r="G30" s="43">
        <f>IFERROR(VLOOKUP(C30,'Emission Factor Methodology'!$A$11:$I$21,MATCH(D30,'Emission Factor Methodology'!$A$11:$I$11,0),0),0)</f>
        <v>0.0038999999999999998</v>
      </c>
      <c r="H30" s="44">
        <f>IFERROR((1-VLOOKUP(C30,'Emission Factor Methodology'!$A$25:$I$34,MATCH(D30,'Emission Factor Methodology'!$A$25:$I$25,0),0)),0)</f>
        <v>0.030000000000000027</v>
      </c>
      <c r="I30" s="43">
        <f t="shared" si="2"/>
        <v>0.0069292208166401468</v>
      </c>
    </row>
    <row r="31" spans="1:9" ht="15">
      <c r="A31" s="3">
        <f t="shared" si="0"/>
        <v>4628</v>
      </c>
      <c r="B31" s="5" t="s">
        <v>280</v>
      </c>
      <c r="C31" s="63" t="s">
        <v>15</v>
      </c>
      <c r="D31" s="85" t="s">
        <v>404</v>
      </c>
      <c r="E31" s="84">
        <f t="shared" si="1"/>
        <v>8760</v>
      </c>
      <c r="F31" s="44">
        <f>HLOOKUP(D31,'Emission Factor Methodology'!$B$6:$I$7,2,0)</f>
        <v>0.0067607430986224692</v>
      </c>
      <c r="G31" s="43">
        <f>IFERROR(VLOOKUP(C31,'Emission Factor Methodology'!$A$11:$I$21,MATCH(D31,'Emission Factor Methodology'!$A$11:$I$11,0),0),0)</f>
        <v>0.0038999999999999998</v>
      </c>
      <c r="H31" s="44">
        <f>IFERROR((1-VLOOKUP(C31,'Emission Factor Methodology'!$A$25:$I$34,MATCH(D31,'Emission Factor Methodology'!$A$25:$I$25,0),0)),0)</f>
        <v>0.030000000000000027</v>
      </c>
      <c r="I31" s="43">
        <f t="shared" si="2"/>
        <v>0.0069292208166401468</v>
      </c>
    </row>
    <row r="32" spans="1:9" ht="15">
      <c r="A32" s="3">
        <f t="shared" si="0"/>
        <v>4629</v>
      </c>
      <c r="B32" s="5" t="s">
        <v>141</v>
      </c>
      <c r="C32" s="63" t="s">
        <v>15</v>
      </c>
      <c r="D32" s="85" t="s">
        <v>404</v>
      </c>
      <c r="E32" s="84">
        <f t="shared" si="1"/>
        <v>8760</v>
      </c>
      <c r="F32" s="44">
        <f>HLOOKUP(D32,'Emission Factor Methodology'!$B$6:$I$7,2,0)</f>
        <v>0.0067607430986224692</v>
      </c>
      <c r="G32" s="43">
        <f>IFERROR(VLOOKUP(C32,'Emission Factor Methodology'!$A$11:$I$21,MATCH(D32,'Emission Factor Methodology'!$A$11:$I$11,0),0),0)</f>
        <v>0.0038999999999999998</v>
      </c>
      <c r="H32" s="44">
        <f>IFERROR((1-VLOOKUP(C32,'Emission Factor Methodology'!$A$25:$I$34,MATCH(D32,'Emission Factor Methodology'!$A$25:$I$25,0),0)),0)</f>
        <v>0.030000000000000027</v>
      </c>
      <c r="I32" s="43">
        <f t="shared" si="2"/>
        <v>0.0069292208166401468</v>
      </c>
    </row>
    <row r="33" spans="1:9" ht="15">
      <c r="A33" s="3">
        <f t="shared" si="0"/>
        <v>4630</v>
      </c>
      <c r="B33" s="5" t="s">
        <v>275</v>
      </c>
      <c r="C33" s="63" t="s">
        <v>15</v>
      </c>
      <c r="D33" s="85" t="s">
        <v>404</v>
      </c>
      <c r="E33" s="84">
        <f t="shared" si="1"/>
        <v>8760</v>
      </c>
      <c r="F33" s="44">
        <f>HLOOKUP(D33,'Emission Factor Methodology'!$B$6:$I$7,2,0)</f>
        <v>0.0067607430986224692</v>
      </c>
      <c r="G33" s="43">
        <f>IFERROR(VLOOKUP(C33,'Emission Factor Methodology'!$A$11:$I$21,MATCH(D33,'Emission Factor Methodology'!$A$11:$I$11,0),0),0)</f>
        <v>0.0038999999999999998</v>
      </c>
      <c r="H33" s="44">
        <f>IFERROR((1-VLOOKUP(C33,'Emission Factor Methodology'!$A$25:$I$34,MATCH(D33,'Emission Factor Methodology'!$A$25:$I$25,0),0)),0)</f>
        <v>0.030000000000000027</v>
      </c>
      <c r="I33" s="43">
        <f t="shared" si="2"/>
        <v>0.0069292208166401468</v>
      </c>
    </row>
    <row r="34" spans="1:9" ht="15">
      <c r="A34" s="3">
        <f t="shared" si="0"/>
        <v>4631</v>
      </c>
      <c r="B34" s="5" t="s">
        <v>282</v>
      </c>
      <c r="C34" s="63" t="s">
        <v>15</v>
      </c>
      <c r="D34" s="85" t="s">
        <v>404</v>
      </c>
      <c r="E34" s="84">
        <f t="shared" si="1"/>
        <v>8760</v>
      </c>
      <c r="F34" s="44">
        <f>HLOOKUP(D34,'Emission Factor Methodology'!$B$6:$I$7,2,0)</f>
        <v>0.0067607430986224692</v>
      </c>
      <c r="G34" s="43">
        <f>IFERROR(VLOOKUP(C34,'Emission Factor Methodology'!$A$11:$I$21,MATCH(D34,'Emission Factor Methodology'!$A$11:$I$11,0),0),0)</f>
        <v>0.0038999999999999998</v>
      </c>
      <c r="H34" s="44">
        <f>IFERROR((1-VLOOKUP(C34,'Emission Factor Methodology'!$A$25:$I$34,MATCH(D34,'Emission Factor Methodology'!$A$25:$I$25,0),0)),0)</f>
        <v>0.030000000000000027</v>
      </c>
      <c r="I34" s="43">
        <f t="shared" si="2"/>
        <v>0.0069292208166401468</v>
      </c>
    </row>
    <row r="35" spans="1:9" ht="15">
      <c r="A35" s="3">
        <f t="shared" si="0"/>
        <v>4632</v>
      </c>
      <c r="B35" s="5" t="s">
        <v>141</v>
      </c>
      <c r="C35" s="63" t="s">
        <v>15</v>
      </c>
      <c r="D35" s="85" t="s">
        <v>404</v>
      </c>
      <c r="E35" s="84">
        <f t="shared" si="1"/>
        <v>8760</v>
      </c>
      <c r="F35" s="44">
        <f>HLOOKUP(D35,'Emission Factor Methodology'!$B$6:$I$7,2,0)</f>
        <v>0.0067607430986224692</v>
      </c>
      <c r="G35" s="43">
        <f>IFERROR(VLOOKUP(C35,'Emission Factor Methodology'!$A$11:$I$21,MATCH(D35,'Emission Factor Methodology'!$A$11:$I$11,0),0),0)</f>
        <v>0.0038999999999999998</v>
      </c>
      <c r="H35" s="44">
        <f>IFERROR((1-VLOOKUP(C35,'Emission Factor Methodology'!$A$25:$I$34,MATCH(D35,'Emission Factor Methodology'!$A$25:$I$25,0),0)),0)</f>
        <v>0.030000000000000027</v>
      </c>
      <c r="I35" s="43">
        <f t="shared" si="2"/>
        <v>0.0069292208166401468</v>
      </c>
    </row>
    <row r="36" spans="1:9" ht="15">
      <c r="A36" s="3">
        <f t="shared" si="0"/>
        <v>4633</v>
      </c>
      <c r="B36" s="5" t="s">
        <v>275</v>
      </c>
      <c r="C36" s="63" t="s">
        <v>15</v>
      </c>
      <c r="D36" s="85" t="s">
        <v>404</v>
      </c>
      <c r="E36" s="84">
        <f t="shared" si="1"/>
        <v>8760</v>
      </c>
      <c r="F36" s="44">
        <f>HLOOKUP(D36,'Emission Factor Methodology'!$B$6:$I$7,2,0)</f>
        <v>0.0067607430986224692</v>
      </c>
      <c r="G36" s="43">
        <f>IFERROR(VLOOKUP(C36,'Emission Factor Methodology'!$A$11:$I$21,MATCH(D36,'Emission Factor Methodology'!$A$11:$I$11,0),0),0)</f>
        <v>0.0038999999999999998</v>
      </c>
      <c r="H36" s="44">
        <f>IFERROR((1-VLOOKUP(C36,'Emission Factor Methodology'!$A$25:$I$34,MATCH(D36,'Emission Factor Methodology'!$A$25:$I$25,0),0)),0)</f>
        <v>0.030000000000000027</v>
      </c>
      <c r="I36" s="43">
        <f t="shared" si="2"/>
        <v>0.0069292208166401468</v>
      </c>
    </row>
    <row r="37" spans="1:9" ht="15">
      <c r="A37" s="3">
        <f t="shared" si="0"/>
        <v>4634</v>
      </c>
      <c r="B37" s="5" t="s">
        <v>141</v>
      </c>
      <c r="C37" s="63" t="s">
        <v>15</v>
      </c>
      <c r="D37" s="85" t="s">
        <v>404</v>
      </c>
      <c r="E37" s="84">
        <f t="shared" si="1"/>
        <v>8760</v>
      </c>
      <c r="F37" s="44">
        <f>HLOOKUP(D37,'Emission Factor Methodology'!$B$6:$I$7,2,0)</f>
        <v>0.0067607430986224692</v>
      </c>
      <c r="G37" s="43">
        <f>IFERROR(VLOOKUP(C37,'Emission Factor Methodology'!$A$11:$I$21,MATCH(D37,'Emission Factor Methodology'!$A$11:$I$11,0),0),0)</f>
        <v>0.0038999999999999998</v>
      </c>
      <c r="H37" s="44">
        <f>IFERROR((1-VLOOKUP(C37,'Emission Factor Methodology'!$A$25:$I$34,MATCH(D37,'Emission Factor Methodology'!$A$25:$I$25,0),0)),0)</f>
        <v>0.030000000000000027</v>
      </c>
      <c r="I37" s="43">
        <f t="shared" si="2"/>
        <v>0.0069292208166401468</v>
      </c>
    </row>
    <row r="38" spans="1:9" ht="15">
      <c r="A38" s="3">
        <f t="shared" si="0"/>
        <v>4635</v>
      </c>
      <c r="B38" s="5" t="s">
        <v>282</v>
      </c>
      <c r="C38" s="63" t="s">
        <v>15</v>
      </c>
      <c r="D38" s="85" t="s">
        <v>404</v>
      </c>
      <c r="E38" s="84">
        <f t="shared" si="1"/>
        <v>8760</v>
      </c>
      <c r="F38" s="44">
        <f>HLOOKUP(D38,'Emission Factor Methodology'!$B$6:$I$7,2,0)</f>
        <v>0.0067607430986224692</v>
      </c>
      <c r="G38" s="43">
        <f>IFERROR(VLOOKUP(C38,'Emission Factor Methodology'!$A$11:$I$21,MATCH(D38,'Emission Factor Methodology'!$A$11:$I$11,0),0),0)</f>
        <v>0.0038999999999999998</v>
      </c>
      <c r="H38" s="44">
        <f>IFERROR((1-VLOOKUP(C38,'Emission Factor Methodology'!$A$25:$I$34,MATCH(D38,'Emission Factor Methodology'!$A$25:$I$25,0),0)),0)</f>
        <v>0.030000000000000027</v>
      </c>
      <c r="I38" s="43">
        <f t="shared" si="2"/>
        <v>0.0069292208166401468</v>
      </c>
    </row>
    <row r="39" spans="3:3" ht="15">
      <c r="C39" s="63" t="s">
        <v>223</v>
      </c>
    </row>
    <row r="40" spans="1:9" ht="15.75" customHeight="1">
      <c r="A40" s="135" t="s">
        <v>283</v>
      </c>
      <c r="B40" s="135"/>
      <c r="C40" s="135"/>
      <c r="D40" s="135"/>
      <c r="E40" s="135"/>
      <c r="F40" s="135"/>
      <c r="G40" s="135"/>
      <c r="H40" s="135"/>
      <c r="I40" s="135"/>
    </row>
    <row r="41" spans="3:3" ht="15">
      <c r="C41" s="63" t="s">
        <v>223</v>
      </c>
    </row>
    <row r="42" spans="3:3" ht="15">
      <c r="C42" s="63" t="s">
        <v>223</v>
      </c>
    </row>
    <row r="43" spans="3:3" ht="15">
      <c r="C43" s="63" t="s">
        <v>223</v>
      </c>
    </row>
    <row r="44" spans="3:3" ht="15">
      <c r="C44" s="63" t="s">
        <v>223</v>
      </c>
    </row>
    <row r="45" spans="3:3" ht="15">
      <c r="C45" s="63" t="s">
        <v>223</v>
      </c>
    </row>
    <row r="46" spans="3:3" ht="15">
      <c r="C46" s="63" t="s">
        <v>223</v>
      </c>
    </row>
    <row r="47" spans="3:3" ht="15">
      <c r="C47" s="63" t="s">
        <v>223</v>
      </c>
    </row>
    <row r="48" spans="3:3" ht="15">
      <c r="C48" s="63" t="s">
        <v>223</v>
      </c>
    </row>
    <row r="49" spans="3:3" ht="15">
      <c r="C49" s="63" t="s">
        <v>223</v>
      </c>
    </row>
    <row r="50" spans="3:3" ht="15">
      <c r="C50" s="63" t="s">
        <v>223</v>
      </c>
    </row>
    <row r="51" spans="3:3" ht="15">
      <c r="C51" s="63" t="s">
        <v>223</v>
      </c>
    </row>
    <row r="52" spans="3:3" ht="15">
      <c r="C52" s="63" t="s">
        <v>223</v>
      </c>
    </row>
    <row r="53" spans="3:3" ht="15">
      <c r="C53" s="63" t="s">
        <v>223</v>
      </c>
    </row>
    <row r="54" spans="3:3" ht="15">
      <c r="C54" s="63" t="s">
        <v>223</v>
      </c>
    </row>
    <row r="55" spans="3:3" ht="15">
      <c r="C55" s="63" t="s">
        <v>223</v>
      </c>
    </row>
    <row r="56" spans="3:3" ht="15">
      <c r="C56" s="63" t="s">
        <v>223</v>
      </c>
    </row>
    <row r="57" spans="3:3" ht="15">
      <c r="C57" s="63" t="s">
        <v>223</v>
      </c>
    </row>
    <row r="58" spans="3:3" ht="15">
      <c r="C58" s="63" t="s">
        <v>223</v>
      </c>
    </row>
    <row r="59" spans="3:3" ht="15">
      <c r="C59" s="63" t="s">
        <v>223</v>
      </c>
    </row>
    <row r="60" spans="3:3" ht="15">
      <c r="C60" s="63" t="s">
        <v>223</v>
      </c>
    </row>
    <row r="61" spans="3:3" ht="15">
      <c r="C61" s="63" t="s">
        <v>223</v>
      </c>
    </row>
    <row r="62" spans="3:3" ht="15">
      <c r="C62" s="63" t="s">
        <v>223</v>
      </c>
    </row>
    <row r="63" spans="3:3" ht="15">
      <c r="C63" s="63" t="s">
        <v>223</v>
      </c>
    </row>
    <row r="64" spans="3:3" ht="15">
      <c r="C64" s="63" t="s">
        <v>223</v>
      </c>
    </row>
    <row r="65" spans="3:3" ht="15">
      <c r="C65" s="63" t="s">
        <v>223</v>
      </c>
    </row>
    <row r="66" spans="3:3" ht="15">
      <c r="C66" s="63" t="s">
        <v>223</v>
      </c>
    </row>
    <row r="67" spans="3:3" ht="15">
      <c r="C67" s="63" t="s">
        <v>223</v>
      </c>
    </row>
    <row r="68" spans="3:3" ht="15">
      <c r="C68" s="63" t="s">
        <v>223</v>
      </c>
    </row>
    <row r="69" spans="3:3" ht="15">
      <c r="C69" s="63" t="s">
        <v>223</v>
      </c>
    </row>
    <row r="70" spans="3:3" ht="15">
      <c r="C70" s="63" t="s">
        <v>223</v>
      </c>
    </row>
    <row r="71" spans="3:3" ht="15">
      <c r="C71" s="63" t="s">
        <v>223</v>
      </c>
    </row>
    <row r="72" spans="3:3" ht="15">
      <c r="C72" s="63" t="s">
        <v>223</v>
      </c>
    </row>
    <row r="73" spans="3:3" ht="15">
      <c r="C73" s="63" t="s">
        <v>223</v>
      </c>
    </row>
    <row r="74" spans="3:3" ht="15">
      <c r="C74" s="63" t="s">
        <v>223</v>
      </c>
    </row>
    <row r="75" spans="3:3" ht="15">
      <c r="C75" s="63" t="s">
        <v>223</v>
      </c>
    </row>
    <row r="76" spans="3:3" ht="15">
      <c r="C76" s="63" t="s">
        <v>223</v>
      </c>
    </row>
    <row r="77" spans="3:3" ht="15">
      <c r="C77" s="63" t="s">
        <v>223</v>
      </c>
    </row>
    <row r="78" spans="3:3" ht="15">
      <c r="C78" s="63" t="s">
        <v>223</v>
      </c>
    </row>
    <row r="79" spans="3:3" ht="15">
      <c r="C79" s="63" t="s">
        <v>223</v>
      </c>
    </row>
    <row r="80" spans="3:3" ht="15">
      <c r="C80" s="63" t="s">
        <v>223</v>
      </c>
    </row>
    <row r="81" spans="3:3" ht="15">
      <c r="C81" s="63" t="s">
        <v>223</v>
      </c>
    </row>
    <row r="82" spans="3:3" ht="15">
      <c r="C82" s="63" t="s">
        <v>223</v>
      </c>
    </row>
    <row r="83" spans="3:3" ht="15">
      <c r="C83" s="63" t="s">
        <v>223</v>
      </c>
    </row>
    <row r="84" spans="3:3" ht="15">
      <c r="C84" s="63" t="s">
        <v>223</v>
      </c>
    </row>
    <row r="85" spans="3:3" ht="15">
      <c r="C85" s="63" t="s">
        <v>223</v>
      </c>
    </row>
    <row r="86" spans="3:3" ht="15">
      <c r="C86" s="63" t="s">
        <v>223</v>
      </c>
    </row>
    <row r="87" spans="3:3" ht="15">
      <c r="C87" s="63" t="s">
        <v>223</v>
      </c>
    </row>
    <row r="88" spans="3:3" ht="15">
      <c r="C88" s="63" t="s">
        <v>223</v>
      </c>
    </row>
    <row r="89" spans="3:3" ht="15">
      <c r="C89" s="63" t="s">
        <v>223</v>
      </c>
    </row>
    <row r="90" spans="3:3" ht="15">
      <c r="C90" s="63" t="s">
        <v>223</v>
      </c>
    </row>
    <row r="91" spans="3:3" ht="15">
      <c r="C91" s="63" t="s">
        <v>223</v>
      </c>
    </row>
    <row r="92" spans="3:3" ht="15">
      <c r="C92" s="63" t="s">
        <v>223</v>
      </c>
    </row>
    <row r="93" spans="3:3" ht="15">
      <c r="C93" s="63" t="s">
        <v>223</v>
      </c>
    </row>
    <row r="94" spans="3:3" ht="15">
      <c r="C94" s="63" t="s">
        <v>223</v>
      </c>
    </row>
    <row r="95" spans="3:3" ht="15">
      <c r="C95" s="63" t="s">
        <v>223</v>
      </c>
    </row>
    <row r="96" spans="3:3" ht="15">
      <c r="C96" s="63" t="s">
        <v>223</v>
      </c>
    </row>
    <row r="97" spans="3:3" ht="15">
      <c r="C97" s="63" t="s">
        <v>223</v>
      </c>
    </row>
    <row r="98" spans="3:3" ht="15">
      <c r="C98" s="63" t="s">
        <v>223</v>
      </c>
    </row>
    <row r="99" spans="3:3" ht="15">
      <c r="C99" s="63" t="s">
        <v>223</v>
      </c>
    </row>
    <row r="100" spans="3:3" ht="15">
      <c r="C100" s="63" t="s">
        <v>223</v>
      </c>
    </row>
    <row r="101" spans="3:3" ht="15">
      <c r="C101" s="63" t="s">
        <v>223</v>
      </c>
    </row>
    <row r="102" spans="3:3" ht="15">
      <c r="C102" s="63" t="s">
        <v>223</v>
      </c>
    </row>
    <row r="103" spans="3:3" ht="15">
      <c r="C103" s="63" t="s">
        <v>223</v>
      </c>
    </row>
    <row r="104" spans="3:3" ht="15">
      <c r="C104" s="63" t="s">
        <v>223</v>
      </c>
    </row>
    <row r="105" spans="3:3" ht="15">
      <c r="C105" s="63" t="s">
        <v>223</v>
      </c>
    </row>
    <row r="106" spans="3:3" ht="15">
      <c r="C106" s="63" t="s">
        <v>223</v>
      </c>
    </row>
    <row r="107" spans="3:3" ht="15">
      <c r="C107" s="63" t="s">
        <v>223</v>
      </c>
    </row>
    <row r="108" spans="3:3" ht="15">
      <c r="C108" s="63" t="s">
        <v>223</v>
      </c>
    </row>
    <row r="109" spans="3:3" ht="15">
      <c r="C109" s="63" t="s">
        <v>223</v>
      </c>
    </row>
    <row r="110" spans="3:3" ht="15">
      <c r="C110" s="63" t="s">
        <v>223</v>
      </c>
    </row>
    <row r="111" spans="3:3" ht="15">
      <c r="C111" s="63" t="s">
        <v>223</v>
      </c>
    </row>
    <row r="112" spans="3:3" ht="15">
      <c r="C112" s="63" t="s">
        <v>223</v>
      </c>
    </row>
    <row r="113" spans="3:3" ht="15">
      <c r="C113" s="63" t="s">
        <v>223</v>
      </c>
    </row>
    <row r="114" spans="3:3" ht="15">
      <c r="C114" s="63" t="s">
        <v>223</v>
      </c>
    </row>
    <row r="115" spans="3:3" ht="15">
      <c r="C115" s="63" t="s">
        <v>223</v>
      </c>
    </row>
    <row r="116" spans="3:3" ht="15">
      <c r="C116" s="63" t="s">
        <v>223</v>
      </c>
    </row>
  </sheetData>
  <mergeCells count="1">
    <mergeCell ref="A40:I40"/>
  </mergeCell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48CC04-5BFE-4494-B65F-CE93A7D1156E}">
  <dimension ref="A1:I116"/>
  <sheetViews>
    <sheetView workbookViewId="0" topLeftCell="A1">
      <selection pane="topLeft" activeCell="B2" sqref="B2"/>
    </sheetView>
  </sheetViews>
  <sheetFormatPr defaultColWidth="10.2842857142857" defaultRowHeight="15"/>
  <cols>
    <col min="1" max="1" width="10.7142857142857" style="5" customWidth="1"/>
    <col min="2" max="2" width="49.8571428571429" style="5" customWidth="1"/>
    <col min="3" max="4" width="23.5714285714286" style="63" customWidth="1"/>
    <col min="5" max="5" width="10.7142857142857" style="29" customWidth="1"/>
    <col min="6" max="6" width="10.7142857142857" style="81" customWidth="1"/>
    <col min="7" max="7" width="10.7142857142857" style="5" customWidth="1"/>
    <col min="8" max="8" width="10.7142857142857" style="74" customWidth="1"/>
    <col min="9" max="9" width="10.7142857142857" style="5" customWidth="1"/>
    <col min="10" max="16384" width="10.2857142857143" style="5"/>
  </cols>
  <sheetData>
    <row r="1" spans="1:4" ht="18.75">
      <c r="A1" s="59" t="str">
        <f>'List of Zones'!B15</f>
        <v>Zone 4G</v>
      </c>
      <c r="B1" s="60" t="str">
        <f>'List of Zones'!C15</f>
        <v>High Deck - Layers Tank Filter System - ENCLOSED</v>
      </c>
      <c r="C1" s="61"/>
      <c r="D1" s="61"/>
    </row>
    <row r="2" spans="1:9" ht="15.75" customHeight="1">
      <c r="A2" s="62"/>
      <c r="G2" s="33" t="s">
        <v>38</v>
      </c>
      <c r="H2" s="76"/>
      <c r="I2" s="34">
        <f>SUM(I4:I999)</f>
        <v>20.577239999999996</v>
      </c>
    </row>
    <row r="3" spans="1:9" ht="45">
      <c r="A3" s="36" t="s">
        <v>39</v>
      </c>
      <c r="B3" s="36" t="s">
        <v>40</v>
      </c>
      <c r="C3" s="37" t="s">
        <v>41</v>
      </c>
      <c r="D3" s="37" t="s">
        <v>405</v>
      </c>
      <c r="E3" s="38" t="s">
        <v>43</v>
      </c>
      <c r="F3" s="39" t="s">
        <v>44</v>
      </c>
      <c r="G3" s="38" t="s">
        <v>45</v>
      </c>
      <c r="H3" s="38" t="s">
        <v>46</v>
      </c>
      <c r="I3" s="87" t="s">
        <v>47</v>
      </c>
    </row>
    <row r="4" spans="1:9" ht="15">
      <c r="A4" s="3">
        <v>4701</v>
      </c>
      <c r="B4" s="46" t="s">
        <v>284</v>
      </c>
      <c r="C4" s="88" t="s">
        <v>14</v>
      </c>
      <c r="D4" s="63" t="s">
        <v>3</v>
      </c>
      <c r="E4" s="84">
        <f>24*365</f>
        <v>8760</v>
      </c>
      <c r="F4" s="44">
        <f>HLOOKUP(D4,'Emission Factor Methodology'!$B$6:$I$7,2,0)</f>
        <v>1</v>
      </c>
      <c r="G4" s="43">
        <f>IFERROR(VLOOKUP(C4,'Emission Factor Methodology'!$A$11:$I$21,MATCH(D4,'Emission Factor Methodology'!$A$11:$I$11,0),0),0)</f>
        <v>0</v>
      </c>
      <c r="H4" s="44">
        <f>IFERROR((1-VLOOKUP(C4,'Emission Factor Methodology'!$A$25:$I$34,MATCH(D4,'Emission Factor Methodology'!$A$25:$I$25,0),0)),0)</f>
        <v>0</v>
      </c>
      <c r="I4" s="43">
        <f>E4*F4*G4*H4</f>
        <v>0</v>
      </c>
    </row>
    <row r="5" spans="1:9" ht="15">
      <c r="A5" s="3">
        <f t="shared" si="0" ref="A5:A51">A4+1</f>
        <v>4702</v>
      </c>
      <c r="B5" s="46" t="s">
        <v>284</v>
      </c>
      <c r="C5" s="88" t="s">
        <v>14</v>
      </c>
      <c r="D5" s="63" t="s">
        <v>3</v>
      </c>
      <c r="E5" s="84">
        <f t="shared" si="1" ref="E5:E51">24*365</f>
        <v>8760</v>
      </c>
      <c r="F5" s="44">
        <f>HLOOKUP(D5,'Emission Factor Methodology'!$B$6:$I$7,2,0)</f>
        <v>1</v>
      </c>
      <c r="G5" s="43">
        <f>IFERROR(VLOOKUP(C5,'Emission Factor Methodology'!$A$11:$I$21,MATCH(D5,'Emission Factor Methodology'!$A$11:$I$11,0),0),0)</f>
        <v>0</v>
      </c>
      <c r="H5" s="44">
        <f>IFERROR((1-VLOOKUP(C5,'Emission Factor Methodology'!$A$25:$I$34,MATCH(D5,'Emission Factor Methodology'!$A$25:$I$25,0),0)),0)</f>
        <v>0</v>
      </c>
      <c r="I5" s="43">
        <f t="shared" si="2" ref="I5:I51">E5*F5*G5*H5</f>
        <v>0</v>
      </c>
    </row>
    <row r="6" spans="1:9" ht="15">
      <c r="A6" s="3">
        <f t="shared" si="0"/>
        <v>4703</v>
      </c>
      <c r="B6" s="46" t="s">
        <v>284</v>
      </c>
      <c r="C6" s="88" t="s">
        <v>14</v>
      </c>
      <c r="D6" s="63" t="s">
        <v>3</v>
      </c>
      <c r="E6" s="84">
        <f t="shared" si="1"/>
        <v>8760</v>
      </c>
      <c r="F6" s="44">
        <f>HLOOKUP(D6,'Emission Factor Methodology'!$B$6:$I$7,2,0)</f>
        <v>1</v>
      </c>
      <c r="G6" s="43">
        <f>IFERROR(VLOOKUP(C6,'Emission Factor Methodology'!$A$11:$I$21,MATCH(D6,'Emission Factor Methodology'!$A$11:$I$11,0),0),0)</f>
        <v>0</v>
      </c>
      <c r="H6" s="44">
        <f>IFERROR((1-VLOOKUP(C6,'Emission Factor Methodology'!$A$25:$I$34,MATCH(D6,'Emission Factor Methodology'!$A$25:$I$25,0),0)),0)</f>
        <v>0</v>
      </c>
      <c r="I6" s="43">
        <f t="shared" si="2"/>
        <v>0</v>
      </c>
    </row>
    <row r="7" spans="1:9" ht="15">
      <c r="A7" s="3">
        <f t="shared" si="0"/>
        <v>4704</v>
      </c>
      <c r="B7" s="5" t="s">
        <v>210</v>
      </c>
      <c r="C7" s="63" t="s">
        <v>15</v>
      </c>
      <c r="D7" s="63" t="s">
        <v>3</v>
      </c>
      <c r="E7" s="84">
        <f t="shared" si="1"/>
        <v>8760</v>
      </c>
      <c r="F7" s="44">
        <f>HLOOKUP(D7,'Emission Factor Methodology'!$B$6:$I$7,2,0)</f>
        <v>1</v>
      </c>
      <c r="G7" s="43">
        <f>IFERROR(VLOOKUP(C7,'Emission Factor Methodology'!$A$11:$I$21,MATCH(D7,'Emission Factor Methodology'!$A$11:$I$11,0),0),0)</f>
        <v>0.00050000000000000001</v>
      </c>
      <c r="H7" s="44">
        <f>IFERROR((1-VLOOKUP(C7,'Emission Factor Methodology'!$A$25:$I$34,MATCH(D7,'Emission Factor Methodology'!$A$25:$I$25,0),0)),0)</f>
        <v>0.030000000000000027</v>
      </c>
      <c r="I7" s="43">
        <f t="shared" si="2"/>
        <v>0.1314000000000001</v>
      </c>
    </row>
    <row r="8" spans="1:9" ht="15">
      <c r="A8" s="3">
        <f t="shared" si="0"/>
        <v>4705</v>
      </c>
      <c r="B8" s="5" t="s">
        <v>141</v>
      </c>
      <c r="C8" s="63" t="s">
        <v>15</v>
      </c>
      <c r="D8" s="63" t="s">
        <v>3</v>
      </c>
      <c r="E8" s="84">
        <f t="shared" si="1"/>
        <v>8760</v>
      </c>
      <c r="F8" s="44">
        <f>HLOOKUP(D8,'Emission Factor Methodology'!$B$6:$I$7,2,0)</f>
        <v>1</v>
      </c>
      <c r="G8" s="43">
        <f>IFERROR(VLOOKUP(C8,'Emission Factor Methodology'!$A$11:$I$21,MATCH(D8,'Emission Factor Methodology'!$A$11:$I$11,0),0),0)</f>
        <v>0.00050000000000000001</v>
      </c>
      <c r="H8" s="44">
        <f>IFERROR((1-VLOOKUP(C8,'Emission Factor Methodology'!$A$25:$I$34,MATCH(D8,'Emission Factor Methodology'!$A$25:$I$25,0),0)),0)</f>
        <v>0.030000000000000027</v>
      </c>
      <c r="I8" s="43">
        <f t="shared" si="2"/>
        <v>0.1314000000000001</v>
      </c>
    </row>
    <row r="9" spans="1:9" ht="15">
      <c r="A9" s="3">
        <f t="shared" si="0"/>
        <v>4706</v>
      </c>
      <c r="B9" s="5" t="s">
        <v>141</v>
      </c>
      <c r="C9" s="63" t="s">
        <v>15</v>
      </c>
      <c r="D9" s="63" t="s">
        <v>3</v>
      </c>
      <c r="E9" s="84">
        <f t="shared" si="1"/>
        <v>8760</v>
      </c>
      <c r="F9" s="44">
        <f>HLOOKUP(D9,'Emission Factor Methodology'!$B$6:$I$7,2,0)</f>
        <v>1</v>
      </c>
      <c r="G9" s="43">
        <f>IFERROR(VLOOKUP(C9,'Emission Factor Methodology'!$A$11:$I$21,MATCH(D9,'Emission Factor Methodology'!$A$11:$I$11,0),0),0)</f>
        <v>0.00050000000000000001</v>
      </c>
      <c r="H9" s="44">
        <f>IFERROR((1-VLOOKUP(C9,'Emission Factor Methodology'!$A$25:$I$34,MATCH(D9,'Emission Factor Methodology'!$A$25:$I$25,0),0)),0)</f>
        <v>0.030000000000000027</v>
      </c>
      <c r="I9" s="43">
        <f t="shared" si="2"/>
        <v>0.1314000000000001</v>
      </c>
    </row>
    <row r="10" spans="1:9" ht="15">
      <c r="A10" s="3">
        <f t="shared" si="0"/>
        <v>4707</v>
      </c>
      <c r="B10" s="46" t="s">
        <v>284</v>
      </c>
      <c r="C10" s="88" t="s">
        <v>14</v>
      </c>
      <c r="D10" s="63" t="s">
        <v>3</v>
      </c>
      <c r="E10" s="84">
        <f t="shared" si="1"/>
        <v>8760</v>
      </c>
      <c r="F10" s="44">
        <f>HLOOKUP(D10,'Emission Factor Methodology'!$B$6:$I$7,2,0)</f>
        <v>1</v>
      </c>
      <c r="G10" s="43">
        <f>IFERROR(VLOOKUP(C10,'Emission Factor Methodology'!$A$11:$I$21,MATCH(D10,'Emission Factor Methodology'!$A$11:$I$11,0),0),0)</f>
        <v>0</v>
      </c>
      <c r="H10" s="44">
        <f>IFERROR((1-VLOOKUP(C10,'Emission Factor Methodology'!$A$25:$I$34,MATCH(D10,'Emission Factor Methodology'!$A$25:$I$25,0),0)),0)</f>
        <v>0</v>
      </c>
      <c r="I10" s="43">
        <f t="shared" si="2"/>
        <v>0</v>
      </c>
    </row>
    <row r="11" spans="1:9" ht="15">
      <c r="A11" s="3">
        <f t="shared" si="0"/>
        <v>4708</v>
      </c>
      <c r="B11" s="46" t="s">
        <v>284</v>
      </c>
      <c r="C11" s="88" t="s">
        <v>14</v>
      </c>
      <c r="D11" s="63" t="s">
        <v>3</v>
      </c>
      <c r="E11" s="84">
        <f t="shared" si="1"/>
        <v>8760</v>
      </c>
      <c r="F11" s="44">
        <f>HLOOKUP(D11,'Emission Factor Methodology'!$B$6:$I$7,2,0)</f>
        <v>1</v>
      </c>
      <c r="G11" s="43">
        <f>IFERROR(VLOOKUP(C11,'Emission Factor Methodology'!$A$11:$I$21,MATCH(D11,'Emission Factor Methodology'!$A$11:$I$11,0),0),0)</f>
        <v>0</v>
      </c>
      <c r="H11" s="44">
        <f>IFERROR((1-VLOOKUP(C11,'Emission Factor Methodology'!$A$25:$I$34,MATCH(D11,'Emission Factor Methodology'!$A$25:$I$25,0),0)),0)</f>
        <v>0</v>
      </c>
      <c r="I11" s="43">
        <f t="shared" si="2"/>
        <v>0</v>
      </c>
    </row>
    <row r="12" spans="1:9" ht="15">
      <c r="A12" s="3">
        <f t="shared" si="0"/>
        <v>4709</v>
      </c>
      <c r="B12" s="46" t="s">
        <v>284</v>
      </c>
      <c r="C12" s="88" t="s">
        <v>14</v>
      </c>
      <c r="D12" s="63" t="s">
        <v>3</v>
      </c>
      <c r="E12" s="84">
        <f t="shared" si="1"/>
        <v>8760</v>
      </c>
      <c r="F12" s="44">
        <f>HLOOKUP(D12,'Emission Factor Methodology'!$B$6:$I$7,2,0)</f>
        <v>1</v>
      </c>
      <c r="G12" s="43">
        <f>IFERROR(VLOOKUP(C12,'Emission Factor Methodology'!$A$11:$I$21,MATCH(D12,'Emission Factor Methodology'!$A$11:$I$11,0),0),0)</f>
        <v>0</v>
      </c>
      <c r="H12" s="44">
        <f>IFERROR((1-VLOOKUP(C12,'Emission Factor Methodology'!$A$25:$I$34,MATCH(D12,'Emission Factor Methodology'!$A$25:$I$25,0),0)),0)</f>
        <v>0</v>
      </c>
      <c r="I12" s="43">
        <f t="shared" si="2"/>
        <v>0</v>
      </c>
    </row>
    <row r="13" spans="1:9" ht="15">
      <c r="A13" s="3">
        <f t="shared" si="0"/>
        <v>4710</v>
      </c>
      <c r="B13" s="5" t="s">
        <v>139</v>
      </c>
      <c r="C13" s="63" t="s">
        <v>12</v>
      </c>
      <c r="D13" s="63" t="s">
        <v>3</v>
      </c>
      <c r="E13" s="84">
        <f t="shared" si="1"/>
        <v>8760</v>
      </c>
      <c r="F13" s="44">
        <f>HLOOKUP(D13,'Emission Factor Methodology'!$B$6:$I$7,2,0)</f>
        <v>1</v>
      </c>
      <c r="G13" s="43">
        <f>IFERROR(VLOOKUP(C13,'Emission Factor Methodology'!$A$11:$I$21,MATCH(D13,'Emission Factor Methodology'!$A$11:$I$11,0),0),0)</f>
        <v>0.0088999999999999999</v>
      </c>
      <c r="H13" s="44">
        <f>IFERROR((1-VLOOKUP(C13,'Emission Factor Methodology'!$A$25:$I$34,MATCH(D13,'Emission Factor Methodology'!$A$25:$I$25,0),0)),0)</f>
        <v>0.030000000000000027</v>
      </c>
      <c r="I13" s="43">
        <f t="shared" si="2"/>
        <v>2.3389200000000021</v>
      </c>
    </row>
    <row r="14" spans="1:9" ht="15">
      <c r="A14" s="3">
        <f t="shared" si="0"/>
        <v>4711</v>
      </c>
      <c r="B14" s="5" t="s">
        <v>139</v>
      </c>
      <c r="C14" s="63" t="s">
        <v>12</v>
      </c>
      <c r="D14" s="63" t="s">
        <v>3</v>
      </c>
      <c r="E14" s="84">
        <f t="shared" si="1"/>
        <v>8760</v>
      </c>
      <c r="F14" s="44">
        <f>HLOOKUP(D14,'Emission Factor Methodology'!$B$6:$I$7,2,0)</f>
        <v>1</v>
      </c>
      <c r="G14" s="43">
        <f>IFERROR(VLOOKUP(C14,'Emission Factor Methodology'!$A$11:$I$21,MATCH(D14,'Emission Factor Methodology'!$A$11:$I$11,0),0),0)</f>
        <v>0.0088999999999999999</v>
      </c>
      <c r="H14" s="44">
        <f>IFERROR((1-VLOOKUP(C14,'Emission Factor Methodology'!$A$25:$I$34,MATCH(D14,'Emission Factor Methodology'!$A$25:$I$25,0),0)),0)</f>
        <v>0.030000000000000027</v>
      </c>
      <c r="I14" s="43">
        <f t="shared" si="2"/>
        <v>2.3389200000000021</v>
      </c>
    </row>
    <row r="15" spans="1:9" ht="15">
      <c r="A15" s="3">
        <f t="shared" si="0"/>
        <v>4712</v>
      </c>
      <c r="B15" s="5" t="s">
        <v>285</v>
      </c>
      <c r="C15" s="63" t="s">
        <v>15</v>
      </c>
      <c r="D15" s="63" t="s">
        <v>3</v>
      </c>
      <c r="E15" s="84">
        <f t="shared" si="1"/>
        <v>8760</v>
      </c>
      <c r="F15" s="44">
        <f>HLOOKUP(D15,'Emission Factor Methodology'!$B$6:$I$7,2,0)</f>
        <v>1</v>
      </c>
      <c r="G15" s="43">
        <f>IFERROR(VLOOKUP(C15,'Emission Factor Methodology'!$A$11:$I$21,MATCH(D15,'Emission Factor Methodology'!$A$11:$I$11,0),0),0)</f>
        <v>0.00050000000000000001</v>
      </c>
      <c r="H15" s="44">
        <f>IFERROR((1-VLOOKUP(C15,'Emission Factor Methodology'!$A$25:$I$34,MATCH(D15,'Emission Factor Methodology'!$A$25:$I$25,0),0)),0)</f>
        <v>0.030000000000000027</v>
      </c>
      <c r="I15" s="43">
        <f t="shared" si="2"/>
        <v>0.1314000000000001</v>
      </c>
    </row>
    <row r="16" spans="1:9" ht="15">
      <c r="A16" s="3">
        <f t="shared" si="0"/>
        <v>4713</v>
      </c>
      <c r="B16" s="5" t="s">
        <v>285</v>
      </c>
      <c r="C16" s="63" t="s">
        <v>15</v>
      </c>
      <c r="D16" s="63" t="s">
        <v>3</v>
      </c>
      <c r="E16" s="84">
        <f t="shared" si="1"/>
        <v>8760</v>
      </c>
      <c r="F16" s="44">
        <f>HLOOKUP(D16,'Emission Factor Methodology'!$B$6:$I$7,2,0)</f>
        <v>1</v>
      </c>
      <c r="G16" s="43">
        <f>IFERROR(VLOOKUP(C16,'Emission Factor Methodology'!$A$11:$I$21,MATCH(D16,'Emission Factor Methodology'!$A$11:$I$11,0),0),0)</f>
        <v>0.00050000000000000001</v>
      </c>
      <c r="H16" s="44">
        <f>IFERROR((1-VLOOKUP(C16,'Emission Factor Methodology'!$A$25:$I$34,MATCH(D16,'Emission Factor Methodology'!$A$25:$I$25,0),0)),0)</f>
        <v>0.030000000000000027</v>
      </c>
      <c r="I16" s="43">
        <f t="shared" si="2"/>
        <v>0.1314000000000001</v>
      </c>
    </row>
    <row r="17" spans="1:9" ht="15">
      <c r="A17" s="3">
        <f t="shared" si="0"/>
        <v>4714</v>
      </c>
      <c r="B17" s="5" t="s">
        <v>212</v>
      </c>
      <c r="C17" s="63" t="s">
        <v>12</v>
      </c>
      <c r="D17" s="63" t="s">
        <v>3</v>
      </c>
      <c r="E17" s="84">
        <f t="shared" si="1"/>
        <v>8760</v>
      </c>
      <c r="F17" s="44">
        <f>HLOOKUP(D17,'Emission Factor Methodology'!$B$6:$I$7,2,0)</f>
        <v>1</v>
      </c>
      <c r="G17" s="43">
        <f>IFERROR(VLOOKUP(C17,'Emission Factor Methodology'!$A$11:$I$21,MATCH(D17,'Emission Factor Methodology'!$A$11:$I$11,0),0),0)</f>
        <v>0.0088999999999999999</v>
      </c>
      <c r="H17" s="44">
        <f>IFERROR((1-VLOOKUP(C17,'Emission Factor Methodology'!$A$25:$I$34,MATCH(D17,'Emission Factor Methodology'!$A$25:$I$25,0),0)),0)</f>
        <v>0.030000000000000027</v>
      </c>
      <c r="I17" s="43">
        <f t="shared" si="2"/>
        <v>2.3389200000000021</v>
      </c>
    </row>
    <row r="18" spans="1:9" ht="15">
      <c r="A18" s="3">
        <f t="shared" si="0"/>
        <v>4715</v>
      </c>
      <c r="B18" s="5" t="s">
        <v>211</v>
      </c>
      <c r="C18" s="63" t="s">
        <v>15</v>
      </c>
      <c r="D18" s="63" t="s">
        <v>3</v>
      </c>
      <c r="E18" s="84">
        <f t="shared" si="1"/>
        <v>8760</v>
      </c>
      <c r="F18" s="44">
        <f>HLOOKUP(D18,'Emission Factor Methodology'!$B$6:$I$7,2,0)</f>
        <v>1</v>
      </c>
      <c r="G18" s="43">
        <f>IFERROR(VLOOKUP(C18,'Emission Factor Methodology'!$A$11:$I$21,MATCH(D18,'Emission Factor Methodology'!$A$11:$I$11,0),0),0)</f>
        <v>0.00050000000000000001</v>
      </c>
      <c r="H18" s="44">
        <f>IFERROR((1-VLOOKUP(C18,'Emission Factor Methodology'!$A$25:$I$34,MATCH(D18,'Emission Factor Methodology'!$A$25:$I$25,0),0)),0)</f>
        <v>0.030000000000000027</v>
      </c>
      <c r="I18" s="43">
        <f t="shared" si="2"/>
        <v>0.1314000000000001</v>
      </c>
    </row>
    <row r="19" spans="1:9" ht="15">
      <c r="A19" s="3">
        <f t="shared" si="0"/>
        <v>4716</v>
      </c>
      <c r="B19" s="5" t="s">
        <v>140</v>
      </c>
      <c r="C19" s="63" t="s">
        <v>15</v>
      </c>
      <c r="D19" s="63" t="s">
        <v>3</v>
      </c>
      <c r="E19" s="84">
        <f t="shared" si="1"/>
        <v>8760</v>
      </c>
      <c r="F19" s="44">
        <f>HLOOKUP(D19,'Emission Factor Methodology'!$B$6:$I$7,2,0)</f>
        <v>1</v>
      </c>
      <c r="G19" s="43">
        <f>IFERROR(VLOOKUP(C19,'Emission Factor Methodology'!$A$11:$I$21,MATCH(D19,'Emission Factor Methodology'!$A$11:$I$11,0),0),0)</f>
        <v>0.00050000000000000001</v>
      </c>
      <c r="H19" s="44">
        <f>IFERROR((1-VLOOKUP(C19,'Emission Factor Methodology'!$A$25:$I$34,MATCH(D19,'Emission Factor Methodology'!$A$25:$I$25,0),0)),0)</f>
        <v>0.030000000000000027</v>
      </c>
      <c r="I19" s="43">
        <f t="shared" si="2"/>
        <v>0.1314000000000001</v>
      </c>
    </row>
    <row r="20" spans="1:9" ht="15">
      <c r="A20" s="3">
        <f t="shared" si="0"/>
        <v>4717</v>
      </c>
      <c r="B20" s="5" t="s">
        <v>140</v>
      </c>
      <c r="C20" s="63" t="s">
        <v>15</v>
      </c>
      <c r="D20" s="63" t="s">
        <v>3</v>
      </c>
      <c r="E20" s="84">
        <f t="shared" si="1"/>
        <v>8760</v>
      </c>
      <c r="F20" s="44">
        <f>HLOOKUP(D20,'Emission Factor Methodology'!$B$6:$I$7,2,0)</f>
        <v>1</v>
      </c>
      <c r="G20" s="43">
        <f>IFERROR(VLOOKUP(C20,'Emission Factor Methodology'!$A$11:$I$21,MATCH(D20,'Emission Factor Methodology'!$A$11:$I$11,0),0),0)</f>
        <v>0.00050000000000000001</v>
      </c>
      <c r="H20" s="44">
        <f>IFERROR((1-VLOOKUP(C20,'Emission Factor Methodology'!$A$25:$I$34,MATCH(D20,'Emission Factor Methodology'!$A$25:$I$25,0),0)),0)</f>
        <v>0.030000000000000027</v>
      </c>
      <c r="I20" s="43">
        <f t="shared" si="2"/>
        <v>0.1314000000000001</v>
      </c>
    </row>
    <row r="21" spans="1:9" ht="15">
      <c r="A21" s="3">
        <f t="shared" si="0"/>
        <v>4718</v>
      </c>
      <c r="B21" s="5" t="s">
        <v>211</v>
      </c>
      <c r="C21" s="63" t="s">
        <v>15</v>
      </c>
      <c r="D21" s="63" t="s">
        <v>3</v>
      </c>
      <c r="E21" s="84">
        <f t="shared" si="1"/>
        <v>8760</v>
      </c>
      <c r="F21" s="44">
        <f>HLOOKUP(D21,'Emission Factor Methodology'!$B$6:$I$7,2,0)</f>
        <v>1</v>
      </c>
      <c r="G21" s="43">
        <f>IFERROR(VLOOKUP(C21,'Emission Factor Methodology'!$A$11:$I$21,MATCH(D21,'Emission Factor Methodology'!$A$11:$I$11,0),0),0)</f>
        <v>0.00050000000000000001</v>
      </c>
      <c r="H21" s="44">
        <f>IFERROR((1-VLOOKUP(C21,'Emission Factor Methodology'!$A$25:$I$34,MATCH(D21,'Emission Factor Methodology'!$A$25:$I$25,0),0)),0)</f>
        <v>0.030000000000000027</v>
      </c>
      <c r="I21" s="43">
        <f t="shared" si="2"/>
        <v>0.1314000000000001</v>
      </c>
    </row>
    <row r="22" spans="1:9" ht="15">
      <c r="A22" s="3">
        <f t="shared" si="0"/>
        <v>4719</v>
      </c>
      <c r="B22" s="5" t="s">
        <v>140</v>
      </c>
      <c r="C22" s="63" t="s">
        <v>15</v>
      </c>
      <c r="D22" s="63" t="s">
        <v>3</v>
      </c>
      <c r="E22" s="84">
        <f t="shared" si="1"/>
        <v>8760</v>
      </c>
      <c r="F22" s="44">
        <f>HLOOKUP(D22,'Emission Factor Methodology'!$B$6:$I$7,2,0)</f>
        <v>1</v>
      </c>
      <c r="G22" s="43">
        <f>IFERROR(VLOOKUP(C22,'Emission Factor Methodology'!$A$11:$I$21,MATCH(D22,'Emission Factor Methodology'!$A$11:$I$11,0),0),0)</f>
        <v>0.00050000000000000001</v>
      </c>
      <c r="H22" s="44">
        <f>IFERROR((1-VLOOKUP(C22,'Emission Factor Methodology'!$A$25:$I$34,MATCH(D22,'Emission Factor Methodology'!$A$25:$I$25,0),0)),0)</f>
        <v>0.030000000000000027</v>
      </c>
      <c r="I22" s="43">
        <f t="shared" si="2"/>
        <v>0.1314000000000001</v>
      </c>
    </row>
    <row r="23" spans="1:9" ht="15">
      <c r="A23" s="3">
        <f t="shared" si="0"/>
        <v>4720</v>
      </c>
      <c r="B23" s="5" t="s">
        <v>211</v>
      </c>
      <c r="C23" s="63" t="s">
        <v>15</v>
      </c>
      <c r="D23" s="63" t="s">
        <v>3</v>
      </c>
      <c r="E23" s="84">
        <f t="shared" si="1"/>
        <v>8760</v>
      </c>
      <c r="F23" s="44">
        <f>HLOOKUP(D23,'Emission Factor Methodology'!$B$6:$I$7,2,0)</f>
        <v>1</v>
      </c>
      <c r="G23" s="43">
        <f>IFERROR(VLOOKUP(C23,'Emission Factor Methodology'!$A$11:$I$21,MATCH(D23,'Emission Factor Methodology'!$A$11:$I$11,0),0),0)</f>
        <v>0.00050000000000000001</v>
      </c>
      <c r="H23" s="44">
        <f>IFERROR((1-VLOOKUP(C23,'Emission Factor Methodology'!$A$25:$I$34,MATCH(D23,'Emission Factor Methodology'!$A$25:$I$25,0),0)),0)</f>
        <v>0.030000000000000027</v>
      </c>
      <c r="I23" s="43">
        <f t="shared" si="2"/>
        <v>0.1314000000000001</v>
      </c>
    </row>
    <row r="24" spans="1:9" ht="15">
      <c r="A24" s="3">
        <f t="shared" si="0"/>
        <v>4721</v>
      </c>
      <c r="B24" s="46" t="s">
        <v>284</v>
      </c>
      <c r="C24" s="88" t="s">
        <v>14</v>
      </c>
      <c r="D24" s="63" t="s">
        <v>3</v>
      </c>
      <c r="E24" s="84">
        <f t="shared" si="1"/>
        <v>8760</v>
      </c>
      <c r="F24" s="44">
        <f>HLOOKUP(D24,'Emission Factor Methodology'!$B$6:$I$7,2,0)</f>
        <v>1</v>
      </c>
      <c r="G24" s="43">
        <f>IFERROR(VLOOKUP(C24,'Emission Factor Methodology'!$A$11:$I$21,MATCH(D24,'Emission Factor Methodology'!$A$11:$I$11,0),0),0)</f>
        <v>0</v>
      </c>
      <c r="H24" s="44">
        <f>IFERROR((1-VLOOKUP(C24,'Emission Factor Methodology'!$A$25:$I$34,MATCH(D24,'Emission Factor Methodology'!$A$25:$I$25,0),0)),0)</f>
        <v>0</v>
      </c>
      <c r="I24" s="43">
        <f t="shared" si="2"/>
        <v>0</v>
      </c>
    </row>
    <row r="25" spans="1:9" ht="15">
      <c r="A25" s="3">
        <f t="shared" si="0"/>
        <v>4722</v>
      </c>
      <c r="B25" s="46" t="s">
        <v>284</v>
      </c>
      <c r="C25" s="88" t="s">
        <v>14</v>
      </c>
      <c r="D25" s="63" t="s">
        <v>3</v>
      </c>
      <c r="E25" s="84">
        <f t="shared" si="1"/>
        <v>8760</v>
      </c>
      <c r="F25" s="44">
        <f>HLOOKUP(D25,'Emission Factor Methodology'!$B$6:$I$7,2,0)</f>
        <v>1</v>
      </c>
      <c r="G25" s="43">
        <f>IFERROR(VLOOKUP(C25,'Emission Factor Methodology'!$A$11:$I$21,MATCH(D25,'Emission Factor Methodology'!$A$11:$I$11,0),0),0)</f>
        <v>0</v>
      </c>
      <c r="H25" s="44">
        <f>IFERROR((1-VLOOKUP(C25,'Emission Factor Methodology'!$A$25:$I$34,MATCH(D25,'Emission Factor Methodology'!$A$25:$I$25,0),0)),0)</f>
        <v>0</v>
      </c>
      <c r="I25" s="43">
        <f t="shared" si="2"/>
        <v>0</v>
      </c>
    </row>
    <row r="26" spans="1:9" ht="15">
      <c r="A26" s="3">
        <f t="shared" si="0"/>
        <v>4723</v>
      </c>
      <c r="B26" s="46" t="s">
        <v>284</v>
      </c>
      <c r="C26" s="88" t="s">
        <v>14</v>
      </c>
      <c r="D26" s="63" t="s">
        <v>3</v>
      </c>
      <c r="E26" s="84">
        <f t="shared" si="1"/>
        <v>8760</v>
      </c>
      <c r="F26" s="44">
        <f>HLOOKUP(D26,'Emission Factor Methodology'!$B$6:$I$7,2,0)</f>
        <v>1</v>
      </c>
      <c r="G26" s="43">
        <f>IFERROR(VLOOKUP(C26,'Emission Factor Methodology'!$A$11:$I$21,MATCH(D26,'Emission Factor Methodology'!$A$11:$I$11,0),0),0)</f>
        <v>0</v>
      </c>
      <c r="H26" s="44">
        <f>IFERROR((1-VLOOKUP(C26,'Emission Factor Methodology'!$A$25:$I$34,MATCH(D26,'Emission Factor Methodology'!$A$25:$I$25,0),0)),0)</f>
        <v>0</v>
      </c>
      <c r="I26" s="43">
        <f t="shared" si="2"/>
        <v>0</v>
      </c>
    </row>
    <row r="27" spans="1:9" ht="15">
      <c r="A27" s="3">
        <f t="shared" si="0"/>
        <v>4724</v>
      </c>
      <c r="B27" s="5" t="s">
        <v>211</v>
      </c>
      <c r="C27" s="63" t="s">
        <v>15</v>
      </c>
      <c r="D27" s="63" t="s">
        <v>3</v>
      </c>
      <c r="E27" s="84">
        <f t="shared" si="1"/>
        <v>8760</v>
      </c>
      <c r="F27" s="44">
        <f>HLOOKUP(D27,'Emission Factor Methodology'!$B$6:$I$7,2,0)</f>
        <v>1</v>
      </c>
      <c r="G27" s="43">
        <f>IFERROR(VLOOKUP(C27,'Emission Factor Methodology'!$A$11:$I$21,MATCH(D27,'Emission Factor Methodology'!$A$11:$I$11,0),0),0)</f>
        <v>0.00050000000000000001</v>
      </c>
      <c r="H27" s="44">
        <f>IFERROR((1-VLOOKUP(C27,'Emission Factor Methodology'!$A$25:$I$34,MATCH(D27,'Emission Factor Methodology'!$A$25:$I$25,0),0)),0)</f>
        <v>0.030000000000000027</v>
      </c>
      <c r="I27" s="43">
        <f t="shared" si="2"/>
        <v>0.1314000000000001</v>
      </c>
    </row>
    <row r="28" spans="1:9" ht="15">
      <c r="A28" s="3">
        <f t="shared" si="0"/>
        <v>4725</v>
      </c>
      <c r="B28" s="5" t="s">
        <v>141</v>
      </c>
      <c r="C28" s="63" t="s">
        <v>15</v>
      </c>
      <c r="D28" s="63" t="s">
        <v>3</v>
      </c>
      <c r="E28" s="84">
        <f t="shared" si="1"/>
        <v>8760</v>
      </c>
      <c r="F28" s="44">
        <f>HLOOKUP(D28,'Emission Factor Methodology'!$B$6:$I$7,2,0)</f>
        <v>1</v>
      </c>
      <c r="G28" s="43">
        <f>IFERROR(VLOOKUP(C28,'Emission Factor Methodology'!$A$11:$I$21,MATCH(D28,'Emission Factor Methodology'!$A$11:$I$11,0),0),0)</f>
        <v>0.00050000000000000001</v>
      </c>
      <c r="H28" s="44">
        <f>IFERROR((1-VLOOKUP(C28,'Emission Factor Methodology'!$A$25:$I$34,MATCH(D28,'Emission Factor Methodology'!$A$25:$I$25,0),0)),0)</f>
        <v>0.030000000000000027</v>
      </c>
      <c r="I28" s="43">
        <f t="shared" si="2"/>
        <v>0.1314000000000001</v>
      </c>
    </row>
    <row r="29" spans="1:9" ht="15">
      <c r="A29" s="3">
        <f t="shared" si="0"/>
        <v>4726</v>
      </c>
      <c r="B29" s="5" t="s">
        <v>212</v>
      </c>
      <c r="C29" s="63" t="s">
        <v>12</v>
      </c>
      <c r="D29" s="63" t="s">
        <v>3</v>
      </c>
      <c r="E29" s="84">
        <f t="shared" si="1"/>
        <v>8760</v>
      </c>
      <c r="F29" s="44">
        <f>HLOOKUP(D29,'Emission Factor Methodology'!$B$6:$I$7,2,0)</f>
        <v>1</v>
      </c>
      <c r="G29" s="43">
        <f>IFERROR(VLOOKUP(C29,'Emission Factor Methodology'!$A$11:$I$21,MATCH(D29,'Emission Factor Methodology'!$A$11:$I$11,0),0),0)</f>
        <v>0.0088999999999999999</v>
      </c>
      <c r="H29" s="44">
        <f>IFERROR((1-VLOOKUP(C29,'Emission Factor Methodology'!$A$25:$I$34,MATCH(D29,'Emission Factor Methodology'!$A$25:$I$25,0),0)),0)</f>
        <v>0.030000000000000027</v>
      </c>
      <c r="I29" s="43">
        <f t="shared" si="2"/>
        <v>2.3389200000000021</v>
      </c>
    </row>
    <row r="30" spans="1:9" ht="15">
      <c r="A30" s="3">
        <f t="shared" si="0"/>
        <v>4727</v>
      </c>
      <c r="B30" s="5" t="s">
        <v>211</v>
      </c>
      <c r="C30" s="63" t="s">
        <v>15</v>
      </c>
      <c r="D30" s="63" t="s">
        <v>3</v>
      </c>
      <c r="E30" s="84">
        <f t="shared" si="1"/>
        <v>8760</v>
      </c>
      <c r="F30" s="44">
        <f>HLOOKUP(D30,'Emission Factor Methodology'!$B$6:$I$7,2,0)</f>
        <v>1</v>
      </c>
      <c r="G30" s="43">
        <f>IFERROR(VLOOKUP(C30,'Emission Factor Methodology'!$A$11:$I$21,MATCH(D30,'Emission Factor Methodology'!$A$11:$I$11,0),0),0)</f>
        <v>0.00050000000000000001</v>
      </c>
      <c r="H30" s="44">
        <f>IFERROR((1-VLOOKUP(C30,'Emission Factor Methodology'!$A$25:$I$34,MATCH(D30,'Emission Factor Methodology'!$A$25:$I$25,0),0)),0)</f>
        <v>0.030000000000000027</v>
      </c>
      <c r="I30" s="43">
        <f t="shared" si="2"/>
        <v>0.1314000000000001</v>
      </c>
    </row>
    <row r="31" spans="1:9" ht="15">
      <c r="A31" s="3">
        <f t="shared" si="0"/>
        <v>4728</v>
      </c>
      <c r="B31" s="5" t="s">
        <v>140</v>
      </c>
      <c r="C31" s="63" t="s">
        <v>15</v>
      </c>
      <c r="D31" s="63" t="s">
        <v>3</v>
      </c>
      <c r="E31" s="84">
        <f t="shared" si="1"/>
        <v>8760</v>
      </c>
      <c r="F31" s="44">
        <f>HLOOKUP(D31,'Emission Factor Methodology'!$B$6:$I$7,2,0)</f>
        <v>1</v>
      </c>
      <c r="G31" s="43">
        <f>IFERROR(VLOOKUP(C31,'Emission Factor Methodology'!$A$11:$I$21,MATCH(D31,'Emission Factor Methodology'!$A$11:$I$11,0),0),0)</f>
        <v>0.00050000000000000001</v>
      </c>
      <c r="H31" s="44">
        <f>IFERROR((1-VLOOKUP(C31,'Emission Factor Methodology'!$A$25:$I$34,MATCH(D31,'Emission Factor Methodology'!$A$25:$I$25,0),0)),0)</f>
        <v>0.030000000000000027</v>
      </c>
      <c r="I31" s="43">
        <f t="shared" si="2"/>
        <v>0.1314000000000001</v>
      </c>
    </row>
    <row r="32" spans="1:9" ht="15">
      <c r="A32" s="3">
        <f t="shared" si="0"/>
        <v>4729</v>
      </c>
      <c r="B32" s="5" t="s">
        <v>140</v>
      </c>
      <c r="C32" s="63" t="s">
        <v>15</v>
      </c>
      <c r="D32" s="63" t="s">
        <v>3</v>
      </c>
      <c r="E32" s="84">
        <f t="shared" si="1"/>
        <v>8760</v>
      </c>
      <c r="F32" s="44">
        <f>HLOOKUP(D32,'Emission Factor Methodology'!$B$6:$I$7,2,0)</f>
        <v>1</v>
      </c>
      <c r="G32" s="43">
        <f>IFERROR(VLOOKUP(C32,'Emission Factor Methodology'!$A$11:$I$21,MATCH(D32,'Emission Factor Methodology'!$A$11:$I$11,0),0),0)</f>
        <v>0.00050000000000000001</v>
      </c>
      <c r="H32" s="44">
        <f>IFERROR((1-VLOOKUP(C32,'Emission Factor Methodology'!$A$25:$I$34,MATCH(D32,'Emission Factor Methodology'!$A$25:$I$25,0),0)),0)</f>
        <v>0.030000000000000027</v>
      </c>
      <c r="I32" s="43">
        <f t="shared" si="2"/>
        <v>0.1314000000000001</v>
      </c>
    </row>
    <row r="33" spans="1:9" ht="15">
      <c r="A33" s="3">
        <f t="shared" si="0"/>
        <v>4730</v>
      </c>
      <c r="B33" s="5" t="s">
        <v>140</v>
      </c>
      <c r="C33" s="63" t="s">
        <v>15</v>
      </c>
      <c r="D33" s="63" t="s">
        <v>3</v>
      </c>
      <c r="E33" s="84">
        <f t="shared" si="1"/>
        <v>8760</v>
      </c>
      <c r="F33" s="44">
        <f>HLOOKUP(D33,'Emission Factor Methodology'!$B$6:$I$7,2,0)</f>
        <v>1</v>
      </c>
      <c r="G33" s="43">
        <f>IFERROR(VLOOKUP(C33,'Emission Factor Methodology'!$A$11:$I$21,MATCH(D33,'Emission Factor Methodology'!$A$11:$I$11,0),0),0)</f>
        <v>0.00050000000000000001</v>
      </c>
      <c r="H33" s="44">
        <f>IFERROR((1-VLOOKUP(C33,'Emission Factor Methodology'!$A$25:$I$34,MATCH(D33,'Emission Factor Methodology'!$A$25:$I$25,0),0)),0)</f>
        <v>0.030000000000000027</v>
      </c>
      <c r="I33" s="43">
        <f t="shared" si="2"/>
        <v>0.1314000000000001</v>
      </c>
    </row>
    <row r="34" spans="1:9" ht="15">
      <c r="A34" s="3">
        <f t="shared" si="0"/>
        <v>4731</v>
      </c>
      <c r="B34" s="5" t="s">
        <v>140</v>
      </c>
      <c r="C34" s="63" t="s">
        <v>15</v>
      </c>
      <c r="D34" s="63" t="s">
        <v>3</v>
      </c>
      <c r="E34" s="84">
        <f t="shared" si="1"/>
        <v>8760</v>
      </c>
      <c r="F34" s="44">
        <f>HLOOKUP(D34,'Emission Factor Methodology'!$B$6:$I$7,2,0)</f>
        <v>1</v>
      </c>
      <c r="G34" s="43">
        <f>IFERROR(VLOOKUP(C34,'Emission Factor Methodology'!$A$11:$I$21,MATCH(D34,'Emission Factor Methodology'!$A$11:$I$11,0),0),0)</f>
        <v>0.00050000000000000001</v>
      </c>
      <c r="H34" s="44">
        <f>IFERROR((1-VLOOKUP(C34,'Emission Factor Methodology'!$A$25:$I$34,MATCH(D34,'Emission Factor Methodology'!$A$25:$I$25,0),0)),0)</f>
        <v>0.030000000000000027</v>
      </c>
      <c r="I34" s="43">
        <f t="shared" si="2"/>
        <v>0.1314000000000001</v>
      </c>
    </row>
    <row r="35" spans="1:9" ht="15">
      <c r="A35" s="3">
        <f t="shared" si="0"/>
        <v>4732</v>
      </c>
      <c r="B35" s="5" t="s">
        <v>140</v>
      </c>
      <c r="C35" s="63" t="s">
        <v>15</v>
      </c>
      <c r="D35" s="63" t="s">
        <v>3</v>
      </c>
      <c r="E35" s="84">
        <f t="shared" si="1"/>
        <v>8760</v>
      </c>
      <c r="F35" s="44">
        <f>HLOOKUP(D35,'Emission Factor Methodology'!$B$6:$I$7,2,0)</f>
        <v>1</v>
      </c>
      <c r="G35" s="43">
        <f>IFERROR(VLOOKUP(C35,'Emission Factor Methodology'!$A$11:$I$21,MATCH(D35,'Emission Factor Methodology'!$A$11:$I$11,0),0),0)</f>
        <v>0.00050000000000000001</v>
      </c>
      <c r="H35" s="44">
        <f>IFERROR((1-VLOOKUP(C35,'Emission Factor Methodology'!$A$25:$I$34,MATCH(D35,'Emission Factor Methodology'!$A$25:$I$25,0),0)),0)</f>
        <v>0.030000000000000027</v>
      </c>
      <c r="I35" s="43">
        <f t="shared" si="2"/>
        <v>0.1314000000000001</v>
      </c>
    </row>
    <row r="36" spans="1:9" ht="15">
      <c r="A36" s="3">
        <f t="shared" si="0"/>
        <v>4733</v>
      </c>
      <c r="B36" s="5" t="s">
        <v>140</v>
      </c>
      <c r="C36" s="63" t="s">
        <v>15</v>
      </c>
      <c r="D36" s="63" t="s">
        <v>3</v>
      </c>
      <c r="E36" s="84">
        <f t="shared" si="1"/>
        <v>8760</v>
      </c>
      <c r="F36" s="44">
        <f>HLOOKUP(D36,'Emission Factor Methodology'!$B$6:$I$7,2,0)</f>
        <v>1</v>
      </c>
      <c r="G36" s="43">
        <f>IFERROR(VLOOKUP(C36,'Emission Factor Methodology'!$A$11:$I$21,MATCH(D36,'Emission Factor Methodology'!$A$11:$I$11,0),0),0)</f>
        <v>0.00050000000000000001</v>
      </c>
      <c r="H36" s="44">
        <f>IFERROR((1-VLOOKUP(C36,'Emission Factor Methodology'!$A$25:$I$34,MATCH(D36,'Emission Factor Methodology'!$A$25:$I$25,0),0)),0)</f>
        <v>0.030000000000000027</v>
      </c>
      <c r="I36" s="43">
        <f t="shared" si="2"/>
        <v>0.1314000000000001</v>
      </c>
    </row>
    <row r="37" spans="1:9" ht="15">
      <c r="A37" s="3">
        <f>A36+1</f>
        <v>4734</v>
      </c>
      <c r="B37" s="5" t="s">
        <v>140</v>
      </c>
      <c r="C37" s="63" t="s">
        <v>15</v>
      </c>
      <c r="D37" s="63" t="s">
        <v>3</v>
      </c>
      <c r="E37" s="84">
        <f t="shared" si="1"/>
        <v>8760</v>
      </c>
      <c r="F37" s="44">
        <f>HLOOKUP(D37,'Emission Factor Methodology'!$B$6:$I$7,2,0)</f>
        <v>1</v>
      </c>
      <c r="G37" s="43">
        <f>IFERROR(VLOOKUP(C37,'Emission Factor Methodology'!$A$11:$I$21,MATCH(D37,'Emission Factor Methodology'!$A$11:$I$11,0),0),0)</f>
        <v>0.00050000000000000001</v>
      </c>
      <c r="H37" s="44">
        <f>IFERROR((1-VLOOKUP(C37,'Emission Factor Methodology'!$A$25:$I$34,MATCH(D37,'Emission Factor Methodology'!$A$25:$I$25,0),0)),0)</f>
        <v>0.030000000000000027</v>
      </c>
      <c r="I37" s="43">
        <f t="shared" si="2"/>
        <v>0.1314000000000001</v>
      </c>
    </row>
    <row r="38" spans="1:9" ht="15">
      <c r="A38" s="3">
        <f t="shared" si="0"/>
        <v>4735</v>
      </c>
      <c r="B38" s="5" t="s">
        <v>140</v>
      </c>
      <c r="C38" s="63" t="s">
        <v>15</v>
      </c>
      <c r="D38" s="63" t="s">
        <v>3</v>
      </c>
      <c r="E38" s="84">
        <f t="shared" si="1"/>
        <v>8760</v>
      </c>
      <c r="F38" s="44">
        <f>HLOOKUP(D38,'Emission Factor Methodology'!$B$6:$I$7,2,0)</f>
        <v>1</v>
      </c>
      <c r="G38" s="43">
        <f>IFERROR(VLOOKUP(C38,'Emission Factor Methodology'!$A$11:$I$21,MATCH(D38,'Emission Factor Methodology'!$A$11:$I$11,0),0),0)</f>
        <v>0.00050000000000000001</v>
      </c>
      <c r="H38" s="44">
        <f>IFERROR((1-VLOOKUP(C38,'Emission Factor Methodology'!$A$25:$I$34,MATCH(D38,'Emission Factor Methodology'!$A$25:$I$25,0),0)),0)</f>
        <v>0.030000000000000027</v>
      </c>
      <c r="I38" s="43">
        <f t="shared" si="2"/>
        <v>0.1314000000000001</v>
      </c>
    </row>
    <row r="39" spans="1:9" ht="15">
      <c r="A39" s="3">
        <f t="shared" si="0"/>
        <v>4736</v>
      </c>
      <c r="B39" s="5" t="s">
        <v>140</v>
      </c>
      <c r="C39" s="63" t="s">
        <v>15</v>
      </c>
      <c r="D39" s="63" t="s">
        <v>3</v>
      </c>
      <c r="E39" s="84">
        <f t="shared" si="1"/>
        <v>8760</v>
      </c>
      <c r="F39" s="44">
        <f>HLOOKUP(D39,'Emission Factor Methodology'!$B$6:$I$7,2,0)</f>
        <v>1</v>
      </c>
      <c r="G39" s="43">
        <f>IFERROR(VLOOKUP(C39,'Emission Factor Methodology'!$A$11:$I$21,MATCH(D39,'Emission Factor Methodology'!$A$11:$I$11,0),0),0)</f>
        <v>0.00050000000000000001</v>
      </c>
      <c r="H39" s="44">
        <f>IFERROR((1-VLOOKUP(C39,'Emission Factor Methodology'!$A$25:$I$34,MATCH(D39,'Emission Factor Methodology'!$A$25:$I$25,0),0)),0)</f>
        <v>0.030000000000000027</v>
      </c>
      <c r="I39" s="43">
        <f t="shared" si="2"/>
        <v>0.1314000000000001</v>
      </c>
    </row>
    <row r="40" spans="1:9" ht="15">
      <c r="A40" s="3">
        <f t="shared" si="0"/>
        <v>4737</v>
      </c>
      <c r="B40" s="5" t="s">
        <v>211</v>
      </c>
      <c r="C40" s="63" t="s">
        <v>15</v>
      </c>
      <c r="D40" s="63" t="s">
        <v>3</v>
      </c>
      <c r="E40" s="84">
        <f t="shared" si="1"/>
        <v>8760</v>
      </c>
      <c r="F40" s="44">
        <f>HLOOKUP(D40,'Emission Factor Methodology'!$B$6:$I$7,2,0)</f>
        <v>1</v>
      </c>
      <c r="G40" s="43">
        <f>IFERROR(VLOOKUP(C40,'Emission Factor Methodology'!$A$11:$I$21,MATCH(D40,'Emission Factor Methodology'!$A$11:$I$11,0),0),0)</f>
        <v>0.00050000000000000001</v>
      </c>
      <c r="H40" s="44">
        <f>IFERROR((1-VLOOKUP(C40,'Emission Factor Methodology'!$A$25:$I$34,MATCH(D40,'Emission Factor Methodology'!$A$25:$I$25,0),0)),0)</f>
        <v>0.030000000000000027</v>
      </c>
      <c r="I40" s="43">
        <f t="shared" si="2"/>
        <v>0.1314000000000001</v>
      </c>
    </row>
    <row r="41" spans="1:9" ht="15">
      <c r="A41" s="3">
        <f t="shared" si="0"/>
        <v>4738</v>
      </c>
      <c r="B41" s="5" t="s">
        <v>141</v>
      </c>
      <c r="C41" s="63" t="s">
        <v>15</v>
      </c>
      <c r="D41" s="63" t="s">
        <v>3</v>
      </c>
      <c r="E41" s="84">
        <f t="shared" si="1"/>
        <v>8760</v>
      </c>
      <c r="F41" s="44">
        <f>HLOOKUP(D41,'Emission Factor Methodology'!$B$6:$I$7,2,0)</f>
        <v>1</v>
      </c>
      <c r="G41" s="43">
        <f>IFERROR(VLOOKUP(C41,'Emission Factor Methodology'!$A$11:$I$21,MATCH(D41,'Emission Factor Methodology'!$A$11:$I$11,0),0),0)</f>
        <v>0.00050000000000000001</v>
      </c>
      <c r="H41" s="44">
        <f>IFERROR((1-VLOOKUP(C41,'Emission Factor Methodology'!$A$25:$I$34,MATCH(D41,'Emission Factor Methodology'!$A$25:$I$25,0),0)),0)</f>
        <v>0.030000000000000027</v>
      </c>
      <c r="I41" s="43">
        <f t="shared" si="2"/>
        <v>0.1314000000000001</v>
      </c>
    </row>
    <row r="42" spans="1:9" ht="15">
      <c r="A42" s="3">
        <f t="shared" si="0"/>
        <v>4739</v>
      </c>
      <c r="B42" s="5" t="s">
        <v>215</v>
      </c>
      <c r="C42" s="63" t="s">
        <v>15</v>
      </c>
      <c r="D42" s="63" t="s">
        <v>3</v>
      </c>
      <c r="E42" s="84">
        <f t="shared" si="1"/>
        <v>8760</v>
      </c>
      <c r="F42" s="44">
        <f>HLOOKUP(D42,'Emission Factor Methodology'!$B$6:$I$7,2,0)</f>
        <v>1</v>
      </c>
      <c r="G42" s="43">
        <f>IFERROR(VLOOKUP(C42,'Emission Factor Methodology'!$A$11:$I$21,MATCH(D42,'Emission Factor Methodology'!$A$11:$I$11,0),0),0)</f>
        <v>0.00050000000000000001</v>
      </c>
      <c r="H42" s="44">
        <f>IFERROR((1-VLOOKUP(C42,'Emission Factor Methodology'!$A$25:$I$34,MATCH(D42,'Emission Factor Methodology'!$A$25:$I$25,0),0)),0)</f>
        <v>0.030000000000000027</v>
      </c>
      <c r="I42" s="43">
        <f t="shared" si="2"/>
        <v>0.1314000000000001</v>
      </c>
    </row>
    <row r="43" spans="1:9" ht="15">
      <c r="A43" s="3">
        <f t="shared" si="0"/>
        <v>4740</v>
      </c>
      <c r="B43" s="5" t="s">
        <v>136</v>
      </c>
      <c r="C43" s="63" t="s">
        <v>15</v>
      </c>
      <c r="D43" s="63" t="s">
        <v>3</v>
      </c>
      <c r="E43" s="84">
        <f t="shared" si="1"/>
        <v>8760</v>
      </c>
      <c r="F43" s="44">
        <f>HLOOKUP(D43,'Emission Factor Methodology'!$B$6:$I$7,2,0)</f>
        <v>1</v>
      </c>
      <c r="G43" s="43">
        <f>IFERROR(VLOOKUP(C43,'Emission Factor Methodology'!$A$11:$I$21,MATCH(D43,'Emission Factor Methodology'!$A$11:$I$11,0),0),0)</f>
        <v>0.00050000000000000001</v>
      </c>
      <c r="H43" s="44">
        <f>IFERROR((1-VLOOKUP(C43,'Emission Factor Methodology'!$A$25:$I$34,MATCH(D43,'Emission Factor Methodology'!$A$25:$I$25,0),0)),0)</f>
        <v>0.030000000000000027</v>
      </c>
      <c r="I43" s="43">
        <f t="shared" si="2"/>
        <v>0.1314000000000001</v>
      </c>
    </row>
    <row r="44" spans="1:9" ht="15">
      <c r="A44" s="3">
        <f t="shared" si="0"/>
        <v>4741</v>
      </c>
      <c r="B44" s="5" t="s">
        <v>141</v>
      </c>
      <c r="C44" s="63" t="s">
        <v>15</v>
      </c>
      <c r="D44" s="63" t="s">
        <v>3</v>
      </c>
      <c r="E44" s="84">
        <f t="shared" si="1"/>
        <v>8760</v>
      </c>
      <c r="F44" s="44">
        <f>HLOOKUP(D44,'Emission Factor Methodology'!$B$6:$I$7,2,0)</f>
        <v>1</v>
      </c>
      <c r="G44" s="43">
        <f>IFERROR(VLOOKUP(C44,'Emission Factor Methodology'!$A$11:$I$21,MATCH(D44,'Emission Factor Methodology'!$A$11:$I$11,0),0),0)</f>
        <v>0.00050000000000000001</v>
      </c>
      <c r="H44" s="44">
        <f>IFERROR((1-VLOOKUP(C44,'Emission Factor Methodology'!$A$25:$I$34,MATCH(D44,'Emission Factor Methodology'!$A$25:$I$25,0),0)),0)</f>
        <v>0.030000000000000027</v>
      </c>
      <c r="I44" s="43">
        <f t="shared" si="2"/>
        <v>0.1314000000000001</v>
      </c>
    </row>
    <row r="45" spans="1:9" ht="15">
      <c r="A45" s="3">
        <f t="shared" si="0"/>
        <v>4742</v>
      </c>
      <c r="B45" s="5" t="s">
        <v>141</v>
      </c>
      <c r="C45" s="63" t="s">
        <v>15</v>
      </c>
      <c r="D45" s="63" t="s">
        <v>3</v>
      </c>
      <c r="E45" s="84">
        <f t="shared" si="1"/>
        <v>8760</v>
      </c>
      <c r="F45" s="44">
        <f>HLOOKUP(D45,'Emission Factor Methodology'!$B$6:$I$7,2,0)</f>
        <v>1</v>
      </c>
      <c r="G45" s="43">
        <f>IFERROR(VLOOKUP(C45,'Emission Factor Methodology'!$A$11:$I$21,MATCH(D45,'Emission Factor Methodology'!$A$11:$I$11,0),0),0)</f>
        <v>0.00050000000000000001</v>
      </c>
      <c r="H45" s="44">
        <f>IFERROR((1-VLOOKUP(C45,'Emission Factor Methodology'!$A$25:$I$34,MATCH(D45,'Emission Factor Methodology'!$A$25:$I$25,0),0)),0)</f>
        <v>0.030000000000000027</v>
      </c>
      <c r="I45" s="43">
        <f t="shared" si="2"/>
        <v>0.1314000000000001</v>
      </c>
    </row>
    <row r="46" spans="1:9" ht="15">
      <c r="A46" s="3">
        <f t="shared" si="0"/>
        <v>4743</v>
      </c>
      <c r="B46" s="5" t="s">
        <v>212</v>
      </c>
      <c r="C46" s="63" t="s">
        <v>12</v>
      </c>
      <c r="D46" s="63" t="s">
        <v>3</v>
      </c>
      <c r="E46" s="84">
        <f t="shared" si="1"/>
        <v>8760</v>
      </c>
      <c r="F46" s="44">
        <f>HLOOKUP(D46,'Emission Factor Methodology'!$B$6:$I$7,2,0)</f>
        <v>1</v>
      </c>
      <c r="G46" s="43">
        <f>IFERROR(VLOOKUP(C46,'Emission Factor Methodology'!$A$11:$I$21,MATCH(D46,'Emission Factor Methodology'!$A$11:$I$11,0),0),0)</f>
        <v>0.0088999999999999999</v>
      </c>
      <c r="H46" s="44">
        <f>IFERROR((1-VLOOKUP(C46,'Emission Factor Methodology'!$A$25:$I$34,MATCH(D46,'Emission Factor Methodology'!$A$25:$I$25,0),0)),0)</f>
        <v>0.030000000000000027</v>
      </c>
      <c r="I46" s="43">
        <f t="shared" si="2"/>
        <v>2.3389200000000021</v>
      </c>
    </row>
    <row r="47" spans="1:9" ht="15">
      <c r="A47" s="3">
        <f t="shared" si="0"/>
        <v>4744</v>
      </c>
      <c r="B47" s="5" t="s">
        <v>285</v>
      </c>
      <c r="C47" s="63" t="s">
        <v>15</v>
      </c>
      <c r="D47" s="63" t="s">
        <v>3</v>
      </c>
      <c r="E47" s="84">
        <f t="shared" si="1"/>
        <v>8760</v>
      </c>
      <c r="F47" s="44">
        <f>HLOOKUP(D47,'Emission Factor Methodology'!$B$6:$I$7,2,0)</f>
        <v>1</v>
      </c>
      <c r="G47" s="43">
        <f>IFERROR(VLOOKUP(C47,'Emission Factor Methodology'!$A$11:$I$21,MATCH(D47,'Emission Factor Methodology'!$A$11:$I$11,0),0),0)</f>
        <v>0.00050000000000000001</v>
      </c>
      <c r="H47" s="44">
        <f>IFERROR((1-VLOOKUP(C47,'Emission Factor Methodology'!$A$25:$I$34,MATCH(D47,'Emission Factor Methodology'!$A$25:$I$25,0),0)),0)</f>
        <v>0.030000000000000027</v>
      </c>
      <c r="I47" s="43">
        <f t="shared" si="2"/>
        <v>0.1314000000000001</v>
      </c>
    </row>
    <row r="48" spans="1:9" ht="15">
      <c r="A48" s="3">
        <f t="shared" si="0"/>
        <v>4745</v>
      </c>
      <c r="B48" s="5" t="s">
        <v>212</v>
      </c>
      <c r="C48" s="63" t="s">
        <v>12</v>
      </c>
      <c r="D48" s="63" t="s">
        <v>3</v>
      </c>
      <c r="E48" s="84">
        <f t="shared" si="1"/>
        <v>8760</v>
      </c>
      <c r="F48" s="44">
        <f>HLOOKUP(D48,'Emission Factor Methodology'!$B$6:$I$7,2,0)</f>
        <v>1</v>
      </c>
      <c r="G48" s="43">
        <f>IFERROR(VLOOKUP(C48,'Emission Factor Methodology'!$A$11:$I$21,MATCH(D48,'Emission Factor Methodology'!$A$11:$I$11,0),0),0)</f>
        <v>0.0088999999999999999</v>
      </c>
      <c r="H48" s="44">
        <f>IFERROR((1-VLOOKUP(C48,'Emission Factor Methodology'!$A$25:$I$34,MATCH(D48,'Emission Factor Methodology'!$A$25:$I$25,0),0)),0)</f>
        <v>0.030000000000000027</v>
      </c>
      <c r="I48" s="43">
        <f t="shared" si="2"/>
        <v>2.3389200000000021</v>
      </c>
    </row>
    <row r="49" spans="1:9" ht="15">
      <c r="A49" s="3">
        <f t="shared" si="0"/>
        <v>4746</v>
      </c>
      <c r="B49" s="5" t="s">
        <v>212</v>
      </c>
      <c r="C49" s="63" t="s">
        <v>12</v>
      </c>
      <c r="D49" s="63" t="s">
        <v>3</v>
      </c>
      <c r="E49" s="84">
        <f t="shared" si="1"/>
        <v>8760</v>
      </c>
      <c r="F49" s="44">
        <f>HLOOKUP(D49,'Emission Factor Methodology'!$B$6:$I$7,2,0)</f>
        <v>1</v>
      </c>
      <c r="G49" s="43">
        <f>IFERROR(VLOOKUP(C49,'Emission Factor Methodology'!$A$11:$I$21,MATCH(D49,'Emission Factor Methodology'!$A$11:$I$11,0),0),0)</f>
        <v>0.0088999999999999999</v>
      </c>
      <c r="H49" s="44">
        <f>IFERROR((1-VLOOKUP(C49,'Emission Factor Methodology'!$A$25:$I$34,MATCH(D49,'Emission Factor Methodology'!$A$25:$I$25,0),0)),0)</f>
        <v>0.030000000000000027</v>
      </c>
      <c r="I49" s="43">
        <f t="shared" si="2"/>
        <v>2.3389200000000021</v>
      </c>
    </row>
    <row r="50" spans="1:9" ht="15">
      <c r="A50" s="3">
        <f t="shared" si="0"/>
        <v>4747</v>
      </c>
      <c r="B50" s="5" t="s">
        <v>141</v>
      </c>
      <c r="C50" s="63" t="s">
        <v>15</v>
      </c>
      <c r="D50" s="63" t="s">
        <v>3</v>
      </c>
      <c r="E50" s="84">
        <f t="shared" si="1"/>
        <v>8760</v>
      </c>
      <c r="F50" s="44">
        <f>HLOOKUP(D50,'Emission Factor Methodology'!$B$6:$I$7,2,0)</f>
        <v>1</v>
      </c>
      <c r="G50" s="43">
        <f>IFERROR(VLOOKUP(C50,'Emission Factor Methodology'!$A$11:$I$21,MATCH(D50,'Emission Factor Methodology'!$A$11:$I$11,0),0),0)</f>
        <v>0.00050000000000000001</v>
      </c>
      <c r="H50" s="44">
        <f>IFERROR((1-VLOOKUP(C50,'Emission Factor Methodology'!$A$25:$I$34,MATCH(D50,'Emission Factor Methodology'!$A$25:$I$25,0),0)),0)</f>
        <v>0.030000000000000027</v>
      </c>
      <c r="I50" s="43">
        <f t="shared" si="2"/>
        <v>0.1314000000000001</v>
      </c>
    </row>
    <row r="51" spans="1:9" ht="15">
      <c r="A51" s="3">
        <f t="shared" si="0"/>
        <v>4748</v>
      </c>
      <c r="B51" s="5" t="s">
        <v>141</v>
      </c>
      <c r="C51" s="63" t="s">
        <v>15</v>
      </c>
      <c r="D51" s="63" t="s">
        <v>3</v>
      </c>
      <c r="E51" s="84">
        <f t="shared" si="1"/>
        <v>8760</v>
      </c>
      <c r="F51" s="44">
        <f>HLOOKUP(D51,'Emission Factor Methodology'!$B$6:$I$7,2,0)</f>
        <v>1</v>
      </c>
      <c r="G51" s="43">
        <f>IFERROR(VLOOKUP(C51,'Emission Factor Methodology'!$A$11:$I$21,MATCH(D51,'Emission Factor Methodology'!$A$11:$I$11,0),0),0)</f>
        <v>0.00050000000000000001</v>
      </c>
      <c r="H51" s="44">
        <f>IFERROR((1-VLOOKUP(C51,'Emission Factor Methodology'!$A$25:$I$34,MATCH(D51,'Emission Factor Methodology'!$A$25:$I$25,0),0)),0)</f>
        <v>0.030000000000000027</v>
      </c>
      <c r="I51" s="43">
        <f t="shared" si="2"/>
        <v>0.1314000000000001</v>
      </c>
    </row>
    <row r="52" spans="3:3" ht="15">
      <c r="C52" s="63" t="s">
        <v>223</v>
      </c>
    </row>
    <row r="53" spans="1:9" ht="15.75" customHeight="1">
      <c r="A53" s="135" t="s">
        <v>224</v>
      </c>
      <c r="B53" s="135"/>
      <c r="C53" s="135"/>
      <c r="D53" s="135"/>
      <c r="E53" s="135"/>
      <c r="F53" s="135"/>
      <c r="G53" s="135"/>
      <c r="H53" s="135"/>
      <c r="I53" s="135"/>
    </row>
    <row r="54" spans="3:3" ht="15">
      <c r="C54" s="63" t="s">
        <v>223</v>
      </c>
    </row>
    <row r="55" spans="3:3" ht="15">
      <c r="C55" s="63" t="s">
        <v>223</v>
      </c>
    </row>
    <row r="56" spans="3:3" ht="15">
      <c r="C56" s="63" t="s">
        <v>223</v>
      </c>
    </row>
    <row r="57" spans="3:3" ht="15">
      <c r="C57" s="63" t="s">
        <v>223</v>
      </c>
    </row>
    <row r="58" spans="3:3" ht="15">
      <c r="C58" s="63" t="s">
        <v>223</v>
      </c>
    </row>
    <row r="59" spans="3:3" ht="15">
      <c r="C59" s="63" t="s">
        <v>223</v>
      </c>
    </row>
    <row r="60" spans="3:3" ht="15">
      <c r="C60" s="63" t="s">
        <v>223</v>
      </c>
    </row>
    <row r="61" spans="3:3" ht="15">
      <c r="C61" s="63" t="s">
        <v>223</v>
      </c>
    </row>
    <row r="62" spans="3:3" ht="15">
      <c r="C62" s="63" t="s">
        <v>223</v>
      </c>
    </row>
    <row r="63" spans="3:3" ht="15">
      <c r="C63" s="63" t="s">
        <v>223</v>
      </c>
    </row>
    <row r="64" spans="3:3" ht="15">
      <c r="C64" s="63" t="s">
        <v>223</v>
      </c>
    </row>
    <row r="65" spans="3:3" ht="15">
      <c r="C65" s="63" t="s">
        <v>223</v>
      </c>
    </row>
    <row r="66" spans="3:3" ht="15">
      <c r="C66" s="63" t="s">
        <v>223</v>
      </c>
    </row>
    <row r="67" spans="3:3" ht="15">
      <c r="C67" s="63" t="s">
        <v>223</v>
      </c>
    </row>
    <row r="68" spans="3:3" ht="15">
      <c r="C68" s="63" t="s">
        <v>223</v>
      </c>
    </row>
    <row r="69" spans="3:3" ht="15">
      <c r="C69" s="63" t="s">
        <v>223</v>
      </c>
    </row>
    <row r="70" spans="3:3" ht="15">
      <c r="C70" s="63" t="s">
        <v>223</v>
      </c>
    </row>
    <row r="71" spans="3:3" ht="15">
      <c r="C71" s="63" t="s">
        <v>223</v>
      </c>
    </row>
    <row r="72" spans="3:3" ht="15">
      <c r="C72" s="63" t="s">
        <v>223</v>
      </c>
    </row>
    <row r="73" spans="3:3" ht="15">
      <c r="C73" s="63" t="s">
        <v>223</v>
      </c>
    </row>
    <row r="74" spans="3:3" ht="15">
      <c r="C74" s="63" t="s">
        <v>223</v>
      </c>
    </row>
    <row r="75" spans="3:3" ht="15">
      <c r="C75" s="63" t="s">
        <v>223</v>
      </c>
    </row>
    <row r="76" spans="3:3" ht="15">
      <c r="C76" s="63" t="s">
        <v>223</v>
      </c>
    </row>
    <row r="77" spans="3:3" ht="15">
      <c r="C77" s="63" t="s">
        <v>223</v>
      </c>
    </row>
    <row r="78" spans="3:3" ht="15">
      <c r="C78" s="63" t="s">
        <v>223</v>
      </c>
    </row>
    <row r="79" spans="3:3" ht="15">
      <c r="C79" s="63" t="s">
        <v>223</v>
      </c>
    </row>
    <row r="80" spans="3:3" ht="15">
      <c r="C80" s="63" t="s">
        <v>223</v>
      </c>
    </row>
    <row r="81" spans="3:3" ht="15">
      <c r="C81" s="63" t="s">
        <v>223</v>
      </c>
    </row>
    <row r="82" spans="3:3" ht="15">
      <c r="C82" s="63" t="s">
        <v>223</v>
      </c>
    </row>
    <row r="83" spans="3:3" ht="15">
      <c r="C83" s="63" t="s">
        <v>223</v>
      </c>
    </row>
    <row r="84" spans="3:3" ht="15">
      <c r="C84" s="63" t="s">
        <v>223</v>
      </c>
    </row>
    <row r="85" spans="3:3" ht="15">
      <c r="C85" s="63" t="s">
        <v>223</v>
      </c>
    </row>
    <row r="86" spans="3:3" ht="15">
      <c r="C86" s="63" t="s">
        <v>223</v>
      </c>
    </row>
    <row r="87" spans="3:3" ht="15">
      <c r="C87" s="63" t="s">
        <v>223</v>
      </c>
    </row>
    <row r="88" spans="3:3" ht="15">
      <c r="C88" s="63" t="s">
        <v>223</v>
      </c>
    </row>
    <row r="89" spans="3:3" ht="15">
      <c r="C89" s="63" t="s">
        <v>223</v>
      </c>
    </row>
    <row r="90" spans="3:3" ht="15">
      <c r="C90" s="63" t="s">
        <v>223</v>
      </c>
    </row>
    <row r="91" spans="3:3" ht="15">
      <c r="C91" s="63" t="s">
        <v>223</v>
      </c>
    </row>
    <row r="92" spans="3:3" ht="15">
      <c r="C92" s="63" t="s">
        <v>223</v>
      </c>
    </row>
    <row r="93" spans="3:3" ht="15">
      <c r="C93" s="63" t="s">
        <v>223</v>
      </c>
    </row>
    <row r="94" spans="3:3" ht="15">
      <c r="C94" s="63" t="s">
        <v>223</v>
      </c>
    </row>
    <row r="95" spans="3:3" ht="15">
      <c r="C95" s="63" t="s">
        <v>223</v>
      </c>
    </row>
    <row r="96" spans="3:3" ht="15">
      <c r="C96" s="63" t="s">
        <v>223</v>
      </c>
    </row>
    <row r="97" spans="3:3" ht="15">
      <c r="C97" s="63" t="s">
        <v>223</v>
      </c>
    </row>
    <row r="98" spans="3:3" ht="15">
      <c r="C98" s="63" t="s">
        <v>223</v>
      </c>
    </row>
    <row r="99" spans="3:3" ht="15">
      <c r="C99" s="63" t="s">
        <v>223</v>
      </c>
    </row>
    <row r="100" spans="3:3" ht="15">
      <c r="C100" s="63" t="s">
        <v>223</v>
      </c>
    </row>
    <row r="101" spans="3:3" ht="15">
      <c r="C101" s="63" t="s">
        <v>223</v>
      </c>
    </row>
    <row r="102" spans="3:3" ht="15">
      <c r="C102" s="63" t="s">
        <v>223</v>
      </c>
    </row>
    <row r="103" spans="3:3" ht="15">
      <c r="C103" s="63" t="s">
        <v>223</v>
      </c>
    </row>
    <row r="104" spans="3:3" ht="15">
      <c r="C104" s="63" t="s">
        <v>223</v>
      </c>
    </row>
    <row r="105" spans="3:3" ht="15">
      <c r="C105" s="63" t="s">
        <v>223</v>
      </c>
    </row>
    <row r="106" spans="3:3" ht="15">
      <c r="C106" s="63" t="s">
        <v>223</v>
      </c>
    </row>
    <row r="107" spans="3:3" ht="15">
      <c r="C107" s="63" t="s">
        <v>223</v>
      </c>
    </row>
    <row r="108" spans="3:3" ht="15">
      <c r="C108" s="63" t="s">
        <v>223</v>
      </c>
    </row>
    <row r="109" spans="3:3" ht="15">
      <c r="C109" s="63" t="s">
        <v>223</v>
      </c>
    </row>
    <row r="110" spans="3:3" ht="15">
      <c r="C110" s="63" t="s">
        <v>223</v>
      </c>
    </row>
    <row r="111" spans="3:3" ht="15">
      <c r="C111" s="63" t="s">
        <v>223</v>
      </c>
    </row>
    <row r="112" spans="3:3" ht="15">
      <c r="C112" s="63" t="s">
        <v>223</v>
      </c>
    </row>
    <row r="113" spans="3:3" ht="15">
      <c r="C113" s="63" t="s">
        <v>223</v>
      </c>
    </row>
    <row r="114" spans="3:3" ht="15">
      <c r="C114" s="63" t="s">
        <v>223</v>
      </c>
    </row>
    <row r="115" spans="3:3" ht="15">
      <c r="C115" s="63" t="s">
        <v>223</v>
      </c>
    </row>
    <row r="116" spans="3:3" ht="15">
      <c r="C116" s="63" t="s">
        <v>223</v>
      </c>
    </row>
  </sheetData>
  <mergeCells count="1">
    <mergeCell ref="A53:I53"/>
  </mergeCells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ED38F2-92E9-4B7B-9579-DD89C0524E6A}">
  <dimension ref="A1:I234"/>
  <sheetViews>
    <sheetView workbookViewId="0" topLeftCell="A157">
      <selection pane="topLeft" activeCell="C179" sqref="C179"/>
    </sheetView>
  </sheetViews>
  <sheetFormatPr defaultColWidth="10.2842857142857" defaultRowHeight="15"/>
  <cols>
    <col min="1" max="1" width="10.7142857142857" style="5" customWidth="1"/>
    <col min="2" max="2" width="61.8571428571429" style="5" customWidth="1"/>
    <col min="3" max="4" width="23.5714285714286" style="63" customWidth="1"/>
    <col min="5" max="5" width="10.7142857142857" style="29" customWidth="1"/>
    <col min="6" max="6" width="10.7142857142857" style="81" customWidth="1"/>
    <col min="7" max="7" width="10.7142857142857" style="5" customWidth="1"/>
    <col min="8" max="8" width="10.7142857142857" style="74" customWidth="1"/>
    <col min="9" max="9" width="10.7142857142857" style="5" customWidth="1"/>
    <col min="10" max="16384" width="10.2857142857143" style="5"/>
  </cols>
  <sheetData>
    <row r="1" spans="1:4" ht="18.75">
      <c r="A1" s="59" t="str">
        <f>'List of Zones'!B16</f>
        <v>Zone 5</v>
      </c>
      <c r="B1" s="60" t="str">
        <f>'List of Zones'!C16</f>
        <v>High Deck - Carbon Bed Waste Water Equipment- Air Stripper - ENCLOSED</v>
      </c>
      <c r="C1" s="61"/>
      <c r="D1" s="61"/>
    </row>
    <row r="2" spans="1:9" ht="15.75" customHeight="1">
      <c r="A2" s="62"/>
      <c r="G2" s="33" t="s">
        <v>38</v>
      </c>
      <c r="H2" s="76"/>
      <c r="I2" s="34">
        <f>SUM(I4:I998)</f>
        <v>0.62877709092112477</v>
      </c>
    </row>
    <row r="3" spans="1:9" ht="45">
      <c r="A3" s="36" t="s">
        <v>39</v>
      </c>
      <c r="B3" s="36" t="s">
        <v>40</v>
      </c>
      <c r="C3" s="37" t="s">
        <v>41</v>
      </c>
      <c r="D3" s="37" t="s">
        <v>406</v>
      </c>
      <c r="E3" s="38" t="s">
        <v>43</v>
      </c>
      <c r="F3" s="39" t="s">
        <v>44</v>
      </c>
      <c r="G3" s="38" t="s">
        <v>45</v>
      </c>
      <c r="H3" s="38" t="s">
        <v>46</v>
      </c>
      <c r="I3" s="87" t="s">
        <v>47</v>
      </c>
    </row>
    <row r="4" spans="1:9" ht="15">
      <c r="A4" s="3">
        <v>5001</v>
      </c>
      <c r="B4" s="5" t="s">
        <v>286</v>
      </c>
      <c r="C4" s="63" t="s">
        <v>15</v>
      </c>
      <c r="D4" s="63" t="s">
        <v>6</v>
      </c>
      <c r="E4" s="84">
        <f>24*365</f>
        <v>8760</v>
      </c>
      <c r="F4" s="44">
        <f>HLOOKUP(D4,'Emission Factor Methodology'!$B$6:$I$7,2,0)</f>
        <v>0.0012794917329391911</v>
      </c>
      <c r="G4" s="43">
        <f>IFERROR(VLOOKUP(C4,'Emission Factor Methodology'!$A$11:$I$21,MATCH(D4,'Emission Factor Methodology'!$A$11:$I$11,0),0),0)</f>
        <v>0.00050000000000000001</v>
      </c>
      <c r="H4" s="44">
        <f>IFERROR((1-VLOOKUP(C4,'Emission Factor Methodology'!$A$25:$I$34,MATCH(D4,'Emission Factor Methodology'!$A$25:$I$25,0),0)),0)</f>
        <v>0.030000000000000027</v>
      </c>
      <c r="I4" s="43">
        <f>E4*F4*G4*H4</f>
        <v>0.00016812521370820988</v>
      </c>
    </row>
    <row r="5" spans="1:9" ht="15">
      <c r="A5" s="3">
        <f t="shared" si="0" ref="A5:A68">A4+1</f>
        <v>5002</v>
      </c>
      <c r="B5" s="5" t="s">
        <v>286</v>
      </c>
      <c r="C5" s="63" t="s">
        <v>15</v>
      </c>
      <c r="D5" s="63" t="s">
        <v>6</v>
      </c>
      <c r="E5" s="84">
        <f t="shared" si="1" ref="E5:E68">24*365</f>
        <v>8760</v>
      </c>
      <c r="F5" s="44">
        <f>HLOOKUP(D5,'Emission Factor Methodology'!$B$6:$I$7,2,0)</f>
        <v>0.0012794917329391911</v>
      </c>
      <c r="G5" s="43">
        <f>IFERROR(VLOOKUP(C5,'Emission Factor Methodology'!$A$11:$I$21,MATCH(D5,'Emission Factor Methodology'!$A$11:$I$11,0),0),0)</f>
        <v>0.00050000000000000001</v>
      </c>
      <c r="H5" s="44">
        <f>IFERROR((1-VLOOKUP(C5,'Emission Factor Methodology'!$A$25:$I$34,MATCH(D5,'Emission Factor Methodology'!$A$25:$I$25,0),0)),0)</f>
        <v>0.030000000000000027</v>
      </c>
      <c r="I5" s="43">
        <f t="shared" si="2" ref="I5:I68">E5*F5*G5*H5</f>
        <v>0.00016812521370820988</v>
      </c>
    </row>
    <row r="6" spans="1:9" ht="15">
      <c r="A6" s="3">
        <f t="shared" si="0"/>
        <v>5003</v>
      </c>
      <c r="B6" s="5" t="s">
        <v>287</v>
      </c>
      <c r="C6" s="63" t="s">
        <v>15</v>
      </c>
      <c r="D6" s="63" t="s">
        <v>6</v>
      </c>
      <c r="E6" s="84">
        <f t="shared" si="1"/>
        <v>8760</v>
      </c>
      <c r="F6" s="44">
        <f>HLOOKUP(D6,'Emission Factor Methodology'!$B$6:$I$7,2,0)</f>
        <v>0.0012794917329391911</v>
      </c>
      <c r="G6" s="43">
        <f>IFERROR(VLOOKUP(C6,'Emission Factor Methodology'!$A$11:$I$21,MATCH(D6,'Emission Factor Methodology'!$A$11:$I$11,0),0),0)</f>
        <v>0.00050000000000000001</v>
      </c>
      <c r="H6" s="44">
        <f>IFERROR((1-VLOOKUP(C6,'Emission Factor Methodology'!$A$25:$I$34,MATCH(D6,'Emission Factor Methodology'!$A$25:$I$25,0),0)),0)</f>
        <v>0.030000000000000027</v>
      </c>
      <c r="I6" s="43">
        <f t="shared" si="2"/>
        <v>0.00016812521370820988</v>
      </c>
    </row>
    <row r="7" spans="1:9" ht="15">
      <c r="A7" s="3">
        <f t="shared" si="0"/>
        <v>5004</v>
      </c>
      <c r="B7" s="5" t="s">
        <v>287</v>
      </c>
      <c r="C7" s="63" t="s">
        <v>15</v>
      </c>
      <c r="D7" s="63" t="s">
        <v>6</v>
      </c>
      <c r="E7" s="84">
        <f t="shared" si="1"/>
        <v>8760</v>
      </c>
      <c r="F7" s="44">
        <f>HLOOKUP(D7,'Emission Factor Methodology'!$B$6:$I$7,2,0)</f>
        <v>0.0012794917329391911</v>
      </c>
      <c r="G7" s="43">
        <f>IFERROR(VLOOKUP(C7,'Emission Factor Methodology'!$A$11:$I$21,MATCH(D7,'Emission Factor Methodology'!$A$11:$I$11,0),0),0)</f>
        <v>0.00050000000000000001</v>
      </c>
      <c r="H7" s="44">
        <f>IFERROR((1-VLOOKUP(C7,'Emission Factor Methodology'!$A$25:$I$34,MATCH(D7,'Emission Factor Methodology'!$A$25:$I$25,0),0)),0)</f>
        <v>0.030000000000000027</v>
      </c>
      <c r="I7" s="43">
        <f t="shared" si="2"/>
        <v>0.00016812521370820988</v>
      </c>
    </row>
    <row r="8" spans="1:9" ht="15">
      <c r="A8" s="3">
        <f t="shared" si="0"/>
        <v>5005</v>
      </c>
      <c r="B8" s="5" t="s">
        <v>287</v>
      </c>
      <c r="C8" s="63" t="s">
        <v>15</v>
      </c>
      <c r="D8" s="63" t="s">
        <v>6</v>
      </c>
      <c r="E8" s="84">
        <f t="shared" si="1"/>
        <v>8760</v>
      </c>
      <c r="F8" s="44">
        <f>HLOOKUP(D8,'Emission Factor Methodology'!$B$6:$I$7,2,0)</f>
        <v>0.0012794917329391911</v>
      </c>
      <c r="G8" s="43">
        <f>IFERROR(VLOOKUP(C8,'Emission Factor Methodology'!$A$11:$I$21,MATCH(D8,'Emission Factor Methodology'!$A$11:$I$11,0),0),0)</f>
        <v>0.00050000000000000001</v>
      </c>
      <c r="H8" s="44">
        <f>IFERROR((1-VLOOKUP(C8,'Emission Factor Methodology'!$A$25:$I$34,MATCH(D8,'Emission Factor Methodology'!$A$25:$I$25,0),0)),0)</f>
        <v>0.030000000000000027</v>
      </c>
      <c r="I8" s="43">
        <f t="shared" si="2"/>
        <v>0.00016812521370820988</v>
      </c>
    </row>
    <row r="9" spans="1:9" ht="15">
      <c r="A9" s="3">
        <f t="shared" si="0"/>
        <v>5006</v>
      </c>
      <c r="B9" s="5" t="s">
        <v>287</v>
      </c>
      <c r="C9" s="63" t="s">
        <v>15</v>
      </c>
      <c r="D9" s="63" t="s">
        <v>6</v>
      </c>
      <c r="E9" s="84">
        <f t="shared" si="1"/>
        <v>8760</v>
      </c>
      <c r="F9" s="44">
        <f>HLOOKUP(D9,'Emission Factor Methodology'!$B$6:$I$7,2,0)</f>
        <v>0.0012794917329391911</v>
      </c>
      <c r="G9" s="43">
        <f>IFERROR(VLOOKUP(C9,'Emission Factor Methodology'!$A$11:$I$21,MATCH(D9,'Emission Factor Methodology'!$A$11:$I$11,0),0),0)</f>
        <v>0.00050000000000000001</v>
      </c>
      <c r="H9" s="44">
        <f>IFERROR((1-VLOOKUP(C9,'Emission Factor Methodology'!$A$25:$I$34,MATCH(D9,'Emission Factor Methodology'!$A$25:$I$25,0),0)),0)</f>
        <v>0.030000000000000027</v>
      </c>
      <c r="I9" s="43">
        <f t="shared" si="2"/>
        <v>0.00016812521370820988</v>
      </c>
    </row>
    <row r="10" spans="1:9" ht="15">
      <c r="A10" s="3">
        <f t="shared" si="0"/>
        <v>5007</v>
      </c>
      <c r="B10" s="5" t="s">
        <v>288</v>
      </c>
      <c r="C10" s="63" t="s">
        <v>15</v>
      </c>
      <c r="D10" s="63" t="s">
        <v>6</v>
      </c>
      <c r="E10" s="84">
        <f t="shared" si="1"/>
        <v>8760</v>
      </c>
      <c r="F10" s="44">
        <f>HLOOKUP(D10,'Emission Factor Methodology'!$B$6:$I$7,2,0)</f>
        <v>0.0012794917329391911</v>
      </c>
      <c r="G10" s="43">
        <f>IFERROR(VLOOKUP(C10,'Emission Factor Methodology'!$A$11:$I$21,MATCH(D10,'Emission Factor Methodology'!$A$11:$I$11,0),0),0)</f>
        <v>0.00050000000000000001</v>
      </c>
      <c r="H10" s="44">
        <f>IFERROR((1-VLOOKUP(C10,'Emission Factor Methodology'!$A$25:$I$34,MATCH(D10,'Emission Factor Methodology'!$A$25:$I$25,0),0)),0)</f>
        <v>0.030000000000000027</v>
      </c>
      <c r="I10" s="43">
        <f t="shared" si="2"/>
        <v>0.00016812521370820988</v>
      </c>
    </row>
    <row r="11" spans="1:9" ht="15">
      <c r="A11" s="3">
        <f t="shared" si="0"/>
        <v>5008</v>
      </c>
      <c r="B11" s="5" t="s">
        <v>287</v>
      </c>
      <c r="C11" s="63" t="s">
        <v>15</v>
      </c>
      <c r="D11" s="63" t="s">
        <v>6</v>
      </c>
      <c r="E11" s="84">
        <f t="shared" si="1"/>
        <v>8760</v>
      </c>
      <c r="F11" s="44">
        <f>HLOOKUP(D11,'Emission Factor Methodology'!$B$6:$I$7,2,0)</f>
        <v>0.0012794917329391911</v>
      </c>
      <c r="G11" s="43">
        <f>IFERROR(VLOOKUP(C11,'Emission Factor Methodology'!$A$11:$I$21,MATCH(D11,'Emission Factor Methodology'!$A$11:$I$11,0),0),0)</f>
        <v>0.00050000000000000001</v>
      </c>
      <c r="H11" s="44">
        <f>IFERROR((1-VLOOKUP(C11,'Emission Factor Methodology'!$A$25:$I$34,MATCH(D11,'Emission Factor Methodology'!$A$25:$I$25,0),0)),0)</f>
        <v>0.030000000000000027</v>
      </c>
      <c r="I11" s="43">
        <f t="shared" si="2"/>
        <v>0.00016812521370820988</v>
      </c>
    </row>
    <row r="12" spans="1:9" ht="15">
      <c r="A12" s="3">
        <f t="shared" si="0"/>
        <v>5009</v>
      </c>
      <c r="B12" s="5" t="s">
        <v>287</v>
      </c>
      <c r="C12" s="63" t="s">
        <v>15</v>
      </c>
      <c r="D12" s="63" t="s">
        <v>6</v>
      </c>
      <c r="E12" s="84">
        <f t="shared" si="1"/>
        <v>8760</v>
      </c>
      <c r="F12" s="44">
        <f>HLOOKUP(D12,'Emission Factor Methodology'!$B$6:$I$7,2,0)</f>
        <v>0.0012794917329391911</v>
      </c>
      <c r="G12" s="43">
        <f>IFERROR(VLOOKUP(C12,'Emission Factor Methodology'!$A$11:$I$21,MATCH(D12,'Emission Factor Methodology'!$A$11:$I$11,0),0),0)</f>
        <v>0.00050000000000000001</v>
      </c>
      <c r="H12" s="44">
        <f>IFERROR((1-VLOOKUP(C12,'Emission Factor Methodology'!$A$25:$I$34,MATCH(D12,'Emission Factor Methodology'!$A$25:$I$25,0),0)),0)</f>
        <v>0.030000000000000027</v>
      </c>
      <c r="I12" s="43">
        <f t="shared" si="2"/>
        <v>0.00016812521370820988</v>
      </c>
    </row>
    <row r="13" spans="1:9" ht="15">
      <c r="A13" s="3">
        <f t="shared" si="0"/>
        <v>5010</v>
      </c>
      <c r="B13" s="5" t="s">
        <v>287</v>
      </c>
      <c r="C13" s="63" t="s">
        <v>15</v>
      </c>
      <c r="D13" s="63" t="s">
        <v>6</v>
      </c>
      <c r="E13" s="84">
        <f t="shared" si="1"/>
        <v>8760</v>
      </c>
      <c r="F13" s="44">
        <f>HLOOKUP(D13,'Emission Factor Methodology'!$B$6:$I$7,2,0)</f>
        <v>0.0012794917329391911</v>
      </c>
      <c r="G13" s="43">
        <f>IFERROR(VLOOKUP(C13,'Emission Factor Methodology'!$A$11:$I$21,MATCH(D13,'Emission Factor Methodology'!$A$11:$I$11,0),0),0)</f>
        <v>0.00050000000000000001</v>
      </c>
      <c r="H13" s="44">
        <f>IFERROR((1-VLOOKUP(C13,'Emission Factor Methodology'!$A$25:$I$34,MATCH(D13,'Emission Factor Methodology'!$A$25:$I$25,0),0)),0)</f>
        <v>0.030000000000000027</v>
      </c>
      <c r="I13" s="43">
        <f t="shared" si="2"/>
        <v>0.00016812521370820988</v>
      </c>
    </row>
    <row r="14" spans="1:9" ht="15">
      <c r="A14" s="3">
        <f t="shared" si="0"/>
        <v>5011</v>
      </c>
      <c r="B14" s="5" t="s">
        <v>287</v>
      </c>
      <c r="C14" s="63" t="s">
        <v>15</v>
      </c>
      <c r="D14" s="63" t="s">
        <v>6</v>
      </c>
      <c r="E14" s="84">
        <f t="shared" si="1"/>
        <v>8760</v>
      </c>
      <c r="F14" s="44">
        <f>HLOOKUP(D14,'Emission Factor Methodology'!$B$6:$I$7,2,0)</f>
        <v>0.0012794917329391911</v>
      </c>
      <c r="G14" s="43">
        <f>IFERROR(VLOOKUP(C14,'Emission Factor Methodology'!$A$11:$I$21,MATCH(D14,'Emission Factor Methodology'!$A$11:$I$11,0),0),0)</f>
        <v>0.00050000000000000001</v>
      </c>
      <c r="H14" s="44">
        <f>IFERROR((1-VLOOKUP(C14,'Emission Factor Methodology'!$A$25:$I$34,MATCH(D14,'Emission Factor Methodology'!$A$25:$I$25,0),0)),0)</f>
        <v>0.030000000000000027</v>
      </c>
      <c r="I14" s="43">
        <f t="shared" si="2"/>
        <v>0.00016812521370820988</v>
      </c>
    </row>
    <row r="15" spans="1:9" ht="15">
      <c r="A15" s="3">
        <f t="shared" si="0"/>
        <v>5012</v>
      </c>
      <c r="B15" s="5" t="s">
        <v>287</v>
      </c>
      <c r="C15" s="63" t="s">
        <v>15</v>
      </c>
      <c r="D15" s="63" t="s">
        <v>6</v>
      </c>
      <c r="E15" s="84">
        <f t="shared" si="1"/>
        <v>8760</v>
      </c>
      <c r="F15" s="44">
        <f>HLOOKUP(D15,'Emission Factor Methodology'!$B$6:$I$7,2,0)</f>
        <v>0.0012794917329391911</v>
      </c>
      <c r="G15" s="43">
        <f>IFERROR(VLOOKUP(C15,'Emission Factor Methodology'!$A$11:$I$21,MATCH(D15,'Emission Factor Methodology'!$A$11:$I$11,0),0),0)</f>
        <v>0.00050000000000000001</v>
      </c>
      <c r="H15" s="44">
        <f>IFERROR((1-VLOOKUP(C15,'Emission Factor Methodology'!$A$25:$I$34,MATCH(D15,'Emission Factor Methodology'!$A$25:$I$25,0),0)),0)</f>
        <v>0.030000000000000027</v>
      </c>
      <c r="I15" s="43">
        <f t="shared" si="2"/>
        <v>0.00016812521370820988</v>
      </c>
    </row>
    <row r="16" spans="1:9" ht="15">
      <c r="A16" s="3">
        <f t="shared" si="0"/>
        <v>5013</v>
      </c>
      <c r="B16" s="5" t="s">
        <v>289</v>
      </c>
      <c r="C16" s="69" t="s">
        <v>15</v>
      </c>
      <c r="D16" s="63" t="s">
        <v>6</v>
      </c>
      <c r="E16" s="84">
        <f t="shared" si="1"/>
        <v>8760</v>
      </c>
      <c r="F16" s="44">
        <f>HLOOKUP(D16,'Emission Factor Methodology'!$B$6:$I$7,2,0)</f>
        <v>0.0012794917329391911</v>
      </c>
      <c r="G16" s="43">
        <f>IFERROR(VLOOKUP(C16,'Emission Factor Methodology'!$A$11:$I$21,MATCH(D16,'Emission Factor Methodology'!$A$11:$I$11,0),0),0)</f>
        <v>0.00050000000000000001</v>
      </c>
      <c r="H16" s="44">
        <f>IFERROR((1-VLOOKUP(C16,'Emission Factor Methodology'!$A$25:$I$34,MATCH(D16,'Emission Factor Methodology'!$A$25:$I$25,0),0)),0)</f>
        <v>0.030000000000000027</v>
      </c>
      <c r="I16" s="43">
        <f t="shared" si="2"/>
        <v>0.00016812521370820988</v>
      </c>
    </row>
    <row r="17" spans="1:9" ht="15">
      <c r="A17" s="3">
        <f t="shared" si="0"/>
        <v>5014</v>
      </c>
      <c r="B17" s="5" t="s">
        <v>290</v>
      </c>
      <c r="C17" s="63" t="s">
        <v>12</v>
      </c>
      <c r="D17" s="63" t="s">
        <v>6</v>
      </c>
      <c r="E17" s="84">
        <f t="shared" si="1"/>
        <v>8760</v>
      </c>
      <c r="F17" s="44">
        <f>HLOOKUP(D17,'Emission Factor Methodology'!$B$6:$I$7,2,0)</f>
        <v>0.0012794917329391911</v>
      </c>
      <c r="G17" s="43">
        <f>IFERROR(VLOOKUP(C17,'Emission Factor Methodology'!$A$11:$I$21,MATCH(D17,'Emission Factor Methodology'!$A$11:$I$11,0),0),0)</f>
        <v>0.0088999999999999999</v>
      </c>
      <c r="H17" s="44">
        <f>IFERROR((1-VLOOKUP(C17,'Emission Factor Methodology'!$A$25:$I$34,MATCH(D17,'Emission Factor Methodology'!$A$25:$I$25,0),0)),0)</f>
        <v>0.030000000000000027</v>
      </c>
      <c r="I17" s="43">
        <f>E17*F17*G17*H17</f>
        <v>0.0029926288040061358</v>
      </c>
    </row>
    <row r="18" spans="1:9" ht="15">
      <c r="A18" s="3">
        <f t="shared" si="0"/>
        <v>5015</v>
      </c>
      <c r="B18" s="5" t="s">
        <v>291</v>
      </c>
      <c r="C18" s="63" t="s">
        <v>15</v>
      </c>
      <c r="D18" s="63" t="s">
        <v>6</v>
      </c>
      <c r="E18" s="84">
        <f t="shared" si="1"/>
        <v>8760</v>
      </c>
      <c r="F18" s="44">
        <f>HLOOKUP(D18,'Emission Factor Methodology'!$B$6:$I$7,2,0)</f>
        <v>0.0012794917329391911</v>
      </c>
      <c r="G18" s="43">
        <f>IFERROR(VLOOKUP(C18,'Emission Factor Methodology'!$A$11:$I$21,MATCH(D18,'Emission Factor Methodology'!$A$11:$I$11,0),0),0)</f>
        <v>0.00050000000000000001</v>
      </c>
      <c r="H18" s="44">
        <f>IFERROR((1-VLOOKUP(C18,'Emission Factor Methodology'!$A$25:$I$34,MATCH(D18,'Emission Factor Methodology'!$A$25:$I$25,0),0)),0)</f>
        <v>0.030000000000000027</v>
      </c>
      <c r="I18" s="43">
        <f t="shared" si="2"/>
        <v>0.00016812521370820988</v>
      </c>
    </row>
    <row r="19" spans="1:9" ht="15">
      <c r="A19" s="3">
        <f t="shared" si="0"/>
        <v>5016</v>
      </c>
      <c r="B19" s="5" t="s">
        <v>241</v>
      </c>
      <c r="C19" s="63" t="s">
        <v>15</v>
      </c>
      <c r="D19" s="63" t="s">
        <v>6</v>
      </c>
      <c r="E19" s="84">
        <f t="shared" si="1"/>
        <v>8760</v>
      </c>
      <c r="F19" s="44">
        <f>HLOOKUP(D19,'Emission Factor Methodology'!$B$6:$I$7,2,0)</f>
        <v>0.0012794917329391911</v>
      </c>
      <c r="G19" s="43">
        <f>IFERROR(VLOOKUP(C19,'Emission Factor Methodology'!$A$11:$I$21,MATCH(D19,'Emission Factor Methodology'!$A$11:$I$11,0),0),0)</f>
        <v>0.00050000000000000001</v>
      </c>
      <c r="H19" s="44">
        <f>IFERROR((1-VLOOKUP(C19,'Emission Factor Methodology'!$A$25:$I$34,MATCH(D19,'Emission Factor Methodology'!$A$25:$I$25,0),0)),0)</f>
        <v>0.030000000000000027</v>
      </c>
      <c r="I19" s="43">
        <f t="shared" si="2"/>
        <v>0.00016812521370820988</v>
      </c>
    </row>
    <row r="20" spans="1:9" ht="15">
      <c r="A20" s="3">
        <f t="shared" si="0"/>
        <v>5017</v>
      </c>
      <c r="B20" s="5" t="s">
        <v>292</v>
      </c>
      <c r="C20" s="63" t="s">
        <v>12</v>
      </c>
      <c r="D20" s="63" t="s">
        <v>6</v>
      </c>
      <c r="E20" s="84">
        <f t="shared" si="1"/>
        <v>8760</v>
      </c>
      <c r="F20" s="44">
        <f>HLOOKUP(D20,'Emission Factor Methodology'!$B$6:$I$7,2,0)</f>
        <v>0.0012794917329391911</v>
      </c>
      <c r="G20" s="43">
        <f>IFERROR(VLOOKUP(C20,'Emission Factor Methodology'!$A$11:$I$21,MATCH(D20,'Emission Factor Methodology'!$A$11:$I$11,0),0),0)</f>
        <v>0.0088999999999999999</v>
      </c>
      <c r="H20" s="44">
        <f>IFERROR((1-VLOOKUP(C20,'Emission Factor Methodology'!$A$25:$I$34,MATCH(D20,'Emission Factor Methodology'!$A$25:$I$25,0),0)),0)</f>
        <v>0.030000000000000027</v>
      </c>
      <c r="I20" s="43">
        <f t="shared" si="2"/>
        <v>0.0029926288040061358</v>
      </c>
    </row>
    <row r="21" spans="1:9" ht="15">
      <c r="A21" s="3">
        <f t="shared" si="0"/>
        <v>5018</v>
      </c>
      <c r="B21" s="5" t="s">
        <v>293</v>
      </c>
      <c r="C21" s="63" t="s">
        <v>12</v>
      </c>
      <c r="D21" s="63" t="s">
        <v>6</v>
      </c>
      <c r="E21" s="84">
        <f t="shared" si="1"/>
        <v>8760</v>
      </c>
      <c r="F21" s="44">
        <f>HLOOKUP(D21,'Emission Factor Methodology'!$B$6:$I$7,2,0)</f>
        <v>0.0012794917329391911</v>
      </c>
      <c r="G21" s="43">
        <f>IFERROR(VLOOKUP(C21,'Emission Factor Methodology'!$A$11:$I$21,MATCH(D21,'Emission Factor Methodology'!$A$11:$I$11,0),0),0)</f>
        <v>0.0088999999999999999</v>
      </c>
      <c r="H21" s="44">
        <f>IFERROR((1-VLOOKUP(C21,'Emission Factor Methodology'!$A$25:$I$34,MATCH(D21,'Emission Factor Methodology'!$A$25:$I$25,0),0)),0)</f>
        <v>0.030000000000000027</v>
      </c>
      <c r="I21" s="43">
        <f t="shared" si="2"/>
        <v>0.0029926288040061358</v>
      </c>
    </row>
    <row r="22" spans="1:9" ht="15">
      <c r="A22" s="3">
        <f t="shared" si="0"/>
        <v>5019</v>
      </c>
      <c r="B22" s="5" t="s">
        <v>136</v>
      </c>
      <c r="C22" s="63" t="s">
        <v>15</v>
      </c>
      <c r="D22" s="63" t="s">
        <v>6</v>
      </c>
      <c r="E22" s="84">
        <f t="shared" si="1"/>
        <v>8760</v>
      </c>
      <c r="F22" s="44">
        <f>HLOOKUP(D22,'Emission Factor Methodology'!$B$6:$I$7,2,0)</f>
        <v>0.0012794917329391911</v>
      </c>
      <c r="G22" s="43">
        <f>IFERROR(VLOOKUP(C22,'Emission Factor Methodology'!$A$11:$I$21,MATCH(D22,'Emission Factor Methodology'!$A$11:$I$11,0),0),0)</f>
        <v>0.00050000000000000001</v>
      </c>
      <c r="H22" s="44">
        <f>IFERROR((1-VLOOKUP(C22,'Emission Factor Methodology'!$A$25:$I$34,MATCH(D22,'Emission Factor Methodology'!$A$25:$I$25,0),0)),0)</f>
        <v>0.030000000000000027</v>
      </c>
      <c r="I22" s="43">
        <f t="shared" si="2"/>
        <v>0.00016812521370820988</v>
      </c>
    </row>
    <row r="23" spans="1:9" ht="15">
      <c r="A23" s="3">
        <f t="shared" si="0"/>
        <v>5020</v>
      </c>
      <c r="B23" s="5" t="s">
        <v>292</v>
      </c>
      <c r="C23" s="63" t="s">
        <v>12</v>
      </c>
      <c r="D23" s="63" t="s">
        <v>6</v>
      </c>
      <c r="E23" s="84">
        <f t="shared" si="1"/>
        <v>8760</v>
      </c>
      <c r="F23" s="44">
        <f>HLOOKUP(D23,'Emission Factor Methodology'!$B$6:$I$7,2,0)</f>
        <v>0.0012794917329391911</v>
      </c>
      <c r="G23" s="43">
        <f>IFERROR(VLOOKUP(C23,'Emission Factor Methodology'!$A$11:$I$21,MATCH(D23,'Emission Factor Methodology'!$A$11:$I$11,0),0),0)</f>
        <v>0.0088999999999999999</v>
      </c>
      <c r="H23" s="44">
        <f>IFERROR((1-VLOOKUP(C23,'Emission Factor Methodology'!$A$25:$I$34,MATCH(D23,'Emission Factor Methodology'!$A$25:$I$25,0),0)),0)</f>
        <v>0.030000000000000027</v>
      </c>
      <c r="I23" s="43">
        <f t="shared" si="2"/>
        <v>0.0029926288040061358</v>
      </c>
    </row>
    <row r="24" spans="1:9" ht="15">
      <c r="A24" s="3">
        <f t="shared" si="0"/>
        <v>5021</v>
      </c>
      <c r="B24" s="5" t="s">
        <v>294</v>
      </c>
      <c r="C24" s="63" t="s">
        <v>15</v>
      </c>
      <c r="D24" s="63" t="s">
        <v>6</v>
      </c>
      <c r="E24" s="84">
        <f t="shared" si="1"/>
        <v>8760</v>
      </c>
      <c r="F24" s="44">
        <f>HLOOKUP(D24,'Emission Factor Methodology'!$B$6:$I$7,2,0)</f>
        <v>0.0012794917329391911</v>
      </c>
      <c r="G24" s="43">
        <f>IFERROR(VLOOKUP(C24,'Emission Factor Methodology'!$A$11:$I$21,MATCH(D24,'Emission Factor Methodology'!$A$11:$I$11,0),0),0)</f>
        <v>0.00050000000000000001</v>
      </c>
      <c r="H24" s="44">
        <f>IFERROR((1-VLOOKUP(C24,'Emission Factor Methodology'!$A$25:$I$34,MATCH(D24,'Emission Factor Methodology'!$A$25:$I$25,0),0)),0)</f>
        <v>0.030000000000000027</v>
      </c>
      <c r="I24" s="43">
        <f t="shared" si="2"/>
        <v>0.00016812521370820988</v>
      </c>
    </row>
    <row r="25" spans="1:9" ht="15">
      <c r="A25" s="3">
        <f t="shared" si="0"/>
        <v>5022</v>
      </c>
      <c r="B25" s="5" t="s">
        <v>138</v>
      </c>
      <c r="C25" s="63" t="s">
        <v>15</v>
      </c>
      <c r="D25" s="63" t="s">
        <v>6</v>
      </c>
      <c r="E25" s="84">
        <f t="shared" si="1"/>
        <v>8760</v>
      </c>
      <c r="F25" s="44">
        <f>HLOOKUP(D25,'Emission Factor Methodology'!$B$6:$I$7,2,0)</f>
        <v>0.0012794917329391911</v>
      </c>
      <c r="G25" s="43">
        <f>IFERROR(VLOOKUP(C25,'Emission Factor Methodology'!$A$11:$I$21,MATCH(D25,'Emission Factor Methodology'!$A$11:$I$11,0),0),0)</f>
        <v>0.00050000000000000001</v>
      </c>
      <c r="H25" s="44">
        <f>IFERROR((1-VLOOKUP(C25,'Emission Factor Methodology'!$A$25:$I$34,MATCH(D25,'Emission Factor Methodology'!$A$25:$I$25,0),0)),0)</f>
        <v>0.030000000000000027</v>
      </c>
      <c r="I25" s="43">
        <f t="shared" si="2"/>
        <v>0.00016812521370820988</v>
      </c>
    </row>
    <row r="26" spans="1:9" ht="15">
      <c r="A26" s="3">
        <f t="shared" si="0"/>
        <v>5023</v>
      </c>
      <c r="B26" s="5" t="s">
        <v>213</v>
      </c>
      <c r="C26" s="69" t="s">
        <v>15</v>
      </c>
      <c r="D26" s="63" t="s">
        <v>6</v>
      </c>
      <c r="E26" s="84">
        <f t="shared" si="1"/>
        <v>8760</v>
      </c>
      <c r="F26" s="44">
        <f>HLOOKUP(D26,'Emission Factor Methodology'!$B$6:$I$7,2,0)</f>
        <v>0.0012794917329391911</v>
      </c>
      <c r="G26" s="43">
        <f>IFERROR(VLOOKUP(C26,'Emission Factor Methodology'!$A$11:$I$21,MATCH(D26,'Emission Factor Methodology'!$A$11:$I$11,0),0),0)</f>
        <v>0.00050000000000000001</v>
      </c>
      <c r="H26" s="44">
        <f>IFERROR((1-VLOOKUP(C26,'Emission Factor Methodology'!$A$25:$I$34,MATCH(D26,'Emission Factor Methodology'!$A$25:$I$25,0),0)),0)</f>
        <v>0.030000000000000027</v>
      </c>
      <c r="I26" s="43">
        <f t="shared" si="2"/>
        <v>0.00016812521370820988</v>
      </c>
    </row>
    <row r="27" spans="1:9" ht="15">
      <c r="A27" s="3">
        <f t="shared" si="0"/>
        <v>5024</v>
      </c>
      <c r="B27" s="5" t="s">
        <v>294</v>
      </c>
      <c r="C27" s="63" t="s">
        <v>15</v>
      </c>
      <c r="D27" s="63" t="s">
        <v>6</v>
      </c>
      <c r="E27" s="84">
        <f t="shared" si="1"/>
        <v>8760</v>
      </c>
      <c r="F27" s="44">
        <f>HLOOKUP(D27,'Emission Factor Methodology'!$B$6:$I$7,2,0)</f>
        <v>0.0012794917329391911</v>
      </c>
      <c r="G27" s="43">
        <f>IFERROR(VLOOKUP(C27,'Emission Factor Methodology'!$A$11:$I$21,MATCH(D27,'Emission Factor Methodology'!$A$11:$I$11,0),0),0)</f>
        <v>0.00050000000000000001</v>
      </c>
      <c r="H27" s="44">
        <f>IFERROR((1-VLOOKUP(C27,'Emission Factor Methodology'!$A$25:$I$34,MATCH(D27,'Emission Factor Methodology'!$A$25:$I$25,0),0)),0)</f>
        <v>0.030000000000000027</v>
      </c>
      <c r="I27" s="43">
        <f t="shared" si="2"/>
        <v>0.00016812521370820988</v>
      </c>
    </row>
    <row r="28" spans="1:9" ht="15">
      <c r="A28" s="3">
        <f t="shared" si="0"/>
        <v>5025</v>
      </c>
      <c r="B28" s="5" t="s">
        <v>138</v>
      </c>
      <c r="C28" s="63" t="s">
        <v>15</v>
      </c>
      <c r="D28" s="63" t="s">
        <v>6</v>
      </c>
      <c r="E28" s="84">
        <f t="shared" si="1"/>
        <v>8760</v>
      </c>
      <c r="F28" s="44">
        <f>HLOOKUP(D28,'Emission Factor Methodology'!$B$6:$I$7,2,0)</f>
        <v>0.0012794917329391911</v>
      </c>
      <c r="G28" s="43">
        <f>IFERROR(VLOOKUP(C28,'Emission Factor Methodology'!$A$11:$I$21,MATCH(D28,'Emission Factor Methodology'!$A$11:$I$11,0),0),0)</f>
        <v>0.00050000000000000001</v>
      </c>
      <c r="H28" s="44">
        <f>IFERROR((1-VLOOKUP(C28,'Emission Factor Methodology'!$A$25:$I$34,MATCH(D28,'Emission Factor Methodology'!$A$25:$I$25,0),0)),0)</f>
        <v>0.030000000000000027</v>
      </c>
      <c r="I28" s="43">
        <f t="shared" si="2"/>
        <v>0.00016812521370820988</v>
      </c>
    </row>
    <row r="29" spans="1:9" ht="15">
      <c r="A29" s="3">
        <f t="shared" si="0"/>
        <v>5026</v>
      </c>
      <c r="B29" s="5" t="s">
        <v>232</v>
      </c>
      <c r="C29" s="69" t="s">
        <v>15</v>
      </c>
      <c r="D29" s="63" t="s">
        <v>6</v>
      </c>
      <c r="E29" s="84">
        <f t="shared" si="1"/>
        <v>8760</v>
      </c>
      <c r="F29" s="44">
        <f>HLOOKUP(D29,'Emission Factor Methodology'!$B$6:$I$7,2,0)</f>
        <v>0.0012794917329391911</v>
      </c>
      <c r="G29" s="43">
        <f>IFERROR(VLOOKUP(C29,'Emission Factor Methodology'!$A$11:$I$21,MATCH(D29,'Emission Factor Methodology'!$A$11:$I$11,0),0),0)</f>
        <v>0.00050000000000000001</v>
      </c>
      <c r="H29" s="44">
        <f>IFERROR((1-VLOOKUP(C29,'Emission Factor Methodology'!$A$25:$I$34,MATCH(D29,'Emission Factor Methodology'!$A$25:$I$25,0),0)),0)</f>
        <v>0.030000000000000027</v>
      </c>
      <c r="I29" s="43">
        <f t="shared" si="2"/>
        <v>0.00016812521370820988</v>
      </c>
    </row>
    <row r="30" spans="1:9" ht="15">
      <c r="A30" s="3">
        <f t="shared" si="0"/>
        <v>5027</v>
      </c>
      <c r="B30" s="5" t="s">
        <v>294</v>
      </c>
      <c r="C30" s="63" t="s">
        <v>15</v>
      </c>
      <c r="D30" s="63" t="s">
        <v>6</v>
      </c>
      <c r="E30" s="84">
        <f t="shared" si="1"/>
        <v>8760</v>
      </c>
      <c r="F30" s="44">
        <f>HLOOKUP(D30,'Emission Factor Methodology'!$B$6:$I$7,2,0)</f>
        <v>0.0012794917329391911</v>
      </c>
      <c r="G30" s="43">
        <f>IFERROR(VLOOKUP(C30,'Emission Factor Methodology'!$A$11:$I$21,MATCH(D30,'Emission Factor Methodology'!$A$11:$I$11,0),0),0)</f>
        <v>0.00050000000000000001</v>
      </c>
      <c r="H30" s="44">
        <f>IFERROR((1-VLOOKUP(C30,'Emission Factor Methodology'!$A$25:$I$34,MATCH(D30,'Emission Factor Methodology'!$A$25:$I$25,0),0)),0)</f>
        <v>0.030000000000000027</v>
      </c>
      <c r="I30" s="43">
        <f t="shared" si="2"/>
        <v>0.00016812521370820988</v>
      </c>
    </row>
    <row r="31" spans="1:9" ht="15">
      <c r="A31" s="3">
        <f t="shared" si="0"/>
        <v>5028</v>
      </c>
      <c r="B31" s="5" t="s">
        <v>292</v>
      </c>
      <c r="C31" s="63" t="s">
        <v>12</v>
      </c>
      <c r="D31" s="63" t="s">
        <v>6</v>
      </c>
      <c r="E31" s="84">
        <f t="shared" si="1"/>
        <v>8760</v>
      </c>
      <c r="F31" s="44">
        <f>HLOOKUP(D31,'Emission Factor Methodology'!$B$6:$I$7,2,0)</f>
        <v>0.0012794917329391911</v>
      </c>
      <c r="G31" s="43">
        <f>IFERROR(VLOOKUP(C31,'Emission Factor Methodology'!$A$11:$I$21,MATCH(D31,'Emission Factor Methodology'!$A$11:$I$11,0),0),0)</f>
        <v>0.0088999999999999999</v>
      </c>
      <c r="H31" s="44">
        <f>IFERROR((1-VLOOKUP(C31,'Emission Factor Methodology'!$A$25:$I$34,MATCH(D31,'Emission Factor Methodology'!$A$25:$I$25,0),0)),0)</f>
        <v>0.030000000000000027</v>
      </c>
      <c r="I31" s="43">
        <f t="shared" si="2"/>
        <v>0.0029926288040061358</v>
      </c>
    </row>
    <row r="32" spans="1:9" ht="15">
      <c r="A32" s="3">
        <f t="shared" si="0"/>
        <v>5029</v>
      </c>
      <c r="B32" s="5" t="s">
        <v>230</v>
      </c>
      <c r="C32" s="63" t="s">
        <v>12</v>
      </c>
      <c r="D32" s="63" t="s">
        <v>6</v>
      </c>
      <c r="E32" s="84">
        <f t="shared" si="1"/>
        <v>8760</v>
      </c>
      <c r="F32" s="44">
        <f>HLOOKUP(D32,'Emission Factor Methodology'!$B$6:$I$7,2,0)</f>
        <v>0.0012794917329391911</v>
      </c>
      <c r="G32" s="43">
        <f>IFERROR(VLOOKUP(C32,'Emission Factor Methodology'!$A$11:$I$21,MATCH(D32,'Emission Factor Methodology'!$A$11:$I$11,0),0),0)</f>
        <v>0.0088999999999999999</v>
      </c>
      <c r="H32" s="44">
        <f>IFERROR((1-VLOOKUP(C32,'Emission Factor Methodology'!$A$25:$I$34,MATCH(D32,'Emission Factor Methodology'!$A$25:$I$25,0),0)),0)</f>
        <v>0.030000000000000027</v>
      </c>
      <c r="I32" s="43">
        <f t="shared" si="2"/>
        <v>0.0029926288040061358</v>
      </c>
    </row>
    <row r="33" spans="1:9" ht="15">
      <c r="A33" s="3">
        <f t="shared" si="0"/>
        <v>5030</v>
      </c>
      <c r="B33" s="5" t="s">
        <v>295</v>
      </c>
      <c r="C33" s="63" t="s">
        <v>15</v>
      </c>
      <c r="D33" s="63" t="s">
        <v>6</v>
      </c>
      <c r="E33" s="84">
        <f t="shared" si="1"/>
        <v>8760</v>
      </c>
      <c r="F33" s="44">
        <f>HLOOKUP(D33,'Emission Factor Methodology'!$B$6:$I$7,2,0)</f>
        <v>0.0012794917329391911</v>
      </c>
      <c r="G33" s="43">
        <f>IFERROR(VLOOKUP(C33,'Emission Factor Methodology'!$A$11:$I$21,MATCH(D33,'Emission Factor Methodology'!$A$11:$I$11,0),0),0)</f>
        <v>0.00050000000000000001</v>
      </c>
      <c r="H33" s="44">
        <f>IFERROR((1-VLOOKUP(C33,'Emission Factor Methodology'!$A$25:$I$34,MATCH(D33,'Emission Factor Methodology'!$A$25:$I$25,0),0)),0)</f>
        <v>0.030000000000000027</v>
      </c>
      <c r="I33" s="43">
        <f t="shared" si="2"/>
        <v>0.00016812521370820988</v>
      </c>
    </row>
    <row r="34" spans="1:9" ht="15">
      <c r="A34" s="3">
        <f t="shared" si="0"/>
        <v>5031</v>
      </c>
      <c r="B34" s="5" t="s">
        <v>212</v>
      </c>
      <c r="C34" s="63" t="s">
        <v>12</v>
      </c>
      <c r="D34" s="63" t="s">
        <v>6</v>
      </c>
      <c r="E34" s="84">
        <f t="shared" si="1"/>
        <v>8760</v>
      </c>
      <c r="F34" s="44">
        <f>HLOOKUP(D34,'Emission Factor Methodology'!$B$6:$I$7,2,0)</f>
        <v>0.0012794917329391911</v>
      </c>
      <c r="G34" s="43">
        <f>IFERROR(VLOOKUP(C34,'Emission Factor Methodology'!$A$11:$I$21,MATCH(D34,'Emission Factor Methodology'!$A$11:$I$11,0),0),0)</f>
        <v>0.0088999999999999999</v>
      </c>
      <c r="H34" s="44">
        <f>IFERROR((1-VLOOKUP(C34,'Emission Factor Methodology'!$A$25:$I$34,MATCH(D34,'Emission Factor Methodology'!$A$25:$I$25,0),0)),0)</f>
        <v>0.030000000000000027</v>
      </c>
      <c r="I34" s="43">
        <f t="shared" si="2"/>
        <v>0.0029926288040061358</v>
      </c>
    </row>
    <row r="35" spans="1:9" ht="15">
      <c r="A35" s="3">
        <f t="shared" si="0"/>
        <v>5032</v>
      </c>
      <c r="B35" s="5" t="s">
        <v>213</v>
      </c>
      <c r="C35" s="69" t="s">
        <v>15</v>
      </c>
      <c r="D35" s="63" t="s">
        <v>6</v>
      </c>
      <c r="E35" s="84">
        <f t="shared" si="1"/>
        <v>8760</v>
      </c>
      <c r="F35" s="44">
        <f>HLOOKUP(D35,'Emission Factor Methodology'!$B$6:$I$7,2,0)</f>
        <v>0.0012794917329391911</v>
      </c>
      <c r="G35" s="43">
        <f>IFERROR(VLOOKUP(C35,'Emission Factor Methodology'!$A$11:$I$21,MATCH(D35,'Emission Factor Methodology'!$A$11:$I$11,0),0),0)</f>
        <v>0.00050000000000000001</v>
      </c>
      <c r="H35" s="44">
        <f>IFERROR((1-VLOOKUP(C35,'Emission Factor Methodology'!$A$25:$I$34,MATCH(D35,'Emission Factor Methodology'!$A$25:$I$25,0),0)),0)</f>
        <v>0.030000000000000027</v>
      </c>
      <c r="I35" s="43">
        <f t="shared" si="2"/>
        <v>0.00016812521370820988</v>
      </c>
    </row>
    <row r="36" spans="1:9" ht="15">
      <c r="A36" s="3">
        <f t="shared" si="0"/>
        <v>5033</v>
      </c>
      <c r="B36" s="5" t="s">
        <v>230</v>
      </c>
      <c r="C36" s="63" t="s">
        <v>12</v>
      </c>
      <c r="D36" s="63" t="s">
        <v>6</v>
      </c>
      <c r="E36" s="84">
        <f t="shared" si="1"/>
        <v>8760</v>
      </c>
      <c r="F36" s="44">
        <f>HLOOKUP(D36,'Emission Factor Methodology'!$B$6:$I$7,2,0)</f>
        <v>0.0012794917329391911</v>
      </c>
      <c r="G36" s="43">
        <f>IFERROR(VLOOKUP(C36,'Emission Factor Methodology'!$A$11:$I$21,MATCH(D36,'Emission Factor Methodology'!$A$11:$I$11,0),0),0)</f>
        <v>0.0088999999999999999</v>
      </c>
      <c r="H36" s="44">
        <f>IFERROR((1-VLOOKUP(C36,'Emission Factor Methodology'!$A$25:$I$34,MATCH(D36,'Emission Factor Methodology'!$A$25:$I$25,0),0)),0)</f>
        <v>0.030000000000000027</v>
      </c>
      <c r="I36" s="43">
        <f t="shared" si="2"/>
        <v>0.0029926288040061358</v>
      </c>
    </row>
    <row r="37" spans="1:9" ht="15">
      <c r="A37" s="3">
        <f t="shared" si="0"/>
        <v>5034</v>
      </c>
      <c r="B37" s="5" t="s">
        <v>293</v>
      </c>
      <c r="C37" s="63" t="s">
        <v>12</v>
      </c>
      <c r="D37" s="63" t="s">
        <v>6</v>
      </c>
      <c r="E37" s="84">
        <f t="shared" si="1"/>
        <v>8760</v>
      </c>
      <c r="F37" s="44">
        <f>HLOOKUP(D37,'Emission Factor Methodology'!$B$6:$I$7,2,0)</f>
        <v>0.0012794917329391911</v>
      </c>
      <c r="G37" s="43">
        <f>IFERROR(VLOOKUP(C37,'Emission Factor Methodology'!$A$11:$I$21,MATCH(D37,'Emission Factor Methodology'!$A$11:$I$11,0),0),0)</f>
        <v>0.0088999999999999999</v>
      </c>
      <c r="H37" s="44">
        <f>IFERROR((1-VLOOKUP(C37,'Emission Factor Methodology'!$A$25:$I$34,MATCH(D37,'Emission Factor Methodology'!$A$25:$I$25,0),0)),0)</f>
        <v>0.030000000000000027</v>
      </c>
      <c r="I37" s="43">
        <f t="shared" si="2"/>
        <v>0.0029926288040061358</v>
      </c>
    </row>
    <row r="38" spans="1:9" ht="15">
      <c r="A38" s="3">
        <f t="shared" si="0"/>
        <v>5035</v>
      </c>
      <c r="B38" s="5" t="s">
        <v>136</v>
      </c>
      <c r="C38" s="63" t="s">
        <v>15</v>
      </c>
      <c r="D38" s="63" t="s">
        <v>6</v>
      </c>
      <c r="E38" s="84">
        <f t="shared" si="1"/>
        <v>8760</v>
      </c>
      <c r="F38" s="44">
        <f>HLOOKUP(D38,'Emission Factor Methodology'!$B$6:$I$7,2,0)</f>
        <v>0.0012794917329391911</v>
      </c>
      <c r="G38" s="43">
        <f>IFERROR(VLOOKUP(C38,'Emission Factor Methodology'!$A$11:$I$21,MATCH(D38,'Emission Factor Methodology'!$A$11:$I$11,0),0),0)</f>
        <v>0.00050000000000000001</v>
      </c>
      <c r="H38" s="44">
        <f>IFERROR((1-VLOOKUP(C38,'Emission Factor Methodology'!$A$25:$I$34,MATCH(D38,'Emission Factor Methodology'!$A$25:$I$25,0),0)),0)</f>
        <v>0.030000000000000027</v>
      </c>
      <c r="I38" s="43">
        <f t="shared" si="2"/>
        <v>0.00016812521370820988</v>
      </c>
    </row>
    <row r="39" spans="1:9" ht="15">
      <c r="A39" s="3">
        <f t="shared" si="0"/>
        <v>5036</v>
      </c>
      <c r="B39" s="5" t="s">
        <v>292</v>
      </c>
      <c r="C39" s="63" t="s">
        <v>12</v>
      </c>
      <c r="D39" s="63" t="s">
        <v>6</v>
      </c>
      <c r="E39" s="84">
        <f t="shared" si="1"/>
        <v>8760</v>
      </c>
      <c r="F39" s="44">
        <f>HLOOKUP(D39,'Emission Factor Methodology'!$B$6:$I$7,2,0)</f>
        <v>0.0012794917329391911</v>
      </c>
      <c r="G39" s="43">
        <f>IFERROR(VLOOKUP(C39,'Emission Factor Methodology'!$A$11:$I$21,MATCH(D39,'Emission Factor Methodology'!$A$11:$I$11,0),0),0)</f>
        <v>0.0088999999999999999</v>
      </c>
      <c r="H39" s="44">
        <f>IFERROR((1-VLOOKUP(C39,'Emission Factor Methodology'!$A$25:$I$34,MATCH(D39,'Emission Factor Methodology'!$A$25:$I$25,0),0)),0)</f>
        <v>0.030000000000000027</v>
      </c>
      <c r="I39" s="43">
        <f t="shared" si="2"/>
        <v>0.0029926288040061358</v>
      </c>
    </row>
    <row r="40" spans="1:9" ht="15">
      <c r="A40" s="3">
        <f t="shared" si="0"/>
        <v>5037</v>
      </c>
      <c r="B40" s="5" t="s">
        <v>141</v>
      </c>
      <c r="C40" s="63" t="s">
        <v>15</v>
      </c>
      <c r="D40" s="63" t="s">
        <v>6</v>
      </c>
      <c r="E40" s="84">
        <f t="shared" si="1"/>
        <v>8760</v>
      </c>
      <c r="F40" s="44">
        <f>HLOOKUP(D40,'Emission Factor Methodology'!$B$6:$I$7,2,0)</f>
        <v>0.0012794917329391911</v>
      </c>
      <c r="G40" s="43">
        <f>IFERROR(VLOOKUP(C40,'Emission Factor Methodology'!$A$11:$I$21,MATCH(D40,'Emission Factor Methodology'!$A$11:$I$11,0),0),0)</f>
        <v>0.00050000000000000001</v>
      </c>
      <c r="H40" s="44">
        <f>IFERROR((1-VLOOKUP(C40,'Emission Factor Methodology'!$A$25:$I$34,MATCH(D40,'Emission Factor Methodology'!$A$25:$I$25,0),0)),0)</f>
        <v>0.030000000000000027</v>
      </c>
      <c r="I40" s="43">
        <f t="shared" si="2"/>
        <v>0.00016812521370820988</v>
      </c>
    </row>
    <row r="41" spans="1:9" ht="15">
      <c r="A41" s="3">
        <f t="shared" si="0"/>
        <v>5038</v>
      </c>
      <c r="B41" s="5" t="s">
        <v>141</v>
      </c>
      <c r="C41" s="63" t="s">
        <v>15</v>
      </c>
      <c r="D41" s="63" t="s">
        <v>6</v>
      </c>
      <c r="E41" s="84">
        <f t="shared" si="1"/>
        <v>8760</v>
      </c>
      <c r="F41" s="44">
        <f>HLOOKUP(D41,'Emission Factor Methodology'!$B$6:$I$7,2,0)</f>
        <v>0.0012794917329391911</v>
      </c>
      <c r="G41" s="43">
        <f>IFERROR(VLOOKUP(C41,'Emission Factor Methodology'!$A$11:$I$21,MATCH(D41,'Emission Factor Methodology'!$A$11:$I$11,0),0),0)</f>
        <v>0.00050000000000000001</v>
      </c>
      <c r="H41" s="44">
        <f>IFERROR((1-VLOOKUP(C41,'Emission Factor Methodology'!$A$25:$I$34,MATCH(D41,'Emission Factor Methodology'!$A$25:$I$25,0),0)),0)</f>
        <v>0.030000000000000027</v>
      </c>
      <c r="I41" s="43">
        <f t="shared" si="2"/>
        <v>0.00016812521370820988</v>
      </c>
    </row>
    <row r="42" spans="1:9" ht="15">
      <c r="A42" s="3">
        <f t="shared" si="0"/>
        <v>5039</v>
      </c>
      <c r="B42" s="5" t="s">
        <v>275</v>
      </c>
      <c r="C42" s="63" t="s">
        <v>15</v>
      </c>
      <c r="D42" s="63" t="s">
        <v>6</v>
      </c>
      <c r="E42" s="84">
        <f t="shared" si="1"/>
        <v>8760</v>
      </c>
      <c r="F42" s="44">
        <f>HLOOKUP(D42,'Emission Factor Methodology'!$B$6:$I$7,2,0)</f>
        <v>0.0012794917329391911</v>
      </c>
      <c r="G42" s="43">
        <f>IFERROR(VLOOKUP(C42,'Emission Factor Methodology'!$A$11:$I$21,MATCH(D42,'Emission Factor Methodology'!$A$11:$I$11,0),0),0)</f>
        <v>0.00050000000000000001</v>
      </c>
      <c r="H42" s="44">
        <f>IFERROR((1-VLOOKUP(C42,'Emission Factor Methodology'!$A$25:$I$34,MATCH(D42,'Emission Factor Methodology'!$A$25:$I$25,0),0)),0)</f>
        <v>0.030000000000000027</v>
      </c>
      <c r="I42" s="43">
        <f t="shared" si="2"/>
        <v>0.00016812521370820988</v>
      </c>
    </row>
    <row r="43" spans="1:9" ht="15">
      <c r="A43" s="3">
        <f t="shared" si="0"/>
        <v>5040</v>
      </c>
      <c r="B43" s="5" t="s">
        <v>296</v>
      </c>
      <c r="C43" s="63" t="s">
        <v>12</v>
      </c>
      <c r="D43" s="63" t="s">
        <v>6</v>
      </c>
      <c r="E43" s="84">
        <f t="shared" si="1"/>
        <v>8760</v>
      </c>
      <c r="F43" s="44">
        <f>HLOOKUP(D43,'Emission Factor Methodology'!$B$6:$I$7,2,0)</f>
        <v>0.0012794917329391911</v>
      </c>
      <c r="G43" s="43">
        <f>IFERROR(VLOOKUP(C43,'Emission Factor Methodology'!$A$11:$I$21,MATCH(D43,'Emission Factor Methodology'!$A$11:$I$11,0),0),0)</f>
        <v>0.0088999999999999999</v>
      </c>
      <c r="H43" s="44">
        <f>IFERROR((1-VLOOKUP(C43,'Emission Factor Methodology'!$A$25:$I$34,MATCH(D43,'Emission Factor Methodology'!$A$25:$I$25,0),0)),0)</f>
        <v>0.030000000000000027</v>
      </c>
      <c r="I43" s="43">
        <f t="shared" si="2"/>
        <v>0.0029926288040061358</v>
      </c>
    </row>
    <row r="44" spans="1:9" ht="15">
      <c r="A44" s="3">
        <f t="shared" si="0"/>
        <v>5041</v>
      </c>
      <c r="B44" s="5" t="s">
        <v>106</v>
      </c>
      <c r="C44" s="63" t="s">
        <v>15</v>
      </c>
      <c r="D44" s="63" t="s">
        <v>6</v>
      </c>
      <c r="E44" s="84">
        <f t="shared" si="1"/>
        <v>8760</v>
      </c>
      <c r="F44" s="44">
        <f>HLOOKUP(D44,'Emission Factor Methodology'!$B$6:$I$7,2,0)</f>
        <v>0.0012794917329391911</v>
      </c>
      <c r="G44" s="43">
        <f>IFERROR(VLOOKUP(C44,'Emission Factor Methodology'!$A$11:$I$21,MATCH(D44,'Emission Factor Methodology'!$A$11:$I$11,0),0),0)</f>
        <v>0.00050000000000000001</v>
      </c>
      <c r="H44" s="44">
        <f>IFERROR((1-VLOOKUP(C44,'Emission Factor Methodology'!$A$25:$I$34,MATCH(D44,'Emission Factor Methodology'!$A$25:$I$25,0),0)),0)</f>
        <v>0.030000000000000027</v>
      </c>
      <c r="I44" s="43">
        <f t="shared" si="2"/>
        <v>0.00016812521370820988</v>
      </c>
    </row>
    <row r="45" spans="1:9" ht="15">
      <c r="A45" s="3">
        <f t="shared" si="0"/>
        <v>5042</v>
      </c>
      <c r="B45" s="5" t="s">
        <v>297</v>
      </c>
      <c r="C45" s="69" t="s">
        <v>15</v>
      </c>
      <c r="D45" s="63" t="s">
        <v>6</v>
      </c>
      <c r="E45" s="84">
        <f t="shared" si="1"/>
        <v>8760</v>
      </c>
      <c r="F45" s="44">
        <f>HLOOKUP(D45,'Emission Factor Methodology'!$B$6:$I$7,2,0)</f>
        <v>0.0012794917329391911</v>
      </c>
      <c r="G45" s="43">
        <f>IFERROR(VLOOKUP(C45,'Emission Factor Methodology'!$A$11:$I$21,MATCH(D45,'Emission Factor Methodology'!$A$11:$I$11,0),0),0)</f>
        <v>0.00050000000000000001</v>
      </c>
      <c r="H45" s="44">
        <f>IFERROR((1-VLOOKUP(C45,'Emission Factor Methodology'!$A$25:$I$34,MATCH(D45,'Emission Factor Methodology'!$A$25:$I$25,0),0)),0)</f>
        <v>0.030000000000000027</v>
      </c>
      <c r="I45" s="43">
        <f t="shared" si="2"/>
        <v>0.00016812521370820988</v>
      </c>
    </row>
    <row r="46" spans="1:9" ht="15">
      <c r="A46" s="3">
        <f t="shared" si="0"/>
        <v>5043</v>
      </c>
      <c r="B46" s="5" t="s">
        <v>106</v>
      </c>
      <c r="C46" s="63" t="s">
        <v>15</v>
      </c>
      <c r="D46" s="63" t="s">
        <v>6</v>
      </c>
      <c r="E46" s="84">
        <f t="shared" si="1"/>
        <v>8760</v>
      </c>
      <c r="F46" s="44">
        <f>HLOOKUP(D46,'Emission Factor Methodology'!$B$6:$I$7,2,0)</f>
        <v>0.0012794917329391911</v>
      </c>
      <c r="G46" s="43">
        <f>IFERROR(VLOOKUP(C46,'Emission Factor Methodology'!$A$11:$I$21,MATCH(D46,'Emission Factor Methodology'!$A$11:$I$11,0),0),0)</f>
        <v>0.00050000000000000001</v>
      </c>
      <c r="H46" s="44">
        <f>IFERROR((1-VLOOKUP(C46,'Emission Factor Methodology'!$A$25:$I$34,MATCH(D46,'Emission Factor Methodology'!$A$25:$I$25,0),0)),0)</f>
        <v>0.030000000000000027</v>
      </c>
      <c r="I46" s="43">
        <f t="shared" si="2"/>
        <v>0.00016812521370820988</v>
      </c>
    </row>
    <row r="47" spans="1:9" ht="15">
      <c r="A47" s="3">
        <f t="shared" si="0"/>
        <v>5044</v>
      </c>
      <c r="B47" s="5" t="s">
        <v>296</v>
      </c>
      <c r="C47" s="63" t="s">
        <v>12</v>
      </c>
      <c r="D47" s="63" t="s">
        <v>6</v>
      </c>
      <c r="E47" s="84">
        <f t="shared" si="1"/>
        <v>8760</v>
      </c>
      <c r="F47" s="44">
        <f>HLOOKUP(D47,'Emission Factor Methodology'!$B$6:$I$7,2,0)</f>
        <v>0.0012794917329391911</v>
      </c>
      <c r="G47" s="43">
        <f>IFERROR(VLOOKUP(C47,'Emission Factor Methodology'!$A$11:$I$21,MATCH(D47,'Emission Factor Methodology'!$A$11:$I$11,0),0),0)</f>
        <v>0.0088999999999999999</v>
      </c>
      <c r="H47" s="44">
        <f>IFERROR((1-VLOOKUP(C47,'Emission Factor Methodology'!$A$25:$I$34,MATCH(D47,'Emission Factor Methodology'!$A$25:$I$25,0),0)),0)</f>
        <v>0.030000000000000027</v>
      </c>
      <c r="I47" s="43">
        <f t="shared" si="2"/>
        <v>0.0029926288040061358</v>
      </c>
    </row>
    <row r="48" spans="1:9" ht="15">
      <c r="A48" s="3">
        <f t="shared" si="0"/>
        <v>5045</v>
      </c>
      <c r="B48" s="5" t="s">
        <v>296</v>
      </c>
      <c r="C48" s="63" t="s">
        <v>12</v>
      </c>
      <c r="D48" s="63" t="s">
        <v>6</v>
      </c>
      <c r="E48" s="84">
        <f t="shared" si="1"/>
        <v>8760</v>
      </c>
      <c r="F48" s="44">
        <f>HLOOKUP(D48,'Emission Factor Methodology'!$B$6:$I$7,2,0)</f>
        <v>0.0012794917329391911</v>
      </c>
      <c r="G48" s="43">
        <f>IFERROR(VLOOKUP(C48,'Emission Factor Methodology'!$A$11:$I$21,MATCH(D48,'Emission Factor Methodology'!$A$11:$I$11,0),0),0)</f>
        <v>0.0088999999999999999</v>
      </c>
      <c r="H48" s="44">
        <f>IFERROR((1-VLOOKUP(C48,'Emission Factor Methodology'!$A$25:$I$34,MATCH(D48,'Emission Factor Methodology'!$A$25:$I$25,0),0)),0)</f>
        <v>0.030000000000000027</v>
      </c>
      <c r="I48" s="43">
        <f t="shared" si="2"/>
        <v>0.0029926288040061358</v>
      </c>
    </row>
    <row r="49" spans="1:9" ht="15">
      <c r="A49" s="3">
        <f t="shared" si="0"/>
        <v>5046</v>
      </c>
      <c r="B49" s="5" t="s">
        <v>106</v>
      </c>
      <c r="C49" s="63" t="s">
        <v>15</v>
      </c>
      <c r="D49" s="63" t="s">
        <v>6</v>
      </c>
      <c r="E49" s="84">
        <f t="shared" si="1"/>
        <v>8760</v>
      </c>
      <c r="F49" s="44">
        <f>HLOOKUP(D49,'Emission Factor Methodology'!$B$6:$I$7,2,0)</f>
        <v>0.0012794917329391911</v>
      </c>
      <c r="G49" s="43">
        <f>IFERROR(VLOOKUP(C49,'Emission Factor Methodology'!$A$11:$I$21,MATCH(D49,'Emission Factor Methodology'!$A$11:$I$11,0),0),0)</f>
        <v>0.00050000000000000001</v>
      </c>
      <c r="H49" s="44">
        <f>IFERROR((1-VLOOKUP(C49,'Emission Factor Methodology'!$A$25:$I$34,MATCH(D49,'Emission Factor Methodology'!$A$25:$I$25,0),0)),0)</f>
        <v>0.030000000000000027</v>
      </c>
      <c r="I49" s="43">
        <f t="shared" si="2"/>
        <v>0.00016812521370820988</v>
      </c>
    </row>
    <row r="50" spans="1:9" ht="15">
      <c r="A50" s="3">
        <f t="shared" si="0"/>
        <v>5047</v>
      </c>
      <c r="B50" s="5" t="s">
        <v>297</v>
      </c>
      <c r="C50" s="69" t="s">
        <v>15</v>
      </c>
      <c r="D50" s="63" t="s">
        <v>6</v>
      </c>
      <c r="E50" s="84">
        <f t="shared" si="1"/>
        <v>8760</v>
      </c>
      <c r="F50" s="44">
        <f>HLOOKUP(D50,'Emission Factor Methodology'!$B$6:$I$7,2,0)</f>
        <v>0.0012794917329391911</v>
      </c>
      <c r="G50" s="43">
        <f>IFERROR(VLOOKUP(C50,'Emission Factor Methodology'!$A$11:$I$21,MATCH(D50,'Emission Factor Methodology'!$A$11:$I$11,0),0),0)</f>
        <v>0.00050000000000000001</v>
      </c>
      <c r="H50" s="44">
        <f>IFERROR((1-VLOOKUP(C50,'Emission Factor Methodology'!$A$25:$I$34,MATCH(D50,'Emission Factor Methodology'!$A$25:$I$25,0),0)),0)</f>
        <v>0.030000000000000027</v>
      </c>
      <c r="I50" s="43">
        <f t="shared" si="2"/>
        <v>0.00016812521370820988</v>
      </c>
    </row>
    <row r="51" spans="1:9" ht="15">
      <c r="A51" s="3">
        <f t="shared" si="0"/>
        <v>5048</v>
      </c>
      <c r="B51" s="5" t="s">
        <v>106</v>
      </c>
      <c r="C51" s="63" t="s">
        <v>15</v>
      </c>
      <c r="D51" s="63" t="s">
        <v>6</v>
      </c>
      <c r="E51" s="84">
        <f t="shared" si="1"/>
        <v>8760</v>
      </c>
      <c r="F51" s="44">
        <f>HLOOKUP(D51,'Emission Factor Methodology'!$B$6:$I$7,2,0)</f>
        <v>0.0012794917329391911</v>
      </c>
      <c r="G51" s="43">
        <f>IFERROR(VLOOKUP(C51,'Emission Factor Methodology'!$A$11:$I$21,MATCH(D51,'Emission Factor Methodology'!$A$11:$I$11,0),0),0)</f>
        <v>0.00050000000000000001</v>
      </c>
      <c r="H51" s="44">
        <f>IFERROR((1-VLOOKUP(C51,'Emission Factor Methodology'!$A$25:$I$34,MATCH(D51,'Emission Factor Methodology'!$A$25:$I$25,0),0)),0)</f>
        <v>0.030000000000000027</v>
      </c>
      <c r="I51" s="43">
        <f t="shared" si="2"/>
        <v>0.00016812521370820988</v>
      </c>
    </row>
    <row r="52" spans="1:9" ht="15">
      <c r="A52" s="3">
        <f t="shared" si="0"/>
        <v>5049</v>
      </c>
      <c r="B52" s="5" t="s">
        <v>296</v>
      </c>
      <c r="C52" s="63" t="s">
        <v>12</v>
      </c>
      <c r="D52" s="63" t="s">
        <v>6</v>
      </c>
      <c r="E52" s="84">
        <f t="shared" si="1"/>
        <v>8760</v>
      </c>
      <c r="F52" s="44">
        <f>HLOOKUP(D52,'Emission Factor Methodology'!$B$6:$I$7,2,0)</f>
        <v>0.0012794917329391911</v>
      </c>
      <c r="G52" s="43">
        <f>IFERROR(VLOOKUP(C52,'Emission Factor Methodology'!$A$11:$I$21,MATCH(D52,'Emission Factor Methodology'!$A$11:$I$11,0),0),0)</f>
        <v>0.0088999999999999999</v>
      </c>
      <c r="H52" s="44">
        <f>IFERROR((1-VLOOKUP(C52,'Emission Factor Methodology'!$A$25:$I$34,MATCH(D52,'Emission Factor Methodology'!$A$25:$I$25,0),0)),0)</f>
        <v>0.030000000000000027</v>
      </c>
      <c r="I52" s="43">
        <f t="shared" si="2"/>
        <v>0.0029926288040061358</v>
      </c>
    </row>
    <row r="53" spans="1:9" ht="15">
      <c r="A53" s="3">
        <f t="shared" si="0"/>
        <v>5050</v>
      </c>
      <c r="B53" s="5" t="s">
        <v>298</v>
      </c>
      <c r="C53" s="69" t="s">
        <v>15</v>
      </c>
      <c r="D53" s="63" t="s">
        <v>6</v>
      </c>
      <c r="E53" s="84">
        <f t="shared" si="1"/>
        <v>8760</v>
      </c>
      <c r="F53" s="44">
        <f>HLOOKUP(D53,'Emission Factor Methodology'!$B$6:$I$7,2,0)</f>
        <v>0.0012794917329391911</v>
      </c>
      <c r="G53" s="43">
        <f>IFERROR(VLOOKUP(C53,'Emission Factor Methodology'!$A$11:$I$21,MATCH(D53,'Emission Factor Methodology'!$A$11:$I$11,0),0),0)</f>
        <v>0.00050000000000000001</v>
      </c>
      <c r="H53" s="44">
        <f>IFERROR((1-VLOOKUP(C53,'Emission Factor Methodology'!$A$25:$I$34,MATCH(D53,'Emission Factor Methodology'!$A$25:$I$25,0),0)),0)</f>
        <v>0.030000000000000027</v>
      </c>
      <c r="I53" s="43">
        <f t="shared" si="2"/>
        <v>0.00016812521370820988</v>
      </c>
    </row>
    <row r="54" spans="1:9" ht="15">
      <c r="A54" s="3">
        <f t="shared" si="0"/>
        <v>5051</v>
      </c>
      <c r="B54" s="5" t="s">
        <v>105</v>
      </c>
      <c r="C54" s="63" t="s">
        <v>12</v>
      </c>
      <c r="D54" s="63" t="s">
        <v>6</v>
      </c>
      <c r="E54" s="84">
        <f t="shared" si="1"/>
        <v>8760</v>
      </c>
      <c r="F54" s="44">
        <f>HLOOKUP(D54,'Emission Factor Methodology'!$B$6:$I$7,2,0)</f>
        <v>0.0012794917329391911</v>
      </c>
      <c r="G54" s="43">
        <f>IFERROR(VLOOKUP(C54,'Emission Factor Methodology'!$A$11:$I$21,MATCH(D54,'Emission Factor Methodology'!$A$11:$I$11,0),0),0)</f>
        <v>0.0088999999999999999</v>
      </c>
      <c r="H54" s="44">
        <f>IFERROR((1-VLOOKUP(C54,'Emission Factor Methodology'!$A$25:$I$34,MATCH(D54,'Emission Factor Methodology'!$A$25:$I$25,0),0)),0)</f>
        <v>0.030000000000000027</v>
      </c>
      <c r="I54" s="43">
        <f t="shared" si="2"/>
        <v>0.0029926288040061358</v>
      </c>
    </row>
    <row r="55" spans="1:9" ht="15">
      <c r="A55" s="3">
        <f t="shared" si="0"/>
        <v>5052</v>
      </c>
      <c r="B55" s="5" t="s">
        <v>104</v>
      </c>
      <c r="C55" s="63" t="s">
        <v>15</v>
      </c>
      <c r="D55" s="63" t="s">
        <v>6</v>
      </c>
      <c r="E55" s="84">
        <f t="shared" si="1"/>
        <v>8760</v>
      </c>
      <c r="F55" s="44">
        <f>HLOOKUP(D55,'Emission Factor Methodology'!$B$6:$I$7,2,0)</f>
        <v>0.0012794917329391911</v>
      </c>
      <c r="G55" s="43">
        <f>IFERROR(VLOOKUP(C55,'Emission Factor Methodology'!$A$11:$I$21,MATCH(D55,'Emission Factor Methodology'!$A$11:$I$11,0),0),0)</f>
        <v>0.00050000000000000001</v>
      </c>
      <c r="H55" s="44">
        <f>IFERROR((1-VLOOKUP(C55,'Emission Factor Methodology'!$A$25:$I$34,MATCH(D55,'Emission Factor Methodology'!$A$25:$I$25,0),0)),0)</f>
        <v>0.030000000000000027</v>
      </c>
      <c r="I55" s="43">
        <f t="shared" si="2"/>
        <v>0.00016812521370820988</v>
      </c>
    </row>
    <row r="56" spans="1:9" ht="15">
      <c r="A56" s="3">
        <f t="shared" si="0"/>
        <v>5053</v>
      </c>
      <c r="B56" s="5" t="s">
        <v>299</v>
      </c>
      <c r="C56" s="63" t="s">
        <v>15</v>
      </c>
      <c r="D56" s="63" t="s">
        <v>6</v>
      </c>
      <c r="E56" s="84">
        <f t="shared" si="1"/>
        <v>8760</v>
      </c>
      <c r="F56" s="44">
        <f>HLOOKUP(D56,'Emission Factor Methodology'!$B$6:$I$7,2,0)</f>
        <v>0.0012794917329391911</v>
      </c>
      <c r="G56" s="43">
        <f>IFERROR(VLOOKUP(C56,'Emission Factor Methodology'!$A$11:$I$21,MATCH(D56,'Emission Factor Methodology'!$A$11:$I$11,0),0),0)</f>
        <v>0.00050000000000000001</v>
      </c>
      <c r="H56" s="44">
        <f>IFERROR((1-VLOOKUP(C56,'Emission Factor Methodology'!$A$25:$I$34,MATCH(D56,'Emission Factor Methodology'!$A$25:$I$25,0),0)),0)</f>
        <v>0.030000000000000027</v>
      </c>
      <c r="I56" s="43">
        <f t="shared" si="2"/>
        <v>0.00016812521370820988</v>
      </c>
    </row>
    <row r="57" spans="1:9" ht="15">
      <c r="A57" s="3">
        <f t="shared" si="0"/>
        <v>5054</v>
      </c>
      <c r="B57" s="5" t="s">
        <v>300</v>
      </c>
      <c r="C57" s="63" t="s">
        <v>15</v>
      </c>
      <c r="D57" s="63" t="s">
        <v>6</v>
      </c>
      <c r="E57" s="84">
        <f t="shared" si="1"/>
        <v>8760</v>
      </c>
      <c r="F57" s="44">
        <f>HLOOKUP(D57,'Emission Factor Methodology'!$B$6:$I$7,2,0)</f>
        <v>0.0012794917329391911</v>
      </c>
      <c r="G57" s="43">
        <f>IFERROR(VLOOKUP(C57,'Emission Factor Methodology'!$A$11:$I$21,MATCH(D57,'Emission Factor Methodology'!$A$11:$I$11,0),0),0)</f>
        <v>0.00050000000000000001</v>
      </c>
      <c r="H57" s="44">
        <f>IFERROR((1-VLOOKUP(C57,'Emission Factor Methodology'!$A$25:$I$34,MATCH(D57,'Emission Factor Methodology'!$A$25:$I$25,0),0)),0)</f>
        <v>0.030000000000000027</v>
      </c>
      <c r="I57" s="43">
        <f t="shared" si="2"/>
        <v>0.00016812521370820988</v>
      </c>
    </row>
    <row r="58" spans="1:9" ht="15">
      <c r="A58" s="3">
        <f t="shared" si="0"/>
        <v>5055</v>
      </c>
      <c r="B58" s="5" t="s">
        <v>103</v>
      </c>
      <c r="C58" s="63" t="s">
        <v>12</v>
      </c>
      <c r="D58" s="63" t="s">
        <v>6</v>
      </c>
      <c r="E58" s="84">
        <f t="shared" si="1"/>
        <v>8760</v>
      </c>
      <c r="F58" s="44">
        <f>HLOOKUP(D58,'Emission Factor Methodology'!$B$6:$I$7,2,0)</f>
        <v>0.0012794917329391911</v>
      </c>
      <c r="G58" s="43">
        <f>IFERROR(VLOOKUP(C58,'Emission Factor Methodology'!$A$11:$I$21,MATCH(D58,'Emission Factor Methodology'!$A$11:$I$11,0),0),0)</f>
        <v>0.0088999999999999999</v>
      </c>
      <c r="H58" s="44">
        <f>IFERROR((1-VLOOKUP(C58,'Emission Factor Methodology'!$A$25:$I$34,MATCH(D58,'Emission Factor Methodology'!$A$25:$I$25,0),0)),0)</f>
        <v>0.030000000000000027</v>
      </c>
      <c r="I58" s="43">
        <f t="shared" si="2"/>
        <v>0.0029926288040061358</v>
      </c>
    </row>
    <row r="59" spans="1:9" ht="15">
      <c r="A59" s="3">
        <f t="shared" si="0"/>
        <v>5056</v>
      </c>
      <c r="B59" s="5" t="s">
        <v>299</v>
      </c>
      <c r="C59" s="63" t="s">
        <v>15</v>
      </c>
      <c r="D59" s="63" t="s">
        <v>6</v>
      </c>
      <c r="E59" s="84">
        <f t="shared" si="1"/>
        <v>8760</v>
      </c>
      <c r="F59" s="44">
        <f>HLOOKUP(D59,'Emission Factor Methodology'!$B$6:$I$7,2,0)</f>
        <v>0.0012794917329391911</v>
      </c>
      <c r="G59" s="43">
        <f>IFERROR(VLOOKUP(C59,'Emission Factor Methodology'!$A$11:$I$21,MATCH(D59,'Emission Factor Methodology'!$A$11:$I$11,0),0),0)</f>
        <v>0.00050000000000000001</v>
      </c>
      <c r="H59" s="44">
        <f>IFERROR((1-VLOOKUP(C59,'Emission Factor Methodology'!$A$25:$I$34,MATCH(D59,'Emission Factor Methodology'!$A$25:$I$25,0),0)),0)</f>
        <v>0.030000000000000027</v>
      </c>
      <c r="I59" s="43">
        <f t="shared" si="2"/>
        <v>0.00016812521370820988</v>
      </c>
    </row>
    <row r="60" spans="1:9" ht="15">
      <c r="A60" s="3">
        <f t="shared" si="0"/>
        <v>5057</v>
      </c>
      <c r="B60" s="5" t="s">
        <v>299</v>
      </c>
      <c r="C60" s="63" t="s">
        <v>15</v>
      </c>
      <c r="D60" s="63" t="s">
        <v>6</v>
      </c>
      <c r="E60" s="84">
        <f t="shared" si="1"/>
        <v>8760</v>
      </c>
      <c r="F60" s="44">
        <f>HLOOKUP(D60,'Emission Factor Methodology'!$B$6:$I$7,2,0)</f>
        <v>0.0012794917329391911</v>
      </c>
      <c r="G60" s="43">
        <f>IFERROR(VLOOKUP(C60,'Emission Factor Methodology'!$A$11:$I$21,MATCH(D60,'Emission Factor Methodology'!$A$11:$I$11,0),0),0)</f>
        <v>0.00050000000000000001</v>
      </c>
      <c r="H60" s="44">
        <f>IFERROR((1-VLOOKUP(C60,'Emission Factor Methodology'!$A$25:$I$34,MATCH(D60,'Emission Factor Methodology'!$A$25:$I$25,0),0)),0)</f>
        <v>0.030000000000000027</v>
      </c>
      <c r="I60" s="43">
        <f t="shared" si="2"/>
        <v>0.00016812521370820988</v>
      </c>
    </row>
    <row r="61" spans="1:9" ht="15">
      <c r="A61" s="3">
        <f t="shared" si="0"/>
        <v>5058</v>
      </c>
      <c r="B61" s="5" t="s">
        <v>301</v>
      </c>
      <c r="C61" s="63" t="s">
        <v>15</v>
      </c>
      <c r="D61" s="63" t="s">
        <v>6</v>
      </c>
      <c r="E61" s="84">
        <f t="shared" si="1"/>
        <v>8760</v>
      </c>
      <c r="F61" s="44">
        <f>HLOOKUP(D61,'Emission Factor Methodology'!$B$6:$I$7,2,0)</f>
        <v>0.0012794917329391911</v>
      </c>
      <c r="G61" s="43">
        <f>IFERROR(VLOOKUP(C61,'Emission Factor Methodology'!$A$11:$I$21,MATCH(D61,'Emission Factor Methodology'!$A$11:$I$11,0),0),0)</f>
        <v>0.00050000000000000001</v>
      </c>
      <c r="H61" s="44">
        <f>IFERROR((1-VLOOKUP(C61,'Emission Factor Methodology'!$A$25:$I$34,MATCH(D61,'Emission Factor Methodology'!$A$25:$I$25,0),0)),0)</f>
        <v>0.030000000000000027</v>
      </c>
      <c r="I61" s="43">
        <f t="shared" si="2"/>
        <v>0.00016812521370820988</v>
      </c>
    </row>
    <row r="62" spans="1:9" ht="15">
      <c r="A62" s="3">
        <f t="shared" si="0"/>
        <v>5059</v>
      </c>
      <c r="B62" s="5" t="s">
        <v>260</v>
      </c>
      <c r="C62" s="69" t="s">
        <v>15</v>
      </c>
      <c r="D62" s="63" t="s">
        <v>6</v>
      </c>
      <c r="E62" s="84">
        <f t="shared" si="1"/>
        <v>8760</v>
      </c>
      <c r="F62" s="44">
        <f>HLOOKUP(D62,'Emission Factor Methodology'!$B$6:$I$7,2,0)</f>
        <v>0.0012794917329391911</v>
      </c>
      <c r="G62" s="43">
        <f>IFERROR(VLOOKUP(C62,'Emission Factor Methodology'!$A$11:$I$21,MATCH(D62,'Emission Factor Methodology'!$A$11:$I$11,0),0),0)</f>
        <v>0.00050000000000000001</v>
      </c>
      <c r="H62" s="44">
        <f>IFERROR((1-VLOOKUP(C62,'Emission Factor Methodology'!$A$25:$I$34,MATCH(D62,'Emission Factor Methodology'!$A$25:$I$25,0),0)),0)</f>
        <v>0.030000000000000027</v>
      </c>
      <c r="I62" s="43">
        <f t="shared" si="2"/>
        <v>0.00016812521370820988</v>
      </c>
    </row>
    <row r="63" spans="1:9" ht="15">
      <c r="A63" s="3">
        <f t="shared" si="0"/>
        <v>5060</v>
      </c>
      <c r="B63" s="5" t="s">
        <v>300</v>
      </c>
      <c r="C63" s="63" t="s">
        <v>15</v>
      </c>
      <c r="D63" s="63" t="s">
        <v>6</v>
      </c>
      <c r="E63" s="84">
        <f t="shared" si="1"/>
        <v>8760</v>
      </c>
      <c r="F63" s="44">
        <f>HLOOKUP(D63,'Emission Factor Methodology'!$B$6:$I$7,2,0)</f>
        <v>0.0012794917329391911</v>
      </c>
      <c r="G63" s="43">
        <f>IFERROR(VLOOKUP(C63,'Emission Factor Methodology'!$A$11:$I$21,MATCH(D63,'Emission Factor Methodology'!$A$11:$I$11,0),0),0)</f>
        <v>0.00050000000000000001</v>
      </c>
      <c r="H63" s="44">
        <f>IFERROR((1-VLOOKUP(C63,'Emission Factor Methodology'!$A$25:$I$34,MATCH(D63,'Emission Factor Methodology'!$A$25:$I$25,0),0)),0)</f>
        <v>0.030000000000000027</v>
      </c>
      <c r="I63" s="43">
        <f t="shared" si="2"/>
        <v>0.00016812521370820988</v>
      </c>
    </row>
    <row r="64" spans="1:9" ht="15">
      <c r="A64" s="3">
        <f t="shared" si="0"/>
        <v>5061</v>
      </c>
      <c r="B64" s="5" t="s">
        <v>103</v>
      </c>
      <c r="C64" s="63" t="s">
        <v>12</v>
      </c>
      <c r="D64" s="63" t="s">
        <v>6</v>
      </c>
      <c r="E64" s="84">
        <f t="shared" si="1"/>
        <v>8760</v>
      </c>
      <c r="F64" s="44">
        <f>HLOOKUP(D64,'Emission Factor Methodology'!$B$6:$I$7,2,0)</f>
        <v>0.0012794917329391911</v>
      </c>
      <c r="G64" s="43">
        <f>IFERROR(VLOOKUP(C64,'Emission Factor Methodology'!$A$11:$I$21,MATCH(D64,'Emission Factor Methodology'!$A$11:$I$11,0),0),0)</f>
        <v>0.0088999999999999999</v>
      </c>
      <c r="H64" s="44">
        <f>IFERROR((1-VLOOKUP(C64,'Emission Factor Methodology'!$A$25:$I$34,MATCH(D64,'Emission Factor Methodology'!$A$25:$I$25,0),0)),0)</f>
        <v>0.030000000000000027</v>
      </c>
      <c r="I64" s="43">
        <f t="shared" si="2"/>
        <v>0.0029926288040061358</v>
      </c>
    </row>
    <row r="65" spans="1:9" ht="15">
      <c r="A65" s="3">
        <f t="shared" si="0"/>
        <v>5062</v>
      </c>
      <c r="B65" s="5" t="s">
        <v>299</v>
      </c>
      <c r="C65" s="63" t="s">
        <v>15</v>
      </c>
      <c r="D65" s="63" t="s">
        <v>6</v>
      </c>
      <c r="E65" s="84">
        <f t="shared" si="1"/>
        <v>8760</v>
      </c>
      <c r="F65" s="44">
        <f>HLOOKUP(D65,'Emission Factor Methodology'!$B$6:$I$7,2,0)</f>
        <v>0.0012794917329391911</v>
      </c>
      <c r="G65" s="43">
        <f>IFERROR(VLOOKUP(C65,'Emission Factor Methodology'!$A$11:$I$21,MATCH(D65,'Emission Factor Methodology'!$A$11:$I$11,0),0),0)</f>
        <v>0.00050000000000000001</v>
      </c>
      <c r="H65" s="44">
        <f>IFERROR((1-VLOOKUP(C65,'Emission Factor Methodology'!$A$25:$I$34,MATCH(D65,'Emission Factor Methodology'!$A$25:$I$25,0),0)),0)</f>
        <v>0.030000000000000027</v>
      </c>
      <c r="I65" s="43">
        <f t="shared" si="2"/>
        <v>0.00016812521370820988</v>
      </c>
    </row>
    <row r="66" spans="1:9" ht="15">
      <c r="A66" s="3">
        <f t="shared" si="0"/>
        <v>5063</v>
      </c>
      <c r="B66" s="5" t="s">
        <v>302</v>
      </c>
      <c r="C66" s="63" t="s">
        <v>15</v>
      </c>
      <c r="D66" s="63" t="s">
        <v>6</v>
      </c>
      <c r="E66" s="84">
        <f t="shared" si="1"/>
        <v>8760</v>
      </c>
      <c r="F66" s="44">
        <f>HLOOKUP(D66,'Emission Factor Methodology'!$B$6:$I$7,2,0)</f>
        <v>0.0012794917329391911</v>
      </c>
      <c r="G66" s="43">
        <f>IFERROR(VLOOKUP(C66,'Emission Factor Methodology'!$A$11:$I$21,MATCH(D66,'Emission Factor Methodology'!$A$11:$I$11,0),0),0)</f>
        <v>0.00050000000000000001</v>
      </c>
      <c r="H66" s="44">
        <f>IFERROR((1-VLOOKUP(C66,'Emission Factor Methodology'!$A$25:$I$34,MATCH(D66,'Emission Factor Methodology'!$A$25:$I$25,0),0)),0)</f>
        <v>0.030000000000000027</v>
      </c>
      <c r="I66" s="43">
        <f t="shared" si="2"/>
        <v>0.00016812521370820988</v>
      </c>
    </row>
    <row r="67" spans="1:9" ht="15">
      <c r="A67" s="3">
        <f t="shared" si="0"/>
        <v>5064</v>
      </c>
      <c r="B67" s="5" t="s">
        <v>303</v>
      </c>
      <c r="C67" s="63" t="s">
        <v>12</v>
      </c>
      <c r="D67" s="63" t="s">
        <v>6</v>
      </c>
      <c r="E67" s="84">
        <f t="shared" si="1"/>
        <v>8760</v>
      </c>
      <c r="F67" s="44">
        <f>HLOOKUP(D67,'Emission Factor Methodology'!$B$6:$I$7,2,0)</f>
        <v>0.0012794917329391911</v>
      </c>
      <c r="G67" s="43">
        <f>IFERROR(VLOOKUP(C67,'Emission Factor Methodology'!$A$11:$I$21,MATCH(D67,'Emission Factor Methodology'!$A$11:$I$11,0),0),0)</f>
        <v>0.0088999999999999999</v>
      </c>
      <c r="H67" s="44">
        <f>IFERROR((1-VLOOKUP(C67,'Emission Factor Methodology'!$A$25:$I$34,MATCH(D67,'Emission Factor Methodology'!$A$25:$I$25,0),0)),0)</f>
        <v>0.030000000000000027</v>
      </c>
      <c r="I67" s="43">
        <f t="shared" si="2"/>
        <v>0.0029926288040061358</v>
      </c>
    </row>
    <row r="68" spans="1:9" ht="15">
      <c r="A68" s="3">
        <f t="shared" si="0"/>
        <v>5065</v>
      </c>
      <c r="B68" s="5" t="s">
        <v>304</v>
      </c>
      <c r="C68" s="63" t="s">
        <v>15</v>
      </c>
      <c r="D68" s="63" t="s">
        <v>6</v>
      </c>
      <c r="E68" s="84">
        <f t="shared" si="1"/>
        <v>8760</v>
      </c>
      <c r="F68" s="44">
        <f>HLOOKUP(D68,'Emission Factor Methodology'!$B$6:$I$7,2,0)</f>
        <v>0.0012794917329391911</v>
      </c>
      <c r="G68" s="43">
        <f>IFERROR(VLOOKUP(C68,'Emission Factor Methodology'!$A$11:$I$21,MATCH(D68,'Emission Factor Methodology'!$A$11:$I$11,0),0),0)</f>
        <v>0.00050000000000000001</v>
      </c>
      <c r="H68" s="44">
        <f>IFERROR((1-VLOOKUP(C68,'Emission Factor Methodology'!$A$25:$I$34,MATCH(D68,'Emission Factor Methodology'!$A$25:$I$25,0),0)),0)</f>
        <v>0.030000000000000027</v>
      </c>
      <c r="I68" s="43">
        <f t="shared" si="2"/>
        <v>0.00016812521370820988</v>
      </c>
    </row>
    <row r="69" spans="1:9" ht="15">
      <c r="A69" s="3">
        <f t="shared" si="3" ref="A69:A132">A68+1</f>
        <v>5066</v>
      </c>
      <c r="B69" s="5" t="s">
        <v>304</v>
      </c>
      <c r="C69" s="63" t="s">
        <v>15</v>
      </c>
      <c r="D69" s="63" t="s">
        <v>6</v>
      </c>
      <c r="E69" s="84">
        <f t="shared" si="4" ref="E69:E132">24*365</f>
        <v>8760</v>
      </c>
      <c r="F69" s="44">
        <f>HLOOKUP(D69,'Emission Factor Methodology'!$B$6:$I$7,2,0)</f>
        <v>0.0012794917329391911</v>
      </c>
      <c r="G69" s="43">
        <f>IFERROR(VLOOKUP(C69,'Emission Factor Methodology'!$A$11:$I$21,MATCH(D69,'Emission Factor Methodology'!$A$11:$I$11,0),0),0)</f>
        <v>0.00050000000000000001</v>
      </c>
      <c r="H69" s="44">
        <f>IFERROR((1-VLOOKUP(C69,'Emission Factor Methodology'!$A$25:$I$34,MATCH(D69,'Emission Factor Methodology'!$A$25:$I$25,0),0)),0)</f>
        <v>0.030000000000000027</v>
      </c>
      <c r="I69" s="43">
        <f t="shared" si="5" ref="I69:I132">E69*F69*G69*H69</f>
        <v>0.00016812521370820988</v>
      </c>
    </row>
    <row r="70" spans="1:9" ht="15">
      <c r="A70" s="3">
        <f t="shared" si="3"/>
        <v>5067</v>
      </c>
      <c r="B70" s="5" t="s">
        <v>305</v>
      </c>
      <c r="C70" s="63" t="s">
        <v>12</v>
      </c>
      <c r="D70" s="63" t="s">
        <v>6</v>
      </c>
      <c r="E70" s="84">
        <f t="shared" si="4"/>
        <v>8760</v>
      </c>
      <c r="F70" s="44">
        <f>HLOOKUP(D70,'Emission Factor Methodology'!$B$6:$I$7,2,0)</f>
        <v>0.0012794917329391911</v>
      </c>
      <c r="G70" s="43">
        <f>IFERROR(VLOOKUP(C70,'Emission Factor Methodology'!$A$11:$I$21,MATCH(D70,'Emission Factor Methodology'!$A$11:$I$11,0),0),0)</f>
        <v>0.0088999999999999999</v>
      </c>
      <c r="H70" s="44">
        <f>IFERROR((1-VLOOKUP(C70,'Emission Factor Methodology'!$A$25:$I$34,MATCH(D70,'Emission Factor Methodology'!$A$25:$I$25,0),0)),0)</f>
        <v>0.030000000000000027</v>
      </c>
      <c r="I70" s="43">
        <f t="shared" si="5"/>
        <v>0.0029926288040061358</v>
      </c>
    </row>
    <row r="71" spans="1:9" ht="15">
      <c r="A71" s="3">
        <f t="shared" si="3"/>
        <v>5068</v>
      </c>
      <c r="B71" s="5" t="s">
        <v>305</v>
      </c>
      <c r="C71" s="63" t="s">
        <v>12</v>
      </c>
      <c r="D71" s="63" t="s">
        <v>6</v>
      </c>
      <c r="E71" s="84">
        <f t="shared" si="4"/>
        <v>8760</v>
      </c>
      <c r="F71" s="44">
        <f>HLOOKUP(D71,'Emission Factor Methodology'!$B$6:$I$7,2,0)</f>
        <v>0.0012794917329391911</v>
      </c>
      <c r="G71" s="43">
        <f>IFERROR(VLOOKUP(C71,'Emission Factor Methodology'!$A$11:$I$21,MATCH(D71,'Emission Factor Methodology'!$A$11:$I$11,0),0),0)</f>
        <v>0.0088999999999999999</v>
      </c>
      <c r="H71" s="44">
        <f>IFERROR((1-VLOOKUP(C71,'Emission Factor Methodology'!$A$25:$I$34,MATCH(D71,'Emission Factor Methodology'!$A$25:$I$25,0),0)),0)</f>
        <v>0.030000000000000027</v>
      </c>
      <c r="I71" s="43">
        <f t="shared" si="5"/>
        <v>0.0029926288040061358</v>
      </c>
    </row>
    <row r="72" spans="1:9" ht="15">
      <c r="A72" s="3">
        <f t="shared" si="3"/>
        <v>5069</v>
      </c>
      <c r="B72" s="5" t="s">
        <v>306</v>
      </c>
      <c r="C72" s="63" t="s">
        <v>15</v>
      </c>
      <c r="D72" s="63" t="s">
        <v>6</v>
      </c>
      <c r="E72" s="84">
        <f t="shared" si="4"/>
        <v>8760</v>
      </c>
      <c r="F72" s="44">
        <f>HLOOKUP(D72,'Emission Factor Methodology'!$B$6:$I$7,2,0)</f>
        <v>0.0012794917329391911</v>
      </c>
      <c r="G72" s="43">
        <f>IFERROR(VLOOKUP(C72,'Emission Factor Methodology'!$A$11:$I$21,MATCH(D72,'Emission Factor Methodology'!$A$11:$I$11,0),0),0)</f>
        <v>0.00050000000000000001</v>
      </c>
      <c r="H72" s="44">
        <f>IFERROR((1-VLOOKUP(C72,'Emission Factor Methodology'!$A$25:$I$34,MATCH(D72,'Emission Factor Methodology'!$A$25:$I$25,0),0)),0)</f>
        <v>0.030000000000000027</v>
      </c>
      <c r="I72" s="43">
        <f t="shared" si="5"/>
        <v>0.00016812521370820988</v>
      </c>
    </row>
    <row r="73" spans="1:9" ht="15">
      <c r="A73" s="3">
        <f t="shared" si="3"/>
        <v>5070</v>
      </c>
      <c r="B73" s="5" t="s">
        <v>306</v>
      </c>
      <c r="C73" s="63" t="s">
        <v>15</v>
      </c>
      <c r="D73" s="63" t="s">
        <v>6</v>
      </c>
      <c r="E73" s="84">
        <f t="shared" si="4"/>
        <v>8760</v>
      </c>
      <c r="F73" s="44">
        <f>HLOOKUP(D73,'Emission Factor Methodology'!$B$6:$I$7,2,0)</f>
        <v>0.0012794917329391911</v>
      </c>
      <c r="G73" s="43">
        <f>IFERROR(VLOOKUP(C73,'Emission Factor Methodology'!$A$11:$I$21,MATCH(D73,'Emission Factor Methodology'!$A$11:$I$11,0),0),0)</f>
        <v>0.00050000000000000001</v>
      </c>
      <c r="H73" s="44">
        <f>IFERROR((1-VLOOKUP(C73,'Emission Factor Methodology'!$A$25:$I$34,MATCH(D73,'Emission Factor Methodology'!$A$25:$I$25,0),0)),0)</f>
        <v>0.030000000000000027</v>
      </c>
      <c r="I73" s="43">
        <f t="shared" si="5"/>
        <v>0.00016812521370820988</v>
      </c>
    </row>
    <row r="74" spans="1:9" ht="15">
      <c r="A74" s="3">
        <f t="shared" si="3"/>
        <v>5071</v>
      </c>
      <c r="B74" s="5" t="s">
        <v>104</v>
      </c>
      <c r="C74" s="63" t="s">
        <v>15</v>
      </c>
      <c r="D74" s="63" t="s">
        <v>6</v>
      </c>
      <c r="E74" s="84">
        <f t="shared" si="4"/>
        <v>8760</v>
      </c>
      <c r="F74" s="44">
        <f>HLOOKUP(D74,'Emission Factor Methodology'!$B$6:$I$7,2,0)</f>
        <v>0.0012794917329391911</v>
      </c>
      <c r="G74" s="43">
        <f>IFERROR(VLOOKUP(C74,'Emission Factor Methodology'!$A$11:$I$21,MATCH(D74,'Emission Factor Methodology'!$A$11:$I$11,0),0),0)</f>
        <v>0.00050000000000000001</v>
      </c>
      <c r="H74" s="44">
        <f>IFERROR((1-VLOOKUP(C74,'Emission Factor Methodology'!$A$25:$I$34,MATCH(D74,'Emission Factor Methodology'!$A$25:$I$25,0),0)),0)</f>
        <v>0.030000000000000027</v>
      </c>
      <c r="I74" s="43">
        <f t="shared" si="5"/>
        <v>0.00016812521370820988</v>
      </c>
    </row>
    <row r="75" spans="1:9" ht="15">
      <c r="A75" s="3">
        <f t="shared" si="3"/>
        <v>5072</v>
      </c>
      <c r="B75" s="5" t="s">
        <v>307</v>
      </c>
      <c r="C75" s="63" t="s">
        <v>15</v>
      </c>
      <c r="D75" s="63" t="s">
        <v>6</v>
      </c>
      <c r="E75" s="84">
        <f t="shared" si="4"/>
        <v>8760</v>
      </c>
      <c r="F75" s="44">
        <f>HLOOKUP(D75,'Emission Factor Methodology'!$B$6:$I$7,2,0)</f>
        <v>0.0012794917329391911</v>
      </c>
      <c r="G75" s="43">
        <f>IFERROR(VLOOKUP(C75,'Emission Factor Methodology'!$A$11:$I$21,MATCH(D75,'Emission Factor Methodology'!$A$11:$I$11,0),0),0)</f>
        <v>0.00050000000000000001</v>
      </c>
      <c r="H75" s="44">
        <f>IFERROR((1-VLOOKUP(C75,'Emission Factor Methodology'!$A$25:$I$34,MATCH(D75,'Emission Factor Methodology'!$A$25:$I$25,0),0)),0)</f>
        <v>0.030000000000000027</v>
      </c>
      <c r="I75" s="43">
        <f t="shared" si="5"/>
        <v>0.00016812521370820988</v>
      </c>
    </row>
    <row r="76" spans="1:9" ht="15">
      <c r="A76" s="3">
        <f t="shared" si="3"/>
        <v>5073</v>
      </c>
      <c r="B76" s="5" t="s">
        <v>308</v>
      </c>
      <c r="C76" s="69" t="s">
        <v>15</v>
      </c>
      <c r="D76" s="63" t="s">
        <v>6</v>
      </c>
      <c r="E76" s="84">
        <f t="shared" si="4"/>
        <v>8760</v>
      </c>
      <c r="F76" s="44">
        <f>HLOOKUP(D76,'Emission Factor Methodology'!$B$6:$I$7,2,0)</f>
        <v>0.0012794917329391911</v>
      </c>
      <c r="G76" s="43">
        <f>IFERROR(VLOOKUP(C76,'Emission Factor Methodology'!$A$11:$I$21,MATCH(D76,'Emission Factor Methodology'!$A$11:$I$11,0),0),0)</f>
        <v>0.00050000000000000001</v>
      </c>
      <c r="H76" s="44">
        <f>IFERROR((1-VLOOKUP(C76,'Emission Factor Methodology'!$A$25:$I$34,MATCH(D76,'Emission Factor Methodology'!$A$25:$I$25,0),0)),0)</f>
        <v>0.030000000000000027</v>
      </c>
      <c r="I76" s="43">
        <f t="shared" si="5"/>
        <v>0.00016812521370820988</v>
      </c>
    </row>
    <row r="77" spans="1:9" ht="15">
      <c r="A77" s="3">
        <f t="shared" si="3"/>
        <v>5074</v>
      </c>
      <c r="B77" s="5" t="s">
        <v>308</v>
      </c>
      <c r="C77" s="69" t="s">
        <v>15</v>
      </c>
      <c r="D77" s="63" t="s">
        <v>6</v>
      </c>
      <c r="E77" s="84">
        <f t="shared" si="4"/>
        <v>8760</v>
      </c>
      <c r="F77" s="44">
        <f>HLOOKUP(D77,'Emission Factor Methodology'!$B$6:$I$7,2,0)</f>
        <v>0.0012794917329391911</v>
      </c>
      <c r="G77" s="43">
        <f>IFERROR(VLOOKUP(C77,'Emission Factor Methodology'!$A$11:$I$21,MATCH(D77,'Emission Factor Methodology'!$A$11:$I$11,0),0),0)</f>
        <v>0.00050000000000000001</v>
      </c>
      <c r="H77" s="44">
        <f>IFERROR((1-VLOOKUP(C77,'Emission Factor Methodology'!$A$25:$I$34,MATCH(D77,'Emission Factor Methodology'!$A$25:$I$25,0),0)),0)</f>
        <v>0.030000000000000027</v>
      </c>
      <c r="I77" s="43">
        <f t="shared" si="5"/>
        <v>0.00016812521370820988</v>
      </c>
    </row>
    <row r="78" spans="1:9" ht="15">
      <c r="A78" s="3">
        <f t="shared" si="3"/>
        <v>5075</v>
      </c>
      <c r="B78" s="5" t="s">
        <v>299</v>
      </c>
      <c r="C78" s="63" t="s">
        <v>15</v>
      </c>
      <c r="D78" s="63" t="s">
        <v>6</v>
      </c>
      <c r="E78" s="84">
        <f t="shared" si="4"/>
        <v>8760</v>
      </c>
      <c r="F78" s="44">
        <f>HLOOKUP(D78,'Emission Factor Methodology'!$B$6:$I$7,2,0)</f>
        <v>0.0012794917329391911</v>
      </c>
      <c r="G78" s="43">
        <f>IFERROR(VLOOKUP(C78,'Emission Factor Methodology'!$A$11:$I$21,MATCH(D78,'Emission Factor Methodology'!$A$11:$I$11,0),0),0)</f>
        <v>0.00050000000000000001</v>
      </c>
      <c r="H78" s="44">
        <f>IFERROR((1-VLOOKUP(C78,'Emission Factor Methodology'!$A$25:$I$34,MATCH(D78,'Emission Factor Methodology'!$A$25:$I$25,0),0)),0)</f>
        <v>0.030000000000000027</v>
      </c>
      <c r="I78" s="43">
        <f t="shared" si="5"/>
        <v>0.00016812521370820988</v>
      </c>
    </row>
    <row r="79" spans="1:9" ht="15">
      <c r="A79" s="3">
        <f t="shared" si="3"/>
        <v>5076</v>
      </c>
      <c r="B79" s="5" t="s">
        <v>300</v>
      </c>
      <c r="C79" s="63" t="s">
        <v>15</v>
      </c>
      <c r="D79" s="63" t="s">
        <v>6</v>
      </c>
      <c r="E79" s="84">
        <f t="shared" si="4"/>
        <v>8760</v>
      </c>
      <c r="F79" s="44">
        <f>HLOOKUP(D79,'Emission Factor Methodology'!$B$6:$I$7,2,0)</f>
        <v>0.0012794917329391911</v>
      </c>
      <c r="G79" s="43">
        <f>IFERROR(VLOOKUP(C79,'Emission Factor Methodology'!$A$11:$I$21,MATCH(D79,'Emission Factor Methodology'!$A$11:$I$11,0),0),0)</f>
        <v>0.00050000000000000001</v>
      </c>
      <c r="H79" s="44">
        <f>IFERROR((1-VLOOKUP(C79,'Emission Factor Methodology'!$A$25:$I$34,MATCH(D79,'Emission Factor Methodology'!$A$25:$I$25,0),0)),0)</f>
        <v>0.030000000000000027</v>
      </c>
      <c r="I79" s="43">
        <f t="shared" si="5"/>
        <v>0.00016812521370820988</v>
      </c>
    </row>
    <row r="80" spans="1:9" ht="15">
      <c r="A80" s="3">
        <f t="shared" si="3"/>
        <v>5077</v>
      </c>
      <c r="B80" s="5" t="s">
        <v>281</v>
      </c>
      <c r="C80" s="63" t="s">
        <v>15</v>
      </c>
      <c r="D80" s="63" t="s">
        <v>6</v>
      </c>
      <c r="E80" s="84">
        <f t="shared" si="4"/>
        <v>8760</v>
      </c>
      <c r="F80" s="44">
        <f>HLOOKUP(D80,'Emission Factor Methodology'!$B$6:$I$7,2,0)</f>
        <v>0.0012794917329391911</v>
      </c>
      <c r="G80" s="43">
        <f>IFERROR(VLOOKUP(C80,'Emission Factor Methodology'!$A$11:$I$21,MATCH(D80,'Emission Factor Methodology'!$A$11:$I$11,0),0),0)</f>
        <v>0.00050000000000000001</v>
      </c>
      <c r="H80" s="44">
        <f>IFERROR((1-VLOOKUP(C80,'Emission Factor Methodology'!$A$25:$I$34,MATCH(D80,'Emission Factor Methodology'!$A$25:$I$25,0),0)),0)</f>
        <v>0.030000000000000027</v>
      </c>
      <c r="I80" s="43">
        <f t="shared" si="5"/>
        <v>0.00016812521370820988</v>
      </c>
    </row>
    <row r="81" spans="1:9" ht="15">
      <c r="A81" s="3">
        <f t="shared" si="3"/>
        <v>5078</v>
      </c>
      <c r="B81" s="5" t="s">
        <v>260</v>
      </c>
      <c r="C81" s="69" t="s">
        <v>15</v>
      </c>
      <c r="D81" s="63" t="s">
        <v>6</v>
      </c>
      <c r="E81" s="84">
        <f t="shared" si="4"/>
        <v>8760</v>
      </c>
      <c r="F81" s="44">
        <f>HLOOKUP(D81,'Emission Factor Methodology'!$B$6:$I$7,2,0)</f>
        <v>0.0012794917329391911</v>
      </c>
      <c r="G81" s="43">
        <f>IFERROR(VLOOKUP(C81,'Emission Factor Methodology'!$A$11:$I$21,MATCH(D81,'Emission Factor Methodology'!$A$11:$I$11,0),0),0)</f>
        <v>0.00050000000000000001</v>
      </c>
      <c r="H81" s="44">
        <f>IFERROR((1-VLOOKUP(C81,'Emission Factor Methodology'!$A$25:$I$34,MATCH(D81,'Emission Factor Methodology'!$A$25:$I$25,0),0)),0)</f>
        <v>0.030000000000000027</v>
      </c>
      <c r="I81" s="43">
        <f t="shared" si="5"/>
        <v>0.00016812521370820988</v>
      </c>
    </row>
    <row r="82" spans="1:9" ht="15">
      <c r="A82" s="3">
        <f t="shared" si="3"/>
        <v>5079</v>
      </c>
      <c r="B82" s="5" t="s">
        <v>281</v>
      </c>
      <c r="C82" s="63" t="s">
        <v>15</v>
      </c>
      <c r="D82" s="63" t="s">
        <v>6</v>
      </c>
      <c r="E82" s="84">
        <f t="shared" si="4"/>
        <v>8760</v>
      </c>
      <c r="F82" s="44">
        <f>HLOOKUP(D82,'Emission Factor Methodology'!$B$6:$I$7,2,0)</f>
        <v>0.0012794917329391911</v>
      </c>
      <c r="G82" s="43">
        <f>IFERROR(VLOOKUP(C82,'Emission Factor Methodology'!$A$11:$I$21,MATCH(D82,'Emission Factor Methodology'!$A$11:$I$11,0),0),0)</f>
        <v>0.00050000000000000001</v>
      </c>
      <c r="H82" s="44">
        <f>IFERROR((1-VLOOKUP(C82,'Emission Factor Methodology'!$A$25:$I$34,MATCH(D82,'Emission Factor Methodology'!$A$25:$I$25,0),0)),0)</f>
        <v>0.030000000000000027</v>
      </c>
      <c r="I82" s="43">
        <f t="shared" si="5"/>
        <v>0.00016812521370820988</v>
      </c>
    </row>
    <row r="83" spans="1:9" ht="15">
      <c r="A83" s="3">
        <f t="shared" si="3"/>
        <v>5080</v>
      </c>
      <c r="B83" s="5" t="s">
        <v>280</v>
      </c>
      <c r="C83" s="63" t="s">
        <v>15</v>
      </c>
      <c r="D83" s="63" t="s">
        <v>6</v>
      </c>
      <c r="E83" s="84">
        <f t="shared" si="4"/>
        <v>8760</v>
      </c>
      <c r="F83" s="44">
        <f>HLOOKUP(D83,'Emission Factor Methodology'!$B$6:$I$7,2,0)</f>
        <v>0.0012794917329391911</v>
      </c>
      <c r="G83" s="43">
        <f>IFERROR(VLOOKUP(C83,'Emission Factor Methodology'!$A$11:$I$21,MATCH(D83,'Emission Factor Methodology'!$A$11:$I$11,0),0),0)</f>
        <v>0.00050000000000000001</v>
      </c>
      <c r="H83" s="44">
        <f>IFERROR((1-VLOOKUP(C83,'Emission Factor Methodology'!$A$25:$I$34,MATCH(D83,'Emission Factor Methodology'!$A$25:$I$25,0),0)),0)</f>
        <v>0.030000000000000027</v>
      </c>
      <c r="I83" s="43">
        <f t="shared" si="5"/>
        <v>0.00016812521370820988</v>
      </c>
    </row>
    <row r="84" spans="1:9" ht="15">
      <c r="A84" s="3">
        <f t="shared" si="3"/>
        <v>5081</v>
      </c>
      <c r="B84" s="5" t="s">
        <v>260</v>
      </c>
      <c r="C84" s="69" t="s">
        <v>15</v>
      </c>
      <c r="D84" s="63" t="s">
        <v>6</v>
      </c>
      <c r="E84" s="84">
        <f t="shared" si="4"/>
        <v>8760</v>
      </c>
      <c r="F84" s="44">
        <f>HLOOKUP(D84,'Emission Factor Methodology'!$B$6:$I$7,2,0)</f>
        <v>0.0012794917329391911</v>
      </c>
      <c r="G84" s="43">
        <f>IFERROR(VLOOKUP(C84,'Emission Factor Methodology'!$A$11:$I$21,MATCH(D84,'Emission Factor Methodology'!$A$11:$I$11,0),0),0)</f>
        <v>0.00050000000000000001</v>
      </c>
      <c r="H84" s="44">
        <f>IFERROR((1-VLOOKUP(C84,'Emission Factor Methodology'!$A$25:$I$34,MATCH(D84,'Emission Factor Methodology'!$A$25:$I$25,0),0)),0)</f>
        <v>0.030000000000000027</v>
      </c>
      <c r="I84" s="43">
        <f t="shared" si="5"/>
        <v>0.00016812521370820988</v>
      </c>
    </row>
    <row r="85" spans="1:9" ht="15">
      <c r="A85" s="3">
        <f t="shared" si="3"/>
        <v>5082</v>
      </c>
      <c r="B85" s="5" t="s">
        <v>281</v>
      </c>
      <c r="C85" s="63" t="s">
        <v>15</v>
      </c>
      <c r="D85" s="63" t="s">
        <v>6</v>
      </c>
      <c r="E85" s="84">
        <f t="shared" si="4"/>
        <v>8760</v>
      </c>
      <c r="F85" s="44">
        <f>HLOOKUP(D85,'Emission Factor Methodology'!$B$6:$I$7,2,0)</f>
        <v>0.0012794917329391911</v>
      </c>
      <c r="G85" s="43">
        <f>IFERROR(VLOOKUP(C85,'Emission Factor Methodology'!$A$11:$I$21,MATCH(D85,'Emission Factor Methodology'!$A$11:$I$11,0),0),0)</f>
        <v>0.00050000000000000001</v>
      </c>
      <c r="H85" s="44">
        <f>IFERROR((1-VLOOKUP(C85,'Emission Factor Methodology'!$A$25:$I$34,MATCH(D85,'Emission Factor Methodology'!$A$25:$I$25,0),0)),0)</f>
        <v>0.030000000000000027</v>
      </c>
      <c r="I85" s="43">
        <f t="shared" si="5"/>
        <v>0.00016812521370820988</v>
      </c>
    </row>
    <row r="86" spans="1:9" ht="15">
      <c r="A86" s="3">
        <f t="shared" si="3"/>
        <v>5083</v>
      </c>
      <c r="B86" s="5" t="s">
        <v>104</v>
      </c>
      <c r="C86" s="63" t="s">
        <v>15</v>
      </c>
      <c r="D86" s="63" t="s">
        <v>6</v>
      </c>
      <c r="E86" s="84">
        <f t="shared" si="4"/>
        <v>8760</v>
      </c>
      <c r="F86" s="44">
        <f>HLOOKUP(D86,'Emission Factor Methodology'!$B$6:$I$7,2,0)</f>
        <v>0.0012794917329391911</v>
      </c>
      <c r="G86" s="43">
        <f>IFERROR(VLOOKUP(C86,'Emission Factor Methodology'!$A$11:$I$21,MATCH(D86,'Emission Factor Methodology'!$A$11:$I$11,0),0),0)</f>
        <v>0.00050000000000000001</v>
      </c>
      <c r="H86" s="44">
        <f>IFERROR((1-VLOOKUP(C86,'Emission Factor Methodology'!$A$25:$I$34,MATCH(D86,'Emission Factor Methodology'!$A$25:$I$25,0),0)),0)</f>
        <v>0.030000000000000027</v>
      </c>
      <c r="I86" s="43">
        <f t="shared" si="5"/>
        <v>0.00016812521370820988</v>
      </c>
    </row>
    <row r="87" spans="1:9" ht="15">
      <c r="A87" s="3">
        <f t="shared" si="3"/>
        <v>5084</v>
      </c>
      <c r="B87" s="5" t="s">
        <v>300</v>
      </c>
      <c r="C87" s="63" t="s">
        <v>15</v>
      </c>
      <c r="D87" s="63" t="s">
        <v>6</v>
      </c>
      <c r="E87" s="84">
        <f t="shared" si="4"/>
        <v>8760</v>
      </c>
      <c r="F87" s="44">
        <f>HLOOKUP(D87,'Emission Factor Methodology'!$B$6:$I$7,2,0)</f>
        <v>0.0012794917329391911</v>
      </c>
      <c r="G87" s="43">
        <f>IFERROR(VLOOKUP(C87,'Emission Factor Methodology'!$A$11:$I$21,MATCH(D87,'Emission Factor Methodology'!$A$11:$I$11,0),0),0)</f>
        <v>0.00050000000000000001</v>
      </c>
      <c r="H87" s="44">
        <f>IFERROR((1-VLOOKUP(C87,'Emission Factor Methodology'!$A$25:$I$34,MATCH(D87,'Emission Factor Methodology'!$A$25:$I$25,0),0)),0)</f>
        <v>0.030000000000000027</v>
      </c>
      <c r="I87" s="43">
        <f t="shared" si="5"/>
        <v>0.00016812521370820988</v>
      </c>
    </row>
    <row r="88" spans="1:9" ht="15">
      <c r="A88" s="3">
        <f t="shared" si="3"/>
        <v>5085</v>
      </c>
      <c r="B88" s="5" t="s">
        <v>309</v>
      </c>
      <c r="C88" s="63" t="s">
        <v>15</v>
      </c>
      <c r="D88" s="63" t="s">
        <v>6</v>
      </c>
      <c r="E88" s="84">
        <f t="shared" si="4"/>
        <v>8760</v>
      </c>
      <c r="F88" s="44">
        <f>HLOOKUP(D88,'Emission Factor Methodology'!$B$6:$I$7,2,0)</f>
        <v>0.0012794917329391911</v>
      </c>
      <c r="G88" s="43">
        <f>IFERROR(VLOOKUP(C88,'Emission Factor Methodology'!$A$11:$I$21,MATCH(D88,'Emission Factor Methodology'!$A$11:$I$11,0),0),0)</f>
        <v>0.00050000000000000001</v>
      </c>
      <c r="H88" s="44">
        <f>IFERROR((1-VLOOKUP(C88,'Emission Factor Methodology'!$A$25:$I$34,MATCH(D88,'Emission Factor Methodology'!$A$25:$I$25,0),0)),0)</f>
        <v>0.030000000000000027</v>
      </c>
      <c r="I88" s="43">
        <f t="shared" si="5"/>
        <v>0.00016812521370820988</v>
      </c>
    </row>
    <row r="89" spans="1:9" ht="15">
      <c r="A89" s="3">
        <f t="shared" si="3"/>
        <v>5086</v>
      </c>
      <c r="B89" s="5" t="s">
        <v>281</v>
      </c>
      <c r="C89" s="63" t="s">
        <v>15</v>
      </c>
      <c r="D89" s="63" t="s">
        <v>6</v>
      </c>
      <c r="E89" s="84">
        <f t="shared" si="4"/>
        <v>8760</v>
      </c>
      <c r="F89" s="44">
        <f>HLOOKUP(D89,'Emission Factor Methodology'!$B$6:$I$7,2,0)</f>
        <v>0.0012794917329391911</v>
      </c>
      <c r="G89" s="43">
        <f>IFERROR(VLOOKUP(C89,'Emission Factor Methodology'!$A$11:$I$21,MATCH(D89,'Emission Factor Methodology'!$A$11:$I$11,0),0),0)</f>
        <v>0.00050000000000000001</v>
      </c>
      <c r="H89" s="44">
        <f>IFERROR((1-VLOOKUP(C89,'Emission Factor Methodology'!$A$25:$I$34,MATCH(D89,'Emission Factor Methodology'!$A$25:$I$25,0),0)),0)</f>
        <v>0.030000000000000027</v>
      </c>
      <c r="I89" s="43">
        <f t="shared" si="5"/>
        <v>0.00016812521370820988</v>
      </c>
    </row>
    <row r="90" spans="1:9" ht="15">
      <c r="A90" s="3">
        <f t="shared" si="3"/>
        <v>5087</v>
      </c>
      <c r="B90" s="5" t="s">
        <v>105</v>
      </c>
      <c r="C90" s="63" t="s">
        <v>12</v>
      </c>
      <c r="D90" s="63" t="s">
        <v>6</v>
      </c>
      <c r="E90" s="84">
        <f t="shared" si="4"/>
        <v>8760</v>
      </c>
      <c r="F90" s="44">
        <f>HLOOKUP(D90,'Emission Factor Methodology'!$B$6:$I$7,2,0)</f>
        <v>0.0012794917329391911</v>
      </c>
      <c r="G90" s="43">
        <f>IFERROR(VLOOKUP(C90,'Emission Factor Methodology'!$A$11:$I$21,MATCH(D90,'Emission Factor Methodology'!$A$11:$I$11,0),0),0)</f>
        <v>0.0088999999999999999</v>
      </c>
      <c r="H90" s="44">
        <f>IFERROR((1-VLOOKUP(C90,'Emission Factor Methodology'!$A$25:$I$34,MATCH(D90,'Emission Factor Methodology'!$A$25:$I$25,0),0)),0)</f>
        <v>0.030000000000000027</v>
      </c>
      <c r="I90" s="43">
        <f t="shared" si="5"/>
        <v>0.0029926288040061358</v>
      </c>
    </row>
    <row r="91" spans="1:9" ht="15">
      <c r="A91" s="3">
        <f t="shared" si="3"/>
        <v>5088</v>
      </c>
      <c r="B91" s="5" t="s">
        <v>299</v>
      </c>
      <c r="C91" s="63" t="s">
        <v>15</v>
      </c>
      <c r="D91" s="63" t="s">
        <v>6</v>
      </c>
      <c r="E91" s="84">
        <f t="shared" si="4"/>
        <v>8760</v>
      </c>
      <c r="F91" s="44">
        <f>HLOOKUP(D91,'Emission Factor Methodology'!$B$6:$I$7,2,0)</f>
        <v>0.0012794917329391911</v>
      </c>
      <c r="G91" s="43">
        <f>IFERROR(VLOOKUP(C91,'Emission Factor Methodology'!$A$11:$I$21,MATCH(D91,'Emission Factor Methodology'!$A$11:$I$11,0),0),0)</f>
        <v>0.00050000000000000001</v>
      </c>
      <c r="H91" s="44">
        <f>IFERROR((1-VLOOKUP(C91,'Emission Factor Methodology'!$A$25:$I$34,MATCH(D91,'Emission Factor Methodology'!$A$25:$I$25,0),0)),0)</f>
        <v>0.030000000000000027</v>
      </c>
      <c r="I91" s="43">
        <f t="shared" si="5"/>
        <v>0.00016812521370820988</v>
      </c>
    </row>
    <row r="92" spans="1:9" ht="15">
      <c r="A92" s="3">
        <f t="shared" si="3"/>
        <v>5089</v>
      </c>
      <c r="B92" s="5" t="s">
        <v>300</v>
      </c>
      <c r="C92" s="63" t="s">
        <v>15</v>
      </c>
      <c r="D92" s="63" t="s">
        <v>6</v>
      </c>
      <c r="E92" s="84">
        <f t="shared" si="4"/>
        <v>8760</v>
      </c>
      <c r="F92" s="44">
        <f>HLOOKUP(D92,'Emission Factor Methodology'!$B$6:$I$7,2,0)</f>
        <v>0.0012794917329391911</v>
      </c>
      <c r="G92" s="43">
        <f>IFERROR(VLOOKUP(C92,'Emission Factor Methodology'!$A$11:$I$21,MATCH(D92,'Emission Factor Methodology'!$A$11:$I$11,0),0),0)</f>
        <v>0.00050000000000000001</v>
      </c>
      <c r="H92" s="44">
        <f>IFERROR((1-VLOOKUP(C92,'Emission Factor Methodology'!$A$25:$I$34,MATCH(D92,'Emission Factor Methodology'!$A$25:$I$25,0),0)),0)</f>
        <v>0.030000000000000027</v>
      </c>
      <c r="I92" s="43">
        <f t="shared" si="5"/>
        <v>0.00016812521370820988</v>
      </c>
    </row>
    <row r="93" spans="1:9" ht="15">
      <c r="A93" s="3">
        <f t="shared" si="3"/>
        <v>5090</v>
      </c>
      <c r="B93" s="5" t="s">
        <v>300</v>
      </c>
      <c r="C93" s="63" t="s">
        <v>15</v>
      </c>
      <c r="D93" s="63" t="s">
        <v>6</v>
      </c>
      <c r="E93" s="84">
        <f t="shared" si="4"/>
        <v>8760</v>
      </c>
      <c r="F93" s="44">
        <f>HLOOKUP(D93,'Emission Factor Methodology'!$B$6:$I$7,2,0)</f>
        <v>0.0012794917329391911</v>
      </c>
      <c r="G93" s="43">
        <f>IFERROR(VLOOKUP(C93,'Emission Factor Methodology'!$A$11:$I$21,MATCH(D93,'Emission Factor Methodology'!$A$11:$I$11,0),0),0)</f>
        <v>0.00050000000000000001</v>
      </c>
      <c r="H93" s="44">
        <f>IFERROR((1-VLOOKUP(C93,'Emission Factor Methodology'!$A$25:$I$34,MATCH(D93,'Emission Factor Methodology'!$A$25:$I$25,0),0)),0)</f>
        <v>0.030000000000000027</v>
      </c>
      <c r="I93" s="43">
        <f t="shared" si="5"/>
        <v>0.00016812521370820988</v>
      </c>
    </row>
    <row r="94" spans="1:9" ht="15">
      <c r="A94" s="3">
        <f t="shared" si="3"/>
        <v>5091</v>
      </c>
      <c r="B94" s="5" t="s">
        <v>275</v>
      </c>
      <c r="C94" s="63" t="s">
        <v>15</v>
      </c>
      <c r="D94" s="63" t="s">
        <v>6</v>
      </c>
      <c r="E94" s="84">
        <f t="shared" si="4"/>
        <v>8760</v>
      </c>
      <c r="F94" s="44">
        <f>HLOOKUP(D94,'Emission Factor Methodology'!$B$6:$I$7,2,0)</f>
        <v>0.0012794917329391911</v>
      </c>
      <c r="G94" s="43">
        <f>IFERROR(VLOOKUP(C94,'Emission Factor Methodology'!$A$11:$I$21,MATCH(D94,'Emission Factor Methodology'!$A$11:$I$11,0),0),0)</f>
        <v>0.00050000000000000001</v>
      </c>
      <c r="H94" s="44">
        <f>IFERROR((1-VLOOKUP(C94,'Emission Factor Methodology'!$A$25:$I$34,MATCH(D94,'Emission Factor Methodology'!$A$25:$I$25,0),0)),0)</f>
        <v>0.030000000000000027</v>
      </c>
      <c r="I94" s="43">
        <f t="shared" si="5"/>
        <v>0.00016812521370820988</v>
      </c>
    </row>
    <row r="95" spans="1:9" ht="15">
      <c r="A95" s="3">
        <f t="shared" si="3"/>
        <v>5092</v>
      </c>
      <c r="B95" s="5" t="s">
        <v>281</v>
      </c>
      <c r="C95" s="63" t="s">
        <v>15</v>
      </c>
      <c r="D95" s="63" t="s">
        <v>6</v>
      </c>
      <c r="E95" s="84">
        <f t="shared" si="4"/>
        <v>8760</v>
      </c>
      <c r="F95" s="44">
        <f>HLOOKUP(D95,'Emission Factor Methodology'!$B$6:$I$7,2,0)</f>
        <v>0.0012794917329391911</v>
      </c>
      <c r="G95" s="43">
        <f>IFERROR(VLOOKUP(C95,'Emission Factor Methodology'!$A$11:$I$21,MATCH(D95,'Emission Factor Methodology'!$A$11:$I$11,0),0),0)</f>
        <v>0.00050000000000000001</v>
      </c>
      <c r="H95" s="44">
        <f>IFERROR((1-VLOOKUP(C95,'Emission Factor Methodology'!$A$25:$I$34,MATCH(D95,'Emission Factor Methodology'!$A$25:$I$25,0),0)),0)</f>
        <v>0.030000000000000027</v>
      </c>
      <c r="I95" s="43">
        <f t="shared" si="5"/>
        <v>0.00016812521370820988</v>
      </c>
    </row>
    <row r="96" spans="1:9" ht="15">
      <c r="A96" s="3">
        <f t="shared" si="3"/>
        <v>5093</v>
      </c>
      <c r="B96" s="5" t="s">
        <v>300</v>
      </c>
      <c r="C96" s="63" t="s">
        <v>15</v>
      </c>
      <c r="D96" s="63" t="s">
        <v>6</v>
      </c>
      <c r="E96" s="84">
        <f t="shared" si="4"/>
        <v>8760</v>
      </c>
      <c r="F96" s="44">
        <f>HLOOKUP(D96,'Emission Factor Methodology'!$B$6:$I$7,2,0)</f>
        <v>0.0012794917329391911</v>
      </c>
      <c r="G96" s="43">
        <f>IFERROR(VLOOKUP(C96,'Emission Factor Methodology'!$A$11:$I$21,MATCH(D96,'Emission Factor Methodology'!$A$11:$I$11,0),0),0)</f>
        <v>0.00050000000000000001</v>
      </c>
      <c r="H96" s="44">
        <f>IFERROR((1-VLOOKUP(C96,'Emission Factor Methodology'!$A$25:$I$34,MATCH(D96,'Emission Factor Methodology'!$A$25:$I$25,0),0)),0)</f>
        <v>0.030000000000000027</v>
      </c>
      <c r="I96" s="43">
        <f t="shared" si="5"/>
        <v>0.00016812521370820988</v>
      </c>
    </row>
    <row r="97" spans="1:9" ht="15">
      <c r="A97" s="3">
        <f t="shared" si="3"/>
        <v>5094</v>
      </c>
      <c r="B97" s="5" t="s">
        <v>300</v>
      </c>
      <c r="C97" s="63" t="s">
        <v>15</v>
      </c>
      <c r="D97" s="63" t="s">
        <v>6</v>
      </c>
      <c r="E97" s="84">
        <f t="shared" si="4"/>
        <v>8760</v>
      </c>
      <c r="F97" s="44">
        <f>HLOOKUP(D97,'Emission Factor Methodology'!$B$6:$I$7,2,0)</f>
        <v>0.0012794917329391911</v>
      </c>
      <c r="G97" s="43">
        <f>IFERROR(VLOOKUP(C97,'Emission Factor Methodology'!$A$11:$I$21,MATCH(D97,'Emission Factor Methodology'!$A$11:$I$11,0),0),0)</f>
        <v>0.00050000000000000001</v>
      </c>
      <c r="H97" s="44">
        <f>IFERROR((1-VLOOKUP(C97,'Emission Factor Methodology'!$A$25:$I$34,MATCH(D97,'Emission Factor Methodology'!$A$25:$I$25,0),0)),0)</f>
        <v>0.030000000000000027</v>
      </c>
      <c r="I97" s="43">
        <f t="shared" si="5"/>
        <v>0.00016812521370820988</v>
      </c>
    </row>
    <row r="98" spans="1:9" ht="15">
      <c r="A98" s="3">
        <f t="shared" si="3"/>
        <v>5095</v>
      </c>
      <c r="B98" s="5" t="s">
        <v>275</v>
      </c>
      <c r="C98" s="63" t="s">
        <v>15</v>
      </c>
      <c r="D98" s="63" t="s">
        <v>6</v>
      </c>
      <c r="E98" s="84">
        <f t="shared" si="4"/>
        <v>8760</v>
      </c>
      <c r="F98" s="44">
        <f>HLOOKUP(D98,'Emission Factor Methodology'!$B$6:$I$7,2,0)</f>
        <v>0.0012794917329391911</v>
      </c>
      <c r="G98" s="43">
        <f>IFERROR(VLOOKUP(C98,'Emission Factor Methodology'!$A$11:$I$21,MATCH(D98,'Emission Factor Methodology'!$A$11:$I$11,0),0),0)</f>
        <v>0.00050000000000000001</v>
      </c>
      <c r="H98" s="44">
        <f>IFERROR((1-VLOOKUP(C98,'Emission Factor Methodology'!$A$25:$I$34,MATCH(D98,'Emission Factor Methodology'!$A$25:$I$25,0),0)),0)</f>
        <v>0.030000000000000027</v>
      </c>
      <c r="I98" s="43">
        <f t="shared" si="5"/>
        <v>0.00016812521370820988</v>
      </c>
    </row>
    <row r="99" spans="1:9" ht="15">
      <c r="A99" s="3">
        <f t="shared" si="3"/>
        <v>5096</v>
      </c>
      <c r="B99" s="5" t="s">
        <v>103</v>
      </c>
      <c r="C99" s="63" t="s">
        <v>12</v>
      </c>
      <c r="D99" s="63" t="s">
        <v>6</v>
      </c>
      <c r="E99" s="84">
        <f t="shared" si="4"/>
        <v>8760</v>
      </c>
      <c r="F99" s="44">
        <f>HLOOKUP(D99,'Emission Factor Methodology'!$B$6:$I$7,2,0)</f>
        <v>0.0012794917329391911</v>
      </c>
      <c r="G99" s="43">
        <f>IFERROR(VLOOKUP(C99,'Emission Factor Methodology'!$A$11:$I$21,MATCH(D99,'Emission Factor Methodology'!$A$11:$I$11,0),0),0)</f>
        <v>0.0088999999999999999</v>
      </c>
      <c r="H99" s="44">
        <f>IFERROR((1-VLOOKUP(C99,'Emission Factor Methodology'!$A$25:$I$34,MATCH(D99,'Emission Factor Methodology'!$A$25:$I$25,0),0)),0)</f>
        <v>0.030000000000000027</v>
      </c>
      <c r="I99" s="43">
        <f t="shared" si="5"/>
        <v>0.0029926288040061358</v>
      </c>
    </row>
    <row r="100" spans="1:9" ht="15">
      <c r="A100" s="3">
        <f t="shared" si="3"/>
        <v>5097</v>
      </c>
      <c r="B100" s="5" t="s">
        <v>276</v>
      </c>
      <c r="C100" s="63" t="s">
        <v>15</v>
      </c>
      <c r="D100" s="63" t="s">
        <v>6</v>
      </c>
      <c r="E100" s="84">
        <f t="shared" si="4"/>
        <v>8760</v>
      </c>
      <c r="F100" s="44">
        <f>HLOOKUP(D100,'Emission Factor Methodology'!$B$6:$I$7,2,0)</f>
        <v>0.0012794917329391911</v>
      </c>
      <c r="G100" s="43">
        <f>IFERROR(VLOOKUP(C100,'Emission Factor Methodology'!$A$11:$I$21,MATCH(D100,'Emission Factor Methodology'!$A$11:$I$11,0),0),0)</f>
        <v>0.00050000000000000001</v>
      </c>
      <c r="H100" s="44">
        <f>IFERROR((1-VLOOKUP(C100,'Emission Factor Methodology'!$A$25:$I$34,MATCH(D100,'Emission Factor Methodology'!$A$25:$I$25,0),0)),0)</f>
        <v>0.030000000000000027</v>
      </c>
      <c r="I100" s="43">
        <f t="shared" si="5"/>
        <v>0.00016812521370820988</v>
      </c>
    </row>
    <row r="101" spans="1:9" ht="15">
      <c r="A101" s="3">
        <f t="shared" si="3"/>
        <v>5098</v>
      </c>
      <c r="B101" s="5" t="s">
        <v>280</v>
      </c>
      <c r="C101" s="63" t="s">
        <v>15</v>
      </c>
      <c r="D101" s="63" t="s">
        <v>6</v>
      </c>
      <c r="E101" s="84">
        <f t="shared" si="4"/>
        <v>8760</v>
      </c>
      <c r="F101" s="44">
        <f>HLOOKUP(D101,'Emission Factor Methodology'!$B$6:$I$7,2,0)</f>
        <v>0.0012794917329391911</v>
      </c>
      <c r="G101" s="43">
        <f>IFERROR(VLOOKUP(C101,'Emission Factor Methodology'!$A$11:$I$21,MATCH(D101,'Emission Factor Methodology'!$A$11:$I$11,0),0),0)</f>
        <v>0.00050000000000000001</v>
      </c>
      <c r="H101" s="44">
        <f>IFERROR((1-VLOOKUP(C101,'Emission Factor Methodology'!$A$25:$I$34,MATCH(D101,'Emission Factor Methodology'!$A$25:$I$25,0),0)),0)</f>
        <v>0.030000000000000027</v>
      </c>
      <c r="I101" s="43">
        <f t="shared" si="5"/>
        <v>0.00016812521370820988</v>
      </c>
    </row>
    <row r="102" spans="1:9" ht="15">
      <c r="A102" s="3">
        <f t="shared" si="3"/>
        <v>5099</v>
      </c>
      <c r="B102" s="5" t="s">
        <v>260</v>
      </c>
      <c r="C102" s="69" t="s">
        <v>15</v>
      </c>
      <c r="D102" s="63" t="s">
        <v>6</v>
      </c>
      <c r="E102" s="84">
        <f t="shared" si="4"/>
        <v>8760</v>
      </c>
      <c r="F102" s="44">
        <f>HLOOKUP(D102,'Emission Factor Methodology'!$B$6:$I$7,2,0)</f>
        <v>0.0012794917329391911</v>
      </c>
      <c r="G102" s="43">
        <f>IFERROR(VLOOKUP(C102,'Emission Factor Methodology'!$A$11:$I$21,MATCH(D102,'Emission Factor Methodology'!$A$11:$I$11,0),0),0)</f>
        <v>0.00050000000000000001</v>
      </c>
      <c r="H102" s="44">
        <f>IFERROR((1-VLOOKUP(C102,'Emission Factor Methodology'!$A$25:$I$34,MATCH(D102,'Emission Factor Methodology'!$A$25:$I$25,0),0)),0)</f>
        <v>0.030000000000000027</v>
      </c>
      <c r="I102" s="43">
        <f t="shared" si="5"/>
        <v>0.00016812521370820988</v>
      </c>
    </row>
    <row r="103" spans="1:9" ht="15">
      <c r="A103" s="3">
        <f t="shared" si="3"/>
        <v>5100</v>
      </c>
      <c r="B103" s="5" t="s">
        <v>103</v>
      </c>
      <c r="C103" s="63" t="s">
        <v>12</v>
      </c>
      <c r="D103" s="63" t="s">
        <v>6</v>
      </c>
      <c r="E103" s="84">
        <f t="shared" si="4"/>
        <v>8760</v>
      </c>
      <c r="F103" s="44">
        <f>HLOOKUP(D103,'Emission Factor Methodology'!$B$6:$I$7,2,0)</f>
        <v>0.0012794917329391911</v>
      </c>
      <c r="G103" s="43">
        <f>IFERROR(VLOOKUP(C103,'Emission Factor Methodology'!$A$11:$I$21,MATCH(D103,'Emission Factor Methodology'!$A$11:$I$11,0),0),0)</f>
        <v>0.0088999999999999999</v>
      </c>
      <c r="H103" s="44">
        <f>IFERROR((1-VLOOKUP(C103,'Emission Factor Methodology'!$A$25:$I$34,MATCH(D103,'Emission Factor Methodology'!$A$25:$I$25,0),0)),0)</f>
        <v>0.030000000000000027</v>
      </c>
      <c r="I103" s="43">
        <f t="shared" si="5"/>
        <v>0.0029926288040061358</v>
      </c>
    </row>
    <row r="104" spans="1:9" ht="15">
      <c r="A104" s="3">
        <f t="shared" si="3"/>
        <v>5101</v>
      </c>
      <c r="B104" s="5" t="s">
        <v>310</v>
      </c>
      <c r="C104" s="69" t="s">
        <v>15</v>
      </c>
      <c r="D104" s="63" t="s">
        <v>6</v>
      </c>
      <c r="E104" s="84">
        <f t="shared" si="4"/>
        <v>8760</v>
      </c>
      <c r="F104" s="44">
        <f>HLOOKUP(D104,'Emission Factor Methodology'!$B$6:$I$7,2,0)</f>
        <v>0.0012794917329391911</v>
      </c>
      <c r="G104" s="43">
        <f>IFERROR(VLOOKUP(C104,'Emission Factor Methodology'!$A$11:$I$21,MATCH(D104,'Emission Factor Methodology'!$A$11:$I$11,0),0),0)</f>
        <v>0.00050000000000000001</v>
      </c>
      <c r="H104" s="44">
        <f>IFERROR((1-VLOOKUP(C104,'Emission Factor Methodology'!$A$25:$I$34,MATCH(D104,'Emission Factor Methodology'!$A$25:$I$25,0),0)),0)</f>
        <v>0.030000000000000027</v>
      </c>
      <c r="I104" s="43">
        <f t="shared" si="5"/>
        <v>0.00016812521370820988</v>
      </c>
    </row>
    <row r="105" spans="1:9" ht="15">
      <c r="A105" s="3">
        <f t="shared" si="3"/>
        <v>5102</v>
      </c>
      <c r="B105" s="5" t="s">
        <v>299</v>
      </c>
      <c r="C105" s="63" t="s">
        <v>15</v>
      </c>
      <c r="D105" s="63" t="s">
        <v>6</v>
      </c>
      <c r="E105" s="84">
        <f t="shared" si="4"/>
        <v>8760</v>
      </c>
      <c r="F105" s="44">
        <f>HLOOKUP(D105,'Emission Factor Methodology'!$B$6:$I$7,2,0)</f>
        <v>0.0012794917329391911</v>
      </c>
      <c r="G105" s="43">
        <f>IFERROR(VLOOKUP(C105,'Emission Factor Methodology'!$A$11:$I$21,MATCH(D105,'Emission Factor Methodology'!$A$11:$I$11,0),0),0)</f>
        <v>0.00050000000000000001</v>
      </c>
      <c r="H105" s="44">
        <f>IFERROR((1-VLOOKUP(C105,'Emission Factor Methodology'!$A$25:$I$34,MATCH(D105,'Emission Factor Methodology'!$A$25:$I$25,0),0)),0)</f>
        <v>0.030000000000000027</v>
      </c>
      <c r="I105" s="43">
        <f t="shared" si="5"/>
        <v>0.00016812521370820988</v>
      </c>
    </row>
    <row r="106" spans="1:9" ht="15">
      <c r="A106" s="3">
        <f t="shared" si="3"/>
        <v>5103</v>
      </c>
      <c r="B106" s="5" t="s">
        <v>299</v>
      </c>
      <c r="C106" s="63" t="s">
        <v>15</v>
      </c>
      <c r="D106" s="63" t="s">
        <v>6</v>
      </c>
      <c r="E106" s="84">
        <f t="shared" si="4"/>
        <v>8760</v>
      </c>
      <c r="F106" s="44">
        <f>HLOOKUP(D106,'Emission Factor Methodology'!$B$6:$I$7,2,0)</f>
        <v>0.0012794917329391911</v>
      </c>
      <c r="G106" s="43">
        <f>IFERROR(VLOOKUP(C106,'Emission Factor Methodology'!$A$11:$I$21,MATCH(D106,'Emission Factor Methodology'!$A$11:$I$11,0),0),0)</f>
        <v>0.00050000000000000001</v>
      </c>
      <c r="H106" s="44">
        <f>IFERROR((1-VLOOKUP(C106,'Emission Factor Methodology'!$A$25:$I$34,MATCH(D106,'Emission Factor Methodology'!$A$25:$I$25,0),0)),0)</f>
        <v>0.030000000000000027</v>
      </c>
      <c r="I106" s="43">
        <f t="shared" si="5"/>
        <v>0.00016812521370820988</v>
      </c>
    </row>
    <row r="107" spans="1:9" ht="15">
      <c r="A107" s="3">
        <f t="shared" si="3"/>
        <v>5104</v>
      </c>
      <c r="B107" s="5" t="s">
        <v>311</v>
      </c>
      <c r="C107" s="63" t="s">
        <v>15</v>
      </c>
      <c r="D107" s="63" t="s">
        <v>6</v>
      </c>
      <c r="E107" s="84">
        <f t="shared" si="4"/>
        <v>8760</v>
      </c>
      <c r="F107" s="44">
        <f>HLOOKUP(D107,'Emission Factor Methodology'!$B$6:$I$7,2,0)</f>
        <v>0.0012794917329391911</v>
      </c>
      <c r="G107" s="43">
        <f>IFERROR(VLOOKUP(C107,'Emission Factor Methodology'!$A$11:$I$21,MATCH(D107,'Emission Factor Methodology'!$A$11:$I$11,0),0),0)</f>
        <v>0.00050000000000000001</v>
      </c>
      <c r="H107" s="44">
        <f>IFERROR((1-VLOOKUP(C107,'Emission Factor Methodology'!$A$25:$I$34,MATCH(D107,'Emission Factor Methodology'!$A$25:$I$25,0),0)),0)</f>
        <v>0.030000000000000027</v>
      </c>
      <c r="I107" s="43">
        <f t="shared" si="5"/>
        <v>0.00016812521370820988</v>
      </c>
    </row>
    <row r="108" spans="1:9" ht="15">
      <c r="A108" s="3">
        <f t="shared" si="3"/>
        <v>5105</v>
      </c>
      <c r="B108" s="5" t="s">
        <v>298</v>
      </c>
      <c r="C108" s="69" t="s">
        <v>15</v>
      </c>
      <c r="D108" s="63" t="s">
        <v>6</v>
      </c>
      <c r="E108" s="84">
        <f t="shared" si="4"/>
        <v>8760</v>
      </c>
      <c r="F108" s="44">
        <f>HLOOKUP(D108,'Emission Factor Methodology'!$B$6:$I$7,2,0)</f>
        <v>0.0012794917329391911</v>
      </c>
      <c r="G108" s="43">
        <f>IFERROR(VLOOKUP(C108,'Emission Factor Methodology'!$A$11:$I$21,MATCH(D108,'Emission Factor Methodology'!$A$11:$I$11,0),0),0)</f>
        <v>0.00050000000000000001</v>
      </c>
      <c r="H108" s="44">
        <f>IFERROR((1-VLOOKUP(C108,'Emission Factor Methodology'!$A$25:$I$34,MATCH(D108,'Emission Factor Methodology'!$A$25:$I$25,0),0)),0)</f>
        <v>0.030000000000000027</v>
      </c>
      <c r="I108" s="43">
        <f t="shared" si="5"/>
        <v>0.00016812521370820988</v>
      </c>
    </row>
    <row r="109" spans="1:9" ht="15">
      <c r="A109" s="3">
        <f t="shared" si="3"/>
        <v>5106</v>
      </c>
      <c r="B109" s="5" t="s">
        <v>308</v>
      </c>
      <c r="C109" s="69" t="s">
        <v>15</v>
      </c>
      <c r="D109" s="63" t="s">
        <v>6</v>
      </c>
      <c r="E109" s="84">
        <f t="shared" si="4"/>
        <v>8760</v>
      </c>
      <c r="F109" s="44">
        <f>HLOOKUP(D109,'Emission Factor Methodology'!$B$6:$I$7,2,0)</f>
        <v>0.0012794917329391911</v>
      </c>
      <c r="G109" s="43">
        <f>IFERROR(VLOOKUP(C109,'Emission Factor Methodology'!$A$11:$I$21,MATCH(D109,'Emission Factor Methodology'!$A$11:$I$11,0),0),0)</f>
        <v>0.00050000000000000001</v>
      </c>
      <c r="H109" s="44">
        <f>IFERROR((1-VLOOKUP(C109,'Emission Factor Methodology'!$A$25:$I$34,MATCH(D109,'Emission Factor Methodology'!$A$25:$I$25,0),0)),0)</f>
        <v>0.030000000000000027</v>
      </c>
      <c r="I109" s="43">
        <f t="shared" si="5"/>
        <v>0.00016812521370820988</v>
      </c>
    </row>
    <row r="110" spans="1:9" ht="15">
      <c r="A110" s="3">
        <f t="shared" si="3"/>
        <v>5107</v>
      </c>
      <c r="B110" s="5" t="s">
        <v>308</v>
      </c>
      <c r="C110" s="69" t="s">
        <v>15</v>
      </c>
      <c r="D110" s="63" t="s">
        <v>6</v>
      </c>
      <c r="E110" s="84">
        <f t="shared" si="4"/>
        <v>8760</v>
      </c>
      <c r="F110" s="44">
        <f>HLOOKUP(D110,'Emission Factor Methodology'!$B$6:$I$7,2,0)</f>
        <v>0.0012794917329391911</v>
      </c>
      <c r="G110" s="43">
        <f>IFERROR(VLOOKUP(C110,'Emission Factor Methodology'!$A$11:$I$21,MATCH(D110,'Emission Factor Methodology'!$A$11:$I$11,0),0),0)</f>
        <v>0.00050000000000000001</v>
      </c>
      <c r="H110" s="44">
        <f>IFERROR((1-VLOOKUP(C110,'Emission Factor Methodology'!$A$25:$I$34,MATCH(D110,'Emission Factor Methodology'!$A$25:$I$25,0),0)),0)</f>
        <v>0.030000000000000027</v>
      </c>
      <c r="I110" s="43">
        <f t="shared" si="5"/>
        <v>0.00016812521370820988</v>
      </c>
    </row>
    <row r="111" spans="1:9" ht="15">
      <c r="A111" s="3">
        <f t="shared" si="3"/>
        <v>5108</v>
      </c>
      <c r="B111" s="5" t="s">
        <v>299</v>
      </c>
      <c r="C111" s="63" t="s">
        <v>15</v>
      </c>
      <c r="D111" s="63" t="s">
        <v>6</v>
      </c>
      <c r="E111" s="84">
        <f t="shared" si="4"/>
        <v>8760</v>
      </c>
      <c r="F111" s="44">
        <f>HLOOKUP(D111,'Emission Factor Methodology'!$B$6:$I$7,2,0)</f>
        <v>0.0012794917329391911</v>
      </c>
      <c r="G111" s="43">
        <f>IFERROR(VLOOKUP(C111,'Emission Factor Methodology'!$A$11:$I$21,MATCH(D111,'Emission Factor Methodology'!$A$11:$I$11,0),0),0)</f>
        <v>0.00050000000000000001</v>
      </c>
      <c r="H111" s="44">
        <f>IFERROR((1-VLOOKUP(C111,'Emission Factor Methodology'!$A$25:$I$34,MATCH(D111,'Emission Factor Methodology'!$A$25:$I$25,0),0)),0)</f>
        <v>0.030000000000000027</v>
      </c>
      <c r="I111" s="43">
        <f t="shared" si="5"/>
        <v>0.00016812521370820988</v>
      </c>
    </row>
    <row r="112" spans="1:9" ht="15">
      <c r="A112" s="3">
        <f t="shared" si="3"/>
        <v>5109</v>
      </c>
      <c r="B112" s="5" t="s">
        <v>299</v>
      </c>
      <c r="C112" s="63" t="s">
        <v>15</v>
      </c>
      <c r="D112" s="63" t="s">
        <v>6</v>
      </c>
      <c r="E112" s="84">
        <f t="shared" si="4"/>
        <v>8760</v>
      </c>
      <c r="F112" s="44">
        <f>HLOOKUP(D112,'Emission Factor Methodology'!$B$6:$I$7,2,0)</f>
        <v>0.0012794917329391911</v>
      </c>
      <c r="G112" s="43">
        <f>IFERROR(VLOOKUP(C112,'Emission Factor Methodology'!$A$11:$I$21,MATCH(D112,'Emission Factor Methodology'!$A$11:$I$11,0),0),0)</f>
        <v>0.00050000000000000001</v>
      </c>
      <c r="H112" s="44">
        <f>IFERROR((1-VLOOKUP(C112,'Emission Factor Methodology'!$A$25:$I$34,MATCH(D112,'Emission Factor Methodology'!$A$25:$I$25,0),0)),0)</f>
        <v>0.030000000000000027</v>
      </c>
      <c r="I112" s="43">
        <f t="shared" si="5"/>
        <v>0.00016812521370820988</v>
      </c>
    </row>
    <row r="113" spans="1:9" ht="15">
      <c r="A113" s="3">
        <f t="shared" si="3"/>
        <v>5110</v>
      </c>
      <c r="B113" s="5" t="s">
        <v>103</v>
      </c>
      <c r="C113" s="63" t="s">
        <v>12</v>
      </c>
      <c r="D113" s="63" t="s">
        <v>6</v>
      </c>
      <c r="E113" s="84">
        <f t="shared" si="4"/>
        <v>8760</v>
      </c>
      <c r="F113" s="44">
        <f>HLOOKUP(D113,'Emission Factor Methodology'!$B$6:$I$7,2,0)</f>
        <v>0.0012794917329391911</v>
      </c>
      <c r="G113" s="43">
        <f>IFERROR(VLOOKUP(C113,'Emission Factor Methodology'!$A$11:$I$21,MATCH(D113,'Emission Factor Methodology'!$A$11:$I$11,0),0),0)</f>
        <v>0.0088999999999999999</v>
      </c>
      <c r="H113" s="44">
        <f>IFERROR((1-VLOOKUP(C113,'Emission Factor Methodology'!$A$25:$I$34,MATCH(D113,'Emission Factor Methodology'!$A$25:$I$25,0),0)),0)</f>
        <v>0.030000000000000027</v>
      </c>
      <c r="I113" s="43">
        <f t="shared" si="5"/>
        <v>0.0029926288040061358</v>
      </c>
    </row>
    <row r="114" spans="1:9" ht="15">
      <c r="A114" s="3">
        <f t="shared" si="3"/>
        <v>5111</v>
      </c>
      <c r="B114" s="5" t="s">
        <v>298</v>
      </c>
      <c r="C114" s="69" t="s">
        <v>15</v>
      </c>
      <c r="D114" s="63" t="s">
        <v>6</v>
      </c>
      <c r="E114" s="84">
        <f t="shared" si="4"/>
        <v>8760</v>
      </c>
      <c r="F114" s="44">
        <f>HLOOKUP(D114,'Emission Factor Methodology'!$B$6:$I$7,2,0)</f>
        <v>0.0012794917329391911</v>
      </c>
      <c r="G114" s="43">
        <f>IFERROR(VLOOKUP(C114,'Emission Factor Methodology'!$A$11:$I$21,MATCH(D114,'Emission Factor Methodology'!$A$11:$I$11,0),0),0)</f>
        <v>0.00050000000000000001</v>
      </c>
      <c r="H114" s="44">
        <f>IFERROR((1-VLOOKUP(C114,'Emission Factor Methodology'!$A$25:$I$34,MATCH(D114,'Emission Factor Methodology'!$A$25:$I$25,0),0)),0)</f>
        <v>0.030000000000000027</v>
      </c>
      <c r="I114" s="43">
        <f t="shared" si="5"/>
        <v>0.00016812521370820988</v>
      </c>
    </row>
    <row r="115" spans="1:9" ht="15">
      <c r="A115" s="3">
        <f t="shared" si="3"/>
        <v>5112</v>
      </c>
      <c r="B115" s="5" t="s">
        <v>296</v>
      </c>
      <c r="C115" s="63" t="s">
        <v>12</v>
      </c>
      <c r="D115" s="63" t="s">
        <v>6</v>
      </c>
      <c r="E115" s="84">
        <f t="shared" si="4"/>
        <v>8760</v>
      </c>
      <c r="F115" s="44">
        <f>HLOOKUP(D115,'Emission Factor Methodology'!$B$6:$I$7,2,0)</f>
        <v>0.0012794917329391911</v>
      </c>
      <c r="G115" s="43">
        <f>IFERROR(VLOOKUP(C115,'Emission Factor Methodology'!$A$11:$I$21,MATCH(D115,'Emission Factor Methodology'!$A$11:$I$11,0),0),0)</f>
        <v>0.0088999999999999999</v>
      </c>
      <c r="H115" s="44">
        <f>IFERROR((1-VLOOKUP(C115,'Emission Factor Methodology'!$A$25:$I$34,MATCH(D115,'Emission Factor Methodology'!$A$25:$I$25,0),0)),0)</f>
        <v>0.030000000000000027</v>
      </c>
      <c r="I115" s="43">
        <f t="shared" si="5"/>
        <v>0.0029926288040061358</v>
      </c>
    </row>
    <row r="116" spans="1:9" ht="15">
      <c r="A116" s="3">
        <f t="shared" si="3"/>
        <v>5113</v>
      </c>
      <c r="B116" s="5" t="s">
        <v>299</v>
      </c>
      <c r="C116" s="63" t="s">
        <v>15</v>
      </c>
      <c r="D116" s="63" t="s">
        <v>6</v>
      </c>
      <c r="E116" s="84">
        <f t="shared" si="4"/>
        <v>8760</v>
      </c>
      <c r="F116" s="44">
        <f>HLOOKUP(D116,'Emission Factor Methodology'!$B$6:$I$7,2,0)</f>
        <v>0.0012794917329391911</v>
      </c>
      <c r="G116" s="43">
        <f>IFERROR(VLOOKUP(C116,'Emission Factor Methodology'!$A$11:$I$21,MATCH(D116,'Emission Factor Methodology'!$A$11:$I$11,0),0),0)</f>
        <v>0.00050000000000000001</v>
      </c>
      <c r="H116" s="44">
        <f>IFERROR((1-VLOOKUP(C116,'Emission Factor Methodology'!$A$25:$I$34,MATCH(D116,'Emission Factor Methodology'!$A$25:$I$25,0),0)),0)</f>
        <v>0.030000000000000027</v>
      </c>
      <c r="I116" s="43">
        <f t="shared" si="5"/>
        <v>0.00016812521370820988</v>
      </c>
    </row>
    <row r="117" spans="1:9" ht="15">
      <c r="A117" s="3">
        <f t="shared" si="3"/>
        <v>5114</v>
      </c>
      <c r="B117" s="5" t="s">
        <v>103</v>
      </c>
      <c r="C117" s="63" t="s">
        <v>12</v>
      </c>
      <c r="D117" s="63" t="s">
        <v>6</v>
      </c>
      <c r="E117" s="84">
        <f t="shared" si="4"/>
        <v>8760</v>
      </c>
      <c r="F117" s="44">
        <f>HLOOKUP(D117,'Emission Factor Methodology'!$B$6:$I$7,2,0)</f>
        <v>0.0012794917329391911</v>
      </c>
      <c r="G117" s="43">
        <f>IFERROR(VLOOKUP(C117,'Emission Factor Methodology'!$A$11:$I$21,MATCH(D117,'Emission Factor Methodology'!$A$11:$I$11,0),0),0)</f>
        <v>0.0088999999999999999</v>
      </c>
      <c r="H117" s="44">
        <f>IFERROR((1-VLOOKUP(C117,'Emission Factor Methodology'!$A$25:$I$34,MATCH(D117,'Emission Factor Methodology'!$A$25:$I$25,0),0)),0)</f>
        <v>0.030000000000000027</v>
      </c>
      <c r="I117" s="43">
        <f t="shared" si="5"/>
        <v>0.0029926288040061358</v>
      </c>
    </row>
    <row r="118" spans="1:9" ht="15">
      <c r="A118" s="3">
        <f t="shared" si="3"/>
        <v>5115</v>
      </c>
      <c r="B118" s="5" t="s">
        <v>104</v>
      </c>
      <c r="C118" s="63" t="s">
        <v>15</v>
      </c>
      <c r="D118" s="63" t="s">
        <v>6</v>
      </c>
      <c r="E118" s="84">
        <f t="shared" si="4"/>
        <v>8760</v>
      </c>
      <c r="F118" s="44">
        <f>HLOOKUP(D118,'Emission Factor Methodology'!$B$6:$I$7,2,0)</f>
        <v>0.0012794917329391911</v>
      </c>
      <c r="G118" s="43">
        <f>IFERROR(VLOOKUP(C118,'Emission Factor Methodology'!$A$11:$I$21,MATCH(D118,'Emission Factor Methodology'!$A$11:$I$11,0),0),0)</f>
        <v>0.00050000000000000001</v>
      </c>
      <c r="H118" s="44">
        <f>IFERROR((1-VLOOKUP(C118,'Emission Factor Methodology'!$A$25:$I$34,MATCH(D118,'Emission Factor Methodology'!$A$25:$I$25,0),0)),0)</f>
        <v>0.030000000000000027</v>
      </c>
      <c r="I118" s="43">
        <f t="shared" si="5"/>
        <v>0.00016812521370820988</v>
      </c>
    </row>
    <row r="119" spans="1:9" ht="15">
      <c r="A119" s="3">
        <f t="shared" si="3"/>
        <v>5116</v>
      </c>
      <c r="B119" s="5" t="s">
        <v>308</v>
      </c>
      <c r="C119" s="69" t="s">
        <v>15</v>
      </c>
      <c r="D119" s="63" t="s">
        <v>6</v>
      </c>
      <c r="E119" s="84">
        <f t="shared" si="4"/>
        <v>8760</v>
      </c>
      <c r="F119" s="44">
        <f>HLOOKUP(D119,'Emission Factor Methodology'!$B$6:$I$7,2,0)</f>
        <v>0.0012794917329391911</v>
      </c>
      <c r="G119" s="43">
        <f>IFERROR(VLOOKUP(C119,'Emission Factor Methodology'!$A$11:$I$21,MATCH(D119,'Emission Factor Methodology'!$A$11:$I$11,0),0),0)</f>
        <v>0.00050000000000000001</v>
      </c>
      <c r="H119" s="44">
        <f>IFERROR((1-VLOOKUP(C119,'Emission Factor Methodology'!$A$25:$I$34,MATCH(D119,'Emission Factor Methodology'!$A$25:$I$25,0),0)),0)</f>
        <v>0.030000000000000027</v>
      </c>
      <c r="I119" s="43">
        <f t="shared" si="5"/>
        <v>0.00016812521370820988</v>
      </c>
    </row>
    <row r="120" spans="1:9" ht="15">
      <c r="A120" s="3">
        <f t="shared" si="3"/>
        <v>5117</v>
      </c>
      <c r="B120" s="5" t="s">
        <v>308</v>
      </c>
      <c r="C120" s="69" t="s">
        <v>15</v>
      </c>
      <c r="D120" s="63" t="s">
        <v>6</v>
      </c>
      <c r="E120" s="84">
        <f t="shared" si="4"/>
        <v>8760</v>
      </c>
      <c r="F120" s="44">
        <f>HLOOKUP(D120,'Emission Factor Methodology'!$B$6:$I$7,2,0)</f>
        <v>0.0012794917329391911</v>
      </c>
      <c r="G120" s="43">
        <f>IFERROR(VLOOKUP(C120,'Emission Factor Methodology'!$A$11:$I$21,MATCH(D120,'Emission Factor Methodology'!$A$11:$I$11,0),0),0)</f>
        <v>0.00050000000000000001</v>
      </c>
      <c r="H120" s="44">
        <f>IFERROR((1-VLOOKUP(C120,'Emission Factor Methodology'!$A$25:$I$34,MATCH(D120,'Emission Factor Methodology'!$A$25:$I$25,0),0)),0)</f>
        <v>0.030000000000000027</v>
      </c>
      <c r="I120" s="43">
        <f t="shared" si="5"/>
        <v>0.00016812521370820988</v>
      </c>
    </row>
    <row r="121" spans="1:9" ht="15">
      <c r="A121" s="3">
        <f t="shared" si="3"/>
        <v>5118</v>
      </c>
      <c r="B121" s="5" t="s">
        <v>300</v>
      </c>
      <c r="C121" s="63" t="s">
        <v>15</v>
      </c>
      <c r="D121" s="63" t="s">
        <v>6</v>
      </c>
      <c r="E121" s="84">
        <f t="shared" si="4"/>
        <v>8760</v>
      </c>
      <c r="F121" s="44">
        <f>HLOOKUP(D121,'Emission Factor Methodology'!$B$6:$I$7,2,0)</f>
        <v>0.0012794917329391911</v>
      </c>
      <c r="G121" s="43">
        <f>IFERROR(VLOOKUP(C121,'Emission Factor Methodology'!$A$11:$I$21,MATCH(D121,'Emission Factor Methodology'!$A$11:$I$11,0),0),0)</f>
        <v>0.00050000000000000001</v>
      </c>
      <c r="H121" s="44">
        <f>IFERROR((1-VLOOKUP(C121,'Emission Factor Methodology'!$A$25:$I$34,MATCH(D121,'Emission Factor Methodology'!$A$25:$I$25,0),0)),0)</f>
        <v>0.030000000000000027</v>
      </c>
      <c r="I121" s="43">
        <f t="shared" si="5"/>
        <v>0.00016812521370820988</v>
      </c>
    </row>
    <row r="122" spans="1:9" ht="15">
      <c r="A122" s="3">
        <f t="shared" si="3"/>
        <v>5119</v>
      </c>
      <c r="B122" s="5" t="s">
        <v>312</v>
      </c>
      <c r="C122" s="63" t="s">
        <v>12</v>
      </c>
      <c r="D122" s="63" t="s">
        <v>6</v>
      </c>
      <c r="E122" s="84">
        <f t="shared" si="4"/>
        <v>8760</v>
      </c>
      <c r="F122" s="44">
        <f>HLOOKUP(D122,'Emission Factor Methodology'!$B$6:$I$7,2,0)</f>
        <v>0.0012794917329391911</v>
      </c>
      <c r="G122" s="43">
        <f>IFERROR(VLOOKUP(C122,'Emission Factor Methodology'!$A$11:$I$21,MATCH(D122,'Emission Factor Methodology'!$A$11:$I$11,0),0),0)</f>
        <v>0.0088999999999999999</v>
      </c>
      <c r="H122" s="44">
        <f>IFERROR((1-VLOOKUP(C122,'Emission Factor Methodology'!$A$25:$I$34,MATCH(D122,'Emission Factor Methodology'!$A$25:$I$25,0),0)),0)</f>
        <v>0.030000000000000027</v>
      </c>
      <c r="I122" s="43">
        <f t="shared" si="5"/>
        <v>0.0029926288040061358</v>
      </c>
    </row>
    <row r="123" spans="1:9" ht="15">
      <c r="A123" s="3">
        <f t="shared" si="3"/>
        <v>5120</v>
      </c>
      <c r="B123" s="5" t="s">
        <v>280</v>
      </c>
      <c r="C123" s="63" t="s">
        <v>15</v>
      </c>
      <c r="D123" s="63" t="s">
        <v>6</v>
      </c>
      <c r="E123" s="84">
        <f t="shared" si="4"/>
        <v>8760</v>
      </c>
      <c r="F123" s="44">
        <f>HLOOKUP(D123,'Emission Factor Methodology'!$B$6:$I$7,2,0)</f>
        <v>0.0012794917329391911</v>
      </c>
      <c r="G123" s="43">
        <f>IFERROR(VLOOKUP(C123,'Emission Factor Methodology'!$A$11:$I$21,MATCH(D123,'Emission Factor Methodology'!$A$11:$I$11,0),0),0)</f>
        <v>0.00050000000000000001</v>
      </c>
      <c r="H123" s="44">
        <f>IFERROR((1-VLOOKUP(C123,'Emission Factor Methodology'!$A$25:$I$34,MATCH(D123,'Emission Factor Methodology'!$A$25:$I$25,0),0)),0)</f>
        <v>0.030000000000000027</v>
      </c>
      <c r="I123" s="43">
        <f t="shared" si="5"/>
        <v>0.00016812521370820988</v>
      </c>
    </row>
    <row r="124" spans="1:9" ht="15">
      <c r="A124" s="3">
        <f t="shared" si="3"/>
        <v>5121</v>
      </c>
      <c r="B124" s="5" t="s">
        <v>281</v>
      </c>
      <c r="C124" s="63" t="s">
        <v>15</v>
      </c>
      <c r="D124" s="63" t="s">
        <v>6</v>
      </c>
      <c r="E124" s="84">
        <f t="shared" si="4"/>
        <v>8760</v>
      </c>
      <c r="F124" s="44">
        <f>HLOOKUP(D124,'Emission Factor Methodology'!$B$6:$I$7,2,0)</f>
        <v>0.0012794917329391911</v>
      </c>
      <c r="G124" s="43">
        <f>IFERROR(VLOOKUP(C124,'Emission Factor Methodology'!$A$11:$I$21,MATCH(D124,'Emission Factor Methodology'!$A$11:$I$11,0),0),0)</f>
        <v>0.00050000000000000001</v>
      </c>
      <c r="H124" s="44">
        <f>IFERROR((1-VLOOKUP(C124,'Emission Factor Methodology'!$A$25:$I$34,MATCH(D124,'Emission Factor Methodology'!$A$25:$I$25,0),0)),0)</f>
        <v>0.030000000000000027</v>
      </c>
      <c r="I124" s="43">
        <f t="shared" si="5"/>
        <v>0.00016812521370820988</v>
      </c>
    </row>
    <row r="125" spans="1:9" ht="15">
      <c r="A125" s="3">
        <f t="shared" si="3"/>
        <v>5122</v>
      </c>
      <c r="B125" s="5" t="s">
        <v>310</v>
      </c>
      <c r="C125" s="69" t="s">
        <v>15</v>
      </c>
      <c r="D125" s="63" t="s">
        <v>6</v>
      </c>
      <c r="E125" s="84">
        <f t="shared" si="4"/>
        <v>8760</v>
      </c>
      <c r="F125" s="44">
        <f>HLOOKUP(D125,'Emission Factor Methodology'!$B$6:$I$7,2,0)</f>
        <v>0.0012794917329391911</v>
      </c>
      <c r="G125" s="43">
        <f>IFERROR(VLOOKUP(C125,'Emission Factor Methodology'!$A$11:$I$21,MATCH(D125,'Emission Factor Methodology'!$A$11:$I$11,0),0),0)</f>
        <v>0.00050000000000000001</v>
      </c>
      <c r="H125" s="44">
        <f>IFERROR((1-VLOOKUP(C125,'Emission Factor Methodology'!$A$25:$I$34,MATCH(D125,'Emission Factor Methodology'!$A$25:$I$25,0),0)),0)</f>
        <v>0.030000000000000027</v>
      </c>
      <c r="I125" s="43">
        <f t="shared" si="5"/>
        <v>0.00016812521370820988</v>
      </c>
    </row>
    <row r="126" spans="1:9" ht="15">
      <c r="A126" s="3">
        <f t="shared" si="3"/>
        <v>5123</v>
      </c>
      <c r="B126" s="5" t="s">
        <v>103</v>
      </c>
      <c r="C126" s="63" t="s">
        <v>12</v>
      </c>
      <c r="D126" s="63" t="s">
        <v>6</v>
      </c>
      <c r="E126" s="84">
        <f t="shared" si="4"/>
        <v>8760</v>
      </c>
      <c r="F126" s="44">
        <f>HLOOKUP(D126,'Emission Factor Methodology'!$B$6:$I$7,2,0)</f>
        <v>0.0012794917329391911</v>
      </c>
      <c r="G126" s="43">
        <f>IFERROR(VLOOKUP(C126,'Emission Factor Methodology'!$A$11:$I$21,MATCH(D126,'Emission Factor Methodology'!$A$11:$I$11,0),0),0)</f>
        <v>0.0088999999999999999</v>
      </c>
      <c r="H126" s="44">
        <f>IFERROR((1-VLOOKUP(C126,'Emission Factor Methodology'!$A$25:$I$34,MATCH(D126,'Emission Factor Methodology'!$A$25:$I$25,0),0)),0)</f>
        <v>0.030000000000000027</v>
      </c>
      <c r="I126" s="43">
        <f t="shared" si="5"/>
        <v>0.0029926288040061358</v>
      </c>
    </row>
    <row r="127" spans="1:9" ht="15">
      <c r="A127" s="3">
        <f t="shared" si="3"/>
        <v>5124</v>
      </c>
      <c r="B127" s="5" t="s">
        <v>298</v>
      </c>
      <c r="C127" s="69" t="s">
        <v>15</v>
      </c>
      <c r="D127" s="63" t="s">
        <v>6</v>
      </c>
      <c r="E127" s="84">
        <f t="shared" si="4"/>
        <v>8760</v>
      </c>
      <c r="F127" s="44">
        <f>HLOOKUP(D127,'Emission Factor Methodology'!$B$6:$I$7,2,0)</f>
        <v>0.0012794917329391911</v>
      </c>
      <c r="G127" s="43">
        <f>IFERROR(VLOOKUP(C127,'Emission Factor Methodology'!$A$11:$I$21,MATCH(D127,'Emission Factor Methodology'!$A$11:$I$11,0),0),0)</f>
        <v>0.00050000000000000001</v>
      </c>
      <c r="H127" s="44">
        <f>IFERROR((1-VLOOKUP(C127,'Emission Factor Methodology'!$A$25:$I$34,MATCH(D127,'Emission Factor Methodology'!$A$25:$I$25,0),0)),0)</f>
        <v>0.030000000000000027</v>
      </c>
      <c r="I127" s="43">
        <f t="shared" si="5"/>
        <v>0.00016812521370820988</v>
      </c>
    </row>
    <row r="128" spans="1:9" ht="15">
      <c r="A128" s="3">
        <f t="shared" si="3"/>
        <v>5125</v>
      </c>
      <c r="B128" s="5" t="s">
        <v>300</v>
      </c>
      <c r="C128" s="63" t="s">
        <v>15</v>
      </c>
      <c r="D128" s="63" t="s">
        <v>6</v>
      </c>
      <c r="E128" s="84">
        <f t="shared" si="4"/>
        <v>8760</v>
      </c>
      <c r="F128" s="44">
        <f>HLOOKUP(D128,'Emission Factor Methodology'!$B$6:$I$7,2,0)</f>
        <v>0.0012794917329391911</v>
      </c>
      <c r="G128" s="43">
        <f>IFERROR(VLOOKUP(C128,'Emission Factor Methodology'!$A$11:$I$21,MATCH(D128,'Emission Factor Methodology'!$A$11:$I$11,0),0),0)</f>
        <v>0.00050000000000000001</v>
      </c>
      <c r="H128" s="44">
        <f>IFERROR((1-VLOOKUP(C128,'Emission Factor Methodology'!$A$25:$I$34,MATCH(D128,'Emission Factor Methodology'!$A$25:$I$25,0),0)),0)</f>
        <v>0.030000000000000027</v>
      </c>
      <c r="I128" s="43">
        <f t="shared" si="5"/>
        <v>0.00016812521370820988</v>
      </c>
    </row>
    <row r="129" spans="1:9" ht="15">
      <c r="A129" s="3">
        <f>A128+1</f>
        <v>5126</v>
      </c>
      <c r="B129" s="5" t="s">
        <v>313</v>
      </c>
      <c r="C129" s="63" t="s">
        <v>15</v>
      </c>
      <c r="D129" s="63" t="s">
        <v>6</v>
      </c>
      <c r="E129" s="84">
        <f t="shared" si="4"/>
        <v>8760</v>
      </c>
      <c r="F129" s="44">
        <f>HLOOKUP(D129,'Emission Factor Methodology'!$B$6:$I$7,2,0)</f>
        <v>0.0012794917329391911</v>
      </c>
      <c r="G129" s="43">
        <f>IFERROR(VLOOKUP(C129,'Emission Factor Methodology'!$A$11:$I$21,MATCH(D129,'Emission Factor Methodology'!$A$11:$I$11,0),0),0)</f>
        <v>0.00050000000000000001</v>
      </c>
      <c r="H129" s="44">
        <f>IFERROR((1-VLOOKUP(C129,'Emission Factor Methodology'!$A$25:$I$34,MATCH(D129,'Emission Factor Methodology'!$A$25:$I$25,0),0)),0)</f>
        <v>0.030000000000000027</v>
      </c>
      <c r="I129" s="43">
        <f t="shared" si="5"/>
        <v>0.00016812521370820988</v>
      </c>
    </row>
    <row r="130" spans="1:9" ht="15">
      <c r="A130" s="3">
        <f>A129+1</f>
        <v>5127</v>
      </c>
      <c r="B130" s="5" t="s">
        <v>313</v>
      </c>
      <c r="C130" s="63" t="s">
        <v>15</v>
      </c>
      <c r="D130" s="63" t="s">
        <v>6</v>
      </c>
      <c r="E130" s="84">
        <f t="shared" si="4"/>
        <v>8760</v>
      </c>
      <c r="F130" s="44">
        <f>HLOOKUP(D130,'Emission Factor Methodology'!$B$6:$I$7,2,0)</f>
        <v>0.0012794917329391911</v>
      </c>
      <c r="G130" s="43">
        <f>IFERROR(VLOOKUP(C130,'Emission Factor Methodology'!$A$11:$I$21,MATCH(D130,'Emission Factor Methodology'!$A$11:$I$11,0),0),0)</f>
        <v>0.00050000000000000001</v>
      </c>
      <c r="H130" s="44">
        <f>IFERROR((1-VLOOKUP(C130,'Emission Factor Methodology'!$A$25:$I$34,MATCH(D130,'Emission Factor Methodology'!$A$25:$I$25,0),0)),0)</f>
        <v>0.030000000000000027</v>
      </c>
      <c r="I130" s="43">
        <f t="shared" si="5"/>
        <v>0.00016812521370820988</v>
      </c>
    </row>
    <row r="131" spans="1:9" ht="15">
      <c r="A131" s="3">
        <f t="shared" si="3"/>
        <v>5128</v>
      </c>
      <c r="B131" s="5" t="s">
        <v>103</v>
      </c>
      <c r="C131" s="63" t="s">
        <v>12</v>
      </c>
      <c r="D131" s="63" t="s">
        <v>6</v>
      </c>
      <c r="E131" s="84">
        <f t="shared" si="4"/>
        <v>8760</v>
      </c>
      <c r="F131" s="44">
        <f>HLOOKUP(D131,'Emission Factor Methodology'!$B$6:$I$7,2,0)</f>
        <v>0.0012794917329391911</v>
      </c>
      <c r="G131" s="43">
        <f>IFERROR(VLOOKUP(C131,'Emission Factor Methodology'!$A$11:$I$21,MATCH(D131,'Emission Factor Methodology'!$A$11:$I$11,0),0),0)</f>
        <v>0.0088999999999999999</v>
      </c>
      <c r="H131" s="44">
        <f>IFERROR((1-VLOOKUP(C131,'Emission Factor Methodology'!$A$25:$I$34,MATCH(D131,'Emission Factor Methodology'!$A$25:$I$25,0),0)),0)</f>
        <v>0.030000000000000027</v>
      </c>
      <c r="I131" s="43">
        <f t="shared" si="5"/>
        <v>0.0029926288040061358</v>
      </c>
    </row>
    <row r="132" spans="1:9" ht="15">
      <c r="A132" s="3">
        <f t="shared" si="3"/>
        <v>5129</v>
      </c>
      <c r="B132" s="5" t="s">
        <v>298</v>
      </c>
      <c r="C132" s="69" t="s">
        <v>15</v>
      </c>
      <c r="D132" s="63" t="s">
        <v>6</v>
      </c>
      <c r="E132" s="84">
        <f t="shared" si="4"/>
        <v>8760</v>
      </c>
      <c r="F132" s="44">
        <f>HLOOKUP(D132,'Emission Factor Methodology'!$B$6:$I$7,2,0)</f>
        <v>0.0012794917329391911</v>
      </c>
      <c r="G132" s="43">
        <f>IFERROR(VLOOKUP(C132,'Emission Factor Methodology'!$A$11:$I$21,MATCH(D132,'Emission Factor Methodology'!$A$11:$I$11,0),0),0)</f>
        <v>0.00050000000000000001</v>
      </c>
      <c r="H132" s="44">
        <f>IFERROR((1-VLOOKUP(C132,'Emission Factor Methodology'!$A$25:$I$34,MATCH(D132,'Emission Factor Methodology'!$A$25:$I$25,0),0)),0)</f>
        <v>0.030000000000000027</v>
      </c>
      <c r="I132" s="43">
        <f t="shared" si="5"/>
        <v>0.00016812521370820988</v>
      </c>
    </row>
    <row r="133" spans="1:9" ht="15">
      <c r="A133" s="3">
        <f t="shared" si="6" ref="A133:A196">A132+1</f>
        <v>5130</v>
      </c>
      <c r="B133" s="5" t="s">
        <v>281</v>
      </c>
      <c r="C133" s="63" t="s">
        <v>15</v>
      </c>
      <c r="D133" s="63" t="s">
        <v>6</v>
      </c>
      <c r="E133" s="84">
        <f t="shared" si="7" ref="E133:E196">24*365</f>
        <v>8760</v>
      </c>
      <c r="F133" s="44">
        <f>HLOOKUP(D133,'Emission Factor Methodology'!$B$6:$I$7,2,0)</f>
        <v>0.0012794917329391911</v>
      </c>
      <c r="G133" s="43">
        <f>IFERROR(VLOOKUP(C133,'Emission Factor Methodology'!$A$11:$I$21,MATCH(D133,'Emission Factor Methodology'!$A$11:$I$11,0),0),0)</f>
        <v>0.00050000000000000001</v>
      </c>
      <c r="H133" s="44">
        <f>IFERROR((1-VLOOKUP(C133,'Emission Factor Methodology'!$A$25:$I$34,MATCH(D133,'Emission Factor Methodology'!$A$25:$I$25,0),0)),0)</f>
        <v>0.030000000000000027</v>
      </c>
      <c r="I133" s="43">
        <f t="shared" si="8" ref="I133:I196">E133*F133*G133*H133</f>
        <v>0.00016812521370820988</v>
      </c>
    </row>
    <row r="134" spans="1:9" ht="15">
      <c r="A134" s="3">
        <f t="shared" si="6"/>
        <v>5131</v>
      </c>
      <c r="B134" s="5" t="s">
        <v>314</v>
      </c>
      <c r="C134" s="63" t="s">
        <v>15</v>
      </c>
      <c r="D134" s="63" t="s">
        <v>6</v>
      </c>
      <c r="E134" s="84">
        <f t="shared" si="7"/>
        <v>8760</v>
      </c>
      <c r="F134" s="44">
        <f>HLOOKUP(D134,'Emission Factor Methodology'!$B$6:$I$7,2,0)</f>
        <v>0.0012794917329391911</v>
      </c>
      <c r="G134" s="43">
        <f>IFERROR(VLOOKUP(C134,'Emission Factor Methodology'!$A$11:$I$21,MATCH(D134,'Emission Factor Methodology'!$A$11:$I$11,0),0),0)</f>
        <v>0.00050000000000000001</v>
      </c>
      <c r="H134" s="44">
        <f>IFERROR((1-VLOOKUP(C134,'Emission Factor Methodology'!$A$25:$I$34,MATCH(D134,'Emission Factor Methodology'!$A$25:$I$25,0),0)),0)</f>
        <v>0.030000000000000027</v>
      </c>
      <c r="I134" s="43">
        <f t="shared" si="8"/>
        <v>0.00016812521370820988</v>
      </c>
    </row>
    <row r="135" spans="1:9" ht="15">
      <c r="A135" s="3">
        <f t="shared" si="6"/>
        <v>5132</v>
      </c>
      <c r="B135" s="5" t="s">
        <v>103</v>
      </c>
      <c r="C135" s="63" t="s">
        <v>12</v>
      </c>
      <c r="D135" s="63" t="s">
        <v>6</v>
      </c>
      <c r="E135" s="84">
        <f t="shared" si="7"/>
        <v>8760</v>
      </c>
      <c r="F135" s="44">
        <f>HLOOKUP(D135,'Emission Factor Methodology'!$B$6:$I$7,2,0)</f>
        <v>0.0012794917329391911</v>
      </c>
      <c r="G135" s="43">
        <f>IFERROR(VLOOKUP(C135,'Emission Factor Methodology'!$A$11:$I$21,MATCH(D135,'Emission Factor Methodology'!$A$11:$I$11,0),0),0)</f>
        <v>0.0088999999999999999</v>
      </c>
      <c r="H135" s="44">
        <f>IFERROR((1-VLOOKUP(C135,'Emission Factor Methodology'!$A$25:$I$34,MATCH(D135,'Emission Factor Methodology'!$A$25:$I$25,0),0)),0)</f>
        <v>0.030000000000000027</v>
      </c>
      <c r="I135" s="43">
        <f t="shared" si="8"/>
        <v>0.0029926288040061358</v>
      </c>
    </row>
    <row r="136" spans="1:9" ht="15">
      <c r="A136" s="3">
        <f t="shared" si="6"/>
        <v>5133</v>
      </c>
      <c r="B136" s="5" t="s">
        <v>315</v>
      </c>
      <c r="C136" s="63" t="s">
        <v>12</v>
      </c>
      <c r="D136" s="63" t="s">
        <v>6</v>
      </c>
      <c r="E136" s="84">
        <f t="shared" si="7"/>
        <v>8760</v>
      </c>
      <c r="F136" s="44">
        <f>HLOOKUP(D136,'Emission Factor Methodology'!$B$6:$I$7,2,0)</f>
        <v>0.0012794917329391911</v>
      </c>
      <c r="G136" s="43">
        <f>IFERROR(VLOOKUP(C136,'Emission Factor Methodology'!$A$11:$I$21,MATCH(D136,'Emission Factor Methodology'!$A$11:$I$11,0),0),0)</f>
        <v>0.0088999999999999999</v>
      </c>
      <c r="H136" s="44">
        <f>IFERROR((1-VLOOKUP(C136,'Emission Factor Methodology'!$A$25:$I$34,MATCH(D136,'Emission Factor Methodology'!$A$25:$I$25,0),0)),0)</f>
        <v>0.030000000000000027</v>
      </c>
      <c r="I136" s="43">
        <f t="shared" si="8"/>
        <v>0.0029926288040061358</v>
      </c>
    </row>
    <row r="137" spans="1:9" ht="15">
      <c r="A137" s="3">
        <f t="shared" si="6"/>
        <v>5134</v>
      </c>
      <c r="B137" s="5" t="s">
        <v>316</v>
      </c>
      <c r="C137" s="63" t="s">
        <v>15</v>
      </c>
      <c r="D137" s="63" t="s">
        <v>6</v>
      </c>
      <c r="E137" s="84">
        <f t="shared" si="7"/>
        <v>8760</v>
      </c>
      <c r="F137" s="44">
        <f>HLOOKUP(D137,'Emission Factor Methodology'!$B$6:$I$7,2,0)</f>
        <v>0.0012794917329391911</v>
      </c>
      <c r="G137" s="43">
        <f>IFERROR(VLOOKUP(C137,'Emission Factor Methodology'!$A$11:$I$21,MATCH(D137,'Emission Factor Methodology'!$A$11:$I$11,0),0),0)</f>
        <v>0.00050000000000000001</v>
      </c>
      <c r="H137" s="44">
        <f>IFERROR((1-VLOOKUP(C137,'Emission Factor Methodology'!$A$25:$I$34,MATCH(D137,'Emission Factor Methodology'!$A$25:$I$25,0),0)),0)</f>
        <v>0.030000000000000027</v>
      </c>
      <c r="I137" s="43">
        <f t="shared" si="8"/>
        <v>0.00016812521370820988</v>
      </c>
    </row>
    <row r="138" spans="1:9" ht="15">
      <c r="A138" s="3">
        <f t="shared" si="6"/>
        <v>5135</v>
      </c>
      <c r="B138" s="5" t="s">
        <v>300</v>
      </c>
      <c r="C138" s="63" t="s">
        <v>15</v>
      </c>
      <c r="D138" s="63" t="s">
        <v>6</v>
      </c>
      <c r="E138" s="84">
        <f t="shared" si="7"/>
        <v>8760</v>
      </c>
      <c r="F138" s="44">
        <f>HLOOKUP(D138,'Emission Factor Methodology'!$B$6:$I$7,2,0)</f>
        <v>0.0012794917329391911</v>
      </c>
      <c r="G138" s="43">
        <f>IFERROR(VLOOKUP(C138,'Emission Factor Methodology'!$A$11:$I$21,MATCH(D138,'Emission Factor Methodology'!$A$11:$I$11,0),0),0)</f>
        <v>0.00050000000000000001</v>
      </c>
      <c r="H138" s="44">
        <f>IFERROR((1-VLOOKUP(C138,'Emission Factor Methodology'!$A$25:$I$34,MATCH(D138,'Emission Factor Methodology'!$A$25:$I$25,0),0)),0)</f>
        <v>0.030000000000000027</v>
      </c>
      <c r="I138" s="43">
        <f t="shared" si="8"/>
        <v>0.00016812521370820988</v>
      </c>
    </row>
    <row r="139" spans="1:9" ht="15">
      <c r="A139" s="3">
        <f t="shared" si="6"/>
        <v>5136</v>
      </c>
      <c r="B139" s="5" t="s">
        <v>300</v>
      </c>
      <c r="C139" s="63" t="s">
        <v>15</v>
      </c>
      <c r="D139" s="63" t="s">
        <v>6</v>
      </c>
      <c r="E139" s="84">
        <f t="shared" si="7"/>
        <v>8760</v>
      </c>
      <c r="F139" s="44">
        <f>HLOOKUP(D139,'Emission Factor Methodology'!$B$6:$I$7,2,0)</f>
        <v>0.0012794917329391911</v>
      </c>
      <c r="G139" s="43">
        <f>IFERROR(VLOOKUP(C139,'Emission Factor Methodology'!$A$11:$I$21,MATCH(D139,'Emission Factor Methodology'!$A$11:$I$11,0),0),0)</f>
        <v>0.00050000000000000001</v>
      </c>
      <c r="H139" s="44">
        <f>IFERROR((1-VLOOKUP(C139,'Emission Factor Methodology'!$A$25:$I$34,MATCH(D139,'Emission Factor Methodology'!$A$25:$I$25,0),0)),0)</f>
        <v>0.030000000000000027</v>
      </c>
      <c r="I139" s="43">
        <f t="shared" si="8"/>
        <v>0.00016812521370820988</v>
      </c>
    </row>
    <row r="140" spans="1:9" ht="15">
      <c r="A140" s="3">
        <f t="shared" si="6"/>
        <v>5137</v>
      </c>
      <c r="B140" s="5" t="s">
        <v>103</v>
      </c>
      <c r="C140" s="63" t="s">
        <v>12</v>
      </c>
      <c r="D140" s="63" t="s">
        <v>6</v>
      </c>
      <c r="E140" s="84">
        <f t="shared" si="7"/>
        <v>8760</v>
      </c>
      <c r="F140" s="44">
        <f>HLOOKUP(D140,'Emission Factor Methodology'!$B$6:$I$7,2,0)</f>
        <v>0.0012794917329391911</v>
      </c>
      <c r="G140" s="43">
        <f>IFERROR(VLOOKUP(C140,'Emission Factor Methodology'!$A$11:$I$21,MATCH(D140,'Emission Factor Methodology'!$A$11:$I$11,0),0),0)</f>
        <v>0.0088999999999999999</v>
      </c>
      <c r="H140" s="44">
        <f>IFERROR((1-VLOOKUP(C140,'Emission Factor Methodology'!$A$25:$I$34,MATCH(D140,'Emission Factor Methodology'!$A$25:$I$25,0),0)),0)</f>
        <v>0.030000000000000027</v>
      </c>
      <c r="I140" s="43">
        <f t="shared" si="8"/>
        <v>0.0029926288040061358</v>
      </c>
    </row>
    <row r="141" spans="1:9" ht="15">
      <c r="A141" s="3">
        <f t="shared" si="6"/>
        <v>5138</v>
      </c>
      <c r="B141" s="5" t="s">
        <v>315</v>
      </c>
      <c r="C141" s="63" t="s">
        <v>12</v>
      </c>
      <c r="D141" s="63" t="s">
        <v>6</v>
      </c>
      <c r="E141" s="84">
        <f t="shared" si="7"/>
        <v>8760</v>
      </c>
      <c r="F141" s="44">
        <f>HLOOKUP(D141,'Emission Factor Methodology'!$B$6:$I$7,2,0)</f>
        <v>0.0012794917329391911</v>
      </c>
      <c r="G141" s="43">
        <f>IFERROR(VLOOKUP(C141,'Emission Factor Methodology'!$A$11:$I$21,MATCH(D141,'Emission Factor Methodology'!$A$11:$I$11,0),0),0)</f>
        <v>0.0088999999999999999</v>
      </c>
      <c r="H141" s="44">
        <f>IFERROR((1-VLOOKUP(C141,'Emission Factor Methodology'!$A$25:$I$34,MATCH(D141,'Emission Factor Methodology'!$A$25:$I$25,0),0)),0)</f>
        <v>0.030000000000000027</v>
      </c>
      <c r="I141" s="43">
        <f t="shared" si="8"/>
        <v>0.0029926288040061358</v>
      </c>
    </row>
    <row r="142" spans="1:9" ht="15">
      <c r="A142" s="3">
        <f t="shared" si="6"/>
        <v>5139</v>
      </c>
      <c r="B142" s="5" t="s">
        <v>317</v>
      </c>
      <c r="C142" s="63" t="s">
        <v>15</v>
      </c>
      <c r="D142" s="63" t="s">
        <v>6</v>
      </c>
      <c r="E142" s="84">
        <f t="shared" si="7"/>
        <v>8760</v>
      </c>
      <c r="F142" s="44">
        <f>HLOOKUP(D142,'Emission Factor Methodology'!$B$6:$I$7,2,0)</f>
        <v>0.0012794917329391911</v>
      </c>
      <c r="G142" s="43">
        <f>IFERROR(VLOOKUP(C142,'Emission Factor Methodology'!$A$11:$I$21,MATCH(D142,'Emission Factor Methodology'!$A$11:$I$11,0),0),0)</f>
        <v>0.00050000000000000001</v>
      </c>
      <c r="H142" s="44">
        <f>IFERROR((1-VLOOKUP(C142,'Emission Factor Methodology'!$A$25:$I$34,MATCH(D142,'Emission Factor Methodology'!$A$25:$I$25,0),0)),0)</f>
        <v>0.030000000000000027</v>
      </c>
      <c r="I142" s="43">
        <f t="shared" si="8"/>
        <v>0.00016812521370820988</v>
      </c>
    </row>
    <row r="143" spans="1:9" ht="15">
      <c r="A143" s="3">
        <f t="shared" si="6"/>
        <v>5140</v>
      </c>
      <c r="B143" s="5" t="s">
        <v>103</v>
      </c>
      <c r="C143" s="63" t="s">
        <v>12</v>
      </c>
      <c r="D143" s="63" t="s">
        <v>6</v>
      </c>
      <c r="E143" s="84">
        <f t="shared" si="7"/>
        <v>8760</v>
      </c>
      <c r="F143" s="44">
        <f>HLOOKUP(D143,'Emission Factor Methodology'!$B$6:$I$7,2,0)</f>
        <v>0.0012794917329391911</v>
      </c>
      <c r="G143" s="43">
        <f>IFERROR(VLOOKUP(C143,'Emission Factor Methodology'!$A$11:$I$21,MATCH(D143,'Emission Factor Methodology'!$A$11:$I$11,0),0),0)</f>
        <v>0.0088999999999999999</v>
      </c>
      <c r="H143" s="44">
        <f>IFERROR((1-VLOOKUP(C143,'Emission Factor Methodology'!$A$25:$I$34,MATCH(D143,'Emission Factor Methodology'!$A$25:$I$25,0),0)),0)</f>
        <v>0.030000000000000027</v>
      </c>
      <c r="I143" s="43">
        <f t="shared" si="8"/>
        <v>0.0029926288040061358</v>
      </c>
    </row>
    <row r="144" spans="1:9" ht="15">
      <c r="A144" s="3">
        <f t="shared" si="6"/>
        <v>5141</v>
      </c>
      <c r="B144" s="5" t="s">
        <v>260</v>
      </c>
      <c r="C144" s="69" t="s">
        <v>15</v>
      </c>
      <c r="D144" s="63" t="s">
        <v>6</v>
      </c>
      <c r="E144" s="84">
        <f t="shared" si="7"/>
        <v>8760</v>
      </c>
      <c r="F144" s="44">
        <f>HLOOKUP(D144,'Emission Factor Methodology'!$B$6:$I$7,2,0)</f>
        <v>0.0012794917329391911</v>
      </c>
      <c r="G144" s="43">
        <f>IFERROR(VLOOKUP(C144,'Emission Factor Methodology'!$A$11:$I$21,MATCH(D144,'Emission Factor Methodology'!$A$11:$I$11,0),0),0)</f>
        <v>0.00050000000000000001</v>
      </c>
      <c r="H144" s="44">
        <f>IFERROR((1-VLOOKUP(C144,'Emission Factor Methodology'!$A$25:$I$34,MATCH(D144,'Emission Factor Methodology'!$A$25:$I$25,0),0)),0)</f>
        <v>0.030000000000000027</v>
      </c>
      <c r="I144" s="43">
        <f t="shared" si="8"/>
        <v>0.00016812521370820988</v>
      </c>
    </row>
    <row r="145" spans="1:9" ht="15">
      <c r="A145" s="3">
        <f t="shared" si="6"/>
        <v>5142</v>
      </c>
      <c r="B145" s="5" t="s">
        <v>69</v>
      </c>
      <c r="C145" s="63" t="s">
        <v>15</v>
      </c>
      <c r="D145" s="63" t="s">
        <v>6</v>
      </c>
      <c r="E145" s="84">
        <f t="shared" si="7"/>
        <v>8760</v>
      </c>
      <c r="F145" s="44">
        <f>HLOOKUP(D145,'Emission Factor Methodology'!$B$6:$I$7,2,0)</f>
        <v>0.0012794917329391911</v>
      </c>
      <c r="G145" s="43">
        <f>IFERROR(VLOOKUP(C145,'Emission Factor Methodology'!$A$11:$I$21,MATCH(D145,'Emission Factor Methodology'!$A$11:$I$11,0),0),0)</f>
        <v>0.00050000000000000001</v>
      </c>
      <c r="H145" s="44">
        <f>IFERROR((1-VLOOKUP(C145,'Emission Factor Methodology'!$A$25:$I$34,MATCH(D145,'Emission Factor Methodology'!$A$25:$I$25,0),0)),0)</f>
        <v>0.030000000000000027</v>
      </c>
      <c r="I145" s="43">
        <f t="shared" si="8"/>
        <v>0.00016812521370820988</v>
      </c>
    </row>
    <row r="146" spans="1:9" ht="15">
      <c r="A146" s="3">
        <f t="shared" si="6"/>
        <v>5143</v>
      </c>
      <c r="B146" s="46" t="s">
        <v>318</v>
      </c>
      <c r="C146" s="88" t="s">
        <v>14</v>
      </c>
      <c r="D146" s="63" t="s">
        <v>6</v>
      </c>
      <c r="E146" s="84">
        <f t="shared" si="7"/>
        <v>8760</v>
      </c>
      <c r="F146" s="44">
        <f>HLOOKUP(D146,'Emission Factor Methodology'!$B$6:$I$7,2,0)</f>
        <v>0.0012794917329391911</v>
      </c>
      <c r="G146" s="43">
        <f>IFERROR(VLOOKUP(C146,'Emission Factor Methodology'!$A$11:$I$21,MATCH(D146,'Emission Factor Methodology'!$A$11:$I$11,0),0),0)</f>
        <v>0</v>
      </c>
      <c r="H146" s="44">
        <f>IFERROR((1-VLOOKUP(C146,'Emission Factor Methodology'!$A$25:$I$34,MATCH(D146,'Emission Factor Methodology'!$A$25:$I$25,0),0)),0)</f>
        <v>0</v>
      </c>
      <c r="I146" s="43">
        <f t="shared" si="8"/>
        <v>0</v>
      </c>
    </row>
    <row r="147" spans="1:9" ht="15">
      <c r="A147" s="3">
        <f t="shared" si="6"/>
        <v>5144</v>
      </c>
      <c r="B147" s="5" t="s">
        <v>319</v>
      </c>
      <c r="C147" s="63" t="s">
        <v>15</v>
      </c>
      <c r="D147" s="63" t="s">
        <v>6</v>
      </c>
      <c r="E147" s="84">
        <f t="shared" si="7"/>
        <v>8760</v>
      </c>
      <c r="F147" s="44">
        <f>HLOOKUP(D147,'Emission Factor Methodology'!$B$6:$I$7,2,0)</f>
        <v>0.0012794917329391911</v>
      </c>
      <c r="G147" s="43">
        <f>IFERROR(VLOOKUP(C147,'Emission Factor Methodology'!$A$11:$I$21,MATCH(D147,'Emission Factor Methodology'!$A$11:$I$11,0),0),0)</f>
        <v>0.00050000000000000001</v>
      </c>
      <c r="H147" s="44">
        <f>IFERROR((1-VLOOKUP(C147,'Emission Factor Methodology'!$A$25:$I$34,MATCH(D147,'Emission Factor Methodology'!$A$25:$I$25,0),0)),0)</f>
        <v>0.030000000000000027</v>
      </c>
      <c r="I147" s="43">
        <f t="shared" si="8"/>
        <v>0.00016812521370820988</v>
      </c>
    </row>
    <row r="148" spans="1:9" ht="15">
      <c r="A148" s="3">
        <f t="shared" si="6"/>
        <v>5145</v>
      </c>
      <c r="B148" s="5" t="s">
        <v>296</v>
      </c>
      <c r="C148" s="63" t="s">
        <v>12</v>
      </c>
      <c r="D148" s="63" t="s">
        <v>6</v>
      </c>
      <c r="E148" s="84">
        <f t="shared" si="7"/>
        <v>8760</v>
      </c>
      <c r="F148" s="44">
        <f>HLOOKUP(D148,'Emission Factor Methodology'!$B$6:$I$7,2,0)</f>
        <v>0.0012794917329391911</v>
      </c>
      <c r="G148" s="43">
        <f>IFERROR(VLOOKUP(C148,'Emission Factor Methodology'!$A$11:$I$21,MATCH(D148,'Emission Factor Methodology'!$A$11:$I$11,0),0),0)</f>
        <v>0.0088999999999999999</v>
      </c>
      <c r="H148" s="44">
        <f>IFERROR((1-VLOOKUP(C148,'Emission Factor Methodology'!$A$25:$I$34,MATCH(D148,'Emission Factor Methodology'!$A$25:$I$25,0),0)),0)</f>
        <v>0.030000000000000027</v>
      </c>
      <c r="I148" s="43">
        <f t="shared" si="8"/>
        <v>0.0029926288040061358</v>
      </c>
    </row>
    <row r="149" spans="1:9" ht="15">
      <c r="A149" s="3">
        <f t="shared" si="6"/>
        <v>5146</v>
      </c>
      <c r="B149" s="5" t="s">
        <v>104</v>
      </c>
      <c r="C149" s="63" t="s">
        <v>15</v>
      </c>
      <c r="D149" s="63" t="s">
        <v>6</v>
      </c>
      <c r="E149" s="84">
        <f t="shared" si="7"/>
        <v>8760</v>
      </c>
      <c r="F149" s="44">
        <f>HLOOKUP(D149,'Emission Factor Methodology'!$B$6:$I$7,2,0)</f>
        <v>0.0012794917329391911</v>
      </c>
      <c r="G149" s="43">
        <f>IFERROR(VLOOKUP(C149,'Emission Factor Methodology'!$A$11:$I$21,MATCH(D149,'Emission Factor Methodology'!$A$11:$I$11,0),0),0)</f>
        <v>0.00050000000000000001</v>
      </c>
      <c r="H149" s="44">
        <f>IFERROR((1-VLOOKUP(C149,'Emission Factor Methodology'!$A$25:$I$34,MATCH(D149,'Emission Factor Methodology'!$A$25:$I$25,0),0)),0)</f>
        <v>0.030000000000000027</v>
      </c>
      <c r="I149" s="43">
        <f t="shared" si="8"/>
        <v>0.00016812521370820988</v>
      </c>
    </row>
    <row r="150" spans="1:9" ht="15">
      <c r="A150" s="3">
        <f t="shared" si="6"/>
        <v>5147</v>
      </c>
      <c r="B150" s="46" t="s">
        <v>318</v>
      </c>
      <c r="C150" s="88" t="s">
        <v>14</v>
      </c>
      <c r="D150" s="63" t="s">
        <v>6</v>
      </c>
      <c r="E150" s="84">
        <f t="shared" si="7"/>
        <v>8760</v>
      </c>
      <c r="F150" s="44">
        <f>HLOOKUP(D150,'Emission Factor Methodology'!$B$6:$I$7,2,0)</f>
        <v>0.0012794917329391911</v>
      </c>
      <c r="G150" s="43">
        <f>IFERROR(VLOOKUP(C150,'Emission Factor Methodology'!$A$11:$I$21,MATCH(D150,'Emission Factor Methodology'!$A$11:$I$11,0),0),0)</f>
        <v>0</v>
      </c>
      <c r="H150" s="44">
        <f>IFERROR((1-VLOOKUP(C150,'Emission Factor Methodology'!$A$25:$I$34,MATCH(D150,'Emission Factor Methodology'!$A$25:$I$25,0),0)),0)</f>
        <v>0</v>
      </c>
      <c r="I150" s="43">
        <f t="shared" si="8"/>
        <v>0</v>
      </c>
    </row>
    <row r="151" spans="1:9" ht="15">
      <c r="A151" s="3">
        <f t="shared" si="6"/>
        <v>5148</v>
      </c>
      <c r="B151" s="5" t="s">
        <v>104</v>
      </c>
      <c r="C151" s="63" t="s">
        <v>15</v>
      </c>
      <c r="D151" s="63" t="s">
        <v>6</v>
      </c>
      <c r="E151" s="84">
        <f t="shared" si="7"/>
        <v>8760</v>
      </c>
      <c r="F151" s="44">
        <f>HLOOKUP(D151,'Emission Factor Methodology'!$B$6:$I$7,2,0)</f>
        <v>0.0012794917329391911</v>
      </c>
      <c r="G151" s="43">
        <f>IFERROR(VLOOKUP(C151,'Emission Factor Methodology'!$A$11:$I$21,MATCH(D151,'Emission Factor Methodology'!$A$11:$I$11,0),0),0)</f>
        <v>0.00050000000000000001</v>
      </c>
      <c r="H151" s="44">
        <f>IFERROR((1-VLOOKUP(C151,'Emission Factor Methodology'!$A$25:$I$34,MATCH(D151,'Emission Factor Methodology'!$A$25:$I$25,0),0)),0)</f>
        <v>0.030000000000000027</v>
      </c>
      <c r="I151" s="43">
        <f t="shared" si="8"/>
        <v>0.00016812521370820988</v>
      </c>
    </row>
    <row r="152" spans="1:9" ht="15">
      <c r="A152" s="3">
        <f t="shared" si="6"/>
        <v>5149</v>
      </c>
      <c r="B152" s="5" t="s">
        <v>104</v>
      </c>
      <c r="C152" s="63" t="s">
        <v>15</v>
      </c>
      <c r="D152" s="63" t="s">
        <v>6</v>
      </c>
      <c r="E152" s="84">
        <f t="shared" si="7"/>
        <v>8760</v>
      </c>
      <c r="F152" s="44">
        <f>HLOOKUP(D152,'Emission Factor Methodology'!$B$6:$I$7,2,0)</f>
        <v>0.0012794917329391911</v>
      </c>
      <c r="G152" s="43">
        <f>IFERROR(VLOOKUP(C152,'Emission Factor Methodology'!$A$11:$I$21,MATCH(D152,'Emission Factor Methodology'!$A$11:$I$11,0),0),0)</f>
        <v>0.00050000000000000001</v>
      </c>
      <c r="H152" s="44">
        <f>IFERROR((1-VLOOKUP(C152,'Emission Factor Methodology'!$A$25:$I$34,MATCH(D152,'Emission Factor Methodology'!$A$25:$I$25,0),0)),0)</f>
        <v>0.030000000000000027</v>
      </c>
      <c r="I152" s="43">
        <f t="shared" si="8"/>
        <v>0.00016812521370820988</v>
      </c>
    </row>
    <row r="153" spans="1:9" ht="15">
      <c r="A153" s="3">
        <f t="shared" si="6"/>
        <v>5150</v>
      </c>
      <c r="B153" s="5" t="s">
        <v>299</v>
      </c>
      <c r="C153" s="63" t="s">
        <v>15</v>
      </c>
      <c r="D153" s="63" t="s">
        <v>6</v>
      </c>
      <c r="E153" s="84">
        <f t="shared" si="7"/>
        <v>8760</v>
      </c>
      <c r="F153" s="44">
        <f>HLOOKUP(D153,'Emission Factor Methodology'!$B$6:$I$7,2,0)</f>
        <v>0.0012794917329391911</v>
      </c>
      <c r="G153" s="43">
        <f>IFERROR(VLOOKUP(C153,'Emission Factor Methodology'!$A$11:$I$21,MATCH(D153,'Emission Factor Methodology'!$A$11:$I$11,0),0),0)</f>
        <v>0.00050000000000000001</v>
      </c>
      <c r="H153" s="44">
        <f>IFERROR((1-VLOOKUP(C153,'Emission Factor Methodology'!$A$25:$I$34,MATCH(D153,'Emission Factor Methodology'!$A$25:$I$25,0),0)),0)</f>
        <v>0.030000000000000027</v>
      </c>
      <c r="I153" s="43">
        <f t="shared" si="8"/>
        <v>0.00016812521370820988</v>
      </c>
    </row>
    <row r="154" spans="1:9" ht="15">
      <c r="A154" s="3">
        <f t="shared" si="6"/>
        <v>5151</v>
      </c>
      <c r="B154" s="5" t="s">
        <v>296</v>
      </c>
      <c r="C154" s="63" t="s">
        <v>12</v>
      </c>
      <c r="D154" s="63" t="s">
        <v>6</v>
      </c>
      <c r="E154" s="84">
        <f t="shared" si="7"/>
        <v>8760</v>
      </c>
      <c r="F154" s="44">
        <f>HLOOKUP(D154,'Emission Factor Methodology'!$B$6:$I$7,2,0)</f>
        <v>0.0012794917329391911</v>
      </c>
      <c r="G154" s="43">
        <f>IFERROR(VLOOKUP(C154,'Emission Factor Methodology'!$A$11:$I$21,MATCH(D154,'Emission Factor Methodology'!$A$11:$I$11,0),0),0)</f>
        <v>0.0088999999999999999</v>
      </c>
      <c r="H154" s="44">
        <f>IFERROR((1-VLOOKUP(C154,'Emission Factor Methodology'!$A$25:$I$34,MATCH(D154,'Emission Factor Methodology'!$A$25:$I$25,0),0)),0)</f>
        <v>0.030000000000000027</v>
      </c>
      <c r="I154" s="43">
        <f t="shared" si="8"/>
        <v>0.0029926288040061358</v>
      </c>
    </row>
    <row r="155" spans="1:9" ht="15">
      <c r="A155" s="3">
        <f t="shared" si="6"/>
        <v>5152</v>
      </c>
      <c r="B155" s="5" t="s">
        <v>300</v>
      </c>
      <c r="C155" s="63" t="s">
        <v>15</v>
      </c>
      <c r="D155" s="63" t="s">
        <v>6</v>
      </c>
      <c r="E155" s="84">
        <f t="shared" si="7"/>
        <v>8760</v>
      </c>
      <c r="F155" s="44">
        <f>HLOOKUP(D155,'Emission Factor Methodology'!$B$6:$I$7,2,0)</f>
        <v>0.0012794917329391911</v>
      </c>
      <c r="G155" s="43">
        <f>IFERROR(VLOOKUP(C155,'Emission Factor Methodology'!$A$11:$I$21,MATCH(D155,'Emission Factor Methodology'!$A$11:$I$11,0),0),0)</f>
        <v>0.00050000000000000001</v>
      </c>
      <c r="H155" s="44">
        <f>IFERROR((1-VLOOKUP(C155,'Emission Factor Methodology'!$A$25:$I$34,MATCH(D155,'Emission Factor Methodology'!$A$25:$I$25,0),0)),0)</f>
        <v>0.030000000000000027</v>
      </c>
      <c r="I155" s="43">
        <f t="shared" si="8"/>
        <v>0.00016812521370820988</v>
      </c>
    </row>
    <row r="156" spans="1:9" ht="15">
      <c r="A156" s="3">
        <f t="shared" si="6"/>
        <v>5153</v>
      </c>
      <c r="B156" s="5" t="s">
        <v>103</v>
      </c>
      <c r="C156" s="63" t="s">
        <v>12</v>
      </c>
      <c r="D156" s="63" t="s">
        <v>6</v>
      </c>
      <c r="E156" s="84">
        <f t="shared" si="7"/>
        <v>8760</v>
      </c>
      <c r="F156" s="44">
        <f>HLOOKUP(D156,'Emission Factor Methodology'!$B$6:$I$7,2,0)</f>
        <v>0.0012794917329391911</v>
      </c>
      <c r="G156" s="43">
        <f>IFERROR(VLOOKUP(C156,'Emission Factor Methodology'!$A$11:$I$21,MATCH(D156,'Emission Factor Methodology'!$A$11:$I$11,0),0),0)</f>
        <v>0.0088999999999999999</v>
      </c>
      <c r="H156" s="44">
        <f>IFERROR((1-VLOOKUP(C156,'Emission Factor Methodology'!$A$25:$I$34,MATCH(D156,'Emission Factor Methodology'!$A$25:$I$25,0),0)),0)</f>
        <v>0.030000000000000027</v>
      </c>
      <c r="I156" s="43">
        <f t="shared" si="8"/>
        <v>0.0029926288040061358</v>
      </c>
    </row>
    <row r="157" spans="1:9" ht="15">
      <c r="A157" s="3">
        <f t="shared" si="6"/>
        <v>5154</v>
      </c>
      <c r="B157" s="5" t="s">
        <v>320</v>
      </c>
      <c r="C157" s="63" t="s">
        <v>15</v>
      </c>
      <c r="D157" s="63" t="s">
        <v>6</v>
      </c>
      <c r="E157" s="84">
        <f t="shared" si="7"/>
        <v>8760</v>
      </c>
      <c r="F157" s="44">
        <f>HLOOKUP(D157,'Emission Factor Methodology'!$B$6:$I$7,2,0)</f>
        <v>0.0012794917329391911</v>
      </c>
      <c r="G157" s="43">
        <f>IFERROR(VLOOKUP(C157,'Emission Factor Methodology'!$A$11:$I$21,MATCH(D157,'Emission Factor Methodology'!$A$11:$I$11,0),0),0)</f>
        <v>0.00050000000000000001</v>
      </c>
      <c r="H157" s="44">
        <f>IFERROR((1-VLOOKUP(C157,'Emission Factor Methodology'!$A$25:$I$34,MATCH(D157,'Emission Factor Methodology'!$A$25:$I$25,0),0)),0)</f>
        <v>0.030000000000000027</v>
      </c>
      <c r="I157" s="43">
        <f t="shared" si="8"/>
        <v>0.00016812521370820988</v>
      </c>
    </row>
    <row r="158" spans="1:9" ht="15">
      <c r="A158" s="3">
        <f t="shared" si="6"/>
        <v>5155</v>
      </c>
      <c r="B158" s="5" t="s">
        <v>300</v>
      </c>
      <c r="C158" s="63" t="s">
        <v>15</v>
      </c>
      <c r="D158" s="63" t="s">
        <v>6</v>
      </c>
      <c r="E158" s="84">
        <f t="shared" si="7"/>
        <v>8760</v>
      </c>
      <c r="F158" s="44">
        <f>HLOOKUP(D158,'Emission Factor Methodology'!$B$6:$I$7,2,0)</f>
        <v>0.0012794917329391911</v>
      </c>
      <c r="G158" s="43">
        <f>IFERROR(VLOOKUP(C158,'Emission Factor Methodology'!$A$11:$I$21,MATCH(D158,'Emission Factor Methodology'!$A$11:$I$11,0),0),0)</f>
        <v>0.00050000000000000001</v>
      </c>
      <c r="H158" s="44">
        <f>IFERROR((1-VLOOKUP(C158,'Emission Factor Methodology'!$A$25:$I$34,MATCH(D158,'Emission Factor Methodology'!$A$25:$I$25,0),0)),0)</f>
        <v>0.030000000000000027</v>
      </c>
      <c r="I158" s="43">
        <f t="shared" si="8"/>
        <v>0.00016812521370820988</v>
      </c>
    </row>
    <row r="159" spans="1:9" ht="15">
      <c r="A159" s="3">
        <f t="shared" si="6"/>
        <v>5156</v>
      </c>
      <c r="B159" s="5" t="s">
        <v>103</v>
      </c>
      <c r="C159" s="63" t="s">
        <v>12</v>
      </c>
      <c r="D159" s="63" t="s">
        <v>6</v>
      </c>
      <c r="E159" s="84">
        <f t="shared" si="7"/>
        <v>8760</v>
      </c>
      <c r="F159" s="44">
        <f>HLOOKUP(D159,'Emission Factor Methodology'!$B$6:$I$7,2,0)</f>
        <v>0.0012794917329391911</v>
      </c>
      <c r="G159" s="43">
        <f>IFERROR(VLOOKUP(C159,'Emission Factor Methodology'!$A$11:$I$21,MATCH(D159,'Emission Factor Methodology'!$A$11:$I$11,0),0),0)</f>
        <v>0.0088999999999999999</v>
      </c>
      <c r="H159" s="44">
        <f>IFERROR((1-VLOOKUP(C159,'Emission Factor Methodology'!$A$25:$I$34,MATCH(D159,'Emission Factor Methodology'!$A$25:$I$25,0),0)),0)</f>
        <v>0.030000000000000027</v>
      </c>
      <c r="I159" s="43">
        <f t="shared" si="8"/>
        <v>0.0029926288040061358</v>
      </c>
    </row>
    <row r="160" spans="1:9" ht="15">
      <c r="A160" s="3">
        <f t="shared" si="6"/>
        <v>5157</v>
      </c>
      <c r="B160" s="5" t="s">
        <v>321</v>
      </c>
      <c r="C160" s="63" t="s">
        <v>15</v>
      </c>
      <c r="D160" s="63" t="s">
        <v>6</v>
      </c>
      <c r="E160" s="84">
        <f t="shared" si="7"/>
        <v>8760</v>
      </c>
      <c r="F160" s="44">
        <f>HLOOKUP(D160,'Emission Factor Methodology'!$B$6:$I$7,2,0)</f>
        <v>0.0012794917329391911</v>
      </c>
      <c r="G160" s="43">
        <f>IFERROR(VLOOKUP(C160,'Emission Factor Methodology'!$A$11:$I$21,MATCH(D160,'Emission Factor Methodology'!$A$11:$I$11,0),0),0)</f>
        <v>0.00050000000000000001</v>
      </c>
      <c r="H160" s="44">
        <f>IFERROR((1-VLOOKUP(C160,'Emission Factor Methodology'!$A$25:$I$34,MATCH(D160,'Emission Factor Methodology'!$A$25:$I$25,0),0)),0)</f>
        <v>0.030000000000000027</v>
      </c>
      <c r="I160" s="43">
        <f t="shared" si="8"/>
        <v>0.00016812521370820988</v>
      </c>
    </row>
    <row r="161" spans="1:9" ht="15">
      <c r="A161" s="3">
        <f t="shared" si="6"/>
        <v>5158</v>
      </c>
      <c r="B161" s="5" t="s">
        <v>105</v>
      </c>
      <c r="C161" s="63" t="s">
        <v>12</v>
      </c>
      <c r="D161" s="63" t="s">
        <v>6</v>
      </c>
      <c r="E161" s="84">
        <f t="shared" si="7"/>
        <v>8760</v>
      </c>
      <c r="F161" s="44">
        <f>HLOOKUP(D161,'Emission Factor Methodology'!$B$6:$I$7,2,0)</f>
        <v>0.0012794917329391911</v>
      </c>
      <c r="G161" s="43">
        <f>IFERROR(VLOOKUP(C161,'Emission Factor Methodology'!$A$11:$I$21,MATCH(D161,'Emission Factor Methodology'!$A$11:$I$11,0),0),0)</f>
        <v>0.0088999999999999999</v>
      </c>
      <c r="H161" s="44">
        <f>IFERROR((1-VLOOKUP(C161,'Emission Factor Methodology'!$A$25:$I$34,MATCH(D161,'Emission Factor Methodology'!$A$25:$I$25,0),0)),0)</f>
        <v>0.030000000000000027</v>
      </c>
      <c r="I161" s="43">
        <f t="shared" si="8"/>
        <v>0.0029926288040061358</v>
      </c>
    </row>
    <row r="162" spans="1:9" ht="15">
      <c r="A162" s="3">
        <f t="shared" si="6"/>
        <v>5159</v>
      </c>
      <c r="B162" s="5" t="s">
        <v>322</v>
      </c>
      <c r="C162" s="63" t="s">
        <v>15</v>
      </c>
      <c r="D162" s="63" t="s">
        <v>6</v>
      </c>
      <c r="E162" s="84">
        <f t="shared" si="7"/>
        <v>8760</v>
      </c>
      <c r="F162" s="44">
        <f>HLOOKUP(D162,'Emission Factor Methodology'!$B$6:$I$7,2,0)</f>
        <v>0.0012794917329391911</v>
      </c>
      <c r="G162" s="43">
        <f>IFERROR(VLOOKUP(C162,'Emission Factor Methodology'!$A$11:$I$21,MATCH(D162,'Emission Factor Methodology'!$A$11:$I$11,0),0),0)</f>
        <v>0.00050000000000000001</v>
      </c>
      <c r="H162" s="44">
        <f>IFERROR((1-VLOOKUP(C162,'Emission Factor Methodology'!$A$25:$I$34,MATCH(D162,'Emission Factor Methodology'!$A$25:$I$25,0),0)),0)</f>
        <v>0.030000000000000027</v>
      </c>
      <c r="I162" s="43">
        <f t="shared" si="8"/>
        <v>0.00016812521370820988</v>
      </c>
    </row>
    <row r="163" spans="1:9" ht="15">
      <c r="A163" s="3">
        <f t="shared" si="6"/>
        <v>5160</v>
      </c>
      <c r="B163" s="5" t="s">
        <v>304</v>
      </c>
      <c r="C163" s="63" t="s">
        <v>15</v>
      </c>
      <c r="D163" s="63" t="s">
        <v>6</v>
      </c>
      <c r="E163" s="84">
        <f t="shared" si="7"/>
        <v>8760</v>
      </c>
      <c r="F163" s="44">
        <f>HLOOKUP(D163,'Emission Factor Methodology'!$B$6:$I$7,2,0)</f>
        <v>0.0012794917329391911</v>
      </c>
      <c r="G163" s="43">
        <f>IFERROR(VLOOKUP(C163,'Emission Factor Methodology'!$A$11:$I$21,MATCH(D163,'Emission Factor Methodology'!$A$11:$I$11,0),0),0)</f>
        <v>0.00050000000000000001</v>
      </c>
      <c r="H163" s="44">
        <f>IFERROR((1-VLOOKUP(C163,'Emission Factor Methodology'!$A$25:$I$34,MATCH(D163,'Emission Factor Methodology'!$A$25:$I$25,0),0)),0)</f>
        <v>0.030000000000000027</v>
      </c>
      <c r="I163" s="43">
        <f t="shared" si="8"/>
        <v>0.00016812521370820988</v>
      </c>
    </row>
    <row r="164" spans="1:9" ht="15">
      <c r="A164" s="3">
        <f t="shared" si="6"/>
        <v>5161</v>
      </c>
      <c r="B164" s="5" t="s">
        <v>321</v>
      </c>
      <c r="C164" s="63" t="s">
        <v>15</v>
      </c>
      <c r="D164" s="63" t="s">
        <v>6</v>
      </c>
      <c r="E164" s="84">
        <f t="shared" si="7"/>
        <v>8760</v>
      </c>
      <c r="F164" s="44">
        <f>HLOOKUP(D164,'Emission Factor Methodology'!$B$6:$I$7,2,0)</f>
        <v>0.0012794917329391911</v>
      </c>
      <c r="G164" s="43">
        <f>IFERROR(VLOOKUP(C164,'Emission Factor Methodology'!$A$11:$I$21,MATCH(D164,'Emission Factor Methodology'!$A$11:$I$11,0),0),0)</f>
        <v>0.00050000000000000001</v>
      </c>
      <c r="H164" s="44">
        <f>IFERROR((1-VLOOKUP(C164,'Emission Factor Methodology'!$A$25:$I$34,MATCH(D164,'Emission Factor Methodology'!$A$25:$I$25,0),0)),0)</f>
        <v>0.030000000000000027</v>
      </c>
      <c r="I164" s="43">
        <f t="shared" si="8"/>
        <v>0.00016812521370820988</v>
      </c>
    </row>
    <row r="165" spans="1:9" ht="15">
      <c r="A165" s="3">
        <f t="shared" si="6"/>
        <v>5162</v>
      </c>
      <c r="B165" s="5" t="s">
        <v>105</v>
      </c>
      <c r="C165" s="63" t="s">
        <v>12</v>
      </c>
      <c r="D165" s="63" t="s">
        <v>6</v>
      </c>
      <c r="E165" s="84">
        <f t="shared" si="7"/>
        <v>8760</v>
      </c>
      <c r="F165" s="44">
        <f>HLOOKUP(D165,'Emission Factor Methodology'!$B$6:$I$7,2,0)</f>
        <v>0.0012794917329391911</v>
      </c>
      <c r="G165" s="43">
        <f>IFERROR(VLOOKUP(C165,'Emission Factor Methodology'!$A$11:$I$21,MATCH(D165,'Emission Factor Methodology'!$A$11:$I$11,0),0),0)</f>
        <v>0.0088999999999999999</v>
      </c>
      <c r="H165" s="44">
        <f>IFERROR((1-VLOOKUP(C165,'Emission Factor Methodology'!$A$25:$I$34,MATCH(D165,'Emission Factor Methodology'!$A$25:$I$25,0),0)),0)</f>
        <v>0.030000000000000027</v>
      </c>
      <c r="I165" s="43">
        <f t="shared" si="8"/>
        <v>0.0029926288040061358</v>
      </c>
    </row>
    <row r="166" spans="1:9" ht="15">
      <c r="A166" s="3">
        <f t="shared" si="6"/>
        <v>5163</v>
      </c>
      <c r="B166" s="5" t="s">
        <v>103</v>
      </c>
      <c r="C166" s="63" t="s">
        <v>12</v>
      </c>
      <c r="D166" s="63" t="s">
        <v>6</v>
      </c>
      <c r="E166" s="84">
        <f t="shared" si="7"/>
        <v>8760</v>
      </c>
      <c r="F166" s="44">
        <f>HLOOKUP(D166,'Emission Factor Methodology'!$B$6:$I$7,2,0)</f>
        <v>0.0012794917329391911</v>
      </c>
      <c r="G166" s="43">
        <f>IFERROR(VLOOKUP(C166,'Emission Factor Methodology'!$A$11:$I$21,MATCH(D166,'Emission Factor Methodology'!$A$11:$I$11,0),0),0)</f>
        <v>0.0088999999999999999</v>
      </c>
      <c r="H166" s="44">
        <f>IFERROR((1-VLOOKUP(C166,'Emission Factor Methodology'!$A$25:$I$34,MATCH(D166,'Emission Factor Methodology'!$A$25:$I$25,0),0)),0)</f>
        <v>0.030000000000000027</v>
      </c>
      <c r="I166" s="43">
        <f t="shared" si="8"/>
        <v>0.0029926288040061358</v>
      </c>
    </row>
    <row r="167" spans="1:9" ht="15">
      <c r="A167" s="3">
        <f t="shared" si="6"/>
        <v>5164</v>
      </c>
      <c r="B167" s="5" t="s">
        <v>304</v>
      </c>
      <c r="C167" s="63" t="s">
        <v>15</v>
      </c>
      <c r="D167" s="63" t="s">
        <v>6</v>
      </c>
      <c r="E167" s="84">
        <f t="shared" si="7"/>
        <v>8760</v>
      </c>
      <c r="F167" s="44">
        <f>HLOOKUP(D167,'Emission Factor Methodology'!$B$6:$I$7,2,0)</f>
        <v>0.0012794917329391911</v>
      </c>
      <c r="G167" s="43">
        <f>IFERROR(VLOOKUP(C167,'Emission Factor Methodology'!$A$11:$I$21,MATCH(D167,'Emission Factor Methodology'!$A$11:$I$11,0),0),0)</f>
        <v>0.00050000000000000001</v>
      </c>
      <c r="H167" s="44">
        <f>IFERROR((1-VLOOKUP(C167,'Emission Factor Methodology'!$A$25:$I$34,MATCH(D167,'Emission Factor Methodology'!$A$25:$I$25,0),0)),0)</f>
        <v>0.030000000000000027</v>
      </c>
      <c r="I167" s="43">
        <f t="shared" si="8"/>
        <v>0.00016812521370820988</v>
      </c>
    </row>
    <row r="168" spans="1:9" ht="15">
      <c r="A168" s="3">
        <f t="shared" si="6"/>
        <v>5165</v>
      </c>
      <c r="B168" s="5" t="s">
        <v>302</v>
      </c>
      <c r="C168" s="63" t="s">
        <v>15</v>
      </c>
      <c r="D168" s="63" t="s">
        <v>6</v>
      </c>
      <c r="E168" s="84">
        <f t="shared" si="7"/>
        <v>8760</v>
      </c>
      <c r="F168" s="44">
        <f>HLOOKUP(D168,'Emission Factor Methodology'!$B$6:$I$7,2,0)</f>
        <v>0.0012794917329391911</v>
      </c>
      <c r="G168" s="43">
        <f>IFERROR(VLOOKUP(C168,'Emission Factor Methodology'!$A$11:$I$21,MATCH(D168,'Emission Factor Methodology'!$A$11:$I$11,0),0),0)</f>
        <v>0.00050000000000000001</v>
      </c>
      <c r="H168" s="44">
        <f>IFERROR((1-VLOOKUP(C168,'Emission Factor Methodology'!$A$25:$I$34,MATCH(D168,'Emission Factor Methodology'!$A$25:$I$25,0),0)),0)</f>
        <v>0.030000000000000027</v>
      </c>
      <c r="I168" s="43">
        <f t="shared" si="8"/>
        <v>0.00016812521370820988</v>
      </c>
    </row>
    <row r="169" spans="1:9" ht="15">
      <c r="A169" s="3">
        <f t="shared" si="6"/>
        <v>5166</v>
      </c>
      <c r="B169" s="5" t="s">
        <v>296</v>
      </c>
      <c r="C169" s="63" t="s">
        <v>12</v>
      </c>
      <c r="D169" s="63" t="s">
        <v>6</v>
      </c>
      <c r="E169" s="84">
        <f t="shared" si="7"/>
        <v>8760</v>
      </c>
      <c r="F169" s="44">
        <f>HLOOKUP(D169,'Emission Factor Methodology'!$B$6:$I$7,2,0)</f>
        <v>0.0012794917329391911</v>
      </c>
      <c r="G169" s="43">
        <f>IFERROR(VLOOKUP(C169,'Emission Factor Methodology'!$A$11:$I$21,MATCH(D169,'Emission Factor Methodology'!$A$11:$I$11,0),0),0)</f>
        <v>0.0088999999999999999</v>
      </c>
      <c r="H169" s="44">
        <f>IFERROR((1-VLOOKUP(C169,'Emission Factor Methodology'!$A$25:$I$34,MATCH(D169,'Emission Factor Methodology'!$A$25:$I$25,0),0)),0)</f>
        <v>0.030000000000000027</v>
      </c>
      <c r="I169" s="43">
        <f t="shared" si="8"/>
        <v>0.0029926288040061358</v>
      </c>
    </row>
    <row r="170" spans="1:9" ht="15">
      <c r="A170" s="3">
        <f t="shared" si="6"/>
        <v>5167</v>
      </c>
      <c r="B170" s="5" t="s">
        <v>299</v>
      </c>
      <c r="C170" s="63" t="s">
        <v>15</v>
      </c>
      <c r="D170" s="63" t="s">
        <v>6</v>
      </c>
      <c r="E170" s="84">
        <f t="shared" si="7"/>
        <v>8760</v>
      </c>
      <c r="F170" s="44">
        <f>HLOOKUP(D170,'Emission Factor Methodology'!$B$6:$I$7,2,0)</f>
        <v>0.0012794917329391911</v>
      </c>
      <c r="G170" s="43">
        <f>IFERROR(VLOOKUP(C170,'Emission Factor Methodology'!$A$11:$I$21,MATCH(D170,'Emission Factor Methodology'!$A$11:$I$11,0),0),0)</f>
        <v>0.00050000000000000001</v>
      </c>
      <c r="H170" s="44">
        <f>IFERROR((1-VLOOKUP(C170,'Emission Factor Methodology'!$A$25:$I$34,MATCH(D170,'Emission Factor Methodology'!$A$25:$I$25,0),0)),0)</f>
        <v>0.030000000000000027</v>
      </c>
      <c r="I170" s="43">
        <f t="shared" si="8"/>
        <v>0.00016812521370820988</v>
      </c>
    </row>
    <row r="171" spans="1:9" ht="15">
      <c r="A171" s="3">
        <f t="shared" si="6"/>
        <v>5168</v>
      </c>
      <c r="B171" s="5" t="s">
        <v>296</v>
      </c>
      <c r="C171" s="63" t="s">
        <v>12</v>
      </c>
      <c r="D171" s="63" t="s">
        <v>6</v>
      </c>
      <c r="E171" s="84">
        <f t="shared" si="7"/>
        <v>8760</v>
      </c>
      <c r="F171" s="44">
        <f>HLOOKUP(D171,'Emission Factor Methodology'!$B$6:$I$7,2,0)</f>
        <v>0.0012794917329391911</v>
      </c>
      <c r="G171" s="43">
        <f>IFERROR(VLOOKUP(C171,'Emission Factor Methodology'!$A$11:$I$21,MATCH(D171,'Emission Factor Methodology'!$A$11:$I$11,0),0),0)</f>
        <v>0.0088999999999999999</v>
      </c>
      <c r="H171" s="44">
        <f>IFERROR((1-VLOOKUP(C171,'Emission Factor Methodology'!$A$25:$I$34,MATCH(D171,'Emission Factor Methodology'!$A$25:$I$25,0),0)),0)</f>
        <v>0.030000000000000027</v>
      </c>
      <c r="I171" s="43">
        <f t="shared" si="8"/>
        <v>0.0029926288040061358</v>
      </c>
    </row>
    <row r="172" spans="1:9" ht="15">
      <c r="A172" s="3">
        <f t="shared" si="6"/>
        <v>5169</v>
      </c>
      <c r="B172" s="5" t="s">
        <v>299</v>
      </c>
      <c r="C172" s="63" t="s">
        <v>15</v>
      </c>
      <c r="D172" s="63" t="s">
        <v>6</v>
      </c>
      <c r="E172" s="84">
        <f t="shared" si="7"/>
        <v>8760</v>
      </c>
      <c r="F172" s="44">
        <f>HLOOKUP(D172,'Emission Factor Methodology'!$B$6:$I$7,2,0)</f>
        <v>0.0012794917329391911</v>
      </c>
      <c r="G172" s="43">
        <f>IFERROR(VLOOKUP(C172,'Emission Factor Methodology'!$A$11:$I$21,MATCH(D172,'Emission Factor Methodology'!$A$11:$I$11,0),0),0)</f>
        <v>0.00050000000000000001</v>
      </c>
      <c r="H172" s="44">
        <f>IFERROR((1-VLOOKUP(C172,'Emission Factor Methodology'!$A$25:$I$34,MATCH(D172,'Emission Factor Methodology'!$A$25:$I$25,0),0)),0)</f>
        <v>0.030000000000000027</v>
      </c>
      <c r="I172" s="43">
        <f t="shared" si="8"/>
        <v>0.00016812521370820988</v>
      </c>
    </row>
    <row r="173" spans="1:9" ht="15">
      <c r="A173" s="3">
        <f t="shared" si="6"/>
        <v>5170</v>
      </c>
      <c r="B173" s="5" t="s">
        <v>299</v>
      </c>
      <c r="C173" s="63" t="s">
        <v>15</v>
      </c>
      <c r="D173" s="63" t="s">
        <v>6</v>
      </c>
      <c r="E173" s="84">
        <f t="shared" si="7"/>
        <v>8760</v>
      </c>
      <c r="F173" s="44">
        <f>HLOOKUP(D173,'Emission Factor Methodology'!$B$6:$I$7,2,0)</f>
        <v>0.0012794917329391911</v>
      </c>
      <c r="G173" s="43">
        <f>IFERROR(VLOOKUP(C173,'Emission Factor Methodology'!$A$11:$I$21,MATCH(D173,'Emission Factor Methodology'!$A$11:$I$11,0),0),0)</f>
        <v>0.00050000000000000001</v>
      </c>
      <c r="H173" s="44">
        <f>IFERROR((1-VLOOKUP(C173,'Emission Factor Methodology'!$A$25:$I$34,MATCH(D173,'Emission Factor Methodology'!$A$25:$I$25,0),0)),0)</f>
        <v>0.030000000000000027</v>
      </c>
      <c r="I173" s="43">
        <f t="shared" si="8"/>
        <v>0.00016812521370820988</v>
      </c>
    </row>
    <row r="174" spans="1:9" ht="15">
      <c r="A174" s="3">
        <f t="shared" si="6"/>
        <v>5171</v>
      </c>
      <c r="B174" s="5" t="s">
        <v>296</v>
      </c>
      <c r="C174" s="63" t="s">
        <v>12</v>
      </c>
      <c r="D174" s="63" t="s">
        <v>6</v>
      </c>
      <c r="E174" s="84">
        <f t="shared" si="7"/>
        <v>8760</v>
      </c>
      <c r="F174" s="44">
        <f>HLOOKUP(D174,'Emission Factor Methodology'!$B$6:$I$7,2,0)</f>
        <v>0.0012794917329391911</v>
      </c>
      <c r="G174" s="43">
        <f>IFERROR(VLOOKUP(C174,'Emission Factor Methodology'!$A$11:$I$21,MATCH(D174,'Emission Factor Methodology'!$A$11:$I$11,0),0),0)</f>
        <v>0.0088999999999999999</v>
      </c>
      <c r="H174" s="44">
        <f>IFERROR((1-VLOOKUP(C174,'Emission Factor Methodology'!$A$25:$I$34,MATCH(D174,'Emission Factor Methodology'!$A$25:$I$25,0),0)),0)</f>
        <v>0.030000000000000027</v>
      </c>
      <c r="I174" s="43">
        <f t="shared" si="8"/>
        <v>0.0029926288040061358</v>
      </c>
    </row>
    <row r="175" spans="1:9" ht="15">
      <c r="A175" s="3">
        <f t="shared" si="6"/>
        <v>5172</v>
      </c>
      <c r="B175" s="5" t="s">
        <v>298</v>
      </c>
      <c r="C175" s="69" t="s">
        <v>15</v>
      </c>
      <c r="D175" s="63" t="s">
        <v>6</v>
      </c>
      <c r="E175" s="84">
        <f t="shared" si="7"/>
        <v>8760</v>
      </c>
      <c r="F175" s="44">
        <f>HLOOKUP(D175,'Emission Factor Methodology'!$B$6:$I$7,2,0)</f>
        <v>0.0012794917329391911</v>
      </c>
      <c r="G175" s="43">
        <f>IFERROR(VLOOKUP(C175,'Emission Factor Methodology'!$A$11:$I$21,MATCH(D175,'Emission Factor Methodology'!$A$11:$I$11,0),0),0)</f>
        <v>0.00050000000000000001</v>
      </c>
      <c r="H175" s="44">
        <f>IFERROR((1-VLOOKUP(C175,'Emission Factor Methodology'!$A$25:$I$34,MATCH(D175,'Emission Factor Methodology'!$A$25:$I$25,0),0)),0)</f>
        <v>0.030000000000000027</v>
      </c>
      <c r="I175" s="43">
        <f t="shared" si="8"/>
        <v>0.00016812521370820988</v>
      </c>
    </row>
    <row r="176" spans="1:9" ht="15">
      <c r="A176" s="3">
        <f t="shared" si="6"/>
        <v>5173</v>
      </c>
      <c r="B176" s="5" t="s">
        <v>105</v>
      </c>
      <c r="C176" s="63" t="s">
        <v>12</v>
      </c>
      <c r="D176" s="63" t="s">
        <v>6</v>
      </c>
      <c r="E176" s="84">
        <f t="shared" si="7"/>
        <v>8760</v>
      </c>
      <c r="F176" s="44">
        <f>HLOOKUP(D176,'Emission Factor Methodology'!$B$6:$I$7,2,0)</f>
        <v>0.0012794917329391911</v>
      </c>
      <c r="G176" s="43">
        <f>IFERROR(VLOOKUP(C176,'Emission Factor Methodology'!$A$11:$I$21,MATCH(D176,'Emission Factor Methodology'!$A$11:$I$11,0),0),0)</f>
        <v>0.0088999999999999999</v>
      </c>
      <c r="H176" s="44">
        <f>IFERROR((1-VLOOKUP(C176,'Emission Factor Methodology'!$A$25:$I$34,MATCH(D176,'Emission Factor Methodology'!$A$25:$I$25,0),0)),0)</f>
        <v>0.030000000000000027</v>
      </c>
      <c r="I176" s="43">
        <f t="shared" si="8"/>
        <v>0.0029926288040061358</v>
      </c>
    </row>
    <row r="177" spans="1:9" ht="15">
      <c r="A177" s="3">
        <f t="shared" si="6"/>
        <v>5174</v>
      </c>
      <c r="B177" s="5" t="s">
        <v>323</v>
      </c>
      <c r="C177" s="63" t="s">
        <v>15</v>
      </c>
      <c r="D177" s="63" t="s">
        <v>6</v>
      </c>
      <c r="E177" s="84">
        <f t="shared" si="7"/>
        <v>8760</v>
      </c>
      <c r="F177" s="44">
        <f>HLOOKUP(D177,'Emission Factor Methodology'!$B$6:$I$7,2,0)</f>
        <v>0.0012794917329391911</v>
      </c>
      <c r="G177" s="43">
        <f>IFERROR(VLOOKUP(C177,'Emission Factor Methodology'!$A$11:$I$21,MATCH(D177,'Emission Factor Methodology'!$A$11:$I$11,0),0),0)</f>
        <v>0.00050000000000000001</v>
      </c>
      <c r="H177" s="44">
        <f>IFERROR((1-VLOOKUP(C177,'Emission Factor Methodology'!$A$25:$I$34,MATCH(D177,'Emission Factor Methodology'!$A$25:$I$25,0),0)),0)</f>
        <v>0.030000000000000027</v>
      </c>
      <c r="I177" s="43">
        <f t="shared" si="8"/>
        <v>0.00016812521370820988</v>
      </c>
    </row>
    <row r="178" spans="1:9" ht="15">
      <c r="A178" s="3">
        <f t="shared" si="6"/>
        <v>5175</v>
      </c>
      <c r="B178" s="5" t="s">
        <v>103</v>
      </c>
      <c r="C178" s="63" t="s">
        <v>12</v>
      </c>
      <c r="D178" s="63" t="s">
        <v>6</v>
      </c>
      <c r="E178" s="84">
        <f t="shared" si="7"/>
        <v>8760</v>
      </c>
      <c r="F178" s="44">
        <f>HLOOKUP(D178,'Emission Factor Methodology'!$B$6:$I$7,2,0)</f>
        <v>0.0012794917329391911</v>
      </c>
      <c r="G178" s="43">
        <f>IFERROR(VLOOKUP(C178,'Emission Factor Methodology'!$A$11:$I$21,MATCH(D178,'Emission Factor Methodology'!$A$11:$I$11,0),0),0)</f>
        <v>0.0088999999999999999</v>
      </c>
      <c r="H178" s="44">
        <f>IFERROR((1-VLOOKUP(C178,'Emission Factor Methodology'!$A$25:$I$34,MATCH(D178,'Emission Factor Methodology'!$A$25:$I$25,0),0)),0)</f>
        <v>0.030000000000000027</v>
      </c>
      <c r="I178" s="43">
        <f t="shared" si="8"/>
        <v>0.0029926288040061358</v>
      </c>
    </row>
    <row r="179" spans="1:9" ht="15">
      <c r="A179" s="3">
        <f t="shared" si="6"/>
        <v>5176</v>
      </c>
      <c r="B179" s="5" t="s">
        <v>281</v>
      </c>
      <c r="C179" s="63" t="s">
        <v>15</v>
      </c>
      <c r="D179" s="63" t="s">
        <v>6</v>
      </c>
      <c r="E179" s="84">
        <f t="shared" si="7"/>
        <v>8760</v>
      </c>
      <c r="F179" s="44">
        <f>HLOOKUP(D179,'Emission Factor Methodology'!$B$6:$I$7,2,0)</f>
        <v>0.0012794917329391911</v>
      </c>
      <c r="G179" s="43">
        <f>IFERROR(VLOOKUP(C179,'Emission Factor Methodology'!$A$11:$I$21,MATCH(D179,'Emission Factor Methodology'!$A$11:$I$11,0),0),0)</f>
        <v>0.00050000000000000001</v>
      </c>
      <c r="H179" s="44">
        <f>IFERROR((1-VLOOKUP(C179,'Emission Factor Methodology'!$A$25:$I$34,MATCH(D179,'Emission Factor Methodology'!$A$25:$I$25,0),0)),0)</f>
        <v>0.030000000000000027</v>
      </c>
      <c r="I179" s="43">
        <f t="shared" si="8"/>
        <v>0.00016812521370820988</v>
      </c>
    </row>
    <row r="180" spans="1:9" ht="15">
      <c r="A180" s="3">
        <f t="shared" si="6"/>
        <v>5177</v>
      </c>
      <c r="B180" s="5" t="s">
        <v>105</v>
      </c>
      <c r="C180" s="63" t="s">
        <v>12</v>
      </c>
      <c r="D180" s="63" t="s">
        <v>6</v>
      </c>
      <c r="E180" s="84">
        <f t="shared" si="7"/>
        <v>8760</v>
      </c>
      <c r="F180" s="44">
        <f>HLOOKUP(D180,'Emission Factor Methodology'!$B$6:$I$7,2,0)</f>
        <v>0.0012794917329391911</v>
      </c>
      <c r="G180" s="43">
        <f>IFERROR(VLOOKUP(C180,'Emission Factor Methodology'!$A$11:$I$21,MATCH(D180,'Emission Factor Methodology'!$A$11:$I$11,0),0),0)</f>
        <v>0.0088999999999999999</v>
      </c>
      <c r="H180" s="44">
        <f>IFERROR((1-VLOOKUP(C180,'Emission Factor Methodology'!$A$25:$I$34,MATCH(D180,'Emission Factor Methodology'!$A$25:$I$25,0),0)),0)</f>
        <v>0.030000000000000027</v>
      </c>
      <c r="I180" s="43">
        <f t="shared" si="8"/>
        <v>0.0029926288040061358</v>
      </c>
    </row>
    <row r="181" spans="1:9" ht="15">
      <c r="A181" s="3">
        <f t="shared" si="6"/>
        <v>5178</v>
      </c>
      <c r="B181" s="5" t="s">
        <v>298</v>
      </c>
      <c r="C181" s="69" t="s">
        <v>15</v>
      </c>
      <c r="D181" s="63" t="s">
        <v>6</v>
      </c>
      <c r="E181" s="84">
        <f t="shared" si="7"/>
        <v>8760</v>
      </c>
      <c r="F181" s="44">
        <f>HLOOKUP(D181,'Emission Factor Methodology'!$B$6:$I$7,2,0)</f>
        <v>0.0012794917329391911</v>
      </c>
      <c r="G181" s="43">
        <f>IFERROR(VLOOKUP(C181,'Emission Factor Methodology'!$A$11:$I$21,MATCH(D181,'Emission Factor Methodology'!$A$11:$I$11,0),0),0)</f>
        <v>0.00050000000000000001</v>
      </c>
      <c r="H181" s="44">
        <f>IFERROR((1-VLOOKUP(C181,'Emission Factor Methodology'!$A$25:$I$34,MATCH(D181,'Emission Factor Methodology'!$A$25:$I$25,0),0)),0)</f>
        <v>0.030000000000000027</v>
      </c>
      <c r="I181" s="43">
        <f t="shared" si="8"/>
        <v>0.00016812521370820988</v>
      </c>
    </row>
    <row r="182" spans="1:9" ht="15">
      <c r="A182" s="3">
        <f t="shared" si="6"/>
        <v>5179</v>
      </c>
      <c r="B182" s="5" t="s">
        <v>296</v>
      </c>
      <c r="C182" s="63" t="s">
        <v>12</v>
      </c>
      <c r="D182" s="63" t="s">
        <v>6</v>
      </c>
      <c r="E182" s="84">
        <f t="shared" si="7"/>
        <v>8760</v>
      </c>
      <c r="F182" s="44">
        <f>HLOOKUP(D182,'Emission Factor Methodology'!$B$6:$I$7,2,0)</f>
        <v>0.0012794917329391911</v>
      </c>
      <c r="G182" s="43">
        <f>IFERROR(VLOOKUP(C182,'Emission Factor Methodology'!$A$11:$I$21,MATCH(D182,'Emission Factor Methodology'!$A$11:$I$11,0),0),0)</f>
        <v>0.0088999999999999999</v>
      </c>
      <c r="H182" s="44">
        <f>IFERROR((1-VLOOKUP(C182,'Emission Factor Methodology'!$A$25:$I$34,MATCH(D182,'Emission Factor Methodology'!$A$25:$I$25,0),0)),0)</f>
        <v>0.030000000000000027</v>
      </c>
      <c r="I182" s="43">
        <f t="shared" si="8"/>
        <v>0.0029926288040061358</v>
      </c>
    </row>
    <row r="183" spans="1:9" ht="15">
      <c r="A183" s="3">
        <f t="shared" si="6"/>
        <v>5180</v>
      </c>
      <c r="B183" s="5" t="s">
        <v>275</v>
      </c>
      <c r="C183" s="63" t="s">
        <v>15</v>
      </c>
      <c r="D183" s="63" t="s">
        <v>6</v>
      </c>
      <c r="E183" s="84">
        <f t="shared" si="7"/>
        <v>8760</v>
      </c>
      <c r="F183" s="44">
        <f>HLOOKUP(D183,'Emission Factor Methodology'!$B$6:$I$7,2,0)</f>
        <v>0.0012794917329391911</v>
      </c>
      <c r="G183" s="43">
        <f>IFERROR(VLOOKUP(C183,'Emission Factor Methodology'!$A$11:$I$21,MATCH(D183,'Emission Factor Methodology'!$A$11:$I$11,0),0),0)</f>
        <v>0.00050000000000000001</v>
      </c>
      <c r="H183" s="44">
        <f>IFERROR((1-VLOOKUP(C183,'Emission Factor Methodology'!$A$25:$I$34,MATCH(D183,'Emission Factor Methodology'!$A$25:$I$25,0),0)),0)</f>
        <v>0.030000000000000027</v>
      </c>
      <c r="I183" s="43">
        <f t="shared" si="8"/>
        <v>0.00016812521370820988</v>
      </c>
    </row>
    <row r="184" spans="1:9" ht="15">
      <c r="A184" s="3">
        <v>5182</v>
      </c>
      <c r="B184" s="5" t="s">
        <v>300</v>
      </c>
      <c r="C184" s="63" t="s">
        <v>15</v>
      </c>
      <c r="D184" s="63" t="s">
        <v>6</v>
      </c>
      <c r="E184" s="84">
        <f t="shared" si="7"/>
        <v>8760</v>
      </c>
      <c r="F184" s="44">
        <f>HLOOKUP(D184,'Emission Factor Methodology'!$B$6:$I$7,2,0)</f>
        <v>0.0012794917329391911</v>
      </c>
      <c r="G184" s="43">
        <f>IFERROR(VLOOKUP(C184,'Emission Factor Methodology'!$A$11:$I$21,MATCH(D184,'Emission Factor Methodology'!$A$11:$I$11,0),0),0)</f>
        <v>0.00050000000000000001</v>
      </c>
      <c r="H184" s="44">
        <f>IFERROR((1-VLOOKUP(C184,'Emission Factor Methodology'!$A$25:$I$34,MATCH(D184,'Emission Factor Methodology'!$A$25:$I$25,0),0)),0)</f>
        <v>0.030000000000000027</v>
      </c>
      <c r="I184" s="43">
        <f t="shared" si="8"/>
        <v>0.00016812521370820988</v>
      </c>
    </row>
    <row r="185" spans="1:9" ht="15">
      <c r="A185" s="3">
        <f t="shared" si="6"/>
        <v>5183</v>
      </c>
      <c r="B185" s="5" t="s">
        <v>296</v>
      </c>
      <c r="C185" s="63" t="s">
        <v>12</v>
      </c>
      <c r="D185" s="63" t="s">
        <v>6</v>
      </c>
      <c r="E185" s="84">
        <f t="shared" si="7"/>
        <v>8760</v>
      </c>
      <c r="F185" s="44">
        <f>HLOOKUP(D185,'Emission Factor Methodology'!$B$6:$I$7,2,0)</f>
        <v>0.0012794917329391911</v>
      </c>
      <c r="G185" s="43">
        <f>IFERROR(VLOOKUP(C185,'Emission Factor Methodology'!$A$11:$I$21,MATCH(D185,'Emission Factor Methodology'!$A$11:$I$11,0),0),0)</f>
        <v>0.0088999999999999999</v>
      </c>
      <c r="H185" s="44">
        <f>IFERROR((1-VLOOKUP(C185,'Emission Factor Methodology'!$A$25:$I$34,MATCH(D185,'Emission Factor Methodology'!$A$25:$I$25,0),0)),0)</f>
        <v>0.030000000000000027</v>
      </c>
      <c r="I185" s="43">
        <f t="shared" si="8"/>
        <v>0.0029926288040061358</v>
      </c>
    </row>
    <row r="186" spans="1:9" ht="15">
      <c r="A186" s="3">
        <f t="shared" si="6"/>
        <v>5184</v>
      </c>
      <c r="B186" s="5" t="s">
        <v>324</v>
      </c>
      <c r="C186" s="63" t="s">
        <v>13</v>
      </c>
      <c r="D186" s="63" t="s">
        <v>6</v>
      </c>
      <c r="E186" s="84">
        <f t="shared" si="7"/>
        <v>8760</v>
      </c>
      <c r="F186" s="44">
        <f>HLOOKUP(D186,'Emission Factor Methodology'!$B$6:$I$7,2,0)</f>
        <v>0.0012794917329391911</v>
      </c>
      <c r="G186" s="43">
        <f>IFERROR(VLOOKUP(C186,'Emission Factor Methodology'!$A$11:$I$21,MATCH(D186,'Emission Factor Methodology'!$A$11:$I$11,0),0),0)</f>
        <v>0.043900000000000002</v>
      </c>
      <c r="H186" s="44">
        <f>IFERROR((1-VLOOKUP(C186,'Emission Factor Methodology'!$A$25:$I$34,MATCH(D186,'Emission Factor Methodology'!$A$25:$I$25,0),0)),0)</f>
        <v>0.069999999999999951</v>
      </c>
      <c r="I186" s="43">
        <f t="shared" si="8"/>
        <v>0.034443252115021875</v>
      </c>
    </row>
    <row r="187" spans="1:9" ht="15">
      <c r="A187" s="3">
        <f t="shared" si="6"/>
        <v>5185</v>
      </c>
      <c r="B187" s="5" t="s">
        <v>296</v>
      </c>
      <c r="C187" s="63" t="s">
        <v>12</v>
      </c>
      <c r="D187" s="63" t="s">
        <v>6</v>
      </c>
      <c r="E187" s="84">
        <f t="shared" si="7"/>
        <v>8760</v>
      </c>
      <c r="F187" s="44">
        <f>HLOOKUP(D187,'Emission Factor Methodology'!$B$6:$I$7,2,0)</f>
        <v>0.0012794917329391911</v>
      </c>
      <c r="G187" s="43">
        <f>IFERROR(VLOOKUP(C187,'Emission Factor Methodology'!$A$11:$I$21,MATCH(D187,'Emission Factor Methodology'!$A$11:$I$11,0),0),0)</f>
        <v>0.0088999999999999999</v>
      </c>
      <c r="H187" s="44">
        <f>IFERROR((1-VLOOKUP(C187,'Emission Factor Methodology'!$A$25:$I$34,MATCH(D187,'Emission Factor Methodology'!$A$25:$I$25,0),0)),0)</f>
        <v>0.030000000000000027</v>
      </c>
      <c r="I187" s="43">
        <f t="shared" si="8"/>
        <v>0.0029926288040061358</v>
      </c>
    </row>
    <row r="188" spans="1:9" ht="15">
      <c r="A188" s="3">
        <f t="shared" si="6"/>
        <v>5186</v>
      </c>
      <c r="B188" s="5" t="s">
        <v>325</v>
      </c>
      <c r="C188" s="63" t="s">
        <v>15</v>
      </c>
      <c r="D188" s="63" t="s">
        <v>6</v>
      </c>
      <c r="E188" s="84">
        <f t="shared" si="7"/>
        <v>8760</v>
      </c>
      <c r="F188" s="44">
        <f>HLOOKUP(D188,'Emission Factor Methodology'!$B$6:$I$7,2,0)</f>
        <v>0.0012794917329391911</v>
      </c>
      <c r="G188" s="43">
        <f>IFERROR(VLOOKUP(C188,'Emission Factor Methodology'!$A$11:$I$21,MATCH(D188,'Emission Factor Methodology'!$A$11:$I$11,0),0),0)</f>
        <v>0.00050000000000000001</v>
      </c>
      <c r="H188" s="44">
        <f>IFERROR((1-VLOOKUP(C188,'Emission Factor Methodology'!$A$25:$I$34,MATCH(D188,'Emission Factor Methodology'!$A$25:$I$25,0),0)),0)</f>
        <v>0.030000000000000027</v>
      </c>
      <c r="I188" s="43">
        <f t="shared" si="8"/>
        <v>0.00016812521370820988</v>
      </c>
    </row>
    <row r="189" spans="1:9" ht="15">
      <c r="A189" s="3">
        <f t="shared" si="6"/>
        <v>5187</v>
      </c>
      <c r="B189" s="5" t="s">
        <v>298</v>
      </c>
      <c r="C189" s="69" t="s">
        <v>15</v>
      </c>
      <c r="D189" s="63" t="s">
        <v>6</v>
      </c>
      <c r="E189" s="84">
        <f t="shared" si="7"/>
        <v>8760</v>
      </c>
      <c r="F189" s="44">
        <f>HLOOKUP(D189,'Emission Factor Methodology'!$B$6:$I$7,2,0)</f>
        <v>0.0012794917329391911</v>
      </c>
      <c r="G189" s="43">
        <f>IFERROR(VLOOKUP(C189,'Emission Factor Methodology'!$A$11:$I$21,MATCH(D189,'Emission Factor Methodology'!$A$11:$I$11,0),0),0)</f>
        <v>0.00050000000000000001</v>
      </c>
      <c r="H189" s="44">
        <f>IFERROR((1-VLOOKUP(C189,'Emission Factor Methodology'!$A$25:$I$34,MATCH(D189,'Emission Factor Methodology'!$A$25:$I$25,0),0)),0)</f>
        <v>0.030000000000000027</v>
      </c>
      <c r="I189" s="43">
        <f t="shared" si="8"/>
        <v>0.00016812521370820988</v>
      </c>
    </row>
    <row r="190" spans="1:9" ht="15">
      <c r="A190" s="3">
        <f t="shared" si="6"/>
        <v>5188</v>
      </c>
      <c r="B190" s="5" t="s">
        <v>105</v>
      </c>
      <c r="C190" s="63" t="s">
        <v>21</v>
      </c>
      <c r="D190" s="63" t="s">
        <v>6</v>
      </c>
      <c r="E190" s="84">
        <f t="shared" si="7"/>
        <v>8760</v>
      </c>
      <c r="F190" s="44">
        <f>HLOOKUP(D190,'Emission Factor Methodology'!$B$6:$I$7,2,0)</f>
        <v>0.0012794917329391911</v>
      </c>
      <c r="G190" s="43">
        <f>IFERROR(VLOOKUP(C190,'Emission Factor Methodology'!$A$11:$I$21,MATCH(D190,'Emission Factor Methodology'!$A$11:$I$11,0),0),0)</f>
        <v>0.0088999999999999999</v>
      </c>
      <c r="H190" s="44">
        <f>IFERROR((1-VLOOKUP(C190,'Emission Factor Methodology'!$A$25:$I$34,MATCH(D190,'Emission Factor Methodology'!$A$25:$I$25,0),0)),0)</f>
        <v>0.030000000000000027</v>
      </c>
      <c r="I190" s="43">
        <f t="shared" si="8"/>
        <v>0.0029926288040061358</v>
      </c>
    </row>
    <row r="191" spans="1:9" ht="15">
      <c r="A191" s="3">
        <f t="shared" si="6"/>
        <v>5189</v>
      </c>
      <c r="B191" s="5" t="s">
        <v>326</v>
      </c>
      <c r="C191" s="63" t="s">
        <v>15</v>
      </c>
      <c r="D191" s="63" t="s">
        <v>6</v>
      </c>
      <c r="E191" s="84">
        <f t="shared" si="7"/>
        <v>8760</v>
      </c>
      <c r="F191" s="44">
        <f>HLOOKUP(D191,'Emission Factor Methodology'!$B$6:$I$7,2,0)</f>
        <v>0.0012794917329391911</v>
      </c>
      <c r="G191" s="43">
        <f>IFERROR(VLOOKUP(C191,'Emission Factor Methodology'!$A$11:$I$21,MATCH(D191,'Emission Factor Methodology'!$A$11:$I$11,0),0),0)</f>
        <v>0.00050000000000000001</v>
      </c>
      <c r="H191" s="44">
        <f>IFERROR((1-VLOOKUP(C191,'Emission Factor Methodology'!$A$25:$I$34,MATCH(D191,'Emission Factor Methodology'!$A$25:$I$25,0),0)),0)</f>
        <v>0.030000000000000027</v>
      </c>
      <c r="I191" s="43">
        <f t="shared" si="8"/>
        <v>0.00016812521370820988</v>
      </c>
    </row>
    <row r="192" spans="1:9" ht="15">
      <c r="A192" s="3">
        <f t="shared" si="6"/>
        <v>5190</v>
      </c>
      <c r="B192" s="5" t="s">
        <v>325</v>
      </c>
      <c r="C192" s="63" t="s">
        <v>15</v>
      </c>
      <c r="D192" s="63" t="s">
        <v>6</v>
      </c>
      <c r="E192" s="84">
        <f t="shared" si="7"/>
        <v>8760</v>
      </c>
      <c r="F192" s="44">
        <f>HLOOKUP(D192,'Emission Factor Methodology'!$B$6:$I$7,2,0)</f>
        <v>0.0012794917329391911</v>
      </c>
      <c r="G192" s="43">
        <f>IFERROR(VLOOKUP(C192,'Emission Factor Methodology'!$A$11:$I$21,MATCH(D192,'Emission Factor Methodology'!$A$11:$I$11,0),0),0)</f>
        <v>0.00050000000000000001</v>
      </c>
      <c r="H192" s="44">
        <f>IFERROR((1-VLOOKUP(C192,'Emission Factor Methodology'!$A$25:$I$34,MATCH(D192,'Emission Factor Methodology'!$A$25:$I$25,0),0)),0)</f>
        <v>0.030000000000000027</v>
      </c>
      <c r="I192" s="43">
        <f t="shared" si="8"/>
        <v>0.00016812521370820988</v>
      </c>
    </row>
    <row r="193" spans="1:9" ht="15">
      <c r="A193" s="3">
        <f t="shared" si="6"/>
        <v>5191</v>
      </c>
      <c r="B193" s="5" t="s">
        <v>326</v>
      </c>
      <c r="C193" s="63" t="s">
        <v>15</v>
      </c>
      <c r="D193" s="63" t="s">
        <v>6</v>
      </c>
      <c r="E193" s="84">
        <f t="shared" si="7"/>
        <v>8760</v>
      </c>
      <c r="F193" s="44">
        <f>HLOOKUP(D193,'Emission Factor Methodology'!$B$6:$I$7,2,0)</f>
        <v>0.0012794917329391911</v>
      </c>
      <c r="G193" s="43">
        <f>IFERROR(VLOOKUP(C193,'Emission Factor Methodology'!$A$11:$I$21,MATCH(D193,'Emission Factor Methodology'!$A$11:$I$11,0),0),0)</f>
        <v>0.00050000000000000001</v>
      </c>
      <c r="H193" s="44">
        <f>IFERROR((1-VLOOKUP(C193,'Emission Factor Methodology'!$A$25:$I$34,MATCH(D193,'Emission Factor Methodology'!$A$25:$I$25,0),0)),0)</f>
        <v>0.030000000000000027</v>
      </c>
      <c r="I193" s="43">
        <f t="shared" si="8"/>
        <v>0.00016812521370820988</v>
      </c>
    </row>
    <row r="194" spans="1:9" ht="15">
      <c r="A194" s="3">
        <f t="shared" si="6"/>
        <v>5192</v>
      </c>
      <c r="B194" s="5" t="s">
        <v>105</v>
      </c>
      <c r="C194" s="63" t="s">
        <v>21</v>
      </c>
      <c r="D194" s="63" t="s">
        <v>6</v>
      </c>
      <c r="E194" s="84">
        <f t="shared" si="7"/>
        <v>8760</v>
      </c>
      <c r="F194" s="44">
        <f>HLOOKUP(D194,'Emission Factor Methodology'!$B$6:$I$7,2,0)</f>
        <v>0.0012794917329391911</v>
      </c>
      <c r="G194" s="43">
        <f>IFERROR(VLOOKUP(C194,'Emission Factor Methodology'!$A$11:$I$21,MATCH(D194,'Emission Factor Methodology'!$A$11:$I$11,0),0),0)</f>
        <v>0.0088999999999999999</v>
      </c>
      <c r="H194" s="44">
        <f>IFERROR((1-VLOOKUP(C194,'Emission Factor Methodology'!$A$25:$I$34,MATCH(D194,'Emission Factor Methodology'!$A$25:$I$25,0),0)),0)</f>
        <v>0.030000000000000027</v>
      </c>
      <c r="I194" s="43">
        <f t="shared" si="8"/>
        <v>0.0029926288040061358</v>
      </c>
    </row>
    <row r="195" spans="1:9" ht="15">
      <c r="A195" s="3">
        <f t="shared" si="6"/>
        <v>5193</v>
      </c>
      <c r="B195" s="5" t="s">
        <v>327</v>
      </c>
      <c r="C195" s="69" t="s">
        <v>15</v>
      </c>
      <c r="D195" s="63" t="s">
        <v>6</v>
      </c>
      <c r="E195" s="84">
        <f t="shared" si="7"/>
        <v>8760</v>
      </c>
      <c r="F195" s="44">
        <f>HLOOKUP(D195,'Emission Factor Methodology'!$B$6:$I$7,2,0)</f>
        <v>0.0012794917329391911</v>
      </c>
      <c r="G195" s="43">
        <f>IFERROR(VLOOKUP(C195,'Emission Factor Methodology'!$A$11:$I$21,MATCH(D195,'Emission Factor Methodology'!$A$11:$I$11,0),0),0)</f>
        <v>0.00050000000000000001</v>
      </c>
      <c r="H195" s="44">
        <f>IFERROR((1-VLOOKUP(C195,'Emission Factor Methodology'!$A$25:$I$34,MATCH(D195,'Emission Factor Methodology'!$A$25:$I$25,0),0)),0)</f>
        <v>0.030000000000000027</v>
      </c>
      <c r="I195" s="43">
        <f t="shared" si="8"/>
        <v>0.00016812521370820988</v>
      </c>
    </row>
    <row r="196" spans="1:9" ht="15">
      <c r="A196" s="3">
        <f t="shared" si="6"/>
        <v>5194</v>
      </c>
      <c r="B196" s="5" t="s">
        <v>325</v>
      </c>
      <c r="C196" s="63" t="s">
        <v>15</v>
      </c>
      <c r="D196" s="63" t="s">
        <v>6</v>
      </c>
      <c r="E196" s="84">
        <f t="shared" si="7"/>
        <v>8760</v>
      </c>
      <c r="F196" s="44">
        <f>HLOOKUP(D196,'Emission Factor Methodology'!$B$6:$I$7,2,0)</f>
        <v>0.0012794917329391911</v>
      </c>
      <c r="G196" s="43">
        <f>IFERROR(VLOOKUP(C196,'Emission Factor Methodology'!$A$11:$I$21,MATCH(D196,'Emission Factor Methodology'!$A$11:$I$11,0),0),0)</f>
        <v>0.00050000000000000001</v>
      </c>
      <c r="H196" s="44">
        <f>IFERROR((1-VLOOKUP(C196,'Emission Factor Methodology'!$A$25:$I$34,MATCH(D196,'Emission Factor Methodology'!$A$25:$I$25,0),0)),0)</f>
        <v>0.030000000000000027</v>
      </c>
      <c r="I196" s="43">
        <f t="shared" si="8"/>
        <v>0.00016812521370820988</v>
      </c>
    </row>
    <row r="197" spans="1:9" ht="15">
      <c r="A197" s="3">
        <f t="shared" si="9" ref="A197:A231">A196+1</f>
        <v>5195</v>
      </c>
      <c r="B197" s="5" t="s">
        <v>296</v>
      </c>
      <c r="C197" s="63" t="s">
        <v>12</v>
      </c>
      <c r="D197" s="63" t="s">
        <v>6</v>
      </c>
      <c r="E197" s="84">
        <f t="shared" si="10" ref="E197:E231">24*365</f>
        <v>8760</v>
      </c>
      <c r="F197" s="44">
        <f>HLOOKUP(D197,'Emission Factor Methodology'!$B$6:$I$7,2,0)</f>
        <v>0.0012794917329391911</v>
      </c>
      <c r="G197" s="43">
        <f>IFERROR(VLOOKUP(C197,'Emission Factor Methodology'!$A$11:$I$21,MATCH(D197,'Emission Factor Methodology'!$A$11:$I$11,0),0),0)</f>
        <v>0.0088999999999999999</v>
      </c>
      <c r="H197" s="44">
        <f>IFERROR((1-VLOOKUP(C197,'Emission Factor Methodology'!$A$25:$I$34,MATCH(D197,'Emission Factor Methodology'!$A$25:$I$25,0),0)),0)</f>
        <v>0.030000000000000027</v>
      </c>
      <c r="I197" s="43">
        <f t="shared" si="11" ref="I197:I231">E197*F197*G197*H197</f>
        <v>0.0029926288040061358</v>
      </c>
    </row>
    <row r="198" spans="1:9" ht="15">
      <c r="A198" s="3">
        <f t="shared" si="9"/>
        <v>5196</v>
      </c>
      <c r="B198" s="5" t="s">
        <v>296</v>
      </c>
      <c r="C198" s="63" t="s">
        <v>12</v>
      </c>
      <c r="D198" s="63" t="s">
        <v>6</v>
      </c>
      <c r="E198" s="84">
        <f t="shared" si="10"/>
        <v>8760</v>
      </c>
      <c r="F198" s="44">
        <f>HLOOKUP(D198,'Emission Factor Methodology'!$B$6:$I$7,2,0)</f>
        <v>0.0012794917329391911</v>
      </c>
      <c r="G198" s="43">
        <f>IFERROR(VLOOKUP(C198,'Emission Factor Methodology'!$A$11:$I$21,MATCH(D198,'Emission Factor Methodology'!$A$11:$I$11,0),0),0)</f>
        <v>0.0088999999999999999</v>
      </c>
      <c r="H198" s="44">
        <f>IFERROR((1-VLOOKUP(C198,'Emission Factor Methodology'!$A$25:$I$34,MATCH(D198,'Emission Factor Methodology'!$A$25:$I$25,0),0)),0)</f>
        <v>0.030000000000000027</v>
      </c>
      <c r="I198" s="43">
        <f t="shared" si="11"/>
        <v>0.0029926288040061358</v>
      </c>
    </row>
    <row r="199" spans="1:9" ht="15">
      <c r="A199" s="3">
        <f t="shared" si="9"/>
        <v>5197</v>
      </c>
      <c r="B199" s="5" t="s">
        <v>324</v>
      </c>
      <c r="C199" s="63" t="s">
        <v>13</v>
      </c>
      <c r="D199" s="63" t="s">
        <v>6</v>
      </c>
      <c r="E199" s="84">
        <f t="shared" si="10"/>
        <v>8760</v>
      </c>
      <c r="F199" s="44">
        <f>HLOOKUP(D199,'Emission Factor Methodology'!$B$6:$I$7,2,0)</f>
        <v>0.0012794917329391911</v>
      </c>
      <c r="G199" s="43">
        <f>IFERROR(VLOOKUP(C199,'Emission Factor Methodology'!$A$11:$I$21,MATCH(D199,'Emission Factor Methodology'!$A$11:$I$11,0),0),0)</f>
        <v>0.043900000000000002</v>
      </c>
      <c r="H199" s="44">
        <f>IFERROR((1-VLOOKUP(C199,'Emission Factor Methodology'!$A$25:$I$34,MATCH(D199,'Emission Factor Methodology'!$A$25:$I$25,0),0)),0)</f>
        <v>0.069999999999999951</v>
      </c>
      <c r="I199" s="43">
        <f t="shared" si="11"/>
        <v>0.034443252115021875</v>
      </c>
    </row>
    <row r="200" spans="1:9" ht="15">
      <c r="A200" s="3">
        <f t="shared" si="9"/>
        <v>5198</v>
      </c>
      <c r="B200" s="5" t="s">
        <v>328</v>
      </c>
      <c r="C200" s="63" t="s">
        <v>15</v>
      </c>
      <c r="D200" s="63" t="s">
        <v>6</v>
      </c>
      <c r="E200" s="84">
        <f t="shared" si="10"/>
        <v>8760</v>
      </c>
      <c r="F200" s="44">
        <f>HLOOKUP(D200,'Emission Factor Methodology'!$B$6:$I$7,2,0)</f>
        <v>0.0012794917329391911</v>
      </c>
      <c r="G200" s="43">
        <f>IFERROR(VLOOKUP(C200,'Emission Factor Methodology'!$A$11:$I$21,MATCH(D200,'Emission Factor Methodology'!$A$11:$I$11,0),0),0)</f>
        <v>0.00050000000000000001</v>
      </c>
      <c r="H200" s="44">
        <f>IFERROR((1-VLOOKUP(C200,'Emission Factor Methodology'!$A$25:$I$34,MATCH(D200,'Emission Factor Methodology'!$A$25:$I$25,0),0)),0)</f>
        <v>0.030000000000000027</v>
      </c>
      <c r="I200" s="43">
        <f t="shared" si="11"/>
        <v>0.00016812521370820988</v>
      </c>
    </row>
    <row r="201" spans="1:9" ht="15">
      <c r="A201" s="3">
        <f t="shared" si="9"/>
        <v>5199</v>
      </c>
      <c r="B201" s="5" t="s">
        <v>329</v>
      </c>
      <c r="C201" s="63" t="s">
        <v>15</v>
      </c>
      <c r="D201" s="63" t="s">
        <v>6</v>
      </c>
      <c r="E201" s="84">
        <f t="shared" si="10"/>
        <v>8760</v>
      </c>
      <c r="F201" s="44">
        <f>HLOOKUP(D201,'Emission Factor Methodology'!$B$6:$I$7,2,0)</f>
        <v>0.0012794917329391911</v>
      </c>
      <c r="G201" s="43">
        <f>IFERROR(VLOOKUP(C201,'Emission Factor Methodology'!$A$11:$I$21,MATCH(D201,'Emission Factor Methodology'!$A$11:$I$11,0),0),0)</f>
        <v>0.00050000000000000001</v>
      </c>
      <c r="H201" s="44">
        <f>IFERROR((1-VLOOKUP(C201,'Emission Factor Methodology'!$A$25:$I$34,MATCH(D201,'Emission Factor Methodology'!$A$25:$I$25,0),0)),0)</f>
        <v>0.030000000000000027</v>
      </c>
      <c r="I201" s="43">
        <f t="shared" si="11"/>
        <v>0.00016812521370820988</v>
      </c>
    </row>
    <row r="202" spans="1:9" ht="15">
      <c r="A202" s="3">
        <f t="shared" si="9"/>
        <v>5200</v>
      </c>
      <c r="B202" s="5" t="s">
        <v>328</v>
      </c>
      <c r="C202" s="63" t="s">
        <v>15</v>
      </c>
      <c r="D202" s="63" t="s">
        <v>6</v>
      </c>
      <c r="E202" s="84">
        <f t="shared" si="10"/>
        <v>8760</v>
      </c>
      <c r="F202" s="44">
        <f>HLOOKUP(D202,'Emission Factor Methodology'!$B$6:$I$7,2,0)</f>
        <v>0.0012794917329391911</v>
      </c>
      <c r="G202" s="43">
        <f>IFERROR(VLOOKUP(C202,'Emission Factor Methodology'!$A$11:$I$21,MATCH(D202,'Emission Factor Methodology'!$A$11:$I$11,0),0),0)</f>
        <v>0.00050000000000000001</v>
      </c>
      <c r="H202" s="44">
        <f>IFERROR((1-VLOOKUP(C202,'Emission Factor Methodology'!$A$25:$I$34,MATCH(D202,'Emission Factor Methodology'!$A$25:$I$25,0),0)),0)</f>
        <v>0.030000000000000027</v>
      </c>
      <c r="I202" s="43">
        <f t="shared" si="11"/>
        <v>0.00016812521370820988</v>
      </c>
    </row>
    <row r="203" spans="1:9" ht="15">
      <c r="A203" s="3">
        <f t="shared" si="9"/>
        <v>5201</v>
      </c>
      <c r="B203" s="5" t="s">
        <v>330</v>
      </c>
      <c r="C203" s="63" t="s">
        <v>19</v>
      </c>
      <c r="D203" s="63" t="s">
        <v>6</v>
      </c>
      <c r="E203" s="84">
        <f t="shared" si="10"/>
        <v>8760</v>
      </c>
      <c r="F203" s="44">
        <f>HLOOKUP(D203,'Emission Factor Methodology'!$B$6:$I$7,2,0)</f>
        <v>0.0012794917329391911</v>
      </c>
      <c r="G203" s="43">
        <f>IFERROR(VLOOKUP(C203,'Emission Factor Methodology'!$A$11:$I$21,MATCH(D203,'Emission Factor Methodology'!$A$11:$I$11,0),0),0)</f>
        <v>0.033000000000000002</v>
      </c>
      <c r="H203" s="44">
        <f>IFERROR((1-VLOOKUP(C203,'Emission Factor Methodology'!$A$25:$I$34,MATCH(D203,'Emission Factor Methodology'!$A$25:$I$25,0),0)),0)</f>
        <v>1</v>
      </c>
      <c r="I203" s="43">
        <f t="shared" si="11"/>
        <v>0.36987547015806144</v>
      </c>
    </row>
    <row r="204" spans="1:9" ht="15">
      <c r="A204" s="3">
        <f t="shared" si="9"/>
        <v>5202</v>
      </c>
      <c r="B204" s="5" t="s">
        <v>326</v>
      </c>
      <c r="C204" s="63" t="s">
        <v>15</v>
      </c>
      <c r="D204" s="63" t="s">
        <v>6</v>
      </c>
      <c r="E204" s="84">
        <f t="shared" si="10"/>
        <v>8760</v>
      </c>
      <c r="F204" s="44">
        <f>HLOOKUP(D204,'Emission Factor Methodology'!$B$6:$I$7,2,0)</f>
        <v>0.0012794917329391911</v>
      </c>
      <c r="G204" s="43">
        <f>IFERROR(VLOOKUP(C204,'Emission Factor Methodology'!$A$11:$I$21,MATCH(D204,'Emission Factor Methodology'!$A$11:$I$11,0),0),0)</f>
        <v>0.00050000000000000001</v>
      </c>
      <c r="H204" s="44">
        <f>IFERROR((1-VLOOKUP(C204,'Emission Factor Methodology'!$A$25:$I$34,MATCH(D204,'Emission Factor Methodology'!$A$25:$I$25,0),0)),0)</f>
        <v>0.030000000000000027</v>
      </c>
      <c r="I204" s="43">
        <f t="shared" si="11"/>
        <v>0.00016812521370820988</v>
      </c>
    </row>
    <row r="205" spans="1:9" ht="15">
      <c r="A205" s="3">
        <f t="shared" si="9"/>
        <v>5203</v>
      </c>
      <c r="B205" s="5" t="s">
        <v>331</v>
      </c>
      <c r="C205" s="63" t="s">
        <v>15</v>
      </c>
      <c r="D205" s="63" t="s">
        <v>6</v>
      </c>
      <c r="E205" s="84">
        <f t="shared" si="10"/>
        <v>8760</v>
      </c>
      <c r="F205" s="44">
        <f>HLOOKUP(D205,'Emission Factor Methodology'!$B$6:$I$7,2,0)</f>
        <v>0.0012794917329391911</v>
      </c>
      <c r="G205" s="43">
        <f>IFERROR(VLOOKUP(C205,'Emission Factor Methodology'!$A$11:$I$21,MATCH(D205,'Emission Factor Methodology'!$A$11:$I$11,0),0),0)</f>
        <v>0.00050000000000000001</v>
      </c>
      <c r="H205" s="44">
        <f>IFERROR((1-VLOOKUP(C205,'Emission Factor Methodology'!$A$25:$I$34,MATCH(D205,'Emission Factor Methodology'!$A$25:$I$25,0),0)),0)</f>
        <v>0.030000000000000027</v>
      </c>
      <c r="I205" s="43">
        <f t="shared" si="11"/>
        <v>0.00016812521370820988</v>
      </c>
    </row>
    <row r="206" spans="1:9" ht="15">
      <c r="A206" s="3">
        <f t="shared" si="9"/>
        <v>5204</v>
      </c>
      <c r="B206" s="5" t="s">
        <v>326</v>
      </c>
      <c r="C206" s="63" t="s">
        <v>15</v>
      </c>
      <c r="D206" s="63" t="s">
        <v>6</v>
      </c>
      <c r="E206" s="84">
        <f t="shared" si="10"/>
        <v>8760</v>
      </c>
      <c r="F206" s="44">
        <f>HLOOKUP(D206,'Emission Factor Methodology'!$B$6:$I$7,2,0)</f>
        <v>0.0012794917329391911</v>
      </c>
      <c r="G206" s="43">
        <f>IFERROR(VLOOKUP(C206,'Emission Factor Methodology'!$A$11:$I$21,MATCH(D206,'Emission Factor Methodology'!$A$11:$I$11,0),0),0)</f>
        <v>0.00050000000000000001</v>
      </c>
      <c r="H206" s="44">
        <f>IFERROR((1-VLOOKUP(C206,'Emission Factor Methodology'!$A$25:$I$34,MATCH(D206,'Emission Factor Methodology'!$A$25:$I$25,0),0)),0)</f>
        <v>0.030000000000000027</v>
      </c>
      <c r="I206" s="43">
        <f t="shared" si="11"/>
        <v>0.00016812521370820988</v>
      </c>
    </row>
    <row r="207" spans="1:9" ht="15">
      <c r="A207" s="3">
        <f t="shared" si="9"/>
        <v>5205</v>
      </c>
      <c r="B207" s="5" t="s">
        <v>331</v>
      </c>
      <c r="C207" s="63" t="s">
        <v>15</v>
      </c>
      <c r="D207" s="63" t="s">
        <v>6</v>
      </c>
      <c r="E207" s="84">
        <f t="shared" si="10"/>
        <v>8760</v>
      </c>
      <c r="F207" s="44">
        <f>HLOOKUP(D207,'Emission Factor Methodology'!$B$6:$I$7,2,0)</f>
        <v>0.0012794917329391911</v>
      </c>
      <c r="G207" s="43">
        <f>IFERROR(VLOOKUP(C207,'Emission Factor Methodology'!$A$11:$I$21,MATCH(D207,'Emission Factor Methodology'!$A$11:$I$11,0),0),0)</f>
        <v>0.00050000000000000001</v>
      </c>
      <c r="H207" s="44">
        <f>IFERROR((1-VLOOKUP(C207,'Emission Factor Methodology'!$A$25:$I$34,MATCH(D207,'Emission Factor Methodology'!$A$25:$I$25,0),0)),0)</f>
        <v>0.030000000000000027</v>
      </c>
      <c r="I207" s="43">
        <f t="shared" si="11"/>
        <v>0.00016812521370820988</v>
      </c>
    </row>
    <row r="208" spans="1:9" ht="15">
      <c r="A208" s="3">
        <f t="shared" si="9"/>
        <v>5206</v>
      </c>
      <c r="B208" s="5" t="s">
        <v>326</v>
      </c>
      <c r="C208" s="63" t="s">
        <v>15</v>
      </c>
      <c r="D208" s="63" t="s">
        <v>6</v>
      </c>
      <c r="E208" s="84">
        <f t="shared" si="10"/>
        <v>8760</v>
      </c>
      <c r="F208" s="44">
        <f>HLOOKUP(D208,'Emission Factor Methodology'!$B$6:$I$7,2,0)</f>
        <v>0.0012794917329391911</v>
      </c>
      <c r="G208" s="43">
        <f>IFERROR(VLOOKUP(C208,'Emission Factor Methodology'!$A$11:$I$21,MATCH(D208,'Emission Factor Methodology'!$A$11:$I$11,0),0),0)</f>
        <v>0.00050000000000000001</v>
      </c>
      <c r="H208" s="44">
        <f>IFERROR((1-VLOOKUP(C208,'Emission Factor Methodology'!$A$25:$I$34,MATCH(D208,'Emission Factor Methodology'!$A$25:$I$25,0),0)),0)</f>
        <v>0.030000000000000027</v>
      </c>
      <c r="I208" s="43">
        <f t="shared" si="11"/>
        <v>0.00016812521370820988</v>
      </c>
    </row>
    <row r="209" spans="1:9" ht="15">
      <c r="A209" s="3">
        <f t="shared" si="9"/>
        <v>5207</v>
      </c>
      <c r="B209" s="5" t="s">
        <v>328</v>
      </c>
      <c r="C209" s="63" t="s">
        <v>15</v>
      </c>
      <c r="D209" s="63" t="s">
        <v>6</v>
      </c>
      <c r="E209" s="84">
        <f t="shared" si="10"/>
        <v>8760</v>
      </c>
      <c r="F209" s="44">
        <f>HLOOKUP(D209,'Emission Factor Methodology'!$B$6:$I$7,2,0)</f>
        <v>0.0012794917329391911</v>
      </c>
      <c r="G209" s="43">
        <f>IFERROR(VLOOKUP(C209,'Emission Factor Methodology'!$A$11:$I$21,MATCH(D209,'Emission Factor Methodology'!$A$11:$I$11,0),0),0)</f>
        <v>0.00050000000000000001</v>
      </c>
      <c r="H209" s="44">
        <f>IFERROR((1-VLOOKUP(C209,'Emission Factor Methodology'!$A$25:$I$34,MATCH(D209,'Emission Factor Methodology'!$A$25:$I$25,0),0)),0)</f>
        <v>0.030000000000000027</v>
      </c>
      <c r="I209" s="43">
        <f t="shared" si="11"/>
        <v>0.00016812521370820988</v>
      </c>
    </row>
    <row r="210" spans="1:9" ht="15">
      <c r="A210" s="3">
        <f t="shared" si="9"/>
        <v>5208</v>
      </c>
      <c r="B210" s="5" t="s">
        <v>326</v>
      </c>
      <c r="C210" s="63" t="s">
        <v>15</v>
      </c>
      <c r="D210" s="63" t="s">
        <v>6</v>
      </c>
      <c r="E210" s="84">
        <f t="shared" si="10"/>
        <v>8760</v>
      </c>
      <c r="F210" s="44">
        <f>HLOOKUP(D210,'Emission Factor Methodology'!$B$6:$I$7,2,0)</f>
        <v>0.0012794917329391911</v>
      </c>
      <c r="G210" s="43">
        <f>IFERROR(VLOOKUP(C210,'Emission Factor Methodology'!$A$11:$I$21,MATCH(D210,'Emission Factor Methodology'!$A$11:$I$11,0),0),0)</f>
        <v>0.00050000000000000001</v>
      </c>
      <c r="H210" s="44">
        <f>IFERROR((1-VLOOKUP(C210,'Emission Factor Methodology'!$A$25:$I$34,MATCH(D210,'Emission Factor Methodology'!$A$25:$I$25,0),0)),0)</f>
        <v>0.030000000000000027</v>
      </c>
      <c r="I210" s="43">
        <f t="shared" si="11"/>
        <v>0.00016812521370820988</v>
      </c>
    </row>
    <row r="211" spans="1:9" ht="15">
      <c r="A211" s="3">
        <f t="shared" si="9"/>
        <v>5209</v>
      </c>
      <c r="B211" s="5" t="s">
        <v>332</v>
      </c>
      <c r="C211" s="63" t="s">
        <v>15</v>
      </c>
      <c r="D211" s="63" t="s">
        <v>6</v>
      </c>
      <c r="E211" s="84">
        <f t="shared" si="10"/>
        <v>8760</v>
      </c>
      <c r="F211" s="44">
        <f>HLOOKUP(D211,'Emission Factor Methodology'!$B$6:$I$7,2,0)</f>
        <v>0.0012794917329391911</v>
      </c>
      <c r="G211" s="43">
        <f>IFERROR(VLOOKUP(C211,'Emission Factor Methodology'!$A$11:$I$21,MATCH(D211,'Emission Factor Methodology'!$A$11:$I$11,0),0),0)</f>
        <v>0.00050000000000000001</v>
      </c>
      <c r="H211" s="44">
        <f>IFERROR((1-VLOOKUP(C211,'Emission Factor Methodology'!$A$25:$I$34,MATCH(D211,'Emission Factor Methodology'!$A$25:$I$25,0),0)),0)</f>
        <v>0.030000000000000027</v>
      </c>
      <c r="I211" s="43">
        <f t="shared" si="11"/>
        <v>0.00016812521370820988</v>
      </c>
    </row>
    <row r="212" spans="1:9" ht="15">
      <c r="A212" s="3">
        <f t="shared" si="9"/>
        <v>5210</v>
      </c>
      <c r="B212" s="5" t="s">
        <v>325</v>
      </c>
      <c r="C212" s="63" t="s">
        <v>15</v>
      </c>
      <c r="D212" s="63" t="s">
        <v>6</v>
      </c>
      <c r="E212" s="84">
        <f t="shared" si="10"/>
        <v>8760</v>
      </c>
      <c r="F212" s="44">
        <f>HLOOKUP(D212,'Emission Factor Methodology'!$B$6:$I$7,2,0)</f>
        <v>0.0012794917329391911</v>
      </c>
      <c r="G212" s="43">
        <f>IFERROR(VLOOKUP(C212,'Emission Factor Methodology'!$A$11:$I$21,MATCH(D212,'Emission Factor Methodology'!$A$11:$I$11,0),0),0)</f>
        <v>0.00050000000000000001</v>
      </c>
      <c r="H212" s="44">
        <f>IFERROR((1-VLOOKUP(C212,'Emission Factor Methodology'!$A$25:$I$34,MATCH(D212,'Emission Factor Methodology'!$A$25:$I$25,0),0)),0)</f>
        <v>0.030000000000000027</v>
      </c>
      <c r="I212" s="43">
        <f t="shared" si="11"/>
        <v>0.00016812521370820988</v>
      </c>
    </row>
    <row r="213" spans="1:9" ht="15">
      <c r="A213" s="3">
        <f t="shared" si="9"/>
        <v>5211</v>
      </c>
      <c r="B213" s="5" t="s">
        <v>326</v>
      </c>
      <c r="C213" s="63" t="s">
        <v>15</v>
      </c>
      <c r="D213" s="63" t="s">
        <v>6</v>
      </c>
      <c r="E213" s="84">
        <f t="shared" si="10"/>
        <v>8760</v>
      </c>
      <c r="F213" s="44">
        <f>HLOOKUP(D213,'Emission Factor Methodology'!$B$6:$I$7,2,0)</f>
        <v>0.0012794917329391911</v>
      </c>
      <c r="G213" s="43">
        <f>IFERROR(VLOOKUP(C213,'Emission Factor Methodology'!$A$11:$I$21,MATCH(D213,'Emission Factor Methodology'!$A$11:$I$11,0),0),0)</f>
        <v>0.00050000000000000001</v>
      </c>
      <c r="H213" s="44">
        <f>IFERROR((1-VLOOKUP(C213,'Emission Factor Methodology'!$A$25:$I$34,MATCH(D213,'Emission Factor Methodology'!$A$25:$I$25,0),0)),0)</f>
        <v>0.030000000000000027</v>
      </c>
      <c r="I213" s="43">
        <f t="shared" si="11"/>
        <v>0.00016812521370820988</v>
      </c>
    </row>
    <row r="214" spans="1:9" ht="15">
      <c r="A214" s="3">
        <f t="shared" si="9"/>
        <v>5212</v>
      </c>
      <c r="B214" s="5" t="s">
        <v>328</v>
      </c>
      <c r="C214" s="63" t="s">
        <v>15</v>
      </c>
      <c r="D214" s="63" t="s">
        <v>6</v>
      </c>
      <c r="E214" s="84">
        <f t="shared" si="10"/>
        <v>8760</v>
      </c>
      <c r="F214" s="44">
        <f>HLOOKUP(D214,'Emission Factor Methodology'!$B$6:$I$7,2,0)</f>
        <v>0.0012794917329391911</v>
      </c>
      <c r="G214" s="43">
        <f>IFERROR(VLOOKUP(C214,'Emission Factor Methodology'!$A$11:$I$21,MATCH(D214,'Emission Factor Methodology'!$A$11:$I$11,0),0),0)</f>
        <v>0.00050000000000000001</v>
      </c>
      <c r="H214" s="44">
        <f>IFERROR((1-VLOOKUP(C214,'Emission Factor Methodology'!$A$25:$I$34,MATCH(D214,'Emission Factor Methodology'!$A$25:$I$25,0),0)),0)</f>
        <v>0.030000000000000027</v>
      </c>
      <c r="I214" s="43">
        <f t="shared" si="11"/>
        <v>0.00016812521370820988</v>
      </c>
    </row>
    <row r="215" spans="1:9" ht="15">
      <c r="A215" s="3">
        <f t="shared" si="9"/>
        <v>5213</v>
      </c>
      <c r="B215" s="5" t="s">
        <v>321</v>
      </c>
      <c r="C215" s="63" t="s">
        <v>15</v>
      </c>
      <c r="D215" s="63" t="s">
        <v>6</v>
      </c>
      <c r="E215" s="84">
        <f t="shared" si="10"/>
        <v>8760</v>
      </c>
      <c r="F215" s="44">
        <f>HLOOKUP(D215,'Emission Factor Methodology'!$B$6:$I$7,2,0)</f>
        <v>0.0012794917329391911</v>
      </c>
      <c r="G215" s="43">
        <f>IFERROR(VLOOKUP(C215,'Emission Factor Methodology'!$A$11:$I$21,MATCH(D215,'Emission Factor Methodology'!$A$11:$I$11,0),0),0)</f>
        <v>0.00050000000000000001</v>
      </c>
      <c r="H215" s="44">
        <f>IFERROR((1-VLOOKUP(C215,'Emission Factor Methodology'!$A$25:$I$34,MATCH(D215,'Emission Factor Methodology'!$A$25:$I$25,0),0)),0)</f>
        <v>0.030000000000000027</v>
      </c>
      <c r="I215" s="43">
        <f t="shared" si="11"/>
        <v>0.00016812521370820988</v>
      </c>
    </row>
    <row r="216" spans="1:9" ht="15">
      <c r="A216" s="3">
        <f t="shared" si="9"/>
        <v>5214</v>
      </c>
      <c r="B216" s="5" t="s">
        <v>281</v>
      </c>
      <c r="C216" s="63" t="s">
        <v>15</v>
      </c>
      <c r="D216" s="63" t="s">
        <v>6</v>
      </c>
      <c r="E216" s="84">
        <f t="shared" si="10"/>
        <v>8760</v>
      </c>
      <c r="F216" s="44">
        <f>HLOOKUP(D216,'Emission Factor Methodology'!$B$6:$I$7,2,0)</f>
        <v>0.0012794917329391911</v>
      </c>
      <c r="G216" s="43">
        <f>IFERROR(VLOOKUP(C216,'Emission Factor Methodology'!$A$11:$I$21,MATCH(D216,'Emission Factor Methodology'!$A$11:$I$11,0),0),0)</f>
        <v>0.00050000000000000001</v>
      </c>
      <c r="H216" s="44">
        <f>IFERROR((1-VLOOKUP(C216,'Emission Factor Methodology'!$A$25:$I$34,MATCH(D216,'Emission Factor Methodology'!$A$25:$I$25,0),0)),0)</f>
        <v>0.030000000000000027</v>
      </c>
      <c r="I216" s="43">
        <f t="shared" si="11"/>
        <v>0.00016812521370820988</v>
      </c>
    </row>
    <row r="217" spans="1:9" ht="15">
      <c r="A217" s="3">
        <f t="shared" si="9"/>
        <v>5215</v>
      </c>
      <c r="B217" s="5" t="s">
        <v>298</v>
      </c>
      <c r="C217" s="69" t="s">
        <v>15</v>
      </c>
      <c r="D217" s="63" t="s">
        <v>6</v>
      </c>
      <c r="E217" s="84">
        <f t="shared" si="10"/>
        <v>8760</v>
      </c>
      <c r="F217" s="44">
        <f>HLOOKUP(D217,'Emission Factor Methodology'!$B$6:$I$7,2,0)</f>
        <v>0.0012794917329391911</v>
      </c>
      <c r="G217" s="43">
        <f>IFERROR(VLOOKUP(C217,'Emission Factor Methodology'!$A$11:$I$21,MATCH(D217,'Emission Factor Methodology'!$A$11:$I$11,0),0),0)</f>
        <v>0.00050000000000000001</v>
      </c>
      <c r="H217" s="44">
        <f>IFERROR((1-VLOOKUP(C217,'Emission Factor Methodology'!$A$25:$I$34,MATCH(D217,'Emission Factor Methodology'!$A$25:$I$25,0),0)),0)</f>
        <v>0.030000000000000027</v>
      </c>
      <c r="I217" s="43">
        <f t="shared" si="11"/>
        <v>0.00016812521370820988</v>
      </c>
    </row>
    <row r="218" spans="1:9" ht="15">
      <c r="A218" s="3">
        <f t="shared" si="9"/>
        <v>5216</v>
      </c>
      <c r="B218" s="5" t="s">
        <v>328</v>
      </c>
      <c r="C218" s="63" t="s">
        <v>15</v>
      </c>
      <c r="D218" s="63" t="s">
        <v>6</v>
      </c>
      <c r="E218" s="84">
        <f t="shared" si="10"/>
        <v>8760</v>
      </c>
      <c r="F218" s="44">
        <f>HLOOKUP(D218,'Emission Factor Methodology'!$B$6:$I$7,2,0)</f>
        <v>0.0012794917329391911</v>
      </c>
      <c r="G218" s="43">
        <f>IFERROR(VLOOKUP(C218,'Emission Factor Methodology'!$A$11:$I$21,MATCH(D218,'Emission Factor Methodology'!$A$11:$I$11,0),0),0)</f>
        <v>0.00050000000000000001</v>
      </c>
      <c r="H218" s="44">
        <f>IFERROR((1-VLOOKUP(C218,'Emission Factor Methodology'!$A$25:$I$34,MATCH(D218,'Emission Factor Methodology'!$A$25:$I$25,0),0)),0)</f>
        <v>0.030000000000000027</v>
      </c>
      <c r="I218" s="43">
        <f t="shared" si="11"/>
        <v>0.00016812521370820988</v>
      </c>
    </row>
    <row r="219" spans="1:9" ht="15">
      <c r="A219" s="3">
        <f t="shared" si="9"/>
        <v>5217</v>
      </c>
      <c r="B219" s="5" t="s">
        <v>326</v>
      </c>
      <c r="C219" s="63" t="s">
        <v>15</v>
      </c>
      <c r="D219" s="63" t="s">
        <v>6</v>
      </c>
      <c r="E219" s="84">
        <f t="shared" si="10"/>
        <v>8760</v>
      </c>
      <c r="F219" s="44">
        <f>HLOOKUP(D219,'Emission Factor Methodology'!$B$6:$I$7,2,0)</f>
        <v>0.0012794917329391911</v>
      </c>
      <c r="G219" s="43">
        <f>IFERROR(VLOOKUP(C219,'Emission Factor Methodology'!$A$11:$I$21,MATCH(D219,'Emission Factor Methodology'!$A$11:$I$11,0),0),0)</f>
        <v>0.00050000000000000001</v>
      </c>
      <c r="H219" s="44">
        <f>IFERROR((1-VLOOKUP(C219,'Emission Factor Methodology'!$A$25:$I$34,MATCH(D219,'Emission Factor Methodology'!$A$25:$I$25,0),0)),0)</f>
        <v>0.030000000000000027</v>
      </c>
      <c r="I219" s="43">
        <f t="shared" si="11"/>
        <v>0.00016812521370820988</v>
      </c>
    </row>
    <row r="220" spans="1:9" ht="15">
      <c r="A220" s="3">
        <f t="shared" si="9"/>
        <v>5218</v>
      </c>
      <c r="B220" s="5" t="s">
        <v>326</v>
      </c>
      <c r="C220" s="63" t="s">
        <v>15</v>
      </c>
      <c r="D220" s="63" t="s">
        <v>6</v>
      </c>
      <c r="E220" s="84">
        <f t="shared" si="10"/>
        <v>8760</v>
      </c>
      <c r="F220" s="44">
        <f>HLOOKUP(D220,'Emission Factor Methodology'!$B$6:$I$7,2,0)</f>
        <v>0.0012794917329391911</v>
      </c>
      <c r="G220" s="43">
        <f>IFERROR(VLOOKUP(C220,'Emission Factor Methodology'!$A$11:$I$21,MATCH(D220,'Emission Factor Methodology'!$A$11:$I$11,0),0),0)</f>
        <v>0.00050000000000000001</v>
      </c>
      <c r="H220" s="44">
        <f>IFERROR((1-VLOOKUP(C220,'Emission Factor Methodology'!$A$25:$I$34,MATCH(D220,'Emission Factor Methodology'!$A$25:$I$25,0),0)),0)</f>
        <v>0.030000000000000027</v>
      </c>
      <c r="I220" s="43">
        <f t="shared" si="11"/>
        <v>0.00016812521370820988</v>
      </c>
    </row>
    <row r="221" spans="1:9" ht="15">
      <c r="A221" s="3">
        <f t="shared" si="9"/>
        <v>5219</v>
      </c>
      <c r="B221" s="5" t="s">
        <v>326</v>
      </c>
      <c r="C221" s="63" t="s">
        <v>15</v>
      </c>
      <c r="D221" s="63" t="s">
        <v>6</v>
      </c>
      <c r="E221" s="84">
        <f t="shared" si="10"/>
        <v>8760</v>
      </c>
      <c r="F221" s="44">
        <f>HLOOKUP(D221,'Emission Factor Methodology'!$B$6:$I$7,2,0)</f>
        <v>0.0012794917329391911</v>
      </c>
      <c r="G221" s="43">
        <f>IFERROR(VLOOKUP(C221,'Emission Factor Methodology'!$A$11:$I$21,MATCH(D221,'Emission Factor Methodology'!$A$11:$I$11,0),0),0)</f>
        <v>0.00050000000000000001</v>
      </c>
      <c r="H221" s="44">
        <f>IFERROR((1-VLOOKUP(C221,'Emission Factor Methodology'!$A$25:$I$34,MATCH(D221,'Emission Factor Methodology'!$A$25:$I$25,0),0)),0)</f>
        <v>0.030000000000000027</v>
      </c>
      <c r="I221" s="43">
        <f t="shared" si="11"/>
        <v>0.00016812521370820988</v>
      </c>
    </row>
    <row r="222" spans="1:9" ht="15">
      <c r="A222" s="3">
        <f t="shared" si="9"/>
        <v>5220</v>
      </c>
      <c r="B222" s="5" t="s">
        <v>326</v>
      </c>
      <c r="C222" s="63" t="s">
        <v>15</v>
      </c>
      <c r="D222" s="63" t="s">
        <v>6</v>
      </c>
      <c r="E222" s="84">
        <f t="shared" si="10"/>
        <v>8760</v>
      </c>
      <c r="F222" s="44">
        <f>HLOOKUP(D222,'Emission Factor Methodology'!$B$6:$I$7,2,0)</f>
        <v>0.0012794917329391911</v>
      </c>
      <c r="G222" s="43">
        <f>IFERROR(VLOOKUP(C222,'Emission Factor Methodology'!$A$11:$I$21,MATCH(D222,'Emission Factor Methodology'!$A$11:$I$11,0),0),0)</f>
        <v>0.00050000000000000001</v>
      </c>
      <c r="H222" s="44">
        <f>IFERROR((1-VLOOKUP(C222,'Emission Factor Methodology'!$A$25:$I$34,MATCH(D222,'Emission Factor Methodology'!$A$25:$I$25,0),0)),0)</f>
        <v>0.030000000000000027</v>
      </c>
      <c r="I222" s="43">
        <f t="shared" si="11"/>
        <v>0.00016812521370820988</v>
      </c>
    </row>
    <row r="223" spans="1:9" ht="15">
      <c r="A223" s="3">
        <f t="shared" si="9"/>
        <v>5221</v>
      </c>
      <c r="B223" s="5" t="s">
        <v>326</v>
      </c>
      <c r="C223" s="63" t="s">
        <v>15</v>
      </c>
      <c r="D223" s="63" t="s">
        <v>6</v>
      </c>
      <c r="E223" s="84">
        <f t="shared" si="10"/>
        <v>8760</v>
      </c>
      <c r="F223" s="44">
        <f>HLOOKUP(D223,'Emission Factor Methodology'!$B$6:$I$7,2,0)</f>
        <v>0.0012794917329391911</v>
      </c>
      <c r="G223" s="43">
        <f>IFERROR(VLOOKUP(C223,'Emission Factor Methodology'!$A$11:$I$21,MATCH(D223,'Emission Factor Methodology'!$A$11:$I$11,0),0),0)</f>
        <v>0.00050000000000000001</v>
      </c>
      <c r="H223" s="44">
        <f>IFERROR((1-VLOOKUP(C223,'Emission Factor Methodology'!$A$25:$I$34,MATCH(D223,'Emission Factor Methodology'!$A$25:$I$25,0),0)),0)</f>
        <v>0.030000000000000027</v>
      </c>
      <c r="I223" s="43">
        <f t="shared" si="11"/>
        <v>0.00016812521370820988</v>
      </c>
    </row>
    <row r="224" spans="1:9" ht="15">
      <c r="A224" s="3">
        <f t="shared" si="9"/>
        <v>5222</v>
      </c>
      <c r="B224" s="5" t="s">
        <v>328</v>
      </c>
      <c r="C224" s="63" t="s">
        <v>15</v>
      </c>
      <c r="D224" s="63" t="s">
        <v>6</v>
      </c>
      <c r="E224" s="84">
        <f t="shared" si="10"/>
        <v>8760</v>
      </c>
      <c r="F224" s="44">
        <f>HLOOKUP(D224,'Emission Factor Methodology'!$B$6:$I$7,2,0)</f>
        <v>0.0012794917329391911</v>
      </c>
      <c r="G224" s="43">
        <f>IFERROR(VLOOKUP(C224,'Emission Factor Methodology'!$A$11:$I$21,MATCH(D224,'Emission Factor Methodology'!$A$11:$I$11,0),0),0)</f>
        <v>0.00050000000000000001</v>
      </c>
      <c r="H224" s="44">
        <f>IFERROR((1-VLOOKUP(C224,'Emission Factor Methodology'!$A$25:$I$34,MATCH(D224,'Emission Factor Methodology'!$A$25:$I$25,0),0)),0)</f>
        <v>0.030000000000000027</v>
      </c>
      <c r="I224" s="43">
        <f t="shared" si="11"/>
        <v>0.00016812521370820988</v>
      </c>
    </row>
    <row r="225" spans="1:9" ht="15">
      <c r="A225" s="3">
        <f t="shared" si="9"/>
        <v>5223</v>
      </c>
      <c r="B225" s="5" t="s">
        <v>326</v>
      </c>
      <c r="C225" s="63" t="s">
        <v>15</v>
      </c>
      <c r="D225" s="63" t="s">
        <v>6</v>
      </c>
      <c r="E225" s="84">
        <f t="shared" si="10"/>
        <v>8760</v>
      </c>
      <c r="F225" s="44">
        <f>HLOOKUP(D225,'Emission Factor Methodology'!$B$6:$I$7,2,0)</f>
        <v>0.0012794917329391911</v>
      </c>
      <c r="G225" s="43">
        <f>IFERROR(VLOOKUP(C225,'Emission Factor Methodology'!$A$11:$I$21,MATCH(D225,'Emission Factor Methodology'!$A$11:$I$11,0),0),0)</f>
        <v>0.00050000000000000001</v>
      </c>
      <c r="H225" s="44">
        <f>IFERROR((1-VLOOKUP(C225,'Emission Factor Methodology'!$A$25:$I$34,MATCH(D225,'Emission Factor Methodology'!$A$25:$I$25,0),0)),0)</f>
        <v>0.030000000000000027</v>
      </c>
      <c r="I225" s="43">
        <f t="shared" si="11"/>
        <v>0.00016812521370820988</v>
      </c>
    </row>
    <row r="226" spans="1:9" ht="15">
      <c r="A226" s="3">
        <f t="shared" si="9"/>
        <v>5224</v>
      </c>
      <c r="B226" s="5" t="s">
        <v>326</v>
      </c>
      <c r="C226" s="63" t="s">
        <v>15</v>
      </c>
      <c r="D226" s="63" t="s">
        <v>6</v>
      </c>
      <c r="E226" s="84">
        <f t="shared" si="10"/>
        <v>8760</v>
      </c>
      <c r="F226" s="44">
        <f>HLOOKUP(D226,'Emission Factor Methodology'!$B$6:$I$7,2,0)</f>
        <v>0.0012794917329391911</v>
      </c>
      <c r="G226" s="43">
        <f>IFERROR(VLOOKUP(C226,'Emission Factor Methodology'!$A$11:$I$21,MATCH(D226,'Emission Factor Methodology'!$A$11:$I$11,0),0),0)</f>
        <v>0.00050000000000000001</v>
      </c>
      <c r="H226" s="44">
        <f>IFERROR((1-VLOOKUP(C226,'Emission Factor Methodology'!$A$25:$I$34,MATCH(D226,'Emission Factor Methodology'!$A$25:$I$25,0),0)),0)</f>
        <v>0.030000000000000027</v>
      </c>
      <c r="I226" s="43">
        <f t="shared" si="11"/>
        <v>0.00016812521370820988</v>
      </c>
    </row>
    <row r="227" spans="1:9" ht="15">
      <c r="A227" s="3">
        <f t="shared" si="9"/>
        <v>5225</v>
      </c>
      <c r="B227" s="5" t="s">
        <v>326</v>
      </c>
      <c r="C227" s="63" t="s">
        <v>15</v>
      </c>
      <c r="D227" s="63" t="s">
        <v>6</v>
      </c>
      <c r="E227" s="84">
        <f t="shared" si="10"/>
        <v>8760</v>
      </c>
      <c r="F227" s="44">
        <f>HLOOKUP(D227,'Emission Factor Methodology'!$B$6:$I$7,2,0)</f>
        <v>0.0012794917329391911</v>
      </c>
      <c r="G227" s="43">
        <f>IFERROR(VLOOKUP(C227,'Emission Factor Methodology'!$A$11:$I$21,MATCH(D227,'Emission Factor Methodology'!$A$11:$I$11,0),0),0)</f>
        <v>0.00050000000000000001</v>
      </c>
      <c r="H227" s="44">
        <f>IFERROR((1-VLOOKUP(C227,'Emission Factor Methodology'!$A$25:$I$34,MATCH(D227,'Emission Factor Methodology'!$A$25:$I$25,0),0)),0)</f>
        <v>0.030000000000000027</v>
      </c>
      <c r="I227" s="43">
        <f t="shared" si="11"/>
        <v>0.00016812521370820988</v>
      </c>
    </row>
    <row r="228" spans="1:9" ht="15">
      <c r="A228" s="3">
        <f t="shared" si="9"/>
        <v>5226</v>
      </c>
      <c r="B228" s="5" t="s">
        <v>326</v>
      </c>
      <c r="C228" s="63" t="s">
        <v>15</v>
      </c>
      <c r="D228" s="63" t="s">
        <v>6</v>
      </c>
      <c r="E228" s="84">
        <f t="shared" si="10"/>
        <v>8760</v>
      </c>
      <c r="F228" s="44">
        <f>HLOOKUP(D228,'Emission Factor Methodology'!$B$6:$I$7,2,0)</f>
        <v>0.0012794917329391911</v>
      </c>
      <c r="G228" s="43">
        <f>IFERROR(VLOOKUP(C228,'Emission Factor Methodology'!$A$11:$I$21,MATCH(D228,'Emission Factor Methodology'!$A$11:$I$11,0),0),0)</f>
        <v>0.00050000000000000001</v>
      </c>
      <c r="H228" s="44">
        <f>IFERROR((1-VLOOKUP(C228,'Emission Factor Methodology'!$A$25:$I$34,MATCH(D228,'Emission Factor Methodology'!$A$25:$I$25,0),0)),0)</f>
        <v>0.030000000000000027</v>
      </c>
      <c r="I228" s="43">
        <f t="shared" si="11"/>
        <v>0.00016812521370820988</v>
      </c>
    </row>
    <row r="229" spans="1:9" ht="15">
      <c r="A229" s="3">
        <f t="shared" si="9"/>
        <v>5227</v>
      </c>
      <c r="B229" s="5" t="s">
        <v>326</v>
      </c>
      <c r="C229" s="63" t="s">
        <v>15</v>
      </c>
      <c r="D229" s="63" t="s">
        <v>6</v>
      </c>
      <c r="E229" s="84">
        <f t="shared" si="10"/>
        <v>8760</v>
      </c>
      <c r="F229" s="44">
        <f>HLOOKUP(D229,'Emission Factor Methodology'!$B$6:$I$7,2,0)</f>
        <v>0.0012794917329391911</v>
      </c>
      <c r="G229" s="43">
        <f>IFERROR(VLOOKUP(C229,'Emission Factor Methodology'!$A$11:$I$21,MATCH(D229,'Emission Factor Methodology'!$A$11:$I$11,0),0),0)</f>
        <v>0.00050000000000000001</v>
      </c>
      <c r="H229" s="44">
        <f>IFERROR((1-VLOOKUP(C229,'Emission Factor Methodology'!$A$25:$I$34,MATCH(D229,'Emission Factor Methodology'!$A$25:$I$25,0),0)),0)</f>
        <v>0.030000000000000027</v>
      </c>
      <c r="I229" s="43">
        <f t="shared" si="11"/>
        <v>0.00016812521370820988</v>
      </c>
    </row>
    <row r="230" spans="1:9" ht="15">
      <c r="A230" s="3">
        <f t="shared" si="9"/>
        <v>5228</v>
      </c>
      <c r="B230" s="5" t="s">
        <v>328</v>
      </c>
      <c r="C230" s="63" t="s">
        <v>15</v>
      </c>
      <c r="D230" s="63" t="s">
        <v>6</v>
      </c>
      <c r="E230" s="84">
        <f t="shared" si="10"/>
        <v>8760</v>
      </c>
      <c r="F230" s="44">
        <f>HLOOKUP(D230,'Emission Factor Methodology'!$B$6:$I$7,2,0)</f>
        <v>0.0012794917329391911</v>
      </c>
      <c r="G230" s="43">
        <f>IFERROR(VLOOKUP(C230,'Emission Factor Methodology'!$A$11:$I$21,MATCH(D230,'Emission Factor Methodology'!$A$11:$I$11,0),0),0)</f>
        <v>0.00050000000000000001</v>
      </c>
      <c r="H230" s="44">
        <f>IFERROR((1-VLOOKUP(C230,'Emission Factor Methodology'!$A$25:$I$34,MATCH(D230,'Emission Factor Methodology'!$A$25:$I$25,0),0)),0)</f>
        <v>0.030000000000000027</v>
      </c>
      <c r="I230" s="43">
        <f t="shared" si="11"/>
        <v>0.00016812521370820988</v>
      </c>
    </row>
    <row r="231" spans="1:9" ht="15">
      <c r="A231" s="3">
        <f t="shared" si="9"/>
        <v>5229</v>
      </c>
      <c r="B231" s="5" t="s">
        <v>326</v>
      </c>
      <c r="C231" s="63" t="s">
        <v>15</v>
      </c>
      <c r="D231" s="63" t="s">
        <v>6</v>
      </c>
      <c r="E231" s="84">
        <f t="shared" si="10"/>
        <v>8760</v>
      </c>
      <c r="F231" s="44">
        <f>HLOOKUP(D231,'Emission Factor Methodology'!$B$6:$I$7,2,0)</f>
        <v>0.0012794917329391911</v>
      </c>
      <c r="G231" s="43">
        <f>IFERROR(VLOOKUP(C231,'Emission Factor Methodology'!$A$11:$I$21,MATCH(D231,'Emission Factor Methodology'!$A$11:$I$11,0),0),0)</f>
        <v>0.00050000000000000001</v>
      </c>
      <c r="H231" s="44">
        <f>IFERROR((1-VLOOKUP(C231,'Emission Factor Methodology'!$A$25:$I$34,MATCH(D231,'Emission Factor Methodology'!$A$25:$I$25,0),0)),0)</f>
        <v>0.030000000000000027</v>
      </c>
      <c r="I231" s="43">
        <f t="shared" si="11"/>
        <v>0.00016812521370820988</v>
      </c>
    </row>
    <row r="232" spans="1:1" ht="15">
      <c r="A232" s="3"/>
    </row>
    <row r="233" spans="1:9" ht="15">
      <c r="A233" s="135" t="s">
        <v>333</v>
      </c>
      <c r="B233" s="135"/>
      <c r="C233" s="135"/>
      <c r="D233" s="135"/>
      <c r="E233" s="135"/>
      <c r="F233" s="135"/>
      <c r="G233" s="135"/>
      <c r="H233" s="135"/>
      <c r="I233" s="135"/>
    </row>
    <row r="234" spans="7:7" ht="15">
      <c r="G234" s="45"/>
    </row>
  </sheetData>
  <autoFilter ref="A3:I231"/>
  <mergeCells count="1">
    <mergeCell ref="A233:I233"/>
  </mergeCells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3A368A-93C9-4F03-948D-868622FB21E2}">
  <dimension ref="A1:I116"/>
  <sheetViews>
    <sheetView workbookViewId="0" topLeftCell="A1">
      <selection pane="topLeft" activeCell="B2" sqref="B2"/>
    </sheetView>
  </sheetViews>
  <sheetFormatPr defaultColWidth="10.2842857142857" defaultRowHeight="15"/>
  <cols>
    <col min="1" max="1" width="10.7142857142857" style="5" customWidth="1"/>
    <col min="2" max="2" width="57.1428571428571" style="5" customWidth="1"/>
    <col min="3" max="4" width="23.5714285714286" style="63" customWidth="1"/>
    <col min="5" max="5" width="10.7142857142857" style="29" customWidth="1"/>
    <col min="6" max="6" width="10.7142857142857" style="81" customWidth="1"/>
    <col min="7" max="7" width="10.7142857142857" style="5" customWidth="1"/>
    <col min="8" max="8" width="10.7142857142857" style="74" customWidth="1"/>
    <col min="9" max="9" width="10.7142857142857" style="5" customWidth="1"/>
    <col min="10" max="16384" width="10.2857142857143" style="5"/>
  </cols>
  <sheetData>
    <row r="1" spans="1:4" ht="18.75">
      <c r="A1" s="59" t="str">
        <f>'List of Zones'!B17</f>
        <v>Zone 6</v>
      </c>
      <c r="B1" s="60" t="str">
        <f>'List of Zones'!C17</f>
        <v>Water Distillation Column: Alpha Laval Heat Exchanger Pad</v>
      </c>
      <c r="C1" s="61"/>
      <c r="D1" s="61"/>
    </row>
    <row r="2" spans="1:9" ht="15.75" customHeight="1">
      <c r="A2" s="62"/>
      <c r="G2" s="33" t="s">
        <v>38</v>
      </c>
      <c r="H2" s="76"/>
      <c r="I2" s="34">
        <f>SUM(I4:I999)</f>
        <v>0.063719455995411539</v>
      </c>
    </row>
    <row r="3" spans="1:9" ht="45">
      <c r="A3" s="36" t="s">
        <v>39</v>
      </c>
      <c r="B3" s="36" t="s">
        <v>40</v>
      </c>
      <c r="C3" s="37" t="s">
        <v>41</v>
      </c>
      <c r="D3" s="37" t="s">
        <v>405</v>
      </c>
      <c r="E3" s="38" t="s">
        <v>43</v>
      </c>
      <c r="F3" s="39" t="s">
        <v>44</v>
      </c>
      <c r="G3" s="38" t="s">
        <v>45</v>
      </c>
      <c r="H3" s="38" t="s">
        <v>46</v>
      </c>
      <c r="I3" s="87" t="s">
        <v>47</v>
      </c>
    </row>
    <row r="4" spans="1:9" ht="15">
      <c r="A4" s="3">
        <v>6001</v>
      </c>
      <c r="B4" s="5" t="s">
        <v>334</v>
      </c>
      <c r="C4" s="63" t="s">
        <v>15</v>
      </c>
      <c r="D4" s="63" t="s">
        <v>6</v>
      </c>
      <c r="E4" s="68">
        <f>24*365</f>
        <v>8760</v>
      </c>
      <c r="F4" s="44">
        <f>HLOOKUP(D4,'Emission Factor Methodology'!$B$6:$I$7,2,0)</f>
        <v>0.0012794917329391911</v>
      </c>
      <c r="G4" s="43">
        <f>IFERROR(VLOOKUP(C4,'Emission Factor Methodology'!$A$11:$I$21,MATCH(D4,'Emission Factor Methodology'!$A$11:$I$11,0),0),0)</f>
        <v>0.00050000000000000001</v>
      </c>
      <c r="H4" s="44">
        <f>IFERROR((1-VLOOKUP(C4,'Emission Factor Methodology'!$A$25:$I$34,MATCH(D4,'Emission Factor Methodology'!$A$25:$I$25,0),0)),0)</f>
        <v>0.030000000000000027</v>
      </c>
      <c r="I4" s="43">
        <f>E4*F4*G4*H4</f>
        <v>0.00016812521370820988</v>
      </c>
    </row>
    <row r="5" spans="1:9" ht="15">
      <c r="A5" s="3">
        <f t="shared" si="0" ref="A5:A49">A4+1</f>
        <v>6002</v>
      </c>
      <c r="B5" s="5" t="s">
        <v>335</v>
      </c>
      <c r="C5" s="63" t="s">
        <v>15</v>
      </c>
      <c r="D5" s="63" t="s">
        <v>6</v>
      </c>
      <c r="E5" s="68">
        <f t="shared" si="1" ref="E5:E49">24*365</f>
        <v>8760</v>
      </c>
      <c r="F5" s="44">
        <f>HLOOKUP(D5,'Emission Factor Methodology'!$B$6:$I$7,2,0)</f>
        <v>0.0012794917329391911</v>
      </c>
      <c r="G5" s="43">
        <f>IFERROR(VLOOKUP(C5,'Emission Factor Methodology'!$A$11:$I$21,MATCH(D5,'Emission Factor Methodology'!$A$11:$I$11,0),0),0)</f>
        <v>0.00050000000000000001</v>
      </c>
      <c r="H5" s="44">
        <f>IFERROR((1-VLOOKUP(C5,'Emission Factor Methodology'!$A$25:$I$34,MATCH(D5,'Emission Factor Methodology'!$A$25:$I$25,0),0)),0)</f>
        <v>0.030000000000000027</v>
      </c>
      <c r="I5" s="43">
        <f t="shared" si="2" ref="I5:I49">E5*F5*G5*H5</f>
        <v>0.00016812521370820988</v>
      </c>
    </row>
    <row r="6" spans="1:9" ht="15">
      <c r="A6" s="3">
        <f t="shared" si="0"/>
        <v>6003</v>
      </c>
      <c r="B6" s="5" t="s">
        <v>336</v>
      </c>
      <c r="C6" s="63" t="s">
        <v>15</v>
      </c>
      <c r="D6" s="63" t="s">
        <v>6</v>
      </c>
      <c r="E6" s="68">
        <f t="shared" si="1"/>
        <v>8760</v>
      </c>
      <c r="F6" s="44">
        <f>HLOOKUP(D6,'Emission Factor Methodology'!$B$6:$I$7,2,0)</f>
        <v>0.0012794917329391911</v>
      </c>
      <c r="G6" s="43">
        <f>IFERROR(VLOOKUP(C6,'Emission Factor Methodology'!$A$11:$I$21,MATCH(D6,'Emission Factor Methodology'!$A$11:$I$11,0),0),0)</f>
        <v>0.00050000000000000001</v>
      </c>
      <c r="H6" s="44">
        <f>IFERROR((1-VLOOKUP(C6,'Emission Factor Methodology'!$A$25:$I$34,MATCH(D6,'Emission Factor Methodology'!$A$25:$I$25,0),0)),0)</f>
        <v>0.030000000000000027</v>
      </c>
      <c r="I6" s="43">
        <f t="shared" si="2"/>
        <v>0.00016812521370820988</v>
      </c>
    </row>
    <row r="7" spans="1:9" ht="15">
      <c r="A7" s="3">
        <f t="shared" si="0"/>
        <v>6004</v>
      </c>
      <c r="B7" s="5" t="s">
        <v>337</v>
      </c>
      <c r="C7" s="63" t="s">
        <v>15</v>
      </c>
      <c r="D7" s="63" t="s">
        <v>6</v>
      </c>
      <c r="E7" s="68">
        <f t="shared" si="1"/>
        <v>8760</v>
      </c>
      <c r="F7" s="44">
        <f>HLOOKUP(D7,'Emission Factor Methodology'!$B$6:$I$7,2,0)</f>
        <v>0.0012794917329391911</v>
      </c>
      <c r="G7" s="43">
        <f>IFERROR(VLOOKUP(C7,'Emission Factor Methodology'!$A$11:$I$21,MATCH(D7,'Emission Factor Methodology'!$A$11:$I$11,0),0),0)</f>
        <v>0.00050000000000000001</v>
      </c>
      <c r="H7" s="44">
        <f>IFERROR((1-VLOOKUP(C7,'Emission Factor Methodology'!$A$25:$I$34,MATCH(D7,'Emission Factor Methodology'!$A$25:$I$25,0),0)),0)</f>
        <v>0.030000000000000027</v>
      </c>
      <c r="I7" s="43">
        <f t="shared" si="2"/>
        <v>0.00016812521370820988</v>
      </c>
    </row>
    <row r="8" spans="1:9" ht="15">
      <c r="A8" s="3">
        <f t="shared" si="0"/>
        <v>6005</v>
      </c>
      <c r="B8" s="5" t="s">
        <v>137</v>
      </c>
      <c r="C8" s="63" t="s">
        <v>15</v>
      </c>
      <c r="D8" s="63" t="s">
        <v>6</v>
      </c>
      <c r="E8" s="68">
        <f t="shared" si="1"/>
        <v>8760</v>
      </c>
      <c r="F8" s="44">
        <f>HLOOKUP(D8,'Emission Factor Methodology'!$B$6:$I$7,2,0)</f>
        <v>0.0012794917329391911</v>
      </c>
      <c r="G8" s="43">
        <f>IFERROR(VLOOKUP(C8,'Emission Factor Methodology'!$A$11:$I$21,MATCH(D8,'Emission Factor Methodology'!$A$11:$I$11,0),0),0)</f>
        <v>0.00050000000000000001</v>
      </c>
      <c r="H8" s="44">
        <f>IFERROR((1-VLOOKUP(C8,'Emission Factor Methodology'!$A$25:$I$34,MATCH(D8,'Emission Factor Methodology'!$A$25:$I$25,0),0)),0)</f>
        <v>0.030000000000000027</v>
      </c>
      <c r="I8" s="43">
        <f t="shared" si="2"/>
        <v>0.00016812521370820988</v>
      </c>
    </row>
    <row r="9" spans="1:9" ht="15">
      <c r="A9" s="3">
        <f t="shared" si="0"/>
        <v>6006</v>
      </c>
      <c r="B9" s="5" t="s">
        <v>138</v>
      </c>
      <c r="C9" s="63" t="s">
        <v>15</v>
      </c>
      <c r="D9" s="63" t="s">
        <v>6</v>
      </c>
      <c r="E9" s="68">
        <f t="shared" si="1"/>
        <v>8760</v>
      </c>
      <c r="F9" s="44">
        <f>HLOOKUP(D9,'Emission Factor Methodology'!$B$6:$I$7,2,0)</f>
        <v>0.0012794917329391911</v>
      </c>
      <c r="G9" s="43">
        <f>IFERROR(VLOOKUP(C9,'Emission Factor Methodology'!$A$11:$I$21,MATCH(D9,'Emission Factor Methodology'!$A$11:$I$11,0),0),0)</f>
        <v>0.00050000000000000001</v>
      </c>
      <c r="H9" s="44">
        <f>IFERROR((1-VLOOKUP(C9,'Emission Factor Methodology'!$A$25:$I$34,MATCH(D9,'Emission Factor Methodology'!$A$25:$I$25,0),0)),0)</f>
        <v>0.030000000000000027</v>
      </c>
      <c r="I9" s="43">
        <f t="shared" si="2"/>
        <v>0.00016812521370820988</v>
      </c>
    </row>
    <row r="10" spans="1:9" ht="15">
      <c r="A10" s="3">
        <f t="shared" si="0"/>
        <v>6007</v>
      </c>
      <c r="B10" s="5" t="s">
        <v>212</v>
      </c>
      <c r="C10" s="63" t="s">
        <v>12</v>
      </c>
      <c r="D10" s="63" t="s">
        <v>6</v>
      </c>
      <c r="E10" s="68">
        <f t="shared" si="1"/>
        <v>8760</v>
      </c>
      <c r="F10" s="44">
        <f>HLOOKUP(D10,'Emission Factor Methodology'!$B$6:$I$7,2,0)</f>
        <v>0.0012794917329391911</v>
      </c>
      <c r="G10" s="43">
        <f>IFERROR(VLOOKUP(C10,'Emission Factor Methodology'!$A$11:$I$21,MATCH(D10,'Emission Factor Methodology'!$A$11:$I$11,0),0),0)</f>
        <v>0.0088999999999999999</v>
      </c>
      <c r="H10" s="44">
        <f>IFERROR((1-VLOOKUP(C10,'Emission Factor Methodology'!$A$25:$I$34,MATCH(D10,'Emission Factor Methodology'!$A$25:$I$25,0),0)),0)</f>
        <v>0.030000000000000027</v>
      </c>
      <c r="I10" s="43">
        <f t="shared" si="2"/>
        <v>0.0029926288040061358</v>
      </c>
    </row>
    <row r="11" spans="1:9" ht="15">
      <c r="A11" s="3">
        <f t="shared" si="0"/>
        <v>6008</v>
      </c>
      <c r="B11" s="5" t="s">
        <v>338</v>
      </c>
      <c r="C11" s="63" t="s">
        <v>15</v>
      </c>
      <c r="D11" s="63" t="s">
        <v>6</v>
      </c>
      <c r="E11" s="68">
        <f t="shared" si="1"/>
        <v>8760</v>
      </c>
      <c r="F11" s="44">
        <f>HLOOKUP(D11,'Emission Factor Methodology'!$B$6:$I$7,2,0)</f>
        <v>0.0012794917329391911</v>
      </c>
      <c r="G11" s="43">
        <f>IFERROR(VLOOKUP(C11,'Emission Factor Methodology'!$A$11:$I$21,MATCH(D11,'Emission Factor Methodology'!$A$11:$I$11,0),0),0)</f>
        <v>0.00050000000000000001</v>
      </c>
      <c r="H11" s="44">
        <f>IFERROR((1-VLOOKUP(C11,'Emission Factor Methodology'!$A$25:$I$34,MATCH(D11,'Emission Factor Methodology'!$A$25:$I$25,0),0)),0)</f>
        <v>0.030000000000000027</v>
      </c>
      <c r="I11" s="43">
        <f t="shared" si="2"/>
        <v>0.00016812521370820988</v>
      </c>
    </row>
    <row r="12" spans="1:9" ht="15">
      <c r="A12" s="3">
        <f t="shared" si="0"/>
        <v>6009</v>
      </c>
      <c r="B12" s="5" t="s">
        <v>339</v>
      </c>
      <c r="C12" s="63" t="s">
        <v>15</v>
      </c>
      <c r="D12" s="63" t="s">
        <v>6</v>
      </c>
      <c r="E12" s="68">
        <f t="shared" si="1"/>
        <v>8760</v>
      </c>
      <c r="F12" s="44">
        <f>HLOOKUP(D12,'Emission Factor Methodology'!$B$6:$I$7,2,0)</f>
        <v>0.0012794917329391911</v>
      </c>
      <c r="G12" s="43">
        <f>IFERROR(VLOOKUP(C12,'Emission Factor Methodology'!$A$11:$I$21,MATCH(D12,'Emission Factor Methodology'!$A$11:$I$11,0),0),0)</f>
        <v>0.00050000000000000001</v>
      </c>
      <c r="H12" s="44">
        <f>IFERROR((1-VLOOKUP(C12,'Emission Factor Methodology'!$A$25:$I$34,MATCH(D12,'Emission Factor Methodology'!$A$25:$I$25,0),0)),0)</f>
        <v>0.030000000000000027</v>
      </c>
      <c r="I12" s="43">
        <f t="shared" si="2"/>
        <v>0.00016812521370820988</v>
      </c>
    </row>
    <row r="13" spans="1:9" ht="15">
      <c r="A13" s="3">
        <f t="shared" si="0"/>
        <v>6010</v>
      </c>
      <c r="B13" s="5" t="s">
        <v>337</v>
      </c>
      <c r="C13" s="63" t="s">
        <v>15</v>
      </c>
      <c r="D13" s="63" t="s">
        <v>6</v>
      </c>
      <c r="E13" s="68">
        <f t="shared" si="1"/>
        <v>8760</v>
      </c>
      <c r="F13" s="44">
        <f>HLOOKUP(D13,'Emission Factor Methodology'!$B$6:$I$7,2,0)</f>
        <v>0.0012794917329391911</v>
      </c>
      <c r="G13" s="43">
        <f>IFERROR(VLOOKUP(C13,'Emission Factor Methodology'!$A$11:$I$21,MATCH(D13,'Emission Factor Methodology'!$A$11:$I$11,0),0),0)</f>
        <v>0.00050000000000000001</v>
      </c>
      <c r="H13" s="44">
        <f>IFERROR((1-VLOOKUP(C13,'Emission Factor Methodology'!$A$25:$I$34,MATCH(D13,'Emission Factor Methodology'!$A$25:$I$25,0),0)),0)</f>
        <v>0.030000000000000027</v>
      </c>
      <c r="I13" s="43">
        <f t="shared" si="2"/>
        <v>0.00016812521370820988</v>
      </c>
    </row>
    <row r="14" spans="1:9" ht="15">
      <c r="A14" s="3">
        <f t="shared" si="0"/>
        <v>6011</v>
      </c>
      <c r="B14" s="5" t="s">
        <v>212</v>
      </c>
      <c r="C14" s="63" t="s">
        <v>12</v>
      </c>
      <c r="D14" s="63" t="s">
        <v>6</v>
      </c>
      <c r="E14" s="68">
        <f t="shared" si="1"/>
        <v>8760</v>
      </c>
      <c r="F14" s="44">
        <f>HLOOKUP(D14,'Emission Factor Methodology'!$B$6:$I$7,2,0)</f>
        <v>0.0012794917329391911</v>
      </c>
      <c r="G14" s="43">
        <f>IFERROR(VLOOKUP(C14,'Emission Factor Methodology'!$A$11:$I$21,MATCH(D14,'Emission Factor Methodology'!$A$11:$I$11,0),0),0)</f>
        <v>0.0088999999999999999</v>
      </c>
      <c r="H14" s="44">
        <f>IFERROR((1-VLOOKUP(C14,'Emission Factor Methodology'!$A$25:$I$34,MATCH(D14,'Emission Factor Methodology'!$A$25:$I$25,0),0)),0)</f>
        <v>0.030000000000000027</v>
      </c>
      <c r="I14" s="43">
        <f t="shared" si="2"/>
        <v>0.0029926288040061358</v>
      </c>
    </row>
    <row r="15" spans="1:9" ht="15">
      <c r="A15" s="3">
        <f t="shared" si="0"/>
        <v>6012</v>
      </c>
      <c r="B15" s="5" t="s">
        <v>340</v>
      </c>
      <c r="C15" s="63" t="s">
        <v>12</v>
      </c>
      <c r="D15" s="63" t="s">
        <v>6</v>
      </c>
      <c r="E15" s="68">
        <f t="shared" si="1"/>
        <v>8760</v>
      </c>
      <c r="F15" s="44">
        <f>HLOOKUP(D15,'Emission Factor Methodology'!$B$6:$I$7,2,0)</f>
        <v>0.0012794917329391911</v>
      </c>
      <c r="G15" s="43">
        <f>IFERROR(VLOOKUP(C15,'Emission Factor Methodology'!$A$11:$I$21,MATCH(D15,'Emission Factor Methodology'!$A$11:$I$11,0),0),0)</f>
        <v>0.0088999999999999999</v>
      </c>
      <c r="H15" s="44">
        <f>IFERROR((1-VLOOKUP(C15,'Emission Factor Methodology'!$A$25:$I$34,MATCH(D15,'Emission Factor Methodology'!$A$25:$I$25,0),0)),0)</f>
        <v>0.030000000000000027</v>
      </c>
      <c r="I15" s="43">
        <f t="shared" si="2"/>
        <v>0.0029926288040061358</v>
      </c>
    </row>
    <row r="16" spans="1:9" ht="15">
      <c r="A16" s="3">
        <f t="shared" si="0"/>
        <v>6013</v>
      </c>
      <c r="B16" s="5" t="s">
        <v>209</v>
      </c>
      <c r="C16" s="63" t="s">
        <v>15</v>
      </c>
      <c r="D16" s="63" t="s">
        <v>6</v>
      </c>
      <c r="E16" s="68">
        <f t="shared" si="1"/>
        <v>8760</v>
      </c>
      <c r="F16" s="44">
        <f>HLOOKUP(D16,'Emission Factor Methodology'!$B$6:$I$7,2,0)</f>
        <v>0.0012794917329391911</v>
      </c>
      <c r="G16" s="43">
        <f>IFERROR(VLOOKUP(C16,'Emission Factor Methodology'!$A$11:$I$21,MATCH(D16,'Emission Factor Methodology'!$A$11:$I$11,0),0),0)</f>
        <v>0.00050000000000000001</v>
      </c>
      <c r="H16" s="44">
        <f>IFERROR((1-VLOOKUP(C16,'Emission Factor Methodology'!$A$25:$I$34,MATCH(D16,'Emission Factor Methodology'!$A$25:$I$25,0),0)),0)</f>
        <v>0.030000000000000027</v>
      </c>
      <c r="I16" s="43">
        <f t="shared" si="2"/>
        <v>0.00016812521370820988</v>
      </c>
    </row>
    <row r="17" spans="1:9" ht="15">
      <c r="A17" s="3">
        <f t="shared" si="0"/>
        <v>6014</v>
      </c>
      <c r="B17" s="5" t="s">
        <v>212</v>
      </c>
      <c r="C17" s="63" t="s">
        <v>12</v>
      </c>
      <c r="D17" s="63" t="s">
        <v>6</v>
      </c>
      <c r="E17" s="68">
        <f t="shared" si="1"/>
        <v>8760</v>
      </c>
      <c r="F17" s="44">
        <f>HLOOKUP(D17,'Emission Factor Methodology'!$B$6:$I$7,2,0)</f>
        <v>0.0012794917329391911</v>
      </c>
      <c r="G17" s="43">
        <f>IFERROR(VLOOKUP(C17,'Emission Factor Methodology'!$A$11:$I$21,MATCH(D17,'Emission Factor Methodology'!$A$11:$I$11,0),0),0)</f>
        <v>0.0088999999999999999</v>
      </c>
      <c r="H17" s="44">
        <f>IFERROR((1-VLOOKUP(C17,'Emission Factor Methodology'!$A$25:$I$34,MATCH(D17,'Emission Factor Methodology'!$A$25:$I$25,0),0)),0)</f>
        <v>0.030000000000000027</v>
      </c>
      <c r="I17" s="43">
        <f t="shared" si="2"/>
        <v>0.0029926288040061358</v>
      </c>
    </row>
    <row r="18" spans="1:9" ht="15">
      <c r="A18" s="3">
        <f t="shared" si="0"/>
        <v>6015</v>
      </c>
      <c r="B18" s="5" t="s">
        <v>209</v>
      </c>
      <c r="C18" s="63" t="s">
        <v>15</v>
      </c>
      <c r="D18" s="63" t="s">
        <v>6</v>
      </c>
      <c r="E18" s="68">
        <f t="shared" si="1"/>
        <v>8760</v>
      </c>
      <c r="F18" s="44">
        <f>HLOOKUP(D18,'Emission Factor Methodology'!$B$6:$I$7,2,0)</f>
        <v>0.0012794917329391911</v>
      </c>
      <c r="G18" s="43">
        <f>IFERROR(VLOOKUP(C18,'Emission Factor Methodology'!$A$11:$I$21,MATCH(D18,'Emission Factor Methodology'!$A$11:$I$11,0),0),0)</f>
        <v>0.00050000000000000001</v>
      </c>
      <c r="H18" s="44">
        <f>IFERROR((1-VLOOKUP(C18,'Emission Factor Methodology'!$A$25:$I$34,MATCH(D18,'Emission Factor Methodology'!$A$25:$I$25,0),0)),0)</f>
        <v>0.030000000000000027</v>
      </c>
      <c r="I18" s="43">
        <f t="shared" si="2"/>
        <v>0.00016812521370820988</v>
      </c>
    </row>
    <row r="19" spans="1:9" ht="15">
      <c r="A19" s="3">
        <f t="shared" si="0"/>
        <v>6016</v>
      </c>
      <c r="B19" s="5" t="s">
        <v>212</v>
      </c>
      <c r="C19" s="63" t="s">
        <v>12</v>
      </c>
      <c r="D19" s="63" t="s">
        <v>6</v>
      </c>
      <c r="E19" s="68">
        <f t="shared" si="1"/>
        <v>8760</v>
      </c>
      <c r="F19" s="44">
        <f>HLOOKUP(D19,'Emission Factor Methodology'!$B$6:$I$7,2,0)</f>
        <v>0.0012794917329391911</v>
      </c>
      <c r="G19" s="43">
        <f>IFERROR(VLOOKUP(C19,'Emission Factor Methodology'!$A$11:$I$21,MATCH(D19,'Emission Factor Methodology'!$A$11:$I$11,0),0),0)</f>
        <v>0.0088999999999999999</v>
      </c>
      <c r="H19" s="44">
        <f>IFERROR((1-VLOOKUP(C19,'Emission Factor Methodology'!$A$25:$I$34,MATCH(D19,'Emission Factor Methodology'!$A$25:$I$25,0),0)),0)</f>
        <v>0.030000000000000027</v>
      </c>
      <c r="I19" s="43">
        <f t="shared" si="2"/>
        <v>0.0029926288040061358</v>
      </c>
    </row>
    <row r="20" spans="1:9" ht="15">
      <c r="A20" s="3">
        <f t="shared" si="0"/>
        <v>6017</v>
      </c>
      <c r="B20" s="5" t="s">
        <v>240</v>
      </c>
      <c r="C20" s="63" t="s">
        <v>15</v>
      </c>
      <c r="D20" s="63" t="s">
        <v>6</v>
      </c>
      <c r="E20" s="68">
        <f t="shared" si="1"/>
        <v>8760</v>
      </c>
      <c r="F20" s="44">
        <f>HLOOKUP(D20,'Emission Factor Methodology'!$B$6:$I$7,2,0)</f>
        <v>0.0012794917329391911</v>
      </c>
      <c r="G20" s="43">
        <f>IFERROR(VLOOKUP(C20,'Emission Factor Methodology'!$A$11:$I$21,MATCH(D20,'Emission Factor Methodology'!$A$11:$I$11,0),0),0)</f>
        <v>0.00050000000000000001</v>
      </c>
      <c r="H20" s="44">
        <f>IFERROR((1-VLOOKUP(C20,'Emission Factor Methodology'!$A$25:$I$34,MATCH(D20,'Emission Factor Methodology'!$A$25:$I$25,0),0)),0)</f>
        <v>0.030000000000000027</v>
      </c>
      <c r="I20" s="43">
        <f t="shared" si="2"/>
        <v>0.00016812521370820988</v>
      </c>
    </row>
    <row r="21" spans="1:9" ht="15">
      <c r="A21" s="3">
        <f t="shared" si="0"/>
        <v>6018</v>
      </c>
      <c r="B21" s="5" t="s">
        <v>212</v>
      </c>
      <c r="C21" s="63" t="s">
        <v>12</v>
      </c>
      <c r="D21" s="63" t="s">
        <v>6</v>
      </c>
      <c r="E21" s="68">
        <f t="shared" si="1"/>
        <v>8760</v>
      </c>
      <c r="F21" s="44">
        <f>HLOOKUP(D21,'Emission Factor Methodology'!$B$6:$I$7,2,0)</f>
        <v>0.0012794917329391911</v>
      </c>
      <c r="G21" s="43">
        <f>IFERROR(VLOOKUP(C21,'Emission Factor Methodology'!$A$11:$I$21,MATCH(D21,'Emission Factor Methodology'!$A$11:$I$11,0),0),0)</f>
        <v>0.0088999999999999999</v>
      </c>
      <c r="H21" s="44">
        <f>IFERROR((1-VLOOKUP(C21,'Emission Factor Methodology'!$A$25:$I$34,MATCH(D21,'Emission Factor Methodology'!$A$25:$I$25,0),0)),0)</f>
        <v>0.030000000000000027</v>
      </c>
      <c r="I21" s="43">
        <f t="shared" si="2"/>
        <v>0.0029926288040061358</v>
      </c>
    </row>
    <row r="22" spans="1:9" ht="15">
      <c r="A22" s="3">
        <f t="shared" si="0"/>
        <v>6019</v>
      </c>
      <c r="B22" s="5" t="s">
        <v>212</v>
      </c>
      <c r="C22" s="63" t="s">
        <v>12</v>
      </c>
      <c r="D22" s="63" t="s">
        <v>6</v>
      </c>
      <c r="E22" s="68">
        <f t="shared" si="1"/>
        <v>8760</v>
      </c>
      <c r="F22" s="44">
        <f>HLOOKUP(D22,'Emission Factor Methodology'!$B$6:$I$7,2,0)</f>
        <v>0.0012794917329391911</v>
      </c>
      <c r="G22" s="43">
        <f>IFERROR(VLOOKUP(C22,'Emission Factor Methodology'!$A$11:$I$21,MATCH(D22,'Emission Factor Methodology'!$A$11:$I$11,0),0),0)</f>
        <v>0.0088999999999999999</v>
      </c>
      <c r="H22" s="44">
        <f>IFERROR((1-VLOOKUP(C22,'Emission Factor Methodology'!$A$25:$I$34,MATCH(D22,'Emission Factor Methodology'!$A$25:$I$25,0),0)),0)</f>
        <v>0.030000000000000027</v>
      </c>
      <c r="I22" s="43">
        <f t="shared" si="2"/>
        <v>0.0029926288040061358</v>
      </c>
    </row>
    <row r="23" spans="1:9" ht="15">
      <c r="A23" s="3">
        <f t="shared" si="0"/>
        <v>6020</v>
      </c>
      <c r="B23" s="5" t="s">
        <v>291</v>
      </c>
      <c r="C23" s="63" t="s">
        <v>15</v>
      </c>
      <c r="D23" s="63" t="s">
        <v>6</v>
      </c>
      <c r="E23" s="68">
        <f t="shared" si="1"/>
        <v>8760</v>
      </c>
      <c r="F23" s="44">
        <f>HLOOKUP(D23,'Emission Factor Methodology'!$B$6:$I$7,2,0)</f>
        <v>0.0012794917329391911</v>
      </c>
      <c r="G23" s="43">
        <f>IFERROR(VLOOKUP(C23,'Emission Factor Methodology'!$A$11:$I$21,MATCH(D23,'Emission Factor Methodology'!$A$11:$I$11,0),0),0)</f>
        <v>0.00050000000000000001</v>
      </c>
      <c r="H23" s="44">
        <f>IFERROR((1-VLOOKUP(C23,'Emission Factor Methodology'!$A$25:$I$34,MATCH(D23,'Emission Factor Methodology'!$A$25:$I$25,0),0)),0)</f>
        <v>0.030000000000000027</v>
      </c>
      <c r="I23" s="43">
        <f t="shared" si="2"/>
        <v>0.00016812521370820988</v>
      </c>
    </row>
    <row r="24" spans="1:9" ht="15">
      <c r="A24" s="3">
        <f t="shared" si="0"/>
        <v>6021</v>
      </c>
      <c r="B24" s="5" t="s">
        <v>212</v>
      </c>
      <c r="C24" s="63" t="s">
        <v>12</v>
      </c>
      <c r="D24" s="63" t="s">
        <v>6</v>
      </c>
      <c r="E24" s="68">
        <f t="shared" si="1"/>
        <v>8760</v>
      </c>
      <c r="F24" s="44">
        <f>HLOOKUP(D24,'Emission Factor Methodology'!$B$6:$I$7,2,0)</f>
        <v>0.0012794917329391911</v>
      </c>
      <c r="G24" s="43">
        <f>IFERROR(VLOOKUP(C24,'Emission Factor Methodology'!$A$11:$I$21,MATCH(D24,'Emission Factor Methodology'!$A$11:$I$11,0),0),0)</f>
        <v>0.0088999999999999999</v>
      </c>
      <c r="H24" s="44">
        <f>IFERROR((1-VLOOKUP(C24,'Emission Factor Methodology'!$A$25:$I$34,MATCH(D24,'Emission Factor Methodology'!$A$25:$I$25,0),0)),0)</f>
        <v>0.030000000000000027</v>
      </c>
      <c r="I24" s="43">
        <f t="shared" si="2"/>
        <v>0.0029926288040061358</v>
      </c>
    </row>
    <row r="25" spans="1:9" ht="15">
      <c r="A25" s="3">
        <f t="shared" si="0"/>
        <v>6022</v>
      </c>
      <c r="B25" s="5" t="s">
        <v>212</v>
      </c>
      <c r="C25" s="63" t="s">
        <v>12</v>
      </c>
      <c r="D25" s="63" t="s">
        <v>6</v>
      </c>
      <c r="E25" s="68">
        <f t="shared" si="1"/>
        <v>8760</v>
      </c>
      <c r="F25" s="44">
        <f>HLOOKUP(D25,'Emission Factor Methodology'!$B$6:$I$7,2,0)</f>
        <v>0.0012794917329391911</v>
      </c>
      <c r="G25" s="43">
        <f>IFERROR(VLOOKUP(C25,'Emission Factor Methodology'!$A$11:$I$21,MATCH(D25,'Emission Factor Methodology'!$A$11:$I$11,0),0),0)</f>
        <v>0.0088999999999999999</v>
      </c>
      <c r="H25" s="44">
        <f>IFERROR((1-VLOOKUP(C25,'Emission Factor Methodology'!$A$25:$I$34,MATCH(D25,'Emission Factor Methodology'!$A$25:$I$25,0),0)),0)</f>
        <v>0.030000000000000027</v>
      </c>
      <c r="I25" s="43">
        <f t="shared" si="2"/>
        <v>0.0029926288040061358</v>
      </c>
    </row>
    <row r="26" spans="1:9" ht="15">
      <c r="A26" s="3">
        <f t="shared" si="0"/>
        <v>6023</v>
      </c>
      <c r="B26" s="5" t="s">
        <v>212</v>
      </c>
      <c r="C26" s="63" t="s">
        <v>12</v>
      </c>
      <c r="D26" s="63" t="s">
        <v>6</v>
      </c>
      <c r="E26" s="68">
        <f t="shared" si="1"/>
        <v>8760</v>
      </c>
      <c r="F26" s="44">
        <f>HLOOKUP(D26,'Emission Factor Methodology'!$B$6:$I$7,2,0)</f>
        <v>0.0012794917329391911</v>
      </c>
      <c r="G26" s="43">
        <f>IFERROR(VLOOKUP(C26,'Emission Factor Methodology'!$A$11:$I$21,MATCH(D26,'Emission Factor Methodology'!$A$11:$I$11,0),0),0)</f>
        <v>0.0088999999999999999</v>
      </c>
      <c r="H26" s="44">
        <f>IFERROR((1-VLOOKUP(C26,'Emission Factor Methodology'!$A$25:$I$34,MATCH(D26,'Emission Factor Methodology'!$A$25:$I$25,0),0)),0)</f>
        <v>0.030000000000000027</v>
      </c>
      <c r="I26" s="43">
        <f t="shared" si="2"/>
        <v>0.0029926288040061358</v>
      </c>
    </row>
    <row r="27" spans="1:9" ht="15">
      <c r="A27" s="3">
        <f t="shared" si="0"/>
        <v>6024</v>
      </c>
      <c r="B27" s="5" t="s">
        <v>341</v>
      </c>
      <c r="C27" s="69" t="s">
        <v>15</v>
      </c>
      <c r="D27" s="63" t="s">
        <v>6</v>
      </c>
      <c r="E27" s="68">
        <f t="shared" si="1"/>
        <v>8760</v>
      </c>
      <c r="F27" s="44">
        <f>HLOOKUP(D27,'Emission Factor Methodology'!$B$6:$I$7,2,0)</f>
        <v>0.0012794917329391911</v>
      </c>
      <c r="G27" s="43">
        <f>IFERROR(VLOOKUP(C27,'Emission Factor Methodology'!$A$11:$I$21,MATCH(D27,'Emission Factor Methodology'!$A$11:$I$11,0),0),0)</f>
        <v>0.00050000000000000001</v>
      </c>
      <c r="H27" s="44">
        <f>IFERROR((1-VLOOKUP(C27,'Emission Factor Methodology'!$A$25:$I$34,MATCH(D27,'Emission Factor Methodology'!$A$25:$I$25,0),0)),0)</f>
        <v>0.030000000000000027</v>
      </c>
      <c r="I27" s="43">
        <f t="shared" si="2"/>
        <v>0.00016812521370820988</v>
      </c>
    </row>
    <row r="28" spans="1:9" ht="15">
      <c r="A28" s="3">
        <f t="shared" si="0"/>
        <v>6025</v>
      </c>
      <c r="B28" s="5" t="s">
        <v>241</v>
      </c>
      <c r="C28" s="63" t="s">
        <v>15</v>
      </c>
      <c r="D28" s="63" t="s">
        <v>6</v>
      </c>
      <c r="E28" s="68">
        <f t="shared" si="1"/>
        <v>8760</v>
      </c>
      <c r="F28" s="44">
        <f>HLOOKUP(D28,'Emission Factor Methodology'!$B$6:$I$7,2,0)</f>
        <v>0.0012794917329391911</v>
      </c>
      <c r="G28" s="43">
        <f>IFERROR(VLOOKUP(C28,'Emission Factor Methodology'!$A$11:$I$21,MATCH(D28,'Emission Factor Methodology'!$A$11:$I$11,0),0),0)</f>
        <v>0.00050000000000000001</v>
      </c>
      <c r="H28" s="44">
        <f>IFERROR((1-VLOOKUP(C28,'Emission Factor Methodology'!$A$25:$I$34,MATCH(D28,'Emission Factor Methodology'!$A$25:$I$25,0),0)),0)</f>
        <v>0.030000000000000027</v>
      </c>
      <c r="I28" s="43">
        <f t="shared" si="2"/>
        <v>0.00016812521370820988</v>
      </c>
    </row>
    <row r="29" spans="1:9" ht="15">
      <c r="A29" s="3">
        <f t="shared" si="0"/>
        <v>6026</v>
      </c>
      <c r="B29" s="5" t="s">
        <v>212</v>
      </c>
      <c r="C29" s="63" t="s">
        <v>12</v>
      </c>
      <c r="D29" s="63" t="s">
        <v>6</v>
      </c>
      <c r="E29" s="68">
        <f t="shared" si="1"/>
        <v>8760</v>
      </c>
      <c r="F29" s="44">
        <f>HLOOKUP(D29,'Emission Factor Methodology'!$B$6:$I$7,2,0)</f>
        <v>0.0012794917329391911</v>
      </c>
      <c r="G29" s="43">
        <f>IFERROR(VLOOKUP(C29,'Emission Factor Methodology'!$A$11:$I$21,MATCH(D29,'Emission Factor Methodology'!$A$11:$I$11,0),0),0)</f>
        <v>0.0088999999999999999</v>
      </c>
      <c r="H29" s="44">
        <f>IFERROR((1-VLOOKUP(C29,'Emission Factor Methodology'!$A$25:$I$34,MATCH(D29,'Emission Factor Methodology'!$A$25:$I$25,0),0)),0)</f>
        <v>0.030000000000000027</v>
      </c>
      <c r="I29" s="43">
        <f t="shared" si="2"/>
        <v>0.0029926288040061358</v>
      </c>
    </row>
    <row r="30" spans="1:9" ht="15">
      <c r="A30" s="3">
        <f t="shared" si="0"/>
        <v>6027</v>
      </c>
      <c r="B30" s="5" t="s">
        <v>241</v>
      </c>
      <c r="C30" s="63" t="s">
        <v>15</v>
      </c>
      <c r="D30" s="63" t="s">
        <v>6</v>
      </c>
      <c r="E30" s="68">
        <f t="shared" si="1"/>
        <v>8760</v>
      </c>
      <c r="F30" s="44">
        <f>HLOOKUP(D30,'Emission Factor Methodology'!$B$6:$I$7,2,0)</f>
        <v>0.0012794917329391911</v>
      </c>
      <c r="G30" s="43">
        <f>IFERROR(VLOOKUP(C30,'Emission Factor Methodology'!$A$11:$I$21,MATCH(D30,'Emission Factor Methodology'!$A$11:$I$11,0),0),0)</f>
        <v>0.00050000000000000001</v>
      </c>
      <c r="H30" s="44">
        <f>IFERROR((1-VLOOKUP(C30,'Emission Factor Methodology'!$A$25:$I$34,MATCH(D30,'Emission Factor Methodology'!$A$25:$I$25,0),0)),0)</f>
        <v>0.030000000000000027</v>
      </c>
      <c r="I30" s="43">
        <f t="shared" si="2"/>
        <v>0.00016812521370820988</v>
      </c>
    </row>
    <row r="31" spans="1:9" ht="15">
      <c r="A31" s="3">
        <f t="shared" si="0"/>
        <v>6028</v>
      </c>
      <c r="B31" s="5" t="s">
        <v>342</v>
      </c>
      <c r="C31" s="69" t="s">
        <v>15</v>
      </c>
      <c r="D31" s="63" t="s">
        <v>6</v>
      </c>
      <c r="E31" s="68">
        <f t="shared" si="1"/>
        <v>8760</v>
      </c>
      <c r="F31" s="44">
        <f>HLOOKUP(D31,'Emission Factor Methodology'!$B$6:$I$7,2,0)</f>
        <v>0.0012794917329391911</v>
      </c>
      <c r="G31" s="43">
        <f>IFERROR(VLOOKUP(C31,'Emission Factor Methodology'!$A$11:$I$21,MATCH(D31,'Emission Factor Methodology'!$A$11:$I$11,0),0),0)</f>
        <v>0.00050000000000000001</v>
      </c>
      <c r="H31" s="44">
        <f>IFERROR((1-VLOOKUP(C31,'Emission Factor Methodology'!$A$25:$I$34,MATCH(D31,'Emission Factor Methodology'!$A$25:$I$25,0),0)),0)</f>
        <v>0.030000000000000027</v>
      </c>
      <c r="I31" s="43">
        <f t="shared" si="2"/>
        <v>0.00016812521370820988</v>
      </c>
    </row>
    <row r="32" spans="1:9" ht="15">
      <c r="A32" s="3">
        <f t="shared" si="0"/>
        <v>6029</v>
      </c>
      <c r="B32" s="5" t="s">
        <v>241</v>
      </c>
      <c r="C32" s="63" t="s">
        <v>15</v>
      </c>
      <c r="D32" s="63" t="s">
        <v>6</v>
      </c>
      <c r="E32" s="68">
        <f t="shared" si="1"/>
        <v>8760</v>
      </c>
      <c r="F32" s="44">
        <f>HLOOKUP(D32,'Emission Factor Methodology'!$B$6:$I$7,2,0)</f>
        <v>0.0012794917329391911</v>
      </c>
      <c r="G32" s="43">
        <f>IFERROR(VLOOKUP(C32,'Emission Factor Methodology'!$A$11:$I$21,MATCH(D32,'Emission Factor Methodology'!$A$11:$I$11,0),0),0)</f>
        <v>0.00050000000000000001</v>
      </c>
      <c r="H32" s="44">
        <f>IFERROR((1-VLOOKUP(C32,'Emission Factor Methodology'!$A$25:$I$34,MATCH(D32,'Emission Factor Methodology'!$A$25:$I$25,0),0)),0)</f>
        <v>0.030000000000000027</v>
      </c>
      <c r="I32" s="43">
        <f t="shared" si="2"/>
        <v>0.00016812521370820988</v>
      </c>
    </row>
    <row r="33" spans="1:9" ht="15">
      <c r="A33" s="3">
        <f t="shared" si="0"/>
        <v>6030</v>
      </c>
      <c r="B33" s="5" t="s">
        <v>212</v>
      </c>
      <c r="C33" s="63" t="s">
        <v>12</v>
      </c>
      <c r="D33" s="63" t="s">
        <v>6</v>
      </c>
      <c r="E33" s="68">
        <f t="shared" si="1"/>
        <v>8760</v>
      </c>
      <c r="F33" s="44">
        <f>HLOOKUP(D33,'Emission Factor Methodology'!$B$6:$I$7,2,0)</f>
        <v>0.0012794917329391911</v>
      </c>
      <c r="G33" s="43">
        <f>IFERROR(VLOOKUP(C33,'Emission Factor Methodology'!$A$11:$I$21,MATCH(D33,'Emission Factor Methodology'!$A$11:$I$11,0),0),0)</f>
        <v>0.0088999999999999999</v>
      </c>
      <c r="H33" s="44">
        <f>IFERROR((1-VLOOKUP(C33,'Emission Factor Methodology'!$A$25:$I$34,MATCH(D33,'Emission Factor Methodology'!$A$25:$I$25,0),0)),0)</f>
        <v>0.030000000000000027</v>
      </c>
      <c r="I33" s="43">
        <f t="shared" si="2"/>
        <v>0.0029926288040061358</v>
      </c>
    </row>
    <row r="34" spans="1:9" ht="15">
      <c r="A34" s="3">
        <f t="shared" si="0"/>
        <v>6031</v>
      </c>
      <c r="B34" s="5" t="s">
        <v>241</v>
      </c>
      <c r="C34" s="63" t="s">
        <v>15</v>
      </c>
      <c r="D34" s="63" t="s">
        <v>6</v>
      </c>
      <c r="E34" s="68">
        <f t="shared" si="1"/>
        <v>8760</v>
      </c>
      <c r="F34" s="44">
        <f>HLOOKUP(D34,'Emission Factor Methodology'!$B$6:$I$7,2,0)</f>
        <v>0.0012794917329391911</v>
      </c>
      <c r="G34" s="43">
        <f>IFERROR(VLOOKUP(C34,'Emission Factor Methodology'!$A$11:$I$21,MATCH(D34,'Emission Factor Methodology'!$A$11:$I$11,0),0),0)</f>
        <v>0.00050000000000000001</v>
      </c>
      <c r="H34" s="44">
        <f>IFERROR((1-VLOOKUP(C34,'Emission Factor Methodology'!$A$25:$I$34,MATCH(D34,'Emission Factor Methodology'!$A$25:$I$25,0),0)),0)</f>
        <v>0.030000000000000027</v>
      </c>
      <c r="I34" s="43">
        <f t="shared" si="2"/>
        <v>0.00016812521370820988</v>
      </c>
    </row>
    <row r="35" spans="1:9" ht="15">
      <c r="A35" s="3">
        <f t="shared" si="0"/>
        <v>6032</v>
      </c>
      <c r="B35" s="5" t="s">
        <v>343</v>
      </c>
      <c r="C35" s="69" t="s">
        <v>15</v>
      </c>
      <c r="D35" s="63" t="s">
        <v>6</v>
      </c>
      <c r="E35" s="68">
        <f t="shared" si="1"/>
        <v>8760</v>
      </c>
      <c r="F35" s="44">
        <f>HLOOKUP(D35,'Emission Factor Methodology'!$B$6:$I$7,2,0)</f>
        <v>0.0012794917329391911</v>
      </c>
      <c r="G35" s="43">
        <f>IFERROR(VLOOKUP(C35,'Emission Factor Methodology'!$A$11:$I$21,MATCH(D35,'Emission Factor Methodology'!$A$11:$I$11,0),0),0)</f>
        <v>0.00050000000000000001</v>
      </c>
      <c r="H35" s="44">
        <f>IFERROR((1-VLOOKUP(C35,'Emission Factor Methodology'!$A$25:$I$34,MATCH(D35,'Emission Factor Methodology'!$A$25:$I$25,0),0)),0)</f>
        <v>0.030000000000000027</v>
      </c>
      <c r="I35" s="43">
        <f t="shared" si="2"/>
        <v>0.00016812521370820988</v>
      </c>
    </row>
    <row r="36" spans="1:9" ht="15">
      <c r="A36" s="3">
        <f t="shared" si="0"/>
        <v>6033</v>
      </c>
      <c r="B36" s="5" t="s">
        <v>343</v>
      </c>
      <c r="C36" s="69" t="s">
        <v>15</v>
      </c>
      <c r="D36" s="63" t="s">
        <v>6</v>
      </c>
      <c r="E36" s="68">
        <f t="shared" si="1"/>
        <v>8760</v>
      </c>
      <c r="F36" s="44">
        <f>HLOOKUP(D36,'Emission Factor Methodology'!$B$6:$I$7,2,0)</f>
        <v>0.0012794917329391911</v>
      </c>
      <c r="G36" s="43">
        <f>IFERROR(VLOOKUP(C36,'Emission Factor Methodology'!$A$11:$I$21,MATCH(D36,'Emission Factor Methodology'!$A$11:$I$11,0),0),0)</f>
        <v>0.00050000000000000001</v>
      </c>
      <c r="H36" s="44">
        <f>IFERROR((1-VLOOKUP(C36,'Emission Factor Methodology'!$A$25:$I$34,MATCH(D36,'Emission Factor Methodology'!$A$25:$I$25,0),0)),0)</f>
        <v>0.030000000000000027</v>
      </c>
      <c r="I36" s="43">
        <f t="shared" si="2"/>
        <v>0.00016812521370820988</v>
      </c>
    </row>
    <row r="37" spans="1:9" ht="15">
      <c r="A37" s="3">
        <f t="shared" si="0"/>
        <v>6034</v>
      </c>
      <c r="B37" s="46" t="s">
        <v>344</v>
      </c>
      <c r="C37" s="88" t="s">
        <v>14</v>
      </c>
      <c r="D37" s="63" t="s">
        <v>6</v>
      </c>
      <c r="E37" s="68">
        <f t="shared" si="1"/>
        <v>8760</v>
      </c>
      <c r="F37" s="44">
        <f>HLOOKUP(D37,'Emission Factor Methodology'!$B$6:$I$7,2,0)</f>
        <v>0.0012794917329391911</v>
      </c>
      <c r="G37" s="43">
        <f>IFERROR(VLOOKUP(C37,'Emission Factor Methodology'!$A$11:$I$21,MATCH(D37,'Emission Factor Methodology'!$A$11:$I$11,0),0),0)</f>
        <v>0</v>
      </c>
      <c r="H37" s="44">
        <f>IFERROR((1-VLOOKUP(C37,'Emission Factor Methodology'!$A$25:$I$34,MATCH(D37,'Emission Factor Methodology'!$A$25:$I$25,0),0)),0)</f>
        <v>0</v>
      </c>
      <c r="I37" s="43">
        <f t="shared" si="2"/>
        <v>0</v>
      </c>
    </row>
    <row r="38" spans="1:9" ht="15">
      <c r="A38" s="3">
        <f t="shared" si="0"/>
        <v>6035</v>
      </c>
      <c r="B38" s="5" t="s">
        <v>343</v>
      </c>
      <c r="C38" s="69" t="s">
        <v>15</v>
      </c>
      <c r="D38" s="63" t="s">
        <v>6</v>
      </c>
      <c r="E38" s="68">
        <f t="shared" si="1"/>
        <v>8760</v>
      </c>
      <c r="F38" s="44">
        <f>HLOOKUP(D38,'Emission Factor Methodology'!$B$6:$I$7,2,0)</f>
        <v>0.0012794917329391911</v>
      </c>
      <c r="G38" s="43">
        <f>IFERROR(VLOOKUP(C38,'Emission Factor Methodology'!$A$11:$I$21,MATCH(D38,'Emission Factor Methodology'!$A$11:$I$11,0),0),0)</f>
        <v>0.00050000000000000001</v>
      </c>
      <c r="H38" s="44">
        <f>IFERROR((1-VLOOKUP(C38,'Emission Factor Methodology'!$A$25:$I$34,MATCH(D38,'Emission Factor Methodology'!$A$25:$I$25,0),0)),0)</f>
        <v>0.030000000000000027</v>
      </c>
      <c r="I38" s="43">
        <f t="shared" si="2"/>
        <v>0.00016812521370820988</v>
      </c>
    </row>
    <row r="39" spans="1:9" ht="15">
      <c r="A39" s="3">
        <f t="shared" si="0"/>
        <v>6036</v>
      </c>
      <c r="B39" s="5" t="s">
        <v>343</v>
      </c>
      <c r="C39" s="69" t="s">
        <v>15</v>
      </c>
      <c r="D39" s="63" t="s">
        <v>6</v>
      </c>
      <c r="E39" s="68">
        <f t="shared" si="1"/>
        <v>8760</v>
      </c>
      <c r="F39" s="44">
        <f>HLOOKUP(D39,'Emission Factor Methodology'!$B$6:$I$7,2,0)</f>
        <v>0.0012794917329391911</v>
      </c>
      <c r="G39" s="43">
        <f>IFERROR(VLOOKUP(C39,'Emission Factor Methodology'!$A$11:$I$21,MATCH(D39,'Emission Factor Methodology'!$A$11:$I$11,0),0),0)</f>
        <v>0.00050000000000000001</v>
      </c>
      <c r="H39" s="44">
        <f>IFERROR((1-VLOOKUP(C39,'Emission Factor Methodology'!$A$25:$I$34,MATCH(D39,'Emission Factor Methodology'!$A$25:$I$25,0),0)),0)</f>
        <v>0.030000000000000027</v>
      </c>
      <c r="I39" s="43">
        <f t="shared" si="2"/>
        <v>0.00016812521370820988</v>
      </c>
    </row>
    <row r="40" spans="1:9" ht="15">
      <c r="A40" s="3">
        <f t="shared" si="0"/>
        <v>6037</v>
      </c>
      <c r="B40" s="46" t="s">
        <v>344</v>
      </c>
      <c r="C40" s="88" t="s">
        <v>14</v>
      </c>
      <c r="D40" s="63" t="s">
        <v>6</v>
      </c>
      <c r="E40" s="68">
        <f t="shared" si="1"/>
        <v>8760</v>
      </c>
      <c r="F40" s="44">
        <f>HLOOKUP(D40,'Emission Factor Methodology'!$B$6:$I$7,2,0)</f>
        <v>0.0012794917329391911</v>
      </c>
      <c r="G40" s="43">
        <f>IFERROR(VLOOKUP(C40,'Emission Factor Methodology'!$A$11:$I$21,MATCH(D40,'Emission Factor Methodology'!$A$11:$I$11,0),0),0)</f>
        <v>0</v>
      </c>
      <c r="H40" s="44">
        <f>IFERROR((1-VLOOKUP(C40,'Emission Factor Methodology'!$A$25:$I$34,MATCH(D40,'Emission Factor Methodology'!$A$25:$I$25,0),0)),0)</f>
        <v>0</v>
      </c>
      <c r="I40" s="43">
        <f t="shared" si="2"/>
        <v>0</v>
      </c>
    </row>
    <row r="41" spans="1:9" ht="15">
      <c r="A41" s="3">
        <f t="shared" si="0"/>
        <v>6038</v>
      </c>
      <c r="B41" s="46" t="s">
        <v>345</v>
      </c>
      <c r="C41" s="88" t="s">
        <v>14</v>
      </c>
      <c r="D41" s="63" t="s">
        <v>6</v>
      </c>
      <c r="E41" s="68">
        <f t="shared" si="1"/>
        <v>8760</v>
      </c>
      <c r="F41" s="44">
        <f>HLOOKUP(D41,'Emission Factor Methodology'!$B$6:$I$7,2,0)</f>
        <v>0.0012794917329391911</v>
      </c>
      <c r="G41" s="43">
        <f>IFERROR(VLOOKUP(C41,'Emission Factor Methodology'!$A$11:$I$21,MATCH(D41,'Emission Factor Methodology'!$A$11:$I$11,0),0),0)</f>
        <v>0</v>
      </c>
      <c r="H41" s="44">
        <f>IFERROR((1-VLOOKUP(C41,'Emission Factor Methodology'!$A$25:$I$34,MATCH(D41,'Emission Factor Methodology'!$A$25:$I$25,0),0)),0)</f>
        <v>0</v>
      </c>
      <c r="I41" s="43">
        <f t="shared" si="2"/>
        <v>0</v>
      </c>
    </row>
    <row r="42" spans="1:9" ht="15">
      <c r="A42" s="3">
        <f t="shared" si="0"/>
        <v>6039</v>
      </c>
      <c r="B42" s="5" t="s">
        <v>212</v>
      </c>
      <c r="C42" s="63" t="s">
        <v>12</v>
      </c>
      <c r="D42" s="63" t="s">
        <v>6</v>
      </c>
      <c r="E42" s="68">
        <f t="shared" si="1"/>
        <v>8760</v>
      </c>
      <c r="F42" s="44">
        <f>HLOOKUP(D42,'Emission Factor Methodology'!$B$6:$I$7,2,0)</f>
        <v>0.0012794917329391911</v>
      </c>
      <c r="G42" s="43">
        <f>IFERROR(VLOOKUP(C42,'Emission Factor Methodology'!$A$11:$I$21,MATCH(D42,'Emission Factor Methodology'!$A$11:$I$11,0),0),0)</f>
        <v>0.0088999999999999999</v>
      </c>
      <c r="H42" s="44">
        <f>IFERROR((1-VLOOKUP(C42,'Emission Factor Methodology'!$A$25:$I$34,MATCH(D42,'Emission Factor Methodology'!$A$25:$I$25,0),0)),0)</f>
        <v>0.030000000000000027</v>
      </c>
      <c r="I42" s="43">
        <f t="shared" si="2"/>
        <v>0.0029926288040061358</v>
      </c>
    </row>
    <row r="43" spans="1:9" ht="15">
      <c r="A43" s="3">
        <f t="shared" si="0"/>
        <v>6040</v>
      </c>
      <c r="B43" s="5" t="s">
        <v>212</v>
      </c>
      <c r="C43" s="63" t="s">
        <v>12</v>
      </c>
      <c r="D43" s="63" t="s">
        <v>6</v>
      </c>
      <c r="E43" s="68">
        <f t="shared" si="1"/>
        <v>8760</v>
      </c>
      <c r="F43" s="44">
        <f>HLOOKUP(D43,'Emission Factor Methodology'!$B$6:$I$7,2,0)</f>
        <v>0.0012794917329391911</v>
      </c>
      <c r="G43" s="43">
        <f>IFERROR(VLOOKUP(C43,'Emission Factor Methodology'!$A$11:$I$21,MATCH(D43,'Emission Factor Methodology'!$A$11:$I$11,0),0),0)</f>
        <v>0.0088999999999999999</v>
      </c>
      <c r="H43" s="44">
        <f>IFERROR((1-VLOOKUP(C43,'Emission Factor Methodology'!$A$25:$I$34,MATCH(D43,'Emission Factor Methodology'!$A$25:$I$25,0),0)),0)</f>
        <v>0.030000000000000027</v>
      </c>
      <c r="I43" s="43">
        <f t="shared" si="2"/>
        <v>0.0029926288040061358</v>
      </c>
    </row>
    <row r="44" spans="1:9" ht="15">
      <c r="A44" s="3">
        <f t="shared" si="0"/>
        <v>6041</v>
      </c>
      <c r="B44" s="5" t="s">
        <v>212</v>
      </c>
      <c r="C44" s="63" t="s">
        <v>12</v>
      </c>
      <c r="D44" s="63" t="s">
        <v>6</v>
      </c>
      <c r="E44" s="68">
        <f t="shared" si="1"/>
        <v>8760</v>
      </c>
      <c r="F44" s="44">
        <f>HLOOKUP(D44,'Emission Factor Methodology'!$B$6:$I$7,2,0)</f>
        <v>0.0012794917329391911</v>
      </c>
      <c r="G44" s="43">
        <f>IFERROR(VLOOKUP(C44,'Emission Factor Methodology'!$A$11:$I$21,MATCH(D44,'Emission Factor Methodology'!$A$11:$I$11,0),0),0)</f>
        <v>0.0088999999999999999</v>
      </c>
      <c r="H44" s="44">
        <f>IFERROR((1-VLOOKUP(C44,'Emission Factor Methodology'!$A$25:$I$34,MATCH(D44,'Emission Factor Methodology'!$A$25:$I$25,0),0)),0)</f>
        <v>0.030000000000000027</v>
      </c>
      <c r="I44" s="43">
        <f t="shared" si="2"/>
        <v>0.0029926288040061358</v>
      </c>
    </row>
    <row r="45" spans="1:9" ht="15">
      <c r="A45" s="3">
        <f t="shared" si="0"/>
        <v>6042</v>
      </c>
      <c r="B45" s="5" t="s">
        <v>212</v>
      </c>
      <c r="C45" s="63" t="s">
        <v>12</v>
      </c>
      <c r="D45" s="63" t="s">
        <v>6</v>
      </c>
      <c r="E45" s="68">
        <f t="shared" si="1"/>
        <v>8760</v>
      </c>
      <c r="F45" s="44">
        <f>HLOOKUP(D45,'Emission Factor Methodology'!$B$6:$I$7,2,0)</f>
        <v>0.0012794917329391911</v>
      </c>
      <c r="G45" s="43">
        <f>IFERROR(VLOOKUP(C45,'Emission Factor Methodology'!$A$11:$I$21,MATCH(D45,'Emission Factor Methodology'!$A$11:$I$11,0),0),0)</f>
        <v>0.0088999999999999999</v>
      </c>
      <c r="H45" s="44">
        <f>IFERROR((1-VLOOKUP(C45,'Emission Factor Methodology'!$A$25:$I$34,MATCH(D45,'Emission Factor Methodology'!$A$25:$I$25,0),0)),0)</f>
        <v>0.030000000000000027</v>
      </c>
      <c r="I45" s="43">
        <f t="shared" si="2"/>
        <v>0.0029926288040061358</v>
      </c>
    </row>
    <row r="46" spans="1:9" ht="15">
      <c r="A46" s="3">
        <f t="shared" si="0"/>
        <v>6043</v>
      </c>
      <c r="B46" s="5" t="s">
        <v>212</v>
      </c>
      <c r="C46" s="63" t="s">
        <v>12</v>
      </c>
      <c r="D46" s="63" t="s">
        <v>6</v>
      </c>
      <c r="E46" s="68">
        <f t="shared" si="1"/>
        <v>8760</v>
      </c>
      <c r="F46" s="44">
        <f>HLOOKUP(D46,'Emission Factor Methodology'!$B$6:$I$7,2,0)</f>
        <v>0.0012794917329391911</v>
      </c>
      <c r="G46" s="43">
        <f>IFERROR(VLOOKUP(C46,'Emission Factor Methodology'!$A$11:$I$21,MATCH(D46,'Emission Factor Methodology'!$A$11:$I$11,0),0),0)</f>
        <v>0.0088999999999999999</v>
      </c>
      <c r="H46" s="44">
        <f>IFERROR((1-VLOOKUP(C46,'Emission Factor Methodology'!$A$25:$I$34,MATCH(D46,'Emission Factor Methodology'!$A$25:$I$25,0),0)),0)</f>
        <v>0.030000000000000027</v>
      </c>
      <c r="I46" s="43">
        <f t="shared" si="2"/>
        <v>0.0029926288040061358</v>
      </c>
    </row>
    <row r="47" spans="1:9" ht="15">
      <c r="A47" s="3">
        <f t="shared" si="0"/>
        <v>6044</v>
      </c>
      <c r="B47" s="5" t="s">
        <v>212</v>
      </c>
      <c r="C47" s="63" t="s">
        <v>12</v>
      </c>
      <c r="D47" s="63" t="s">
        <v>6</v>
      </c>
      <c r="E47" s="68">
        <f t="shared" si="1"/>
        <v>8760</v>
      </c>
      <c r="F47" s="44">
        <f>HLOOKUP(D47,'Emission Factor Methodology'!$B$6:$I$7,2,0)</f>
        <v>0.0012794917329391911</v>
      </c>
      <c r="G47" s="43">
        <f>IFERROR(VLOOKUP(C47,'Emission Factor Methodology'!$A$11:$I$21,MATCH(D47,'Emission Factor Methodology'!$A$11:$I$11,0),0),0)</f>
        <v>0.0088999999999999999</v>
      </c>
      <c r="H47" s="44">
        <f>IFERROR((1-VLOOKUP(C47,'Emission Factor Methodology'!$A$25:$I$34,MATCH(D47,'Emission Factor Methodology'!$A$25:$I$25,0),0)),0)</f>
        <v>0.030000000000000027</v>
      </c>
      <c r="I47" s="43">
        <f t="shared" si="2"/>
        <v>0.0029926288040061358</v>
      </c>
    </row>
    <row r="48" spans="1:9" ht="15">
      <c r="A48" s="3">
        <f t="shared" si="0"/>
        <v>6045</v>
      </c>
      <c r="B48" s="5" t="s">
        <v>212</v>
      </c>
      <c r="C48" s="63" t="s">
        <v>12</v>
      </c>
      <c r="D48" s="63" t="s">
        <v>6</v>
      </c>
      <c r="E48" s="68">
        <f t="shared" si="1"/>
        <v>8760</v>
      </c>
      <c r="F48" s="44">
        <f>HLOOKUP(D48,'Emission Factor Methodology'!$B$6:$I$7,2,0)</f>
        <v>0.0012794917329391911</v>
      </c>
      <c r="G48" s="43">
        <f>IFERROR(VLOOKUP(C48,'Emission Factor Methodology'!$A$11:$I$21,MATCH(D48,'Emission Factor Methodology'!$A$11:$I$11,0),0),0)</f>
        <v>0.0088999999999999999</v>
      </c>
      <c r="H48" s="44">
        <f>IFERROR((1-VLOOKUP(C48,'Emission Factor Methodology'!$A$25:$I$34,MATCH(D48,'Emission Factor Methodology'!$A$25:$I$25,0),0)),0)</f>
        <v>0.030000000000000027</v>
      </c>
      <c r="I48" s="43">
        <f t="shared" si="2"/>
        <v>0.0029926288040061358</v>
      </c>
    </row>
    <row r="49" spans="1:9" ht="15">
      <c r="A49" s="3">
        <f t="shared" si="0"/>
        <v>6046</v>
      </c>
      <c r="B49" s="5" t="s">
        <v>212</v>
      </c>
      <c r="C49" s="63" t="s">
        <v>12</v>
      </c>
      <c r="D49" s="63" t="s">
        <v>6</v>
      </c>
      <c r="E49" s="68">
        <f t="shared" si="1"/>
        <v>8760</v>
      </c>
      <c r="F49" s="44">
        <f>HLOOKUP(D49,'Emission Factor Methodology'!$B$6:$I$7,2,0)</f>
        <v>0.0012794917329391911</v>
      </c>
      <c r="G49" s="43">
        <f>IFERROR(VLOOKUP(C49,'Emission Factor Methodology'!$A$11:$I$21,MATCH(D49,'Emission Factor Methodology'!$A$11:$I$11,0),0),0)</f>
        <v>0.0088999999999999999</v>
      </c>
      <c r="H49" s="44">
        <f>IFERROR((1-VLOOKUP(C49,'Emission Factor Methodology'!$A$25:$I$34,MATCH(D49,'Emission Factor Methodology'!$A$25:$I$25,0),0)),0)</f>
        <v>0.030000000000000027</v>
      </c>
      <c r="I49" s="43">
        <f t="shared" si="2"/>
        <v>0.0029926288040061358</v>
      </c>
    </row>
    <row r="50" spans="3:3" ht="15">
      <c r="C50" s="63" t="s">
        <v>223</v>
      </c>
    </row>
    <row r="51" spans="1:9" ht="15.75" customHeight="1">
      <c r="A51" s="135" t="s">
        <v>333</v>
      </c>
      <c r="B51" s="135"/>
      <c r="C51" s="135"/>
      <c r="D51" s="135"/>
      <c r="E51" s="135"/>
      <c r="F51" s="135"/>
      <c r="G51" s="135"/>
      <c r="H51" s="135"/>
      <c r="I51" s="135"/>
    </row>
    <row r="52" spans="3:3" ht="15">
      <c r="C52" s="63" t="s">
        <v>223</v>
      </c>
    </row>
    <row r="53" spans="3:3" ht="15">
      <c r="C53" s="63" t="s">
        <v>223</v>
      </c>
    </row>
    <row r="54" spans="3:3" ht="15">
      <c r="C54" s="63" t="s">
        <v>223</v>
      </c>
    </row>
    <row r="55" spans="3:3" ht="15">
      <c r="C55" s="63" t="s">
        <v>223</v>
      </c>
    </row>
    <row r="56" spans="3:3" ht="15">
      <c r="C56" s="63" t="s">
        <v>223</v>
      </c>
    </row>
    <row r="57" spans="3:3" ht="15">
      <c r="C57" s="63" t="s">
        <v>223</v>
      </c>
    </row>
    <row r="58" spans="3:3" ht="15">
      <c r="C58" s="63" t="s">
        <v>223</v>
      </c>
    </row>
    <row r="59" spans="3:3" ht="15">
      <c r="C59" s="63" t="s">
        <v>223</v>
      </c>
    </row>
    <row r="60" spans="3:3" ht="15">
      <c r="C60" s="63" t="s">
        <v>223</v>
      </c>
    </row>
    <row r="61" spans="3:3" ht="15">
      <c r="C61" s="63" t="s">
        <v>223</v>
      </c>
    </row>
    <row r="62" spans="3:3" ht="15">
      <c r="C62" s="63" t="s">
        <v>223</v>
      </c>
    </row>
    <row r="63" spans="3:3" ht="15">
      <c r="C63" s="63" t="s">
        <v>223</v>
      </c>
    </row>
    <row r="64" spans="3:3" ht="15">
      <c r="C64" s="63" t="s">
        <v>223</v>
      </c>
    </row>
    <row r="65" spans="3:3" ht="15">
      <c r="C65" s="63" t="s">
        <v>223</v>
      </c>
    </row>
    <row r="66" spans="3:3" ht="15">
      <c r="C66" s="63" t="s">
        <v>223</v>
      </c>
    </row>
    <row r="67" spans="3:3" ht="15">
      <c r="C67" s="63" t="s">
        <v>223</v>
      </c>
    </row>
    <row r="68" spans="3:3" ht="15">
      <c r="C68" s="63" t="s">
        <v>223</v>
      </c>
    </row>
    <row r="69" spans="3:3" ht="15">
      <c r="C69" s="63" t="s">
        <v>223</v>
      </c>
    </row>
    <row r="70" spans="3:3" ht="15">
      <c r="C70" s="63" t="s">
        <v>223</v>
      </c>
    </row>
    <row r="71" spans="3:3" ht="15">
      <c r="C71" s="63" t="s">
        <v>223</v>
      </c>
    </row>
    <row r="72" spans="3:3" ht="15">
      <c r="C72" s="63" t="s">
        <v>223</v>
      </c>
    </row>
    <row r="73" spans="3:3" ht="15">
      <c r="C73" s="63" t="s">
        <v>223</v>
      </c>
    </row>
    <row r="74" spans="3:3" ht="15">
      <c r="C74" s="63" t="s">
        <v>223</v>
      </c>
    </row>
    <row r="75" spans="3:3" ht="15">
      <c r="C75" s="63" t="s">
        <v>223</v>
      </c>
    </row>
    <row r="76" spans="3:3" ht="15">
      <c r="C76" s="63" t="s">
        <v>223</v>
      </c>
    </row>
    <row r="77" spans="3:3" ht="15">
      <c r="C77" s="63" t="s">
        <v>223</v>
      </c>
    </row>
    <row r="78" spans="3:3" ht="15">
      <c r="C78" s="63" t="s">
        <v>223</v>
      </c>
    </row>
    <row r="79" spans="3:3" ht="15">
      <c r="C79" s="63" t="s">
        <v>223</v>
      </c>
    </row>
    <row r="80" spans="3:3" ht="15">
      <c r="C80" s="63" t="s">
        <v>223</v>
      </c>
    </row>
    <row r="81" spans="3:3" ht="15">
      <c r="C81" s="63" t="s">
        <v>223</v>
      </c>
    </row>
    <row r="82" spans="3:3" ht="15">
      <c r="C82" s="63" t="s">
        <v>223</v>
      </c>
    </row>
    <row r="83" spans="3:3" ht="15">
      <c r="C83" s="63" t="s">
        <v>223</v>
      </c>
    </row>
    <row r="84" spans="3:3" ht="15">
      <c r="C84" s="63" t="s">
        <v>223</v>
      </c>
    </row>
    <row r="85" spans="3:3" ht="15">
      <c r="C85" s="63" t="s">
        <v>223</v>
      </c>
    </row>
    <row r="86" spans="3:3" ht="15">
      <c r="C86" s="63" t="s">
        <v>223</v>
      </c>
    </row>
    <row r="87" spans="3:3" ht="15">
      <c r="C87" s="63" t="s">
        <v>223</v>
      </c>
    </row>
    <row r="88" spans="3:3" ht="15">
      <c r="C88" s="63" t="s">
        <v>223</v>
      </c>
    </row>
    <row r="89" spans="3:3" ht="15">
      <c r="C89" s="63" t="s">
        <v>223</v>
      </c>
    </row>
    <row r="90" spans="3:3" ht="15">
      <c r="C90" s="63" t="s">
        <v>223</v>
      </c>
    </row>
    <row r="91" spans="3:3" ht="15">
      <c r="C91" s="63" t="s">
        <v>223</v>
      </c>
    </row>
    <row r="92" spans="3:3" ht="15">
      <c r="C92" s="63" t="s">
        <v>223</v>
      </c>
    </row>
    <row r="93" spans="3:3" ht="15">
      <c r="C93" s="63" t="s">
        <v>223</v>
      </c>
    </row>
    <row r="94" spans="3:3" ht="15">
      <c r="C94" s="63" t="s">
        <v>223</v>
      </c>
    </row>
    <row r="95" spans="3:3" ht="15">
      <c r="C95" s="63" t="s">
        <v>223</v>
      </c>
    </row>
    <row r="96" spans="3:3" ht="15">
      <c r="C96" s="63" t="s">
        <v>223</v>
      </c>
    </row>
    <row r="97" spans="3:3" ht="15">
      <c r="C97" s="63" t="s">
        <v>223</v>
      </c>
    </row>
    <row r="98" spans="3:3" ht="15">
      <c r="C98" s="63" t="s">
        <v>223</v>
      </c>
    </row>
    <row r="99" spans="3:3" ht="15">
      <c r="C99" s="63" t="s">
        <v>223</v>
      </c>
    </row>
    <row r="100" spans="3:3" ht="15">
      <c r="C100" s="63" t="s">
        <v>223</v>
      </c>
    </row>
    <row r="101" spans="3:3" ht="15">
      <c r="C101" s="63" t="s">
        <v>223</v>
      </c>
    </row>
    <row r="102" spans="3:3" ht="15">
      <c r="C102" s="63" t="s">
        <v>223</v>
      </c>
    </row>
    <row r="103" spans="3:3" ht="15">
      <c r="C103" s="63" t="s">
        <v>223</v>
      </c>
    </row>
    <row r="104" spans="3:3" ht="15">
      <c r="C104" s="63" t="s">
        <v>223</v>
      </c>
    </row>
    <row r="105" spans="3:3" ht="15">
      <c r="C105" s="63" t="s">
        <v>223</v>
      </c>
    </row>
    <row r="106" spans="3:3" ht="15">
      <c r="C106" s="63" t="s">
        <v>223</v>
      </c>
    </row>
    <row r="107" spans="3:3" ht="15">
      <c r="C107" s="63" t="s">
        <v>223</v>
      </c>
    </row>
    <row r="108" spans="3:3" ht="15">
      <c r="C108" s="63" t="s">
        <v>223</v>
      </c>
    </row>
    <row r="109" spans="3:3" ht="15">
      <c r="C109" s="63" t="s">
        <v>223</v>
      </c>
    </row>
    <row r="110" spans="3:3" ht="15">
      <c r="C110" s="63" t="s">
        <v>223</v>
      </c>
    </row>
    <row r="111" spans="3:3" ht="15">
      <c r="C111" s="63" t="s">
        <v>223</v>
      </c>
    </row>
    <row r="112" spans="3:3" ht="15">
      <c r="C112" s="63" t="s">
        <v>223</v>
      </c>
    </row>
    <row r="113" spans="3:3" ht="15">
      <c r="C113" s="63" t="s">
        <v>223</v>
      </c>
    </row>
    <row r="114" spans="3:3" ht="15">
      <c r="C114" s="63" t="s">
        <v>223</v>
      </c>
    </row>
    <row r="115" spans="3:3" ht="15">
      <c r="C115" s="63" t="s">
        <v>223</v>
      </c>
    </row>
    <row r="116" spans="3:3" ht="15">
      <c r="C116" s="63" t="s">
        <v>223</v>
      </c>
    </row>
  </sheetData>
  <mergeCells count="1">
    <mergeCell ref="A51:I51"/>
  </mergeCells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5E9FEF-AE89-40AB-83A3-D1F8481E828D}">
  <dimension ref="A1:K116"/>
  <sheetViews>
    <sheetView workbookViewId="0" topLeftCell="A1">
      <selection pane="topLeft" activeCell="B2" sqref="B2"/>
    </sheetView>
  </sheetViews>
  <sheetFormatPr defaultColWidth="10.2842857142857" defaultRowHeight="15"/>
  <cols>
    <col min="1" max="1" width="10.7142857142857" style="5" customWidth="1"/>
    <col min="2" max="2" width="57" style="5" customWidth="1"/>
    <col min="3" max="4" width="23.5714285714286" style="63" customWidth="1"/>
    <col min="5" max="5" width="10.7142857142857" style="29" customWidth="1"/>
    <col min="6" max="6" width="10.7142857142857" style="81" customWidth="1"/>
    <col min="7" max="7" width="10.7142857142857" style="5" customWidth="1"/>
    <col min="8" max="8" width="10.7142857142857" style="74" customWidth="1"/>
    <col min="9" max="9" width="10.7142857142857" style="5" customWidth="1"/>
    <col min="10" max="16384" width="10.2857142857143" style="5"/>
  </cols>
  <sheetData>
    <row r="1" spans="1:4" ht="18.75">
      <c r="A1" s="59" t="str">
        <f>'List of Zones'!B18</f>
        <v>Zone 7</v>
      </c>
      <c r="B1" s="60" t="str">
        <f>'List of Zones'!D18</f>
        <v>Ducting up to the carbon beds</v>
      </c>
      <c r="C1" s="61"/>
      <c r="D1" s="61"/>
    </row>
    <row r="2" spans="1:9" ht="15">
      <c r="A2" s="62"/>
      <c r="G2" s="33" t="s">
        <v>38</v>
      </c>
      <c r="H2" s="76"/>
      <c r="I2" s="34">
        <f>SUM(I4:I999)</f>
        <v>0.51755949330442974</v>
      </c>
    </row>
    <row r="3" spans="1:9" ht="45">
      <c r="A3" s="36" t="s">
        <v>39</v>
      </c>
      <c r="B3" s="36" t="s">
        <v>40</v>
      </c>
      <c r="C3" s="37" t="s">
        <v>41</v>
      </c>
      <c r="D3" s="37" t="s">
        <v>405</v>
      </c>
      <c r="E3" s="38" t="s">
        <v>43</v>
      </c>
      <c r="F3" s="39" t="s">
        <v>44</v>
      </c>
      <c r="G3" s="38" t="s">
        <v>45</v>
      </c>
      <c r="H3" s="38" t="s">
        <v>46</v>
      </c>
      <c r="I3" s="87" t="s">
        <v>47</v>
      </c>
    </row>
    <row r="4" spans="1:9" ht="15">
      <c r="A4" s="3">
        <v>7001</v>
      </c>
      <c r="B4" s="5" t="s">
        <v>346</v>
      </c>
      <c r="C4" s="63" t="s">
        <v>15</v>
      </c>
      <c r="D4" s="63" t="s">
        <v>404</v>
      </c>
      <c r="E4" s="68">
        <f>24*365</f>
        <v>8760</v>
      </c>
      <c r="F4" s="44">
        <f>HLOOKUP(D4,'Emission Factor Methodology'!$B$6:$I$7,2,0)</f>
        <v>0.0067607430986224692</v>
      </c>
      <c r="G4" s="43">
        <f>IFERROR(VLOOKUP(C4,'Emission Factor Methodology'!$A$11:$I$21,MATCH(D4,'Emission Factor Methodology'!$A$11:$I$11,0),0),0)</f>
        <v>0.0038999999999999998</v>
      </c>
      <c r="H4" s="44">
        <f>IFERROR((1-VLOOKUP(C4,'Emission Factor Methodology'!$A$25:$I$34,MATCH(D4,'Emission Factor Methodology'!$A$25:$I$25,0),0)),0)</f>
        <v>0.030000000000000027</v>
      </c>
      <c r="I4" s="43">
        <f>E4*F4*G4*H4</f>
        <v>0.0069292208166401468</v>
      </c>
    </row>
    <row r="5" spans="1:9" ht="15">
      <c r="A5" s="3">
        <f t="shared" si="0" ref="A5:A61">A4+1</f>
        <v>7002</v>
      </c>
      <c r="B5" s="5" t="s">
        <v>347</v>
      </c>
      <c r="C5" s="63" t="s">
        <v>15</v>
      </c>
      <c r="D5" s="63" t="s">
        <v>404</v>
      </c>
      <c r="E5" s="68">
        <f t="shared" si="1" ref="E5:E61">24*365</f>
        <v>8760</v>
      </c>
      <c r="F5" s="44">
        <f>HLOOKUP(D5,'Emission Factor Methodology'!$B$6:$I$7,2,0)</f>
        <v>0.0067607430986224692</v>
      </c>
      <c r="G5" s="43">
        <f>IFERROR(VLOOKUP(C5,'Emission Factor Methodology'!$A$11:$I$21,MATCH(D5,'Emission Factor Methodology'!$A$11:$I$11,0),0),0)</f>
        <v>0.0038999999999999998</v>
      </c>
      <c r="H5" s="44">
        <f>IFERROR((1-VLOOKUP(C5,'Emission Factor Methodology'!$A$25:$I$34,MATCH(D5,'Emission Factor Methodology'!$A$25:$I$25,0),0)),0)</f>
        <v>0.030000000000000027</v>
      </c>
      <c r="I5" s="43">
        <f t="shared" si="2" ref="I5:I61">E5*F5*G5*H5</f>
        <v>0.0069292208166401468</v>
      </c>
    </row>
    <row r="6" spans="1:9" ht="15">
      <c r="A6" s="3">
        <f t="shared" si="0"/>
        <v>7003</v>
      </c>
      <c r="B6" s="5" t="s">
        <v>348</v>
      </c>
      <c r="C6" s="63" t="s">
        <v>15</v>
      </c>
      <c r="D6" s="63" t="s">
        <v>404</v>
      </c>
      <c r="E6" s="68">
        <f t="shared" si="1"/>
        <v>8760</v>
      </c>
      <c r="F6" s="44">
        <f>HLOOKUP(D6,'Emission Factor Methodology'!$B$6:$I$7,2,0)</f>
        <v>0.0067607430986224692</v>
      </c>
      <c r="G6" s="43">
        <f>IFERROR(VLOOKUP(C6,'Emission Factor Methodology'!$A$11:$I$21,MATCH(D6,'Emission Factor Methodology'!$A$11:$I$11,0),0),0)</f>
        <v>0.0038999999999999998</v>
      </c>
      <c r="H6" s="44">
        <f>IFERROR((1-VLOOKUP(C6,'Emission Factor Methodology'!$A$25:$I$34,MATCH(D6,'Emission Factor Methodology'!$A$25:$I$25,0),0)),0)</f>
        <v>0.030000000000000027</v>
      </c>
      <c r="I6" s="43">
        <f t="shared" si="2"/>
        <v>0.0069292208166401468</v>
      </c>
    </row>
    <row r="7" spans="1:9" ht="15">
      <c r="A7" s="3">
        <f t="shared" si="0"/>
        <v>7004</v>
      </c>
      <c r="B7" s="5" t="s">
        <v>349</v>
      </c>
      <c r="C7" s="63" t="s">
        <v>15</v>
      </c>
      <c r="D7" s="63" t="s">
        <v>404</v>
      </c>
      <c r="E7" s="68">
        <f t="shared" si="1"/>
        <v>8760</v>
      </c>
      <c r="F7" s="44">
        <f>HLOOKUP(D7,'Emission Factor Methodology'!$B$6:$I$7,2,0)</f>
        <v>0.0067607430986224692</v>
      </c>
      <c r="G7" s="43">
        <f>IFERROR(VLOOKUP(C7,'Emission Factor Methodology'!$A$11:$I$21,MATCH(D7,'Emission Factor Methodology'!$A$11:$I$11,0),0),0)</f>
        <v>0.0038999999999999998</v>
      </c>
      <c r="H7" s="44">
        <f>IFERROR((1-VLOOKUP(C7,'Emission Factor Methodology'!$A$25:$I$34,MATCH(D7,'Emission Factor Methodology'!$A$25:$I$25,0),0)),0)</f>
        <v>0.030000000000000027</v>
      </c>
      <c r="I7" s="43">
        <f t="shared" si="2"/>
        <v>0.0069292208166401468</v>
      </c>
    </row>
    <row r="8" spans="1:9" ht="15">
      <c r="A8" s="3">
        <f t="shared" si="0"/>
        <v>7005</v>
      </c>
      <c r="B8" s="5" t="s">
        <v>350</v>
      </c>
      <c r="C8" s="63" t="s">
        <v>15</v>
      </c>
      <c r="D8" s="63" t="s">
        <v>404</v>
      </c>
      <c r="E8" s="68">
        <f t="shared" si="1"/>
        <v>8760</v>
      </c>
      <c r="F8" s="44">
        <f>HLOOKUP(D8,'Emission Factor Methodology'!$B$6:$I$7,2,0)</f>
        <v>0.0067607430986224692</v>
      </c>
      <c r="G8" s="43">
        <f>IFERROR(VLOOKUP(C8,'Emission Factor Methodology'!$A$11:$I$21,MATCH(D8,'Emission Factor Methodology'!$A$11:$I$11,0),0),0)</f>
        <v>0.0038999999999999998</v>
      </c>
      <c r="H8" s="44">
        <f>IFERROR((1-VLOOKUP(C8,'Emission Factor Methodology'!$A$25:$I$34,MATCH(D8,'Emission Factor Methodology'!$A$25:$I$25,0),0)),0)</f>
        <v>0.030000000000000027</v>
      </c>
      <c r="I8" s="43">
        <f t="shared" si="2"/>
        <v>0.0069292208166401468</v>
      </c>
    </row>
    <row r="9" spans="1:11" ht="15">
      <c r="A9" s="3">
        <f t="shared" si="0"/>
        <v>7006</v>
      </c>
      <c r="B9" s="5" t="s">
        <v>349</v>
      </c>
      <c r="C9" s="63" t="s">
        <v>15</v>
      </c>
      <c r="D9" s="63" t="s">
        <v>404</v>
      </c>
      <c r="E9" s="68">
        <f t="shared" si="1"/>
        <v>8760</v>
      </c>
      <c r="F9" s="44">
        <f>HLOOKUP(D9,'Emission Factor Methodology'!$B$6:$I$7,2,0)</f>
        <v>0.0067607430986224692</v>
      </c>
      <c r="G9" s="43">
        <f>IFERROR(VLOOKUP(C9,'Emission Factor Methodology'!$A$11:$I$21,MATCH(D9,'Emission Factor Methodology'!$A$11:$I$11,0),0),0)</f>
        <v>0.0038999999999999998</v>
      </c>
      <c r="H9" s="44">
        <f>IFERROR((1-VLOOKUP(C9,'Emission Factor Methodology'!$A$25:$I$34,MATCH(D9,'Emission Factor Methodology'!$A$25:$I$25,0),0)),0)</f>
        <v>0.030000000000000027</v>
      </c>
      <c r="I9" s="43">
        <f t="shared" si="2"/>
        <v>0.0069292208166401468</v>
      </c>
      <c r="K9" s="95"/>
    </row>
    <row r="10" spans="1:9" ht="15">
      <c r="A10" s="3">
        <f t="shared" si="0"/>
        <v>7007</v>
      </c>
      <c r="B10" s="5" t="s">
        <v>351</v>
      </c>
      <c r="C10" s="63" t="s">
        <v>15</v>
      </c>
      <c r="D10" s="63" t="s">
        <v>404</v>
      </c>
      <c r="E10" s="68">
        <f t="shared" si="1"/>
        <v>8760</v>
      </c>
      <c r="F10" s="44">
        <f>HLOOKUP(D10,'Emission Factor Methodology'!$B$6:$I$7,2,0)</f>
        <v>0.0067607430986224692</v>
      </c>
      <c r="G10" s="43">
        <f>IFERROR(VLOOKUP(C10,'Emission Factor Methodology'!$A$11:$I$21,MATCH(D10,'Emission Factor Methodology'!$A$11:$I$11,0),0),0)</f>
        <v>0.0038999999999999998</v>
      </c>
      <c r="H10" s="44">
        <f>IFERROR((1-VLOOKUP(C10,'Emission Factor Methodology'!$A$25:$I$34,MATCH(D10,'Emission Factor Methodology'!$A$25:$I$25,0),0)),0)</f>
        <v>0.030000000000000027</v>
      </c>
      <c r="I10" s="43">
        <f t="shared" si="2"/>
        <v>0.0069292208166401468</v>
      </c>
    </row>
    <row r="11" spans="1:9" ht="15">
      <c r="A11" s="3">
        <f t="shared" si="0"/>
        <v>7008</v>
      </c>
      <c r="B11" s="5" t="s">
        <v>349</v>
      </c>
      <c r="C11" s="63" t="s">
        <v>15</v>
      </c>
      <c r="D11" s="63" t="s">
        <v>404</v>
      </c>
      <c r="E11" s="68">
        <f t="shared" si="1"/>
        <v>8760</v>
      </c>
      <c r="F11" s="44">
        <f>HLOOKUP(D11,'Emission Factor Methodology'!$B$6:$I$7,2,0)</f>
        <v>0.0067607430986224692</v>
      </c>
      <c r="G11" s="43">
        <f>IFERROR(VLOOKUP(C11,'Emission Factor Methodology'!$A$11:$I$21,MATCH(D11,'Emission Factor Methodology'!$A$11:$I$11,0),0),0)</f>
        <v>0.0038999999999999998</v>
      </c>
      <c r="H11" s="44">
        <f>IFERROR((1-VLOOKUP(C11,'Emission Factor Methodology'!$A$25:$I$34,MATCH(D11,'Emission Factor Methodology'!$A$25:$I$25,0),0)),0)</f>
        <v>0.030000000000000027</v>
      </c>
      <c r="I11" s="43">
        <f t="shared" si="2"/>
        <v>0.0069292208166401468</v>
      </c>
    </row>
    <row r="12" spans="1:9" ht="15">
      <c r="A12" s="3">
        <f t="shared" si="0"/>
        <v>7009</v>
      </c>
      <c r="B12" s="5" t="s">
        <v>135</v>
      </c>
      <c r="C12" s="63" t="s">
        <v>15</v>
      </c>
      <c r="D12" s="63" t="s">
        <v>404</v>
      </c>
      <c r="E12" s="68">
        <f t="shared" si="1"/>
        <v>8760</v>
      </c>
      <c r="F12" s="44">
        <f>HLOOKUP(D12,'Emission Factor Methodology'!$B$6:$I$7,2,0)</f>
        <v>0.0067607430986224692</v>
      </c>
      <c r="G12" s="43">
        <f>IFERROR(VLOOKUP(C12,'Emission Factor Methodology'!$A$11:$I$21,MATCH(D12,'Emission Factor Methodology'!$A$11:$I$11,0),0),0)</f>
        <v>0.0038999999999999998</v>
      </c>
      <c r="H12" s="44">
        <f>IFERROR((1-VLOOKUP(C12,'Emission Factor Methodology'!$A$25:$I$34,MATCH(D12,'Emission Factor Methodology'!$A$25:$I$25,0),0)),0)</f>
        <v>0.030000000000000027</v>
      </c>
      <c r="I12" s="43">
        <f t="shared" si="2"/>
        <v>0.0069292208166401468</v>
      </c>
    </row>
    <row r="13" spans="1:9" ht="15">
      <c r="A13" s="3">
        <f t="shared" si="0"/>
        <v>7010</v>
      </c>
      <c r="B13" s="5" t="s">
        <v>139</v>
      </c>
      <c r="C13" s="63" t="s">
        <v>12</v>
      </c>
      <c r="D13" s="63" t="s">
        <v>404</v>
      </c>
      <c r="E13" s="68">
        <f t="shared" si="1"/>
        <v>8760</v>
      </c>
      <c r="F13" s="44">
        <f>HLOOKUP(D13,'Emission Factor Methodology'!$B$6:$I$7,2,0)</f>
        <v>0.0067607430986224692</v>
      </c>
      <c r="G13" s="43">
        <f>IFERROR(VLOOKUP(C13,'Emission Factor Methodology'!$A$11:$I$21,MATCH(D13,'Emission Factor Methodology'!$A$11:$I$11,0),0),0)</f>
        <v>0.0132</v>
      </c>
      <c r="H13" s="44">
        <f>IFERROR((1-VLOOKUP(C13,'Emission Factor Methodology'!$A$25:$I$34,MATCH(D13,'Emission Factor Methodology'!$A$25:$I$25,0),0)),0)</f>
        <v>0.030000000000000027</v>
      </c>
      <c r="I13" s="43">
        <f t="shared" si="2"/>
        <v>0.023452747379397423</v>
      </c>
    </row>
    <row r="14" spans="1:9" ht="15">
      <c r="A14" s="3">
        <f t="shared" si="0"/>
        <v>7011</v>
      </c>
      <c r="B14" s="5" t="s">
        <v>140</v>
      </c>
      <c r="C14" s="63" t="s">
        <v>15</v>
      </c>
      <c r="D14" s="63" t="s">
        <v>404</v>
      </c>
      <c r="E14" s="68">
        <f t="shared" si="1"/>
        <v>8760</v>
      </c>
      <c r="F14" s="44">
        <f>HLOOKUP(D14,'Emission Factor Methodology'!$B$6:$I$7,2,0)</f>
        <v>0.0067607430986224692</v>
      </c>
      <c r="G14" s="43">
        <f>IFERROR(VLOOKUP(C14,'Emission Factor Methodology'!$A$11:$I$21,MATCH(D14,'Emission Factor Methodology'!$A$11:$I$11,0),0),0)</f>
        <v>0.0038999999999999998</v>
      </c>
      <c r="H14" s="44">
        <f>IFERROR((1-VLOOKUP(C14,'Emission Factor Methodology'!$A$25:$I$34,MATCH(D14,'Emission Factor Methodology'!$A$25:$I$25,0),0)),0)</f>
        <v>0.030000000000000027</v>
      </c>
      <c r="I14" s="43">
        <f t="shared" si="2"/>
        <v>0.0069292208166401468</v>
      </c>
    </row>
    <row r="15" spans="1:9" ht="15">
      <c r="A15" s="3">
        <f t="shared" si="0"/>
        <v>7012</v>
      </c>
      <c r="B15" s="5" t="s">
        <v>352</v>
      </c>
      <c r="C15" s="69" t="s">
        <v>15</v>
      </c>
      <c r="D15" s="63" t="s">
        <v>404</v>
      </c>
      <c r="E15" s="68">
        <f t="shared" si="1"/>
        <v>8760</v>
      </c>
      <c r="F15" s="44">
        <f>HLOOKUP(D15,'Emission Factor Methodology'!$B$6:$I$7,2,0)</f>
        <v>0.0067607430986224692</v>
      </c>
      <c r="G15" s="43">
        <f>IFERROR(VLOOKUP(C15,'Emission Factor Methodology'!$A$11:$I$21,MATCH(D15,'Emission Factor Methodology'!$A$11:$I$11,0),0),0)</f>
        <v>0.0038999999999999998</v>
      </c>
      <c r="H15" s="44">
        <f>IFERROR((1-VLOOKUP(C15,'Emission Factor Methodology'!$A$25:$I$34,MATCH(D15,'Emission Factor Methodology'!$A$25:$I$25,0),0)),0)</f>
        <v>0.030000000000000027</v>
      </c>
      <c r="I15" s="43">
        <f t="shared" si="2"/>
        <v>0.0069292208166401468</v>
      </c>
    </row>
    <row r="16" spans="1:9" ht="15">
      <c r="A16" s="3">
        <f t="shared" si="0"/>
        <v>7013</v>
      </c>
      <c r="B16" s="5" t="s">
        <v>135</v>
      </c>
      <c r="C16" s="63" t="s">
        <v>15</v>
      </c>
      <c r="D16" s="63" t="s">
        <v>404</v>
      </c>
      <c r="E16" s="68">
        <f t="shared" si="1"/>
        <v>8760</v>
      </c>
      <c r="F16" s="44">
        <f>HLOOKUP(D16,'Emission Factor Methodology'!$B$6:$I$7,2,0)</f>
        <v>0.0067607430986224692</v>
      </c>
      <c r="G16" s="43">
        <f>IFERROR(VLOOKUP(C16,'Emission Factor Methodology'!$A$11:$I$21,MATCH(D16,'Emission Factor Methodology'!$A$11:$I$11,0),0),0)</f>
        <v>0.0038999999999999998</v>
      </c>
      <c r="H16" s="44">
        <f>IFERROR((1-VLOOKUP(C16,'Emission Factor Methodology'!$A$25:$I$34,MATCH(D16,'Emission Factor Methodology'!$A$25:$I$25,0),0)),0)</f>
        <v>0.030000000000000027</v>
      </c>
      <c r="I16" s="43">
        <f t="shared" si="2"/>
        <v>0.0069292208166401468</v>
      </c>
    </row>
    <row r="17" spans="1:9" ht="15">
      <c r="A17" s="3">
        <f t="shared" si="0"/>
        <v>7014</v>
      </c>
      <c r="B17" s="5" t="s">
        <v>139</v>
      </c>
      <c r="C17" s="63" t="s">
        <v>12</v>
      </c>
      <c r="D17" s="63" t="s">
        <v>404</v>
      </c>
      <c r="E17" s="68">
        <f t="shared" si="1"/>
        <v>8760</v>
      </c>
      <c r="F17" s="44">
        <f>HLOOKUP(D17,'Emission Factor Methodology'!$B$6:$I$7,2,0)</f>
        <v>0.0067607430986224692</v>
      </c>
      <c r="G17" s="43">
        <f>IFERROR(VLOOKUP(C17,'Emission Factor Methodology'!$A$11:$I$21,MATCH(D17,'Emission Factor Methodology'!$A$11:$I$11,0),0),0)</f>
        <v>0.0132</v>
      </c>
      <c r="H17" s="44">
        <f>IFERROR((1-VLOOKUP(C17,'Emission Factor Methodology'!$A$25:$I$34,MATCH(D17,'Emission Factor Methodology'!$A$25:$I$25,0),0)),0)</f>
        <v>0.030000000000000027</v>
      </c>
      <c r="I17" s="43">
        <f t="shared" si="2"/>
        <v>0.023452747379397423</v>
      </c>
    </row>
    <row r="18" spans="1:9" ht="15">
      <c r="A18" s="3">
        <f t="shared" si="0"/>
        <v>7015</v>
      </c>
      <c r="B18" s="5" t="s">
        <v>140</v>
      </c>
      <c r="C18" s="63" t="s">
        <v>15</v>
      </c>
      <c r="D18" s="63" t="s">
        <v>404</v>
      </c>
      <c r="E18" s="68">
        <f t="shared" si="1"/>
        <v>8760</v>
      </c>
      <c r="F18" s="44">
        <f>HLOOKUP(D18,'Emission Factor Methodology'!$B$6:$I$7,2,0)</f>
        <v>0.0067607430986224692</v>
      </c>
      <c r="G18" s="43">
        <f>IFERROR(VLOOKUP(C18,'Emission Factor Methodology'!$A$11:$I$21,MATCH(D18,'Emission Factor Methodology'!$A$11:$I$11,0),0),0)</f>
        <v>0.0038999999999999998</v>
      </c>
      <c r="H18" s="44">
        <f>IFERROR((1-VLOOKUP(C18,'Emission Factor Methodology'!$A$25:$I$34,MATCH(D18,'Emission Factor Methodology'!$A$25:$I$25,0),0)),0)</f>
        <v>0.030000000000000027</v>
      </c>
      <c r="I18" s="43">
        <f t="shared" si="2"/>
        <v>0.0069292208166401468</v>
      </c>
    </row>
    <row r="19" spans="1:9" ht="15">
      <c r="A19" s="3">
        <f t="shared" si="0"/>
        <v>7016</v>
      </c>
      <c r="B19" s="5" t="s">
        <v>349</v>
      </c>
      <c r="C19" s="63" t="s">
        <v>15</v>
      </c>
      <c r="D19" s="63" t="s">
        <v>404</v>
      </c>
      <c r="E19" s="68">
        <f t="shared" si="1"/>
        <v>8760</v>
      </c>
      <c r="F19" s="44">
        <f>HLOOKUP(D19,'Emission Factor Methodology'!$B$6:$I$7,2,0)</f>
        <v>0.0067607430986224692</v>
      </c>
      <c r="G19" s="43">
        <f>IFERROR(VLOOKUP(C19,'Emission Factor Methodology'!$A$11:$I$21,MATCH(D19,'Emission Factor Methodology'!$A$11:$I$11,0),0),0)</f>
        <v>0.0038999999999999998</v>
      </c>
      <c r="H19" s="44">
        <f>IFERROR((1-VLOOKUP(C19,'Emission Factor Methodology'!$A$25:$I$34,MATCH(D19,'Emission Factor Methodology'!$A$25:$I$25,0),0)),0)</f>
        <v>0.030000000000000027</v>
      </c>
      <c r="I19" s="43">
        <f t="shared" si="2"/>
        <v>0.0069292208166401468</v>
      </c>
    </row>
    <row r="20" spans="1:9" ht="15">
      <c r="A20" s="3">
        <f t="shared" si="0"/>
        <v>7017</v>
      </c>
      <c r="B20" s="5" t="s">
        <v>349</v>
      </c>
      <c r="C20" s="63" t="s">
        <v>15</v>
      </c>
      <c r="D20" s="63" t="s">
        <v>404</v>
      </c>
      <c r="E20" s="68">
        <f t="shared" si="1"/>
        <v>8760</v>
      </c>
      <c r="F20" s="44">
        <f>HLOOKUP(D20,'Emission Factor Methodology'!$B$6:$I$7,2,0)</f>
        <v>0.0067607430986224692</v>
      </c>
      <c r="G20" s="43">
        <f>IFERROR(VLOOKUP(C20,'Emission Factor Methodology'!$A$11:$I$21,MATCH(D20,'Emission Factor Methodology'!$A$11:$I$11,0),0),0)</f>
        <v>0.0038999999999999998</v>
      </c>
      <c r="H20" s="44">
        <f>IFERROR((1-VLOOKUP(C20,'Emission Factor Methodology'!$A$25:$I$34,MATCH(D20,'Emission Factor Methodology'!$A$25:$I$25,0),0)),0)</f>
        <v>0.030000000000000027</v>
      </c>
      <c r="I20" s="43">
        <f t="shared" si="2"/>
        <v>0.0069292208166401468</v>
      </c>
    </row>
    <row r="21" spans="1:9" ht="15">
      <c r="A21" s="3">
        <f t="shared" si="0"/>
        <v>7018</v>
      </c>
      <c r="B21" s="5" t="s">
        <v>228</v>
      </c>
      <c r="C21" s="63" t="s">
        <v>15</v>
      </c>
      <c r="D21" s="63" t="s">
        <v>404</v>
      </c>
      <c r="E21" s="68">
        <f t="shared" si="1"/>
        <v>8760</v>
      </c>
      <c r="F21" s="44">
        <f>HLOOKUP(D21,'Emission Factor Methodology'!$B$6:$I$7,2,0)</f>
        <v>0.0067607430986224692</v>
      </c>
      <c r="G21" s="43">
        <f>IFERROR(VLOOKUP(C21,'Emission Factor Methodology'!$A$11:$I$21,MATCH(D21,'Emission Factor Methodology'!$A$11:$I$11,0),0),0)</f>
        <v>0.0038999999999999998</v>
      </c>
      <c r="H21" s="44">
        <f>IFERROR((1-VLOOKUP(C21,'Emission Factor Methodology'!$A$25:$I$34,MATCH(D21,'Emission Factor Methodology'!$A$25:$I$25,0),0)),0)</f>
        <v>0.030000000000000027</v>
      </c>
      <c r="I21" s="43">
        <f t="shared" si="2"/>
        <v>0.0069292208166401468</v>
      </c>
    </row>
    <row r="22" spans="1:11" ht="15">
      <c r="A22" s="3">
        <f t="shared" si="0"/>
        <v>7019</v>
      </c>
      <c r="B22" s="5" t="s">
        <v>228</v>
      </c>
      <c r="C22" s="63" t="s">
        <v>15</v>
      </c>
      <c r="D22" s="63" t="s">
        <v>404</v>
      </c>
      <c r="E22" s="68">
        <f t="shared" si="1"/>
        <v>8760</v>
      </c>
      <c r="F22" s="44">
        <f>HLOOKUP(D22,'Emission Factor Methodology'!$B$6:$I$7,2,0)</f>
        <v>0.0067607430986224692</v>
      </c>
      <c r="G22" s="43">
        <f>IFERROR(VLOOKUP(C22,'Emission Factor Methodology'!$A$11:$I$21,MATCH(D22,'Emission Factor Methodology'!$A$11:$I$11,0),0),0)</f>
        <v>0.0038999999999999998</v>
      </c>
      <c r="H22" s="44">
        <f>IFERROR((1-VLOOKUP(C22,'Emission Factor Methodology'!$A$25:$I$34,MATCH(D22,'Emission Factor Methodology'!$A$25:$I$25,0),0)),0)</f>
        <v>0.030000000000000027</v>
      </c>
      <c r="I22" s="43">
        <f t="shared" si="2"/>
        <v>0.0069292208166401468</v>
      </c>
      <c r="K22" s="45"/>
    </row>
    <row r="23" spans="1:9" ht="15">
      <c r="A23" s="3">
        <f t="shared" si="0"/>
        <v>7020</v>
      </c>
      <c r="B23" s="5" t="s">
        <v>213</v>
      </c>
      <c r="C23" s="69" t="s">
        <v>15</v>
      </c>
      <c r="D23" s="63" t="s">
        <v>404</v>
      </c>
      <c r="E23" s="68">
        <f t="shared" si="1"/>
        <v>8760</v>
      </c>
      <c r="F23" s="44">
        <f>HLOOKUP(D23,'Emission Factor Methodology'!$B$6:$I$7,2,0)</f>
        <v>0.0067607430986224692</v>
      </c>
      <c r="G23" s="43">
        <f>IFERROR(VLOOKUP(C23,'Emission Factor Methodology'!$A$11:$I$21,MATCH(D23,'Emission Factor Methodology'!$A$11:$I$11,0),0),0)</f>
        <v>0.0038999999999999998</v>
      </c>
      <c r="H23" s="44">
        <f>IFERROR((1-VLOOKUP(C23,'Emission Factor Methodology'!$A$25:$I$34,MATCH(D23,'Emission Factor Methodology'!$A$25:$I$25,0),0)),0)</f>
        <v>0.030000000000000027</v>
      </c>
      <c r="I23" s="43">
        <f t="shared" si="2"/>
        <v>0.0069292208166401468</v>
      </c>
    </row>
    <row r="24" spans="1:9" ht="15">
      <c r="A24" s="3">
        <f t="shared" si="0"/>
        <v>7021</v>
      </c>
      <c r="B24" s="5" t="s">
        <v>135</v>
      </c>
      <c r="C24" s="63" t="s">
        <v>15</v>
      </c>
      <c r="D24" s="63" t="s">
        <v>404</v>
      </c>
      <c r="E24" s="68">
        <f t="shared" si="1"/>
        <v>8760</v>
      </c>
      <c r="F24" s="44">
        <f>HLOOKUP(D24,'Emission Factor Methodology'!$B$6:$I$7,2,0)</f>
        <v>0.0067607430986224692</v>
      </c>
      <c r="G24" s="43">
        <f>IFERROR(VLOOKUP(C24,'Emission Factor Methodology'!$A$11:$I$21,MATCH(D24,'Emission Factor Methodology'!$A$11:$I$11,0),0),0)</f>
        <v>0.0038999999999999998</v>
      </c>
      <c r="H24" s="44">
        <f>IFERROR((1-VLOOKUP(C24,'Emission Factor Methodology'!$A$25:$I$34,MATCH(D24,'Emission Factor Methodology'!$A$25:$I$25,0),0)),0)</f>
        <v>0.030000000000000027</v>
      </c>
      <c r="I24" s="43">
        <f t="shared" si="2"/>
        <v>0.0069292208166401468</v>
      </c>
    </row>
    <row r="25" spans="1:9" ht="15">
      <c r="A25" s="3">
        <f t="shared" si="0"/>
        <v>7022</v>
      </c>
      <c r="B25" s="5" t="s">
        <v>139</v>
      </c>
      <c r="C25" s="63" t="s">
        <v>12</v>
      </c>
      <c r="D25" s="63" t="s">
        <v>404</v>
      </c>
      <c r="E25" s="68">
        <f t="shared" si="1"/>
        <v>8760</v>
      </c>
      <c r="F25" s="44">
        <f>HLOOKUP(D25,'Emission Factor Methodology'!$B$6:$I$7,2,0)</f>
        <v>0.0067607430986224692</v>
      </c>
      <c r="G25" s="43">
        <f>IFERROR(VLOOKUP(C25,'Emission Factor Methodology'!$A$11:$I$21,MATCH(D25,'Emission Factor Methodology'!$A$11:$I$11,0),0),0)</f>
        <v>0.0132</v>
      </c>
      <c r="H25" s="44">
        <f>IFERROR((1-VLOOKUP(C25,'Emission Factor Methodology'!$A$25:$I$34,MATCH(D25,'Emission Factor Methodology'!$A$25:$I$25,0),0)),0)</f>
        <v>0.030000000000000027</v>
      </c>
      <c r="I25" s="43">
        <f t="shared" si="2"/>
        <v>0.023452747379397423</v>
      </c>
    </row>
    <row r="26" spans="1:9" ht="15">
      <c r="A26" s="3">
        <f t="shared" si="0"/>
        <v>7023</v>
      </c>
      <c r="B26" s="5" t="s">
        <v>140</v>
      </c>
      <c r="C26" s="63" t="s">
        <v>15</v>
      </c>
      <c r="D26" s="63" t="s">
        <v>404</v>
      </c>
      <c r="E26" s="68">
        <f t="shared" si="1"/>
        <v>8760</v>
      </c>
      <c r="F26" s="44">
        <f>HLOOKUP(D26,'Emission Factor Methodology'!$B$6:$I$7,2,0)</f>
        <v>0.0067607430986224692</v>
      </c>
      <c r="G26" s="43">
        <f>IFERROR(VLOOKUP(C26,'Emission Factor Methodology'!$A$11:$I$21,MATCH(D26,'Emission Factor Methodology'!$A$11:$I$11,0),0),0)</f>
        <v>0.0038999999999999998</v>
      </c>
      <c r="H26" s="44">
        <f>IFERROR((1-VLOOKUP(C26,'Emission Factor Methodology'!$A$25:$I$34,MATCH(D26,'Emission Factor Methodology'!$A$25:$I$25,0),0)),0)</f>
        <v>0.030000000000000027</v>
      </c>
      <c r="I26" s="43">
        <f t="shared" si="2"/>
        <v>0.0069292208166401468</v>
      </c>
    </row>
    <row r="27" spans="1:9" ht="15">
      <c r="A27" s="3">
        <f t="shared" si="0"/>
        <v>7024</v>
      </c>
      <c r="B27" s="5" t="s">
        <v>353</v>
      </c>
      <c r="C27" s="63" t="s">
        <v>15</v>
      </c>
      <c r="D27" s="63" t="s">
        <v>404</v>
      </c>
      <c r="E27" s="68">
        <f t="shared" si="1"/>
        <v>8760</v>
      </c>
      <c r="F27" s="44">
        <f>HLOOKUP(D27,'Emission Factor Methodology'!$B$6:$I$7,2,0)</f>
        <v>0.0067607430986224692</v>
      </c>
      <c r="G27" s="43">
        <f>IFERROR(VLOOKUP(C27,'Emission Factor Methodology'!$A$11:$I$21,MATCH(D27,'Emission Factor Methodology'!$A$11:$I$11,0),0),0)</f>
        <v>0.0038999999999999998</v>
      </c>
      <c r="H27" s="44">
        <f>IFERROR((1-VLOOKUP(C27,'Emission Factor Methodology'!$A$25:$I$34,MATCH(D27,'Emission Factor Methodology'!$A$25:$I$25,0),0)),0)</f>
        <v>0.030000000000000027</v>
      </c>
      <c r="I27" s="43">
        <f t="shared" si="2"/>
        <v>0.0069292208166401468</v>
      </c>
    </row>
    <row r="28" spans="1:9" ht="15">
      <c r="A28" s="3">
        <f t="shared" si="0"/>
        <v>7025</v>
      </c>
      <c r="B28" s="5" t="s">
        <v>228</v>
      </c>
      <c r="C28" s="63" t="s">
        <v>15</v>
      </c>
      <c r="D28" s="63" t="s">
        <v>404</v>
      </c>
      <c r="E28" s="68">
        <f t="shared" si="1"/>
        <v>8760</v>
      </c>
      <c r="F28" s="44">
        <f>HLOOKUP(D28,'Emission Factor Methodology'!$B$6:$I$7,2,0)</f>
        <v>0.0067607430986224692</v>
      </c>
      <c r="G28" s="43">
        <f>IFERROR(VLOOKUP(C28,'Emission Factor Methodology'!$A$11:$I$21,MATCH(D28,'Emission Factor Methodology'!$A$11:$I$11,0),0),0)</f>
        <v>0.0038999999999999998</v>
      </c>
      <c r="H28" s="44">
        <f>IFERROR((1-VLOOKUP(C28,'Emission Factor Methodology'!$A$25:$I$34,MATCH(D28,'Emission Factor Methodology'!$A$25:$I$25,0),0)),0)</f>
        <v>0.030000000000000027</v>
      </c>
      <c r="I28" s="43">
        <f t="shared" si="2"/>
        <v>0.0069292208166401468</v>
      </c>
    </row>
    <row r="29" spans="1:9" ht="15">
      <c r="A29" s="3">
        <f t="shared" si="0"/>
        <v>7026</v>
      </c>
      <c r="B29" s="5" t="s">
        <v>354</v>
      </c>
      <c r="C29" s="63" t="s">
        <v>12</v>
      </c>
      <c r="D29" s="63" t="s">
        <v>404</v>
      </c>
      <c r="E29" s="68">
        <f t="shared" si="1"/>
        <v>8760</v>
      </c>
      <c r="F29" s="44">
        <f>HLOOKUP(D29,'Emission Factor Methodology'!$B$6:$I$7,2,0)</f>
        <v>0.0067607430986224692</v>
      </c>
      <c r="G29" s="43">
        <f>IFERROR(VLOOKUP(C29,'Emission Factor Methodology'!$A$11:$I$21,MATCH(D29,'Emission Factor Methodology'!$A$11:$I$11,0),0),0)</f>
        <v>0.0132</v>
      </c>
      <c r="H29" s="44">
        <f>IFERROR((1-VLOOKUP(C29,'Emission Factor Methodology'!$A$25:$I$34,MATCH(D29,'Emission Factor Methodology'!$A$25:$I$25,0),0)),0)</f>
        <v>0.030000000000000027</v>
      </c>
      <c r="I29" s="43">
        <f t="shared" si="2"/>
        <v>0.023452747379397423</v>
      </c>
    </row>
    <row r="30" spans="1:9" ht="15">
      <c r="A30" s="3">
        <f t="shared" si="0"/>
        <v>7027</v>
      </c>
      <c r="B30" s="5" t="s">
        <v>140</v>
      </c>
      <c r="C30" s="63" t="s">
        <v>15</v>
      </c>
      <c r="D30" s="63" t="s">
        <v>404</v>
      </c>
      <c r="E30" s="68">
        <f t="shared" si="1"/>
        <v>8760</v>
      </c>
      <c r="F30" s="44">
        <f>HLOOKUP(D30,'Emission Factor Methodology'!$B$6:$I$7,2,0)</f>
        <v>0.0067607430986224692</v>
      </c>
      <c r="G30" s="43">
        <f>IFERROR(VLOOKUP(C30,'Emission Factor Methodology'!$A$11:$I$21,MATCH(D30,'Emission Factor Methodology'!$A$11:$I$11,0),0),0)</f>
        <v>0.0038999999999999998</v>
      </c>
      <c r="H30" s="44">
        <f>IFERROR((1-VLOOKUP(C30,'Emission Factor Methodology'!$A$25:$I$34,MATCH(D30,'Emission Factor Methodology'!$A$25:$I$25,0),0)),0)</f>
        <v>0.030000000000000027</v>
      </c>
      <c r="I30" s="43">
        <f t="shared" si="2"/>
        <v>0.0069292208166401468</v>
      </c>
    </row>
    <row r="31" spans="1:9" ht="15">
      <c r="A31" s="3">
        <f t="shared" si="0"/>
        <v>7028</v>
      </c>
      <c r="B31" s="5" t="s">
        <v>137</v>
      </c>
      <c r="C31" s="63" t="s">
        <v>15</v>
      </c>
      <c r="D31" s="63" t="s">
        <v>404</v>
      </c>
      <c r="E31" s="68">
        <f t="shared" si="1"/>
        <v>8760</v>
      </c>
      <c r="F31" s="44">
        <f>HLOOKUP(D31,'Emission Factor Methodology'!$B$6:$I$7,2,0)</f>
        <v>0.0067607430986224692</v>
      </c>
      <c r="G31" s="43">
        <f>IFERROR(VLOOKUP(C31,'Emission Factor Methodology'!$A$11:$I$21,MATCH(D31,'Emission Factor Methodology'!$A$11:$I$11,0),0),0)</f>
        <v>0.0038999999999999998</v>
      </c>
      <c r="H31" s="44">
        <f>IFERROR((1-VLOOKUP(C31,'Emission Factor Methodology'!$A$25:$I$34,MATCH(D31,'Emission Factor Methodology'!$A$25:$I$25,0),0)),0)</f>
        <v>0.030000000000000027</v>
      </c>
      <c r="I31" s="43">
        <f t="shared" si="2"/>
        <v>0.0069292208166401468</v>
      </c>
    </row>
    <row r="32" spans="1:9" ht="15">
      <c r="A32" s="3">
        <f t="shared" si="0"/>
        <v>7029</v>
      </c>
      <c r="B32" s="5" t="s">
        <v>349</v>
      </c>
      <c r="C32" s="63" t="s">
        <v>15</v>
      </c>
      <c r="D32" s="63" t="s">
        <v>404</v>
      </c>
      <c r="E32" s="68">
        <f t="shared" si="1"/>
        <v>8760</v>
      </c>
      <c r="F32" s="44">
        <f>HLOOKUP(D32,'Emission Factor Methodology'!$B$6:$I$7,2,0)</f>
        <v>0.0067607430986224692</v>
      </c>
      <c r="G32" s="43">
        <f>IFERROR(VLOOKUP(C32,'Emission Factor Methodology'!$A$11:$I$21,MATCH(D32,'Emission Factor Methodology'!$A$11:$I$11,0),0),0)</f>
        <v>0.0038999999999999998</v>
      </c>
      <c r="H32" s="44">
        <f>IFERROR((1-VLOOKUP(C32,'Emission Factor Methodology'!$A$25:$I$34,MATCH(D32,'Emission Factor Methodology'!$A$25:$I$25,0),0)),0)</f>
        <v>0.030000000000000027</v>
      </c>
      <c r="I32" s="43">
        <f t="shared" si="2"/>
        <v>0.0069292208166401468</v>
      </c>
    </row>
    <row r="33" spans="1:9" ht="15">
      <c r="A33" s="3">
        <f t="shared" si="0"/>
        <v>7030</v>
      </c>
      <c r="B33" s="5" t="s">
        <v>349</v>
      </c>
      <c r="C33" s="63" t="s">
        <v>15</v>
      </c>
      <c r="D33" s="63" t="s">
        <v>404</v>
      </c>
      <c r="E33" s="68">
        <f t="shared" si="1"/>
        <v>8760</v>
      </c>
      <c r="F33" s="44">
        <f>HLOOKUP(D33,'Emission Factor Methodology'!$B$6:$I$7,2,0)</f>
        <v>0.0067607430986224692</v>
      </c>
      <c r="G33" s="43">
        <f>IFERROR(VLOOKUP(C33,'Emission Factor Methodology'!$A$11:$I$21,MATCH(D33,'Emission Factor Methodology'!$A$11:$I$11,0),0),0)</f>
        <v>0.0038999999999999998</v>
      </c>
      <c r="H33" s="44">
        <f>IFERROR((1-VLOOKUP(C33,'Emission Factor Methodology'!$A$25:$I$34,MATCH(D33,'Emission Factor Methodology'!$A$25:$I$25,0),0)),0)</f>
        <v>0.030000000000000027</v>
      </c>
      <c r="I33" s="43">
        <f t="shared" si="2"/>
        <v>0.0069292208166401468</v>
      </c>
    </row>
    <row r="34" spans="1:9" ht="15">
      <c r="A34" s="3">
        <f t="shared" si="0"/>
        <v>7031</v>
      </c>
      <c r="B34" s="5" t="s">
        <v>228</v>
      </c>
      <c r="C34" s="63" t="s">
        <v>15</v>
      </c>
      <c r="D34" s="63" t="s">
        <v>404</v>
      </c>
      <c r="E34" s="68">
        <f t="shared" si="1"/>
        <v>8760</v>
      </c>
      <c r="F34" s="44">
        <f>HLOOKUP(D34,'Emission Factor Methodology'!$B$6:$I$7,2,0)</f>
        <v>0.0067607430986224692</v>
      </c>
      <c r="G34" s="43">
        <f>IFERROR(VLOOKUP(C34,'Emission Factor Methodology'!$A$11:$I$21,MATCH(D34,'Emission Factor Methodology'!$A$11:$I$11,0),0),0)</f>
        <v>0.0038999999999999998</v>
      </c>
      <c r="H34" s="44">
        <f>IFERROR((1-VLOOKUP(C34,'Emission Factor Methodology'!$A$25:$I$34,MATCH(D34,'Emission Factor Methodology'!$A$25:$I$25,0),0)),0)</f>
        <v>0.030000000000000027</v>
      </c>
      <c r="I34" s="43">
        <f t="shared" si="2"/>
        <v>0.0069292208166401468</v>
      </c>
    </row>
    <row r="35" spans="1:9" ht="15">
      <c r="A35" s="3">
        <f t="shared" si="0"/>
        <v>7032</v>
      </c>
      <c r="B35" s="5" t="s">
        <v>137</v>
      </c>
      <c r="C35" s="63" t="s">
        <v>15</v>
      </c>
      <c r="D35" s="63" t="s">
        <v>404</v>
      </c>
      <c r="E35" s="68">
        <f t="shared" si="1"/>
        <v>8760</v>
      </c>
      <c r="F35" s="44">
        <f>HLOOKUP(D35,'Emission Factor Methodology'!$B$6:$I$7,2,0)</f>
        <v>0.0067607430986224692</v>
      </c>
      <c r="G35" s="43">
        <f>IFERROR(VLOOKUP(C35,'Emission Factor Methodology'!$A$11:$I$21,MATCH(D35,'Emission Factor Methodology'!$A$11:$I$11,0),0),0)</f>
        <v>0.0038999999999999998</v>
      </c>
      <c r="H35" s="44">
        <f>IFERROR((1-VLOOKUP(C35,'Emission Factor Methodology'!$A$25:$I$34,MATCH(D35,'Emission Factor Methodology'!$A$25:$I$25,0),0)),0)</f>
        <v>0.030000000000000027</v>
      </c>
      <c r="I35" s="43">
        <f t="shared" si="2"/>
        <v>0.0069292208166401468</v>
      </c>
    </row>
    <row r="36" spans="1:9" ht="15">
      <c r="A36" s="3">
        <f t="shared" si="0"/>
        <v>7033</v>
      </c>
      <c r="B36" s="5" t="s">
        <v>140</v>
      </c>
      <c r="C36" s="63" t="s">
        <v>15</v>
      </c>
      <c r="D36" s="63" t="s">
        <v>404</v>
      </c>
      <c r="E36" s="68">
        <f t="shared" si="1"/>
        <v>8760</v>
      </c>
      <c r="F36" s="44">
        <f>HLOOKUP(D36,'Emission Factor Methodology'!$B$6:$I$7,2,0)</f>
        <v>0.0067607430986224692</v>
      </c>
      <c r="G36" s="43">
        <f>IFERROR(VLOOKUP(C36,'Emission Factor Methodology'!$A$11:$I$21,MATCH(D36,'Emission Factor Methodology'!$A$11:$I$11,0),0),0)</f>
        <v>0.0038999999999999998</v>
      </c>
      <c r="H36" s="44">
        <f>IFERROR((1-VLOOKUP(C36,'Emission Factor Methodology'!$A$25:$I$34,MATCH(D36,'Emission Factor Methodology'!$A$25:$I$25,0),0)),0)</f>
        <v>0.030000000000000027</v>
      </c>
      <c r="I36" s="43">
        <f t="shared" si="2"/>
        <v>0.0069292208166401468</v>
      </c>
    </row>
    <row r="37" spans="1:9" ht="15">
      <c r="A37" s="3">
        <f t="shared" si="0"/>
        <v>7034</v>
      </c>
      <c r="B37" s="5" t="s">
        <v>139</v>
      </c>
      <c r="C37" s="63" t="s">
        <v>12</v>
      </c>
      <c r="D37" s="63" t="s">
        <v>404</v>
      </c>
      <c r="E37" s="68">
        <f t="shared" si="1"/>
        <v>8760</v>
      </c>
      <c r="F37" s="44">
        <f>HLOOKUP(D37,'Emission Factor Methodology'!$B$6:$I$7,2,0)</f>
        <v>0.0067607430986224692</v>
      </c>
      <c r="G37" s="43">
        <f>IFERROR(VLOOKUP(C37,'Emission Factor Methodology'!$A$11:$I$21,MATCH(D37,'Emission Factor Methodology'!$A$11:$I$11,0),0),0)</f>
        <v>0.0132</v>
      </c>
      <c r="H37" s="44">
        <f>IFERROR((1-VLOOKUP(C37,'Emission Factor Methodology'!$A$25:$I$34,MATCH(D37,'Emission Factor Methodology'!$A$25:$I$25,0),0)),0)</f>
        <v>0.030000000000000027</v>
      </c>
      <c r="I37" s="43">
        <f t="shared" si="2"/>
        <v>0.023452747379397423</v>
      </c>
    </row>
    <row r="38" spans="1:9" ht="15">
      <c r="A38" s="3">
        <f t="shared" si="0"/>
        <v>7035</v>
      </c>
      <c r="B38" s="5" t="s">
        <v>349</v>
      </c>
      <c r="C38" s="63" t="s">
        <v>15</v>
      </c>
      <c r="D38" s="63" t="s">
        <v>404</v>
      </c>
      <c r="E38" s="68">
        <f t="shared" si="1"/>
        <v>8760</v>
      </c>
      <c r="F38" s="44">
        <f>HLOOKUP(D38,'Emission Factor Methodology'!$B$6:$I$7,2,0)</f>
        <v>0.0067607430986224692</v>
      </c>
      <c r="G38" s="43">
        <f>IFERROR(VLOOKUP(C38,'Emission Factor Methodology'!$A$11:$I$21,MATCH(D38,'Emission Factor Methodology'!$A$11:$I$11,0),0),0)</f>
        <v>0.0038999999999999998</v>
      </c>
      <c r="H38" s="44">
        <f>IFERROR((1-VLOOKUP(C38,'Emission Factor Methodology'!$A$25:$I$34,MATCH(D38,'Emission Factor Methodology'!$A$25:$I$25,0),0)),0)</f>
        <v>0.030000000000000027</v>
      </c>
      <c r="I38" s="43">
        <f t="shared" si="2"/>
        <v>0.0069292208166401468</v>
      </c>
    </row>
    <row r="39" spans="1:9" ht="15">
      <c r="A39" s="3">
        <f t="shared" si="0"/>
        <v>7036</v>
      </c>
      <c r="B39" s="5" t="s">
        <v>349</v>
      </c>
      <c r="C39" s="63" t="s">
        <v>15</v>
      </c>
      <c r="D39" s="63" t="s">
        <v>404</v>
      </c>
      <c r="E39" s="68">
        <f t="shared" si="1"/>
        <v>8760</v>
      </c>
      <c r="F39" s="44">
        <f>HLOOKUP(D39,'Emission Factor Methodology'!$B$6:$I$7,2,0)</f>
        <v>0.0067607430986224692</v>
      </c>
      <c r="G39" s="43">
        <f>IFERROR(VLOOKUP(C39,'Emission Factor Methodology'!$A$11:$I$21,MATCH(D39,'Emission Factor Methodology'!$A$11:$I$11,0),0),0)</f>
        <v>0.0038999999999999998</v>
      </c>
      <c r="H39" s="44">
        <f>IFERROR((1-VLOOKUP(C39,'Emission Factor Methodology'!$A$25:$I$34,MATCH(D39,'Emission Factor Methodology'!$A$25:$I$25,0),0)),0)</f>
        <v>0.030000000000000027</v>
      </c>
      <c r="I39" s="43">
        <f t="shared" si="2"/>
        <v>0.0069292208166401468</v>
      </c>
    </row>
    <row r="40" spans="1:9" ht="15">
      <c r="A40" s="3">
        <f t="shared" si="0"/>
        <v>7037</v>
      </c>
      <c r="B40" s="5" t="s">
        <v>228</v>
      </c>
      <c r="C40" s="63" t="s">
        <v>15</v>
      </c>
      <c r="D40" s="63" t="s">
        <v>404</v>
      </c>
      <c r="E40" s="68">
        <f t="shared" si="1"/>
        <v>8760</v>
      </c>
      <c r="F40" s="44">
        <f>HLOOKUP(D40,'Emission Factor Methodology'!$B$6:$I$7,2,0)</f>
        <v>0.0067607430986224692</v>
      </c>
      <c r="G40" s="43">
        <f>IFERROR(VLOOKUP(C40,'Emission Factor Methodology'!$A$11:$I$21,MATCH(D40,'Emission Factor Methodology'!$A$11:$I$11,0),0),0)</f>
        <v>0.0038999999999999998</v>
      </c>
      <c r="H40" s="44">
        <f>IFERROR((1-VLOOKUP(C40,'Emission Factor Methodology'!$A$25:$I$34,MATCH(D40,'Emission Factor Methodology'!$A$25:$I$25,0),0)),0)</f>
        <v>0.030000000000000027</v>
      </c>
      <c r="I40" s="43">
        <f t="shared" si="2"/>
        <v>0.0069292208166401468</v>
      </c>
    </row>
    <row r="41" spans="1:9" ht="15">
      <c r="A41" s="3">
        <f t="shared" si="0"/>
        <v>7038</v>
      </c>
      <c r="B41" s="5" t="s">
        <v>137</v>
      </c>
      <c r="C41" s="63" t="s">
        <v>15</v>
      </c>
      <c r="D41" s="63" t="s">
        <v>404</v>
      </c>
      <c r="E41" s="68">
        <f t="shared" si="1"/>
        <v>8760</v>
      </c>
      <c r="F41" s="44">
        <f>HLOOKUP(D41,'Emission Factor Methodology'!$B$6:$I$7,2,0)</f>
        <v>0.0067607430986224692</v>
      </c>
      <c r="G41" s="43">
        <f>IFERROR(VLOOKUP(C41,'Emission Factor Methodology'!$A$11:$I$21,MATCH(D41,'Emission Factor Methodology'!$A$11:$I$11,0),0),0)</f>
        <v>0.0038999999999999998</v>
      </c>
      <c r="H41" s="44">
        <f>IFERROR((1-VLOOKUP(C41,'Emission Factor Methodology'!$A$25:$I$34,MATCH(D41,'Emission Factor Methodology'!$A$25:$I$25,0),0)),0)</f>
        <v>0.030000000000000027</v>
      </c>
      <c r="I41" s="43">
        <f t="shared" si="2"/>
        <v>0.0069292208166401468</v>
      </c>
    </row>
    <row r="42" spans="1:9" ht="15">
      <c r="A42" s="3">
        <f t="shared" si="0"/>
        <v>7039</v>
      </c>
      <c r="B42" s="5" t="s">
        <v>140</v>
      </c>
      <c r="C42" s="63" t="s">
        <v>15</v>
      </c>
      <c r="D42" s="63" t="s">
        <v>404</v>
      </c>
      <c r="E42" s="68">
        <f t="shared" si="1"/>
        <v>8760</v>
      </c>
      <c r="F42" s="44">
        <f>HLOOKUP(D42,'Emission Factor Methodology'!$B$6:$I$7,2,0)</f>
        <v>0.0067607430986224692</v>
      </c>
      <c r="G42" s="43">
        <f>IFERROR(VLOOKUP(C42,'Emission Factor Methodology'!$A$11:$I$21,MATCH(D42,'Emission Factor Methodology'!$A$11:$I$11,0),0),0)</f>
        <v>0.0038999999999999998</v>
      </c>
      <c r="H42" s="44">
        <f>IFERROR((1-VLOOKUP(C42,'Emission Factor Methodology'!$A$25:$I$34,MATCH(D42,'Emission Factor Methodology'!$A$25:$I$25,0),0)),0)</f>
        <v>0.030000000000000027</v>
      </c>
      <c r="I42" s="43">
        <f t="shared" si="2"/>
        <v>0.0069292208166401468</v>
      </c>
    </row>
    <row r="43" spans="1:9" ht="15">
      <c r="A43" s="3">
        <f t="shared" si="0"/>
        <v>7040</v>
      </c>
      <c r="B43" s="5" t="s">
        <v>139</v>
      </c>
      <c r="C43" s="63" t="s">
        <v>12</v>
      </c>
      <c r="D43" s="63" t="s">
        <v>404</v>
      </c>
      <c r="E43" s="68">
        <f t="shared" si="1"/>
        <v>8760</v>
      </c>
      <c r="F43" s="44">
        <f>HLOOKUP(D43,'Emission Factor Methodology'!$B$6:$I$7,2,0)</f>
        <v>0.0067607430986224692</v>
      </c>
      <c r="G43" s="43">
        <f>IFERROR(VLOOKUP(C43,'Emission Factor Methodology'!$A$11:$I$21,MATCH(D43,'Emission Factor Methodology'!$A$11:$I$11,0),0),0)</f>
        <v>0.0132</v>
      </c>
      <c r="H43" s="44">
        <f>IFERROR((1-VLOOKUP(C43,'Emission Factor Methodology'!$A$25:$I$34,MATCH(D43,'Emission Factor Methodology'!$A$25:$I$25,0),0)),0)</f>
        <v>0.030000000000000027</v>
      </c>
      <c r="I43" s="43">
        <f t="shared" si="2"/>
        <v>0.023452747379397423</v>
      </c>
    </row>
    <row r="44" spans="1:9" ht="15">
      <c r="A44" s="3">
        <f t="shared" si="0"/>
        <v>7041</v>
      </c>
      <c r="B44" s="5" t="s">
        <v>349</v>
      </c>
      <c r="C44" s="63" t="s">
        <v>15</v>
      </c>
      <c r="D44" s="63" t="s">
        <v>404</v>
      </c>
      <c r="E44" s="68">
        <f t="shared" si="1"/>
        <v>8760</v>
      </c>
      <c r="F44" s="44">
        <f>HLOOKUP(D44,'Emission Factor Methodology'!$B$6:$I$7,2,0)</f>
        <v>0.0067607430986224692</v>
      </c>
      <c r="G44" s="43">
        <f>IFERROR(VLOOKUP(C44,'Emission Factor Methodology'!$A$11:$I$21,MATCH(D44,'Emission Factor Methodology'!$A$11:$I$11,0),0),0)</f>
        <v>0.0038999999999999998</v>
      </c>
      <c r="H44" s="44">
        <f>IFERROR((1-VLOOKUP(C44,'Emission Factor Methodology'!$A$25:$I$34,MATCH(D44,'Emission Factor Methodology'!$A$25:$I$25,0),0)),0)</f>
        <v>0.030000000000000027</v>
      </c>
      <c r="I44" s="43">
        <f t="shared" si="2"/>
        <v>0.0069292208166401468</v>
      </c>
    </row>
    <row r="45" spans="1:9" ht="15">
      <c r="A45" s="3">
        <f t="shared" si="0"/>
        <v>7042</v>
      </c>
      <c r="B45" s="5" t="s">
        <v>349</v>
      </c>
      <c r="C45" s="63" t="s">
        <v>15</v>
      </c>
      <c r="D45" s="63" t="s">
        <v>404</v>
      </c>
      <c r="E45" s="68">
        <f t="shared" si="1"/>
        <v>8760</v>
      </c>
      <c r="F45" s="44">
        <f>HLOOKUP(D45,'Emission Factor Methodology'!$B$6:$I$7,2,0)</f>
        <v>0.0067607430986224692</v>
      </c>
      <c r="G45" s="43">
        <f>IFERROR(VLOOKUP(C45,'Emission Factor Methodology'!$A$11:$I$21,MATCH(D45,'Emission Factor Methodology'!$A$11:$I$11,0),0),0)</f>
        <v>0.0038999999999999998</v>
      </c>
      <c r="H45" s="44">
        <f>IFERROR((1-VLOOKUP(C45,'Emission Factor Methodology'!$A$25:$I$34,MATCH(D45,'Emission Factor Methodology'!$A$25:$I$25,0),0)),0)</f>
        <v>0.030000000000000027</v>
      </c>
      <c r="I45" s="43">
        <f t="shared" si="2"/>
        <v>0.0069292208166401468</v>
      </c>
    </row>
    <row r="46" spans="1:9" ht="15">
      <c r="A46" s="3">
        <f t="shared" si="0"/>
        <v>7043</v>
      </c>
      <c r="B46" s="5" t="s">
        <v>228</v>
      </c>
      <c r="C46" s="63" t="s">
        <v>15</v>
      </c>
      <c r="D46" s="63" t="s">
        <v>404</v>
      </c>
      <c r="E46" s="68">
        <f t="shared" si="1"/>
        <v>8760</v>
      </c>
      <c r="F46" s="44">
        <f>HLOOKUP(D46,'Emission Factor Methodology'!$B$6:$I$7,2,0)</f>
        <v>0.0067607430986224692</v>
      </c>
      <c r="G46" s="43">
        <f>IFERROR(VLOOKUP(C46,'Emission Factor Methodology'!$A$11:$I$21,MATCH(D46,'Emission Factor Methodology'!$A$11:$I$11,0),0),0)</f>
        <v>0.0038999999999999998</v>
      </c>
      <c r="H46" s="44">
        <f>IFERROR((1-VLOOKUP(C46,'Emission Factor Methodology'!$A$25:$I$34,MATCH(D46,'Emission Factor Methodology'!$A$25:$I$25,0),0)),0)</f>
        <v>0.030000000000000027</v>
      </c>
      <c r="I46" s="43">
        <f t="shared" si="2"/>
        <v>0.0069292208166401468</v>
      </c>
    </row>
    <row r="47" spans="1:9" ht="15">
      <c r="A47" s="3">
        <f t="shared" si="0"/>
        <v>7044</v>
      </c>
      <c r="B47" s="5" t="s">
        <v>137</v>
      </c>
      <c r="C47" s="63" t="s">
        <v>15</v>
      </c>
      <c r="D47" s="63" t="s">
        <v>404</v>
      </c>
      <c r="E47" s="68">
        <f t="shared" si="1"/>
        <v>8760</v>
      </c>
      <c r="F47" s="44">
        <f>HLOOKUP(D47,'Emission Factor Methodology'!$B$6:$I$7,2,0)</f>
        <v>0.0067607430986224692</v>
      </c>
      <c r="G47" s="43">
        <f>IFERROR(VLOOKUP(C47,'Emission Factor Methodology'!$A$11:$I$21,MATCH(D47,'Emission Factor Methodology'!$A$11:$I$11,0),0),0)</f>
        <v>0.0038999999999999998</v>
      </c>
      <c r="H47" s="44">
        <f>IFERROR((1-VLOOKUP(C47,'Emission Factor Methodology'!$A$25:$I$34,MATCH(D47,'Emission Factor Methodology'!$A$25:$I$25,0),0)),0)</f>
        <v>0.030000000000000027</v>
      </c>
      <c r="I47" s="43">
        <f t="shared" si="2"/>
        <v>0.0069292208166401468</v>
      </c>
    </row>
    <row r="48" spans="1:9" ht="15">
      <c r="A48" s="3">
        <f t="shared" si="0"/>
        <v>7045</v>
      </c>
      <c r="B48" s="5" t="s">
        <v>140</v>
      </c>
      <c r="C48" s="63" t="s">
        <v>15</v>
      </c>
      <c r="D48" s="63" t="s">
        <v>404</v>
      </c>
      <c r="E48" s="68">
        <f t="shared" si="1"/>
        <v>8760</v>
      </c>
      <c r="F48" s="44">
        <f>HLOOKUP(D48,'Emission Factor Methodology'!$B$6:$I$7,2,0)</f>
        <v>0.0067607430986224692</v>
      </c>
      <c r="G48" s="43">
        <f>IFERROR(VLOOKUP(C48,'Emission Factor Methodology'!$A$11:$I$21,MATCH(D48,'Emission Factor Methodology'!$A$11:$I$11,0),0),0)</f>
        <v>0.0038999999999999998</v>
      </c>
      <c r="H48" s="44">
        <f>IFERROR((1-VLOOKUP(C48,'Emission Factor Methodology'!$A$25:$I$34,MATCH(D48,'Emission Factor Methodology'!$A$25:$I$25,0),0)),0)</f>
        <v>0.030000000000000027</v>
      </c>
      <c r="I48" s="43">
        <f t="shared" si="2"/>
        <v>0.0069292208166401468</v>
      </c>
    </row>
    <row r="49" spans="1:9" ht="15">
      <c r="A49" s="3">
        <f t="shared" si="0"/>
        <v>7046</v>
      </c>
      <c r="B49" s="5" t="s">
        <v>139</v>
      </c>
      <c r="C49" s="63" t="s">
        <v>12</v>
      </c>
      <c r="D49" s="63" t="s">
        <v>404</v>
      </c>
      <c r="E49" s="68">
        <f t="shared" si="1"/>
        <v>8760</v>
      </c>
      <c r="F49" s="44">
        <f>HLOOKUP(D49,'Emission Factor Methodology'!$B$6:$I$7,2,0)</f>
        <v>0.0067607430986224692</v>
      </c>
      <c r="G49" s="43">
        <f>IFERROR(VLOOKUP(C49,'Emission Factor Methodology'!$A$11:$I$21,MATCH(D49,'Emission Factor Methodology'!$A$11:$I$11,0),0),0)</f>
        <v>0.0132</v>
      </c>
      <c r="H49" s="44">
        <f>IFERROR((1-VLOOKUP(C49,'Emission Factor Methodology'!$A$25:$I$34,MATCH(D49,'Emission Factor Methodology'!$A$25:$I$25,0),0)),0)</f>
        <v>0.030000000000000027</v>
      </c>
      <c r="I49" s="43">
        <f t="shared" si="2"/>
        <v>0.023452747379397423</v>
      </c>
    </row>
    <row r="50" spans="1:9" ht="15">
      <c r="A50" s="3">
        <f t="shared" si="0"/>
        <v>7047</v>
      </c>
      <c r="B50" s="5" t="s">
        <v>349</v>
      </c>
      <c r="C50" s="63" t="s">
        <v>15</v>
      </c>
      <c r="D50" s="63" t="s">
        <v>404</v>
      </c>
      <c r="E50" s="68">
        <f t="shared" si="1"/>
        <v>8760</v>
      </c>
      <c r="F50" s="44">
        <f>HLOOKUP(D50,'Emission Factor Methodology'!$B$6:$I$7,2,0)</f>
        <v>0.0067607430986224692</v>
      </c>
      <c r="G50" s="43">
        <f>IFERROR(VLOOKUP(C50,'Emission Factor Methodology'!$A$11:$I$21,MATCH(D50,'Emission Factor Methodology'!$A$11:$I$11,0),0),0)</f>
        <v>0.0038999999999999998</v>
      </c>
      <c r="H50" s="44">
        <f>IFERROR((1-VLOOKUP(C50,'Emission Factor Methodology'!$A$25:$I$34,MATCH(D50,'Emission Factor Methodology'!$A$25:$I$25,0),0)),0)</f>
        <v>0.030000000000000027</v>
      </c>
      <c r="I50" s="43">
        <f t="shared" si="2"/>
        <v>0.0069292208166401468</v>
      </c>
    </row>
    <row r="51" spans="1:9" ht="15">
      <c r="A51" s="3">
        <f t="shared" si="0"/>
        <v>7048</v>
      </c>
      <c r="B51" s="5" t="s">
        <v>349</v>
      </c>
      <c r="C51" s="63" t="s">
        <v>15</v>
      </c>
      <c r="D51" s="63" t="s">
        <v>404</v>
      </c>
      <c r="E51" s="68">
        <f t="shared" si="1"/>
        <v>8760</v>
      </c>
      <c r="F51" s="44">
        <f>HLOOKUP(D51,'Emission Factor Methodology'!$B$6:$I$7,2,0)</f>
        <v>0.0067607430986224692</v>
      </c>
      <c r="G51" s="43">
        <f>IFERROR(VLOOKUP(C51,'Emission Factor Methodology'!$A$11:$I$21,MATCH(D51,'Emission Factor Methodology'!$A$11:$I$11,0),0),0)</f>
        <v>0.0038999999999999998</v>
      </c>
      <c r="H51" s="44">
        <f>IFERROR((1-VLOOKUP(C51,'Emission Factor Methodology'!$A$25:$I$34,MATCH(D51,'Emission Factor Methodology'!$A$25:$I$25,0),0)),0)</f>
        <v>0.030000000000000027</v>
      </c>
      <c r="I51" s="43">
        <f t="shared" si="2"/>
        <v>0.0069292208166401468</v>
      </c>
    </row>
    <row r="52" spans="1:9" ht="15">
      <c r="A52" s="3">
        <f t="shared" si="0"/>
        <v>7049</v>
      </c>
      <c r="B52" s="5" t="s">
        <v>355</v>
      </c>
      <c r="C52" s="63" t="s">
        <v>15</v>
      </c>
      <c r="D52" s="63" t="s">
        <v>404</v>
      </c>
      <c r="E52" s="68">
        <f t="shared" si="1"/>
        <v>8760</v>
      </c>
      <c r="F52" s="44">
        <f>HLOOKUP(D52,'Emission Factor Methodology'!$B$6:$I$7,2,0)</f>
        <v>0.0067607430986224692</v>
      </c>
      <c r="G52" s="43">
        <f>IFERROR(VLOOKUP(C52,'Emission Factor Methodology'!$A$11:$I$21,MATCH(D52,'Emission Factor Methodology'!$A$11:$I$11,0),0),0)</f>
        <v>0.0038999999999999998</v>
      </c>
      <c r="H52" s="44">
        <f>IFERROR((1-VLOOKUP(C52,'Emission Factor Methodology'!$A$25:$I$34,MATCH(D52,'Emission Factor Methodology'!$A$25:$I$25,0),0)),0)</f>
        <v>0.030000000000000027</v>
      </c>
      <c r="I52" s="43">
        <f t="shared" si="2"/>
        <v>0.0069292208166401468</v>
      </c>
    </row>
    <row r="53" spans="1:9" ht="15">
      <c r="A53" s="3">
        <f t="shared" si="0"/>
        <v>7050</v>
      </c>
      <c r="B53" s="5" t="s">
        <v>356</v>
      </c>
      <c r="C53" s="69" t="s">
        <v>15</v>
      </c>
      <c r="D53" s="63" t="s">
        <v>404</v>
      </c>
      <c r="E53" s="68">
        <f t="shared" si="1"/>
        <v>8760</v>
      </c>
      <c r="F53" s="44">
        <f>HLOOKUP(D53,'Emission Factor Methodology'!$B$6:$I$7,2,0)</f>
        <v>0.0067607430986224692</v>
      </c>
      <c r="G53" s="43">
        <f>IFERROR(VLOOKUP(C53,'Emission Factor Methodology'!$A$11:$I$21,MATCH(D53,'Emission Factor Methodology'!$A$11:$I$11,0),0),0)</f>
        <v>0.0038999999999999998</v>
      </c>
      <c r="H53" s="44">
        <f>IFERROR((1-VLOOKUP(C53,'Emission Factor Methodology'!$A$25:$I$34,MATCH(D53,'Emission Factor Methodology'!$A$25:$I$25,0),0)),0)</f>
        <v>0.030000000000000027</v>
      </c>
      <c r="I53" s="43">
        <f t="shared" si="2"/>
        <v>0.0069292208166401468</v>
      </c>
    </row>
    <row r="54" spans="1:9" ht="15">
      <c r="A54" s="3">
        <f t="shared" si="0"/>
        <v>7051</v>
      </c>
      <c r="B54" s="5" t="s">
        <v>356</v>
      </c>
      <c r="C54" s="69" t="s">
        <v>15</v>
      </c>
      <c r="D54" s="63" t="s">
        <v>404</v>
      </c>
      <c r="E54" s="68">
        <f t="shared" si="1"/>
        <v>8760</v>
      </c>
      <c r="F54" s="44">
        <f>HLOOKUP(D54,'Emission Factor Methodology'!$B$6:$I$7,2,0)</f>
        <v>0.0067607430986224692</v>
      </c>
      <c r="G54" s="43">
        <f>IFERROR(VLOOKUP(C54,'Emission Factor Methodology'!$A$11:$I$21,MATCH(D54,'Emission Factor Methodology'!$A$11:$I$11,0),0),0)</f>
        <v>0.0038999999999999998</v>
      </c>
      <c r="H54" s="44">
        <f>IFERROR((1-VLOOKUP(C54,'Emission Factor Methodology'!$A$25:$I$34,MATCH(D54,'Emission Factor Methodology'!$A$25:$I$25,0),0)),0)</f>
        <v>0.030000000000000027</v>
      </c>
      <c r="I54" s="43">
        <f t="shared" si="2"/>
        <v>0.0069292208166401468</v>
      </c>
    </row>
    <row r="55" spans="1:9" ht="15">
      <c r="A55" s="3">
        <f t="shared" si="0"/>
        <v>7052</v>
      </c>
      <c r="B55" s="5" t="s">
        <v>356</v>
      </c>
      <c r="C55" s="69" t="s">
        <v>15</v>
      </c>
      <c r="D55" s="63" t="s">
        <v>404</v>
      </c>
      <c r="E55" s="68">
        <f t="shared" si="1"/>
        <v>8760</v>
      </c>
      <c r="F55" s="44">
        <f>HLOOKUP(D55,'Emission Factor Methodology'!$B$6:$I$7,2,0)</f>
        <v>0.0067607430986224692</v>
      </c>
      <c r="G55" s="43">
        <f>IFERROR(VLOOKUP(C55,'Emission Factor Methodology'!$A$11:$I$21,MATCH(D55,'Emission Factor Methodology'!$A$11:$I$11,0),0),0)</f>
        <v>0.0038999999999999998</v>
      </c>
      <c r="H55" s="44">
        <f>IFERROR((1-VLOOKUP(C55,'Emission Factor Methodology'!$A$25:$I$34,MATCH(D55,'Emission Factor Methodology'!$A$25:$I$25,0),0)),0)</f>
        <v>0.030000000000000027</v>
      </c>
      <c r="I55" s="43">
        <f t="shared" si="2"/>
        <v>0.0069292208166401468</v>
      </c>
    </row>
    <row r="56" spans="1:9" ht="15">
      <c r="A56" s="3">
        <f t="shared" si="0"/>
        <v>7053</v>
      </c>
      <c r="B56" s="5" t="s">
        <v>356</v>
      </c>
      <c r="C56" s="69" t="s">
        <v>15</v>
      </c>
      <c r="D56" s="63" t="s">
        <v>404</v>
      </c>
      <c r="E56" s="68">
        <f t="shared" si="1"/>
        <v>8760</v>
      </c>
      <c r="F56" s="44">
        <f>HLOOKUP(D56,'Emission Factor Methodology'!$B$6:$I$7,2,0)</f>
        <v>0.0067607430986224692</v>
      </c>
      <c r="G56" s="43">
        <f>IFERROR(VLOOKUP(C56,'Emission Factor Methodology'!$A$11:$I$21,MATCH(D56,'Emission Factor Methodology'!$A$11:$I$11,0),0),0)</f>
        <v>0.0038999999999999998</v>
      </c>
      <c r="H56" s="44">
        <f>IFERROR((1-VLOOKUP(C56,'Emission Factor Methodology'!$A$25:$I$34,MATCH(D56,'Emission Factor Methodology'!$A$25:$I$25,0),0)),0)</f>
        <v>0.030000000000000027</v>
      </c>
      <c r="I56" s="43">
        <f t="shared" si="2"/>
        <v>0.0069292208166401468</v>
      </c>
    </row>
    <row r="57" spans="1:9" ht="15">
      <c r="A57" s="3">
        <f t="shared" si="0"/>
        <v>7054</v>
      </c>
      <c r="B57" s="5" t="s">
        <v>355</v>
      </c>
      <c r="C57" s="63" t="s">
        <v>15</v>
      </c>
      <c r="D57" s="63" t="s">
        <v>404</v>
      </c>
      <c r="E57" s="68">
        <f t="shared" si="1"/>
        <v>8760</v>
      </c>
      <c r="F57" s="44">
        <f>HLOOKUP(D57,'Emission Factor Methodology'!$B$6:$I$7,2,0)</f>
        <v>0.0067607430986224692</v>
      </c>
      <c r="G57" s="43">
        <f>IFERROR(VLOOKUP(C57,'Emission Factor Methodology'!$A$11:$I$21,MATCH(D57,'Emission Factor Methodology'!$A$11:$I$11,0),0),0)</f>
        <v>0.0038999999999999998</v>
      </c>
      <c r="H57" s="44">
        <f>IFERROR((1-VLOOKUP(C57,'Emission Factor Methodology'!$A$25:$I$34,MATCH(D57,'Emission Factor Methodology'!$A$25:$I$25,0),0)),0)</f>
        <v>0.030000000000000027</v>
      </c>
      <c r="I57" s="43">
        <f t="shared" si="2"/>
        <v>0.0069292208166401468</v>
      </c>
    </row>
    <row r="58" spans="1:9" ht="15">
      <c r="A58" s="3">
        <f t="shared" si="0"/>
        <v>7055</v>
      </c>
      <c r="B58" s="5" t="s">
        <v>357</v>
      </c>
      <c r="C58" s="63" t="s">
        <v>15</v>
      </c>
      <c r="D58" s="63" t="s">
        <v>404</v>
      </c>
      <c r="E58" s="68">
        <f t="shared" si="1"/>
        <v>8760</v>
      </c>
      <c r="F58" s="44">
        <f>HLOOKUP(D58,'Emission Factor Methodology'!$B$6:$I$7,2,0)</f>
        <v>0.0067607430986224692</v>
      </c>
      <c r="G58" s="43">
        <f>IFERROR(VLOOKUP(C58,'Emission Factor Methodology'!$A$11:$I$21,MATCH(D58,'Emission Factor Methodology'!$A$11:$I$11,0),0),0)</f>
        <v>0.0038999999999999998</v>
      </c>
      <c r="H58" s="44">
        <f>IFERROR((1-VLOOKUP(C58,'Emission Factor Methodology'!$A$25:$I$34,MATCH(D58,'Emission Factor Methodology'!$A$25:$I$25,0),0)),0)</f>
        <v>0.030000000000000027</v>
      </c>
      <c r="I58" s="43">
        <f t="shared" si="2"/>
        <v>0.0069292208166401468</v>
      </c>
    </row>
    <row r="59" spans="1:9" ht="15">
      <c r="A59" s="3">
        <f t="shared" si="0"/>
        <v>7056</v>
      </c>
      <c r="B59" s="5" t="s">
        <v>358</v>
      </c>
      <c r="C59" s="63" t="s">
        <v>15</v>
      </c>
      <c r="D59" s="63" t="s">
        <v>404</v>
      </c>
      <c r="E59" s="68">
        <f t="shared" si="1"/>
        <v>8760</v>
      </c>
      <c r="F59" s="44">
        <f>HLOOKUP(D59,'Emission Factor Methodology'!$B$6:$I$7,2,0)</f>
        <v>0.0067607430986224692</v>
      </c>
      <c r="G59" s="43">
        <f>IFERROR(VLOOKUP(C59,'Emission Factor Methodology'!$A$11:$I$21,MATCH(D59,'Emission Factor Methodology'!$A$11:$I$11,0),0),0)</f>
        <v>0.0038999999999999998</v>
      </c>
      <c r="H59" s="44">
        <f>IFERROR((1-VLOOKUP(C59,'Emission Factor Methodology'!$A$25:$I$34,MATCH(D59,'Emission Factor Methodology'!$A$25:$I$25,0),0)),0)</f>
        <v>0.030000000000000027</v>
      </c>
      <c r="I59" s="43">
        <f t="shared" si="2"/>
        <v>0.0069292208166401468</v>
      </c>
    </row>
    <row r="60" spans="1:9" ht="15">
      <c r="A60" s="3">
        <f t="shared" si="0"/>
        <v>7057</v>
      </c>
      <c r="B60" s="5" t="s">
        <v>359</v>
      </c>
      <c r="C60" s="63" t="s">
        <v>15</v>
      </c>
      <c r="D60" s="63" t="s">
        <v>404</v>
      </c>
      <c r="E60" s="68">
        <f t="shared" si="1"/>
        <v>8760</v>
      </c>
      <c r="F60" s="44">
        <f>HLOOKUP(D60,'Emission Factor Methodology'!$B$6:$I$7,2,0)</f>
        <v>0.0067607430986224692</v>
      </c>
      <c r="G60" s="43">
        <f>IFERROR(VLOOKUP(C60,'Emission Factor Methodology'!$A$11:$I$21,MATCH(D60,'Emission Factor Methodology'!$A$11:$I$11,0),0),0)</f>
        <v>0.0038999999999999998</v>
      </c>
      <c r="H60" s="44">
        <f>IFERROR((1-VLOOKUP(C60,'Emission Factor Methodology'!$A$25:$I$34,MATCH(D60,'Emission Factor Methodology'!$A$25:$I$25,0),0)),0)</f>
        <v>0.030000000000000027</v>
      </c>
      <c r="I60" s="43">
        <f t="shared" si="2"/>
        <v>0.0069292208166401468</v>
      </c>
    </row>
    <row r="61" spans="1:9" ht="15">
      <c r="A61" s="3">
        <f t="shared" si="0"/>
        <v>7058</v>
      </c>
      <c r="B61" s="5" t="s">
        <v>360</v>
      </c>
      <c r="C61" s="63" t="s">
        <v>15</v>
      </c>
      <c r="D61" s="63" t="s">
        <v>404</v>
      </c>
      <c r="E61" s="68">
        <f t="shared" si="1"/>
        <v>8760</v>
      </c>
      <c r="F61" s="44">
        <f>HLOOKUP(D61,'Emission Factor Methodology'!$B$6:$I$7,2,0)</f>
        <v>0.0067607430986224692</v>
      </c>
      <c r="G61" s="43">
        <f>IFERROR(VLOOKUP(C61,'Emission Factor Methodology'!$A$11:$I$21,MATCH(D61,'Emission Factor Methodology'!$A$11:$I$11,0),0),0)</f>
        <v>0.0038999999999999998</v>
      </c>
      <c r="H61" s="44">
        <f>IFERROR((1-VLOOKUP(C61,'Emission Factor Methodology'!$A$25:$I$34,MATCH(D61,'Emission Factor Methodology'!$A$25:$I$25,0),0)),0)</f>
        <v>0.030000000000000027</v>
      </c>
      <c r="I61" s="43">
        <f t="shared" si="2"/>
        <v>0.0069292208166401468</v>
      </c>
    </row>
    <row r="62" spans="3:7" ht="15">
      <c r="C62" s="63" t="s">
        <v>223</v>
      </c>
      <c r="G62" s="45"/>
    </row>
    <row r="63" spans="1:9" ht="15">
      <c r="A63" s="135" t="s">
        <v>361</v>
      </c>
      <c r="B63" s="135"/>
      <c r="C63" s="135"/>
      <c r="D63" s="135"/>
      <c r="E63" s="135"/>
      <c r="F63" s="135"/>
      <c r="G63" s="135"/>
      <c r="H63" s="135"/>
      <c r="I63" s="135"/>
    </row>
    <row r="64" spans="3:7" ht="15">
      <c r="C64" s="63" t="s">
        <v>223</v>
      </c>
      <c r="G64" s="45"/>
    </row>
    <row r="65" spans="3:7" ht="15">
      <c r="C65" s="63" t="s">
        <v>223</v>
      </c>
      <c r="G65" s="45"/>
    </row>
    <row r="66" spans="3:3" ht="15">
      <c r="C66" s="63" t="s">
        <v>223</v>
      </c>
    </row>
    <row r="67" spans="3:3" ht="15">
      <c r="C67" s="63" t="s">
        <v>223</v>
      </c>
    </row>
    <row r="68" spans="3:3" ht="15">
      <c r="C68" s="63" t="s">
        <v>223</v>
      </c>
    </row>
    <row r="69" spans="3:3" ht="15">
      <c r="C69" s="63" t="s">
        <v>223</v>
      </c>
    </row>
    <row r="70" spans="3:3" ht="15">
      <c r="C70" s="63" t="s">
        <v>223</v>
      </c>
    </row>
    <row r="71" spans="3:3" ht="15">
      <c r="C71" s="63" t="s">
        <v>223</v>
      </c>
    </row>
    <row r="72" spans="3:3" ht="15">
      <c r="C72" s="63" t="s">
        <v>223</v>
      </c>
    </row>
    <row r="73" spans="3:3" ht="15">
      <c r="C73" s="63" t="s">
        <v>223</v>
      </c>
    </row>
    <row r="74" spans="3:3" ht="15">
      <c r="C74" s="63" t="s">
        <v>223</v>
      </c>
    </row>
    <row r="75" spans="3:3" ht="15">
      <c r="C75" s="63" t="s">
        <v>223</v>
      </c>
    </row>
    <row r="76" spans="3:3" ht="15">
      <c r="C76" s="63" t="s">
        <v>223</v>
      </c>
    </row>
    <row r="77" spans="3:3" ht="15">
      <c r="C77" s="63" t="s">
        <v>223</v>
      </c>
    </row>
    <row r="78" spans="3:3" ht="15">
      <c r="C78" s="63" t="s">
        <v>223</v>
      </c>
    </row>
    <row r="79" spans="3:3" ht="15">
      <c r="C79" s="63" t="s">
        <v>223</v>
      </c>
    </row>
    <row r="80" spans="3:3" ht="15">
      <c r="C80" s="63" t="s">
        <v>223</v>
      </c>
    </row>
    <row r="81" spans="3:3" ht="15">
      <c r="C81" s="63" t="s">
        <v>223</v>
      </c>
    </row>
    <row r="82" spans="3:3" ht="15">
      <c r="C82" s="63" t="s">
        <v>223</v>
      </c>
    </row>
    <row r="83" spans="3:3" ht="15">
      <c r="C83" s="63" t="s">
        <v>223</v>
      </c>
    </row>
    <row r="84" spans="3:3" ht="15">
      <c r="C84" s="63" t="s">
        <v>223</v>
      </c>
    </row>
    <row r="85" spans="3:3" ht="15">
      <c r="C85" s="63" t="s">
        <v>223</v>
      </c>
    </row>
    <row r="86" spans="3:3" ht="15">
      <c r="C86" s="63" t="s">
        <v>223</v>
      </c>
    </row>
    <row r="87" spans="3:3" ht="15">
      <c r="C87" s="63" t="s">
        <v>223</v>
      </c>
    </row>
    <row r="88" spans="3:3" ht="15">
      <c r="C88" s="63" t="s">
        <v>223</v>
      </c>
    </row>
    <row r="89" spans="3:3" ht="15">
      <c r="C89" s="63" t="s">
        <v>223</v>
      </c>
    </row>
    <row r="90" spans="3:3" ht="15">
      <c r="C90" s="63" t="s">
        <v>223</v>
      </c>
    </row>
    <row r="91" spans="3:3" ht="15">
      <c r="C91" s="63" t="s">
        <v>223</v>
      </c>
    </row>
    <row r="92" spans="3:3" ht="15">
      <c r="C92" s="63" t="s">
        <v>223</v>
      </c>
    </row>
    <row r="93" spans="3:3" ht="15">
      <c r="C93" s="63" t="s">
        <v>223</v>
      </c>
    </row>
    <row r="94" spans="3:3" ht="15">
      <c r="C94" s="63" t="s">
        <v>223</v>
      </c>
    </row>
    <row r="95" spans="3:3" ht="15">
      <c r="C95" s="63" t="s">
        <v>223</v>
      </c>
    </row>
    <row r="96" spans="3:3" ht="15">
      <c r="C96" s="63" t="s">
        <v>223</v>
      </c>
    </row>
    <row r="97" spans="3:3" ht="15">
      <c r="C97" s="63" t="s">
        <v>223</v>
      </c>
    </row>
    <row r="98" spans="3:3" ht="15">
      <c r="C98" s="63" t="s">
        <v>223</v>
      </c>
    </row>
    <row r="99" spans="3:3" ht="15">
      <c r="C99" s="63" t="s">
        <v>223</v>
      </c>
    </row>
    <row r="100" spans="3:3" ht="15">
      <c r="C100" s="63" t="s">
        <v>223</v>
      </c>
    </row>
    <row r="101" spans="3:3" ht="15">
      <c r="C101" s="63" t="s">
        <v>223</v>
      </c>
    </row>
    <row r="102" spans="3:3" ht="15">
      <c r="C102" s="63" t="s">
        <v>223</v>
      </c>
    </row>
    <row r="103" spans="3:3" ht="15">
      <c r="C103" s="63" t="s">
        <v>223</v>
      </c>
    </row>
    <row r="104" spans="3:3" ht="15">
      <c r="C104" s="63" t="s">
        <v>223</v>
      </c>
    </row>
    <row r="105" spans="3:3" ht="15">
      <c r="C105" s="63" t="s">
        <v>223</v>
      </c>
    </row>
    <row r="106" spans="3:3" ht="15">
      <c r="C106" s="63" t="s">
        <v>223</v>
      </c>
    </row>
    <row r="107" spans="3:3" ht="15">
      <c r="C107" s="63" t="s">
        <v>223</v>
      </c>
    </row>
    <row r="108" spans="3:3" ht="15">
      <c r="C108" s="63" t="s">
        <v>223</v>
      </c>
    </row>
    <row r="109" spans="3:3" ht="15">
      <c r="C109" s="63" t="s">
        <v>223</v>
      </c>
    </row>
    <row r="110" spans="3:3" ht="15">
      <c r="C110" s="63" t="s">
        <v>223</v>
      </c>
    </row>
    <row r="111" spans="3:3" ht="15">
      <c r="C111" s="63" t="s">
        <v>223</v>
      </c>
    </row>
    <row r="112" spans="3:3" ht="15">
      <c r="C112" s="63" t="s">
        <v>223</v>
      </c>
    </row>
    <row r="113" spans="3:3" ht="15">
      <c r="C113" s="63" t="s">
        <v>223</v>
      </c>
    </row>
    <row r="114" spans="3:3" ht="15">
      <c r="C114" s="63" t="s">
        <v>223</v>
      </c>
    </row>
    <row r="115" spans="3:3" ht="15">
      <c r="C115" s="63" t="s">
        <v>223</v>
      </c>
    </row>
    <row r="116" spans="3:3" ht="15">
      <c r="C116" s="63" t="s">
        <v>223</v>
      </c>
    </row>
  </sheetData>
  <mergeCells count="1">
    <mergeCell ref="A63:I63"/>
  </mergeCells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10EF4D-192B-4F3B-B44B-F4652AC5292A}">
  <dimension ref="A1:I112"/>
  <sheetViews>
    <sheetView workbookViewId="0" topLeftCell="A1">
      <selection pane="topLeft" activeCell="B2" sqref="B2"/>
    </sheetView>
  </sheetViews>
  <sheetFormatPr defaultColWidth="10.2842857142857" defaultRowHeight="15"/>
  <cols>
    <col min="1" max="1" width="10.7142857142857" style="5" customWidth="1"/>
    <col min="2" max="2" width="48.1428571428571" style="5" customWidth="1"/>
    <col min="3" max="4" width="23.5714285714286" style="63" customWidth="1"/>
    <col min="5" max="5" width="10.7142857142857" style="29" customWidth="1"/>
    <col min="6" max="6" width="10.7142857142857" style="81" customWidth="1"/>
    <col min="7" max="7" width="10.7142857142857" style="5" customWidth="1"/>
    <col min="8" max="8" width="10.7142857142857" style="74" customWidth="1"/>
    <col min="9" max="9" width="10.7142857142857" style="5" customWidth="1"/>
    <col min="10" max="16384" width="10.2857142857143" style="5"/>
  </cols>
  <sheetData>
    <row r="1" spans="1:4" ht="18.75">
      <c r="A1" s="59" t="str">
        <f>'List of Zones'!B19</f>
        <v>Zone 8</v>
      </c>
      <c r="B1" s="60" t="str">
        <f>'List of Zones'!C19</f>
        <v xml:space="preserve">SLA Main Air Heat Exchanger </v>
      </c>
      <c r="C1" s="61"/>
      <c r="D1" s="61"/>
    </row>
    <row r="2" spans="1:9" ht="15.75" customHeight="1">
      <c r="A2" s="62"/>
      <c r="G2" s="33" t="s">
        <v>38</v>
      </c>
      <c r="H2" s="76"/>
      <c r="I2" s="34">
        <f>SUM(I4:I999)</f>
        <v>0.20627757354151829</v>
      </c>
    </row>
    <row r="3" spans="1:9" ht="45">
      <c r="A3" s="36" t="s">
        <v>39</v>
      </c>
      <c r="B3" s="36" t="s">
        <v>40</v>
      </c>
      <c r="C3" s="37" t="s">
        <v>41</v>
      </c>
      <c r="D3" s="37" t="s">
        <v>42</v>
      </c>
      <c r="E3" s="38" t="s">
        <v>43</v>
      </c>
      <c r="F3" s="39" t="s">
        <v>44</v>
      </c>
      <c r="G3" s="38" t="s">
        <v>45</v>
      </c>
      <c r="H3" s="38" t="s">
        <v>46</v>
      </c>
      <c r="I3" s="87" t="s">
        <v>47</v>
      </c>
    </row>
    <row r="4" spans="1:9" ht="15">
      <c r="A4" s="3">
        <v>8001</v>
      </c>
      <c r="B4" s="5" t="s">
        <v>362</v>
      </c>
      <c r="C4" s="63" t="s">
        <v>15</v>
      </c>
      <c r="D4" s="63" t="s">
        <v>404</v>
      </c>
      <c r="E4" s="84">
        <f>24*365</f>
        <v>8760</v>
      </c>
      <c r="F4" s="44">
        <f>HLOOKUP(D4,'Emission Factor Methodology'!$B$6:$I$7,2,0)</f>
        <v>0.0067607430986224692</v>
      </c>
      <c r="G4" s="43">
        <f>IFERROR(VLOOKUP(C4,'Emission Factor Methodology'!$A$11:$I$21,MATCH(D4,'Emission Factor Methodology'!$A$11:$I$11,0),0),0)</f>
        <v>0.0038999999999999998</v>
      </c>
      <c r="H4" s="44">
        <f>IFERROR((1-VLOOKUP(C4,'Emission Factor Methodology'!$A$25:$I$34,MATCH(D4,'Emission Factor Methodology'!$A$25:$I$25,0),0)),0)</f>
        <v>0.030000000000000027</v>
      </c>
      <c r="I4" s="43">
        <f>E4*F4*G4*H4</f>
        <v>0.0069292208166401468</v>
      </c>
    </row>
    <row r="5" spans="1:9" ht="15">
      <c r="A5" s="3">
        <f t="shared" si="0" ref="A5:A29">A4+1</f>
        <v>8002</v>
      </c>
      <c r="B5" s="5" t="s">
        <v>363</v>
      </c>
      <c r="C5" s="63" t="s">
        <v>15</v>
      </c>
      <c r="D5" s="85" t="s">
        <v>404</v>
      </c>
      <c r="E5" s="84">
        <f t="shared" si="1" ref="E5:E29">24*365</f>
        <v>8760</v>
      </c>
      <c r="F5" s="44">
        <f>HLOOKUP(D5,'Emission Factor Methodology'!$B$6:$I$7,2,0)</f>
        <v>0.0067607430986224692</v>
      </c>
      <c r="G5" s="43">
        <f>IFERROR(VLOOKUP(C5,'Emission Factor Methodology'!$A$11:$I$21,MATCH(D5,'Emission Factor Methodology'!$A$11:$I$11,0),0),0)</f>
        <v>0.0038999999999999998</v>
      </c>
      <c r="H5" s="44">
        <f>IFERROR((1-VLOOKUP(C5,'Emission Factor Methodology'!$A$25:$I$34,MATCH(D5,'Emission Factor Methodology'!$A$25:$I$25,0),0)),0)</f>
        <v>0.030000000000000027</v>
      </c>
      <c r="I5" s="43">
        <f t="shared" si="2" ref="I5:I29">E5*F5*G5*H5</f>
        <v>0.0069292208166401468</v>
      </c>
    </row>
    <row r="6" spans="1:9" ht="15">
      <c r="A6" s="3">
        <f t="shared" si="0"/>
        <v>8003</v>
      </c>
      <c r="B6" s="5" t="s">
        <v>362</v>
      </c>
      <c r="C6" s="63" t="s">
        <v>15</v>
      </c>
      <c r="D6" s="85" t="s">
        <v>404</v>
      </c>
      <c r="E6" s="84">
        <f t="shared" si="1"/>
        <v>8760</v>
      </c>
      <c r="F6" s="44">
        <f>HLOOKUP(D6,'Emission Factor Methodology'!$B$6:$I$7,2,0)</f>
        <v>0.0067607430986224692</v>
      </c>
      <c r="G6" s="43">
        <f>IFERROR(VLOOKUP(C6,'Emission Factor Methodology'!$A$11:$I$21,MATCH(D6,'Emission Factor Methodology'!$A$11:$I$11,0),0),0)</f>
        <v>0.0038999999999999998</v>
      </c>
      <c r="H6" s="44">
        <f>IFERROR((1-VLOOKUP(C6,'Emission Factor Methodology'!$A$25:$I$34,MATCH(D6,'Emission Factor Methodology'!$A$25:$I$25,0),0)),0)</f>
        <v>0.030000000000000027</v>
      </c>
      <c r="I6" s="43">
        <f t="shared" si="2"/>
        <v>0.0069292208166401468</v>
      </c>
    </row>
    <row r="7" spans="1:9" ht="15">
      <c r="A7" s="3">
        <f t="shared" si="0"/>
        <v>8004</v>
      </c>
      <c r="B7" s="5" t="s">
        <v>343</v>
      </c>
      <c r="C7" s="69" t="s">
        <v>15</v>
      </c>
      <c r="D7" s="85" t="s">
        <v>404</v>
      </c>
      <c r="E7" s="84">
        <f t="shared" si="1"/>
        <v>8760</v>
      </c>
      <c r="F7" s="44">
        <f>HLOOKUP(D7,'Emission Factor Methodology'!$B$6:$I$7,2,0)</f>
        <v>0.0067607430986224692</v>
      </c>
      <c r="G7" s="43">
        <f>IFERROR(VLOOKUP(C7,'Emission Factor Methodology'!$A$11:$I$21,MATCH(D7,'Emission Factor Methodology'!$A$11:$I$11,0),0),0)</f>
        <v>0.0038999999999999998</v>
      </c>
      <c r="H7" s="44">
        <f>IFERROR((1-VLOOKUP(C7,'Emission Factor Methodology'!$A$25:$I$34,MATCH(D7,'Emission Factor Methodology'!$A$25:$I$25,0),0)),0)</f>
        <v>0.030000000000000027</v>
      </c>
      <c r="I7" s="43">
        <f t="shared" si="2"/>
        <v>0.0069292208166401468</v>
      </c>
    </row>
    <row r="8" spans="1:9" ht="15">
      <c r="A8" s="3">
        <f t="shared" si="0"/>
        <v>8005</v>
      </c>
      <c r="B8" s="5" t="s">
        <v>364</v>
      </c>
      <c r="C8" s="63" t="s">
        <v>15</v>
      </c>
      <c r="D8" s="85" t="s">
        <v>404</v>
      </c>
      <c r="E8" s="84">
        <f t="shared" si="1"/>
        <v>8760</v>
      </c>
      <c r="F8" s="44">
        <f>HLOOKUP(D8,'Emission Factor Methodology'!$B$6:$I$7,2,0)</f>
        <v>0.0067607430986224692</v>
      </c>
      <c r="G8" s="43">
        <f>IFERROR(VLOOKUP(C8,'Emission Factor Methodology'!$A$11:$I$21,MATCH(D8,'Emission Factor Methodology'!$A$11:$I$11,0),0),0)</f>
        <v>0.0038999999999999998</v>
      </c>
      <c r="H8" s="44">
        <f>IFERROR((1-VLOOKUP(C8,'Emission Factor Methodology'!$A$25:$I$34,MATCH(D8,'Emission Factor Methodology'!$A$25:$I$25,0),0)),0)</f>
        <v>0.030000000000000027</v>
      </c>
      <c r="I8" s="43">
        <f t="shared" si="2"/>
        <v>0.0069292208166401468</v>
      </c>
    </row>
    <row r="9" spans="1:9" ht="15">
      <c r="A9" s="3">
        <f t="shared" si="0"/>
        <v>8006</v>
      </c>
      <c r="B9" s="5" t="s">
        <v>343</v>
      </c>
      <c r="C9" s="69" t="s">
        <v>15</v>
      </c>
      <c r="D9" s="85" t="s">
        <v>404</v>
      </c>
      <c r="E9" s="84">
        <f t="shared" si="1"/>
        <v>8760</v>
      </c>
      <c r="F9" s="44">
        <f>HLOOKUP(D9,'Emission Factor Methodology'!$B$6:$I$7,2,0)</f>
        <v>0.0067607430986224692</v>
      </c>
      <c r="G9" s="43">
        <f>IFERROR(VLOOKUP(C9,'Emission Factor Methodology'!$A$11:$I$21,MATCH(D9,'Emission Factor Methodology'!$A$11:$I$11,0),0),0)</f>
        <v>0.0038999999999999998</v>
      </c>
      <c r="H9" s="44">
        <f>IFERROR((1-VLOOKUP(C9,'Emission Factor Methodology'!$A$25:$I$34,MATCH(D9,'Emission Factor Methodology'!$A$25:$I$25,0),0)),0)</f>
        <v>0.030000000000000027</v>
      </c>
      <c r="I9" s="43">
        <f t="shared" si="2"/>
        <v>0.0069292208166401468</v>
      </c>
    </row>
    <row r="10" spans="1:9" ht="15">
      <c r="A10" s="3">
        <f t="shared" si="0"/>
        <v>8007</v>
      </c>
      <c r="B10" s="5" t="s">
        <v>135</v>
      </c>
      <c r="C10" s="63" t="s">
        <v>15</v>
      </c>
      <c r="D10" s="85" t="s">
        <v>404</v>
      </c>
      <c r="E10" s="84">
        <f t="shared" si="1"/>
        <v>8760</v>
      </c>
      <c r="F10" s="44">
        <f>HLOOKUP(D10,'Emission Factor Methodology'!$B$6:$I$7,2,0)</f>
        <v>0.0067607430986224692</v>
      </c>
      <c r="G10" s="43">
        <f>IFERROR(VLOOKUP(C10,'Emission Factor Methodology'!$A$11:$I$21,MATCH(D10,'Emission Factor Methodology'!$A$11:$I$11,0),0),0)</f>
        <v>0.0038999999999999998</v>
      </c>
      <c r="H10" s="44">
        <f>IFERROR((1-VLOOKUP(C10,'Emission Factor Methodology'!$A$25:$I$34,MATCH(D10,'Emission Factor Methodology'!$A$25:$I$25,0),0)),0)</f>
        <v>0.030000000000000027</v>
      </c>
      <c r="I10" s="43">
        <f t="shared" si="2"/>
        <v>0.0069292208166401468</v>
      </c>
    </row>
    <row r="11" spans="1:9" ht="15">
      <c r="A11" s="3">
        <f t="shared" si="0"/>
        <v>8008</v>
      </c>
      <c r="B11" s="5" t="s">
        <v>365</v>
      </c>
      <c r="C11" s="63" t="s">
        <v>15</v>
      </c>
      <c r="D11" s="85" t="s">
        <v>404</v>
      </c>
      <c r="E11" s="84">
        <f t="shared" si="1"/>
        <v>8760</v>
      </c>
      <c r="F11" s="44">
        <f>HLOOKUP(D11,'Emission Factor Methodology'!$B$6:$I$7,2,0)</f>
        <v>0.0067607430986224692</v>
      </c>
      <c r="G11" s="43">
        <f>IFERROR(VLOOKUP(C11,'Emission Factor Methodology'!$A$11:$I$21,MATCH(D11,'Emission Factor Methodology'!$A$11:$I$11,0),0),0)</f>
        <v>0.0038999999999999998</v>
      </c>
      <c r="H11" s="44">
        <f>IFERROR((1-VLOOKUP(C11,'Emission Factor Methodology'!$A$25:$I$34,MATCH(D11,'Emission Factor Methodology'!$A$25:$I$25,0),0)),0)</f>
        <v>0.030000000000000027</v>
      </c>
      <c r="I11" s="43">
        <f t="shared" si="2"/>
        <v>0.0069292208166401468</v>
      </c>
    </row>
    <row r="12" spans="1:9" ht="15">
      <c r="A12" s="3">
        <f t="shared" si="0"/>
        <v>8009</v>
      </c>
      <c r="B12" s="5" t="s">
        <v>366</v>
      </c>
      <c r="C12" s="63" t="s">
        <v>15</v>
      </c>
      <c r="D12" s="85" t="s">
        <v>404</v>
      </c>
      <c r="E12" s="84">
        <f t="shared" si="1"/>
        <v>8760</v>
      </c>
      <c r="F12" s="44">
        <f>HLOOKUP(D12,'Emission Factor Methodology'!$B$6:$I$7,2,0)</f>
        <v>0.0067607430986224692</v>
      </c>
      <c r="G12" s="43">
        <f>IFERROR(VLOOKUP(C12,'Emission Factor Methodology'!$A$11:$I$21,MATCH(D12,'Emission Factor Methodology'!$A$11:$I$11,0),0),0)</f>
        <v>0.0038999999999999998</v>
      </c>
      <c r="H12" s="44">
        <f>IFERROR((1-VLOOKUP(C12,'Emission Factor Methodology'!$A$25:$I$34,MATCH(D12,'Emission Factor Methodology'!$A$25:$I$25,0),0)),0)</f>
        <v>0.030000000000000027</v>
      </c>
      <c r="I12" s="43">
        <f t="shared" si="2"/>
        <v>0.0069292208166401468</v>
      </c>
    </row>
    <row r="13" spans="1:9" ht="15">
      <c r="A13" s="3">
        <f t="shared" si="0"/>
        <v>8010</v>
      </c>
      <c r="B13" s="5" t="s">
        <v>366</v>
      </c>
      <c r="C13" s="63" t="s">
        <v>15</v>
      </c>
      <c r="D13" s="85" t="s">
        <v>404</v>
      </c>
      <c r="E13" s="84">
        <f t="shared" si="1"/>
        <v>8760</v>
      </c>
      <c r="F13" s="44">
        <f>HLOOKUP(D13,'Emission Factor Methodology'!$B$6:$I$7,2,0)</f>
        <v>0.0067607430986224692</v>
      </c>
      <c r="G13" s="43">
        <f>IFERROR(VLOOKUP(C13,'Emission Factor Methodology'!$A$11:$I$21,MATCH(D13,'Emission Factor Methodology'!$A$11:$I$11,0),0),0)</f>
        <v>0.0038999999999999998</v>
      </c>
      <c r="H13" s="44">
        <f>IFERROR((1-VLOOKUP(C13,'Emission Factor Methodology'!$A$25:$I$34,MATCH(D13,'Emission Factor Methodology'!$A$25:$I$25,0),0)),0)</f>
        <v>0.030000000000000027</v>
      </c>
      <c r="I13" s="43">
        <f t="shared" si="2"/>
        <v>0.0069292208166401468</v>
      </c>
    </row>
    <row r="14" spans="1:9" ht="15">
      <c r="A14" s="3">
        <f t="shared" si="0"/>
        <v>8011</v>
      </c>
      <c r="B14" s="5" t="s">
        <v>363</v>
      </c>
      <c r="C14" s="63" t="s">
        <v>15</v>
      </c>
      <c r="D14" s="85" t="s">
        <v>404</v>
      </c>
      <c r="E14" s="84">
        <f t="shared" si="1"/>
        <v>8760</v>
      </c>
      <c r="F14" s="44">
        <f>HLOOKUP(D14,'Emission Factor Methodology'!$B$6:$I$7,2,0)</f>
        <v>0.0067607430986224692</v>
      </c>
      <c r="G14" s="43">
        <f>IFERROR(VLOOKUP(C14,'Emission Factor Methodology'!$A$11:$I$21,MATCH(D14,'Emission Factor Methodology'!$A$11:$I$11,0),0),0)</f>
        <v>0.0038999999999999998</v>
      </c>
      <c r="H14" s="44">
        <f>IFERROR((1-VLOOKUP(C14,'Emission Factor Methodology'!$A$25:$I$34,MATCH(D14,'Emission Factor Methodology'!$A$25:$I$25,0),0)),0)</f>
        <v>0.030000000000000027</v>
      </c>
      <c r="I14" s="43">
        <f t="shared" si="2"/>
        <v>0.0069292208166401468</v>
      </c>
    </row>
    <row r="15" spans="1:9" ht="15">
      <c r="A15" s="3">
        <f t="shared" si="0"/>
        <v>8012</v>
      </c>
      <c r="B15" s="5" t="s">
        <v>106</v>
      </c>
      <c r="C15" s="63" t="s">
        <v>15</v>
      </c>
      <c r="D15" s="85" t="s">
        <v>404</v>
      </c>
      <c r="E15" s="84">
        <f t="shared" si="1"/>
        <v>8760</v>
      </c>
      <c r="F15" s="44">
        <f>HLOOKUP(D15,'Emission Factor Methodology'!$B$6:$I$7,2,0)</f>
        <v>0.0067607430986224692</v>
      </c>
      <c r="G15" s="43">
        <f>IFERROR(VLOOKUP(C15,'Emission Factor Methodology'!$A$11:$I$21,MATCH(D15,'Emission Factor Methodology'!$A$11:$I$11,0),0),0)</f>
        <v>0.0038999999999999998</v>
      </c>
      <c r="H15" s="44">
        <f>IFERROR((1-VLOOKUP(C15,'Emission Factor Methodology'!$A$25:$I$34,MATCH(D15,'Emission Factor Methodology'!$A$25:$I$25,0),0)),0)</f>
        <v>0.030000000000000027</v>
      </c>
      <c r="I15" s="43">
        <f t="shared" si="2"/>
        <v>0.0069292208166401468</v>
      </c>
    </row>
    <row r="16" spans="1:9" ht="15">
      <c r="A16" s="3">
        <f t="shared" si="0"/>
        <v>8013</v>
      </c>
      <c r="B16" s="5" t="s">
        <v>106</v>
      </c>
      <c r="C16" s="63" t="s">
        <v>15</v>
      </c>
      <c r="D16" s="85" t="s">
        <v>404</v>
      </c>
      <c r="E16" s="84">
        <f t="shared" si="1"/>
        <v>8760</v>
      </c>
      <c r="F16" s="44">
        <f>HLOOKUP(D16,'Emission Factor Methodology'!$B$6:$I$7,2,0)</f>
        <v>0.0067607430986224692</v>
      </c>
      <c r="G16" s="43">
        <f>IFERROR(VLOOKUP(C16,'Emission Factor Methodology'!$A$11:$I$21,MATCH(D16,'Emission Factor Methodology'!$A$11:$I$11,0),0),0)</f>
        <v>0.0038999999999999998</v>
      </c>
      <c r="H16" s="44">
        <f>IFERROR((1-VLOOKUP(C16,'Emission Factor Methodology'!$A$25:$I$34,MATCH(D16,'Emission Factor Methodology'!$A$25:$I$25,0),0)),0)</f>
        <v>0.030000000000000027</v>
      </c>
      <c r="I16" s="43">
        <f t="shared" si="2"/>
        <v>0.0069292208166401468</v>
      </c>
    </row>
    <row r="17" spans="1:9" ht="15">
      <c r="A17" s="3">
        <f t="shared" si="0"/>
        <v>8014</v>
      </c>
      <c r="B17" s="5" t="s">
        <v>367</v>
      </c>
      <c r="C17" s="63" t="s">
        <v>15</v>
      </c>
      <c r="D17" s="85" t="s">
        <v>404</v>
      </c>
      <c r="E17" s="84">
        <f t="shared" si="1"/>
        <v>8760</v>
      </c>
      <c r="F17" s="44">
        <f>HLOOKUP(D17,'Emission Factor Methodology'!$B$6:$I$7,2,0)</f>
        <v>0.0067607430986224692</v>
      </c>
      <c r="G17" s="43">
        <f>IFERROR(VLOOKUP(C17,'Emission Factor Methodology'!$A$11:$I$21,MATCH(D17,'Emission Factor Methodology'!$A$11:$I$11,0),0),0)</f>
        <v>0.0038999999999999998</v>
      </c>
      <c r="H17" s="44">
        <f>IFERROR((1-VLOOKUP(C17,'Emission Factor Methodology'!$A$25:$I$34,MATCH(D17,'Emission Factor Methodology'!$A$25:$I$25,0),0)),0)</f>
        <v>0.030000000000000027</v>
      </c>
      <c r="I17" s="43">
        <f t="shared" si="2"/>
        <v>0.0069292208166401468</v>
      </c>
    </row>
    <row r="18" spans="1:9" ht="15">
      <c r="A18" s="3">
        <f t="shared" si="0"/>
        <v>8015</v>
      </c>
      <c r="B18" s="5" t="s">
        <v>354</v>
      </c>
      <c r="C18" s="63" t="s">
        <v>12</v>
      </c>
      <c r="D18" s="85" t="s">
        <v>404</v>
      </c>
      <c r="E18" s="84">
        <f t="shared" si="1"/>
        <v>8760</v>
      </c>
      <c r="F18" s="44">
        <f>HLOOKUP(D18,'Emission Factor Methodology'!$B$6:$I$7,2,0)</f>
        <v>0.0067607430986224692</v>
      </c>
      <c r="G18" s="43">
        <f>IFERROR(VLOOKUP(C18,'Emission Factor Methodology'!$A$11:$I$21,MATCH(D18,'Emission Factor Methodology'!$A$11:$I$11,0),0),0)</f>
        <v>0.0132</v>
      </c>
      <c r="H18" s="44">
        <f>IFERROR((1-VLOOKUP(C18,'Emission Factor Methodology'!$A$25:$I$34,MATCH(D18,'Emission Factor Methodology'!$A$25:$I$25,0),0)),0)</f>
        <v>0.030000000000000027</v>
      </c>
      <c r="I18" s="43">
        <f t="shared" si="2"/>
        <v>0.023452747379397423</v>
      </c>
    </row>
    <row r="19" spans="1:9" ht="15">
      <c r="A19" s="3">
        <f t="shared" si="0"/>
        <v>8016</v>
      </c>
      <c r="B19" s="5" t="s">
        <v>135</v>
      </c>
      <c r="C19" s="63" t="s">
        <v>15</v>
      </c>
      <c r="D19" s="85" t="s">
        <v>404</v>
      </c>
      <c r="E19" s="84">
        <f t="shared" si="1"/>
        <v>8760</v>
      </c>
      <c r="F19" s="44">
        <f>HLOOKUP(D19,'Emission Factor Methodology'!$B$6:$I$7,2,0)</f>
        <v>0.0067607430986224692</v>
      </c>
      <c r="G19" s="43">
        <f>IFERROR(VLOOKUP(C19,'Emission Factor Methodology'!$A$11:$I$21,MATCH(D19,'Emission Factor Methodology'!$A$11:$I$11,0),0),0)</f>
        <v>0.0038999999999999998</v>
      </c>
      <c r="H19" s="44">
        <f>IFERROR((1-VLOOKUP(C19,'Emission Factor Methodology'!$A$25:$I$34,MATCH(D19,'Emission Factor Methodology'!$A$25:$I$25,0),0)),0)</f>
        <v>0.030000000000000027</v>
      </c>
      <c r="I19" s="43">
        <f t="shared" si="2"/>
        <v>0.0069292208166401468</v>
      </c>
    </row>
    <row r="20" spans="1:9" ht="15">
      <c r="A20" s="3">
        <f t="shared" si="0"/>
        <v>8017</v>
      </c>
      <c r="B20" s="5" t="s">
        <v>354</v>
      </c>
      <c r="C20" s="63" t="s">
        <v>12</v>
      </c>
      <c r="D20" s="85" t="s">
        <v>404</v>
      </c>
      <c r="E20" s="84">
        <f t="shared" si="1"/>
        <v>8760</v>
      </c>
      <c r="F20" s="44">
        <f>HLOOKUP(D20,'Emission Factor Methodology'!$B$6:$I$7,2,0)</f>
        <v>0.0067607430986224692</v>
      </c>
      <c r="G20" s="43">
        <f>IFERROR(VLOOKUP(C20,'Emission Factor Methodology'!$A$11:$I$21,MATCH(D20,'Emission Factor Methodology'!$A$11:$I$11,0),0),0)</f>
        <v>0.0132</v>
      </c>
      <c r="H20" s="44">
        <f>IFERROR((1-VLOOKUP(C20,'Emission Factor Methodology'!$A$25:$I$34,MATCH(D20,'Emission Factor Methodology'!$A$25:$I$25,0),0)),0)</f>
        <v>0.030000000000000027</v>
      </c>
      <c r="I20" s="43">
        <f t="shared" si="2"/>
        <v>0.023452747379397423</v>
      </c>
    </row>
    <row r="21" spans="1:9" ht="15">
      <c r="A21" s="3">
        <f t="shared" si="0"/>
        <v>8018</v>
      </c>
      <c r="B21" s="5" t="s">
        <v>135</v>
      </c>
      <c r="C21" s="63" t="s">
        <v>15</v>
      </c>
      <c r="D21" s="85" t="s">
        <v>404</v>
      </c>
      <c r="E21" s="84">
        <f t="shared" si="1"/>
        <v>8760</v>
      </c>
      <c r="F21" s="44">
        <f>HLOOKUP(D21,'Emission Factor Methodology'!$B$6:$I$7,2,0)</f>
        <v>0.0067607430986224692</v>
      </c>
      <c r="G21" s="43">
        <f>IFERROR(VLOOKUP(C21,'Emission Factor Methodology'!$A$11:$I$21,MATCH(D21,'Emission Factor Methodology'!$A$11:$I$11,0),0),0)</f>
        <v>0.0038999999999999998</v>
      </c>
      <c r="H21" s="44">
        <f>IFERROR((1-VLOOKUP(C21,'Emission Factor Methodology'!$A$25:$I$34,MATCH(D21,'Emission Factor Methodology'!$A$25:$I$25,0),0)),0)</f>
        <v>0.030000000000000027</v>
      </c>
      <c r="I21" s="43">
        <f t="shared" si="2"/>
        <v>0.0069292208166401468</v>
      </c>
    </row>
    <row r="22" spans="1:9" ht="15">
      <c r="A22" s="3">
        <f t="shared" si="0"/>
        <v>8019</v>
      </c>
      <c r="B22" s="5" t="s">
        <v>364</v>
      </c>
      <c r="C22" s="63" t="s">
        <v>15</v>
      </c>
      <c r="D22" s="85" t="s">
        <v>404</v>
      </c>
      <c r="E22" s="84">
        <f t="shared" si="1"/>
        <v>8760</v>
      </c>
      <c r="F22" s="44">
        <f>HLOOKUP(D22,'Emission Factor Methodology'!$B$6:$I$7,2,0)</f>
        <v>0.0067607430986224692</v>
      </c>
      <c r="G22" s="43">
        <f>IFERROR(VLOOKUP(C22,'Emission Factor Methodology'!$A$11:$I$21,MATCH(D22,'Emission Factor Methodology'!$A$11:$I$11,0),0),0)</f>
        <v>0.0038999999999999998</v>
      </c>
      <c r="H22" s="44">
        <f>IFERROR((1-VLOOKUP(C22,'Emission Factor Methodology'!$A$25:$I$34,MATCH(D22,'Emission Factor Methodology'!$A$25:$I$25,0),0)),0)</f>
        <v>0.030000000000000027</v>
      </c>
      <c r="I22" s="43">
        <f t="shared" si="2"/>
        <v>0.0069292208166401468</v>
      </c>
    </row>
    <row r="23" spans="1:9" ht="15">
      <c r="A23" s="3">
        <f t="shared" si="0"/>
        <v>8020</v>
      </c>
      <c r="B23" s="5" t="s">
        <v>368</v>
      </c>
      <c r="C23" s="69" t="s">
        <v>15</v>
      </c>
      <c r="D23" s="85" t="s">
        <v>404</v>
      </c>
      <c r="E23" s="84">
        <f t="shared" si="1"/>
        <v>8760</v>
      </c>
      <c r="F23" s="44">
        <f>HLOOKUP(D23,'Emission Factor Methodology'!$B$6:$I$7,2,0)</f>
        <v>0.0067607430986224692</v>
      </c>
      <c r="G23" s="43">
        <f>IFERROR(VLOOKUP(C23,'Emission Factor Methodology'!$A$11:$I$21,MATCH(D23,'Emission Factor Methodology'!$A$11:$I$11,0),0),0)</f>
        <v>0.0038999999999999998</v>
      </c>
      <c r="H23" s="44">
        <f>IFERROR((1-VLOOKUP(C23,'Emission Factor Methodology'!$A$25:$I$34,MATCH(D23,'Emission Factor Methodology'!$A$25:$I$25,0),0)),0)</f>
        <v>0.030000000000000027</v>
      </c>
      <c r="I23" s="43">
        <f t="shared" si="2"/>
        <v>0.0069292208166401468</v>
      </c>
    </row>
    <row r="24" spans="1:9" ht="15">
      <c r="A24" s="3">
        <f t="shared" si="0"/>
        <v>8021</v>
      </c>
      <c r="B24" s="5" t="s">
        <v>343</v>
      </c>
      <c r="C24" s="69" t="s">
        <v>15</v>
      </c>
      <c r="D24" s="85" t="s">
        <v>404</v>
      </c>
      <c r="E24" s="84">
        <f t="shared" si="1"/>
        <v>8760</v>
      </c>
      <c r="F24" s="44">
        <f>HLOOKUP(D24,'Emission Factor Methodology'!$B$6:$I$7,2,0)</f>
        <v>0.0067607430986224692</v>
      </c>
      <c r="G24" s="43">
        <f>IFERROR(VLOOKUP(C24,'Emission Factor Methodology'!$A$11:$I$21,MATCH(D24,'Emission Factor Methodology'!$A$11:$I$11,0),0),0)</f>
        <v>0.0038999999999999998</v>
      </c>
      <c r="H24" s="44">
        <f>IFERROR((1-VLOOKUP(C24,'Emission Factor Methodology'!$A$25:$I$34,MATCH(D24,'Emission Factor Methodology'!$A$25:$I$25,0),0)),0)</f>
        <v>0.030000000000000027</v>
      </c>
      <c r="I24" s="43">
        <f t="shared" si="2"/>
        <v>0.0069292208166401468</v>
      </c>
    </row>
    <row r="25" spans="1:9" ht="15">
      <c r="A25" s="3">
        <f t="shared" si="0"/>
        <v>8022</v>
      </c>
      <c r="B25" s="46" t="s">
        <v>369</v>
      </c>
      <c r="C25" s="88" t="s">
        <v>14</v>
      </c>
      <c r="D25" s="85" t="s">
        <v>404</v>
      </c>
      <c r="E25" s="84">
        <f t="shared" si="1"/>
        <v>8760</v>
      </c>
      <c r="F25" s="44">
        <f>HLOOKUP(D25,'Emission Factor Methodology'!$B$6:$I$7,2,0)</f>
        <v>0.0067607430986224692</v>
      </c>
      <c r="G25" s="43">
        <f>IFERROR(VLOOKUP(C25,'Emission Factor Methodology'!$A$11:$I$21,MATCH(D25,'Emission Factor Methodology'!$A$11:$I$11,0),0),0)</f>
        <v>0</v>
      </c>
      <c r="H25" s="44">
        <f>IFERROR((1-VLOOKUP(C25,'Emission Factor Methodology'!$A$25:$I$34,MATCH(D25,'Emission Factor Methodology'!$A$25:$I$25,0),0)),0)</f>
        <v>0</v>
      </c>
      <c r="I25" s="43">
        <f t="shared" si="2"/>
        <v>0</v>
      </c>
    </row>
    <row r="26" spans="1:9" ht="15">
      <c r="A26" s="3">
        <f t="shared" si="0"/>
        <v>8023</v>
      </c>
      <c r="B26" s="5" t="s">
        <v>234</v>
      </c>
      <c r="C26" s="63" t="s">
        <v>15</v>
      </c>
      <c r="D26" s="85" t="s">
        <v>404</v>
      </c>
      <c r="E26" s="84">
        <f t="shared" si="1"/>
        <v>8760</v>
      </c>
      <c r="F26" s="44">
        <f>HLOOKUP(D26,'Emission Factor Methodology'!$B$6:$I$7,2,0)</f>
        <v>0.0067607430986224692</v>
      </c>
      <c r="G26" s="43">
        <f>IFERROR(VLOOKUP(C26,'Emission Factor Methodology'!$A$11:$I$21,MATCH(D26,'Emission Factor Methodology'!$A$11:$I$11,0),0),0)</f>
        <v>0.0038999999999999998</v>
      </c>
      <c r="H26" s="44">
        <f>IFERROR((1-VLOOKUP(C26,'Emission Factor Methodology'!$A$25:$I$34,MATCH(D26,'Emission Factor Methodology'!$A$25:$I$25,0),0)),0)</f>
        <v>0.030000000000000027</v>
      </c>
      <c r="I26" s="43">
        <f t="shared" si="2"/>
        <v>0.0069292208166401468</v>
      </c>
    </row>
    <row r="27" spans="1:9" ht="15">
      <c r="A27" s="3">
        <f t="shared" si="0"/>
        <v>8024</v>
      </c>
      <c r="B27" s="5" t="s">
        <v>135</v>
      </c>
      <c r="C27" s="63" t="s">
        <v>15</v>
      </c>
      <c r="D27" s="85" t="s">
        <v>404</v>
      </c>
      <c r="E27" s="84">
        <f t="shared" si="1"/>
        <v>8760</v>
      </c>
      <c r="F27" s="44">
        <f>HLOOKUP(D27,'Emission Factor Methodology'!$B$6:$I$7,2,0)</f>
        <v>0.0067607430986224692</v>
      </c>
      <c r="G27" s="43">
        <f>IFERROR(VLOOKUP(C27,'Emission Factor Methodology'!$A$11:$I$21,MATCH(D27,'Emission Factor Methodology'!$A$11:$I$11,0),0),0)</f>
        <v>0.0038999999999999998</v>
      </c>
      <c r="H27" s="44">
        <f>IFERROR((1-VLOOKUP(C27,'Emission Factor Methodology'!$A$25:$I$34,MATCH(D27,'Emission Factor Methodology'!$A$25:$I$25,0),0)),0)</f>
        <v>0.030000000000000027</v>
      </c>
      <c r="I27" s="43">
        <f t="shared" si="2"/>
        <v>0.0069292208166401468</v>
      </c>
    </row>
    <row r="28" spans="1:9" ht="15">
      <c r="A28" s="3">
        <f t="shared" si="0"/>
        <v>8025</v>
      </c>
      <c r="B28" s="5" t="s">
        <v>365</v>
      </c>
      <c r="C28" s="63" t="s">
        <v>15</v>
      </c>
      <c r="D28" s="85" t="s">
        <v>404</v>
      </c>
      <c r="E28" s="84">
        <f t="shared" si="1"/>
        <v>8760</v>
      </c>
      <c r="F28" s="44">
        <f>HLOOKUP(D28,'Emission Factor Methodology'!$B$6:$I$7,2,0)</f>
        <v>0.0067607430986224692</v>
      </c>
      <c r="G28" s="43">
        <f>IFERROR(VLOOKUP(C28,'Emission Factor Methodology'!$A$11:$I$21,MATCH(D28,'Emission Factor Methodology'!$A$11:$I$11,0),0),0)</f>
        <v>0.0038999999999999998</v>
      </c>
      <c r="H28" s="44">
        <f>IFERROR((1-VLOOKUP(C28,'Emission Factor Methodology'!$A$25:$I$34,MATCH(D28,'Emission Factor Methodology'!$A$25:$I$25,0),0)),0)</f>
        <v>0.030000000000000027</v>
      </c>
      <c r="I28" s="43">
        <f t="shared" si="2"/>
        <v>0.0069292208166401468</v>
      </c>
    </row>
    <row r="29" spans="1:9" ht="15">
      <c r="A29" s="3">
        <f t="shared" si="0"/>
        <v>8026</v>
      </c>
      <c r="B29" s="5" t="s">
        <v>232</v>
      </c>
      <c r="C29" s="69" t="s">
        <v>15</v>
      </c>
      <c r="D29" s="85" t="s">
        <v>404</v>
      </c>
      <c r="E29" s="84">
        <f t="shared" si="1"/>
        <v>8760</v>
      </c>
      <c r="F29" s="44">
        <f>HLOOKUP(D29,'Emission Factor Methodology'!$B$6:$I$7,2,0)</f>
        <v>0.0067607430986224692</v>
      </c>
      <c r="G29" s="43">
        <f>IFERROR(VLOOKUP(C29,'Emission Factor Methodology'!$A$11:$I$21,MATCH(D29,'Emission Factor Methodology'!$A$11:$I$11,0),0),0)</f>
        <v>0.0038999999999999998</v>
      </c>
      <c r="H29" s="44">
        <f>IFERROR((1-VLOOKUP(C29,'Emission Factor Methodology'!$A$25:$I$34,MATCH(D29,'Emission Factor Methodology'!$A$25:$I$25,0),0)),0)</f>
        <v>0.030000000000000027</v>
      </c>
      <c r="I29" s="43">
        <f t="shared" si="2"/>
        <v>0.0069292208166401468</v>
      </c>
    </row>
    <row r="30" spans="3:3" ht="15">
      <c r="C30" s="63" t="s">
        <v>223</v>
      </c>
    </row>
    <row r="31" spans="1:9" ht="15">
      <c r="A31" s="135" t="s">
        <v>283</v>
      </c>
      <c r="B31" s="135"/>
      <c r="C31" s="135"/>
      <c r="D31" s="135"/>
      <c r="E31" s="135"/>
      <c r="F31" s="135"/>
      <c r="G31" s="135"/>
      <c r="H31" s="135"/>
      <c r="I31" s="135"/>
    </row>
    <row r="32" spans="3:3" ht="15">
      <c r="C32" s="63" t="s">
        <v>223</v>
      </c>
    </row>
    <row r="33" spans="3:3" ht="15">
      <c r="C33" s="63" t="s">
        <v>223</v>
      </c>
    </row>
    <row r="34" spans="3:3" ht="15">
      <c r="C34" s="63" t="s">
        <v>223</v>
      </c>
    </row>
    <row r="35" spans="3:3" ht="15">
      <c r="C35" s="63" t="s">
        <v>223</v>
      </c>
    </row>
    <row r="36" spans="3:3" ht="15">
      <c r="C36" s="63" t="s">
        <v>223</v>
      </c>
    </row>
    <row r="37" spans="3:3" ht="15">
      <c r="C37" s="63" t="s">
        <v>223</v>
      </c>
    </row>
    <row r="38" spans="3:3" ht="15">
      <c r="C38" s="63" t="s">
        <v>223</v>
      </c>
    </row>
    <row r="39" spans="3:3" ht="15">
      <c r="C39" s="63" t="s">
        <v>223</v>
      </c>
    </row>
    <row r="40" spans="3:3" ht="15">
      <c r="C40" s="63" t="s">
        <v>223</v>
      </c>
    </row>
    <row r="41" spans="3:3" ht="15">
      <c r="C41" s="63" t="s">
        <v>223</v>
      </c>
    </row>
    <row r="42" spans="3:3" ht="15">
      <c r="C42" s="63" t="s">
        <v>223</v>
      </c>
    </row>
    <row r="43" spans="3:3" ht="15">
      <c r="C43" s="63" t="s">
        <v>223</v>
      </c>
    </row>
    <row r="44" spans="3:3" ht="15">
      <c r="C44" s="63" t="s">
        <v>223</v>
      </c>
    </row>
    <row r="45" spans="3:3" ht="15">
      <c r="C45" s="63" t="s">
        <v>223</v>
      </c>
    </row>
    <row r="46" spans="3:3" ht="15">
      <c r="C46" s="63" t="s">
        <v>223</v>
      </c>
    </row>
    <row r="47" spans="3:3" ht="15">
      <c r="C47" s="63" t="s">
        <v>223</v>
      </c>
    </row>
    <row r="48" spans="3:3" ht="15">
      <c r="C48" s="63" t="s">
        <v>223</v>
      </c>
    </row>
    <row r="49" spans="3:3" ht="15">
      <c r="C49" s="63" t="s">
        <v>223</v>
      </c>
    </row>
    <row r="50" spans="3:3" ht="15">
      <c r="C50" s="63" t="s">
        <v>223</v>
      </c>
    </row>
    <row r="51" spans="3:3" ht="15">
      <c r="C51" s="63" t="s">
        <v>223</v>
      </c>
    </row>
    <row r="52" spans="3:3" ht="15">
      <c r="C52" s="63" t="s">
        <v>223</v>
      </c>
    </row>
    <row r="53" spans="3:3" ht="15">
      <c r="C53" s="63" t="s">
        <v>223</v>
      </c>
    </row>
    <row r="54" spans="3:3" ht="15">
      <c r="C54" s="63" t="s">
        <v>223</v>
      </c>
    </row>
    <row r="55" spans="3:3" ht="15">
      <c r="C55" s="63" t="s">
        <v>223</v>
      </c>
    </row>
    <row r="56" spans="3:3" ht="15">
      <c r="C56" s="63" t="s">
        <v>223</v>
      </c>
    </row>
    <row r="57" spans="3:3" ht="15">
      <c r="C57" s="63" t="s">
        <v>223</v>
      </c>
    </row>
    <row r="58" spans="3:3" ht="15">
      <c r="C58" s="63" t="s">
        <v>223</v>
      </c>
    </row>
    <row r="59" spans="3:3" ht="15">
      <c r="C59" s="63" t="s">
        <v>223</v>
      </c>
    </row>
    <row r="60" spans="3:3" ht="15">
      <c r="C60" s="63" t="s">
        <v>223</v>
      </c>
    </row>
    <row r="61" spans="3:3" ht="15">
      <c r="C61" s="63" t="s">
        <v>223</v>
      </c>
    </row>
    <row r="62" spans="3:3" ht="15">
      <c r="C62" s="63" t="s">
        <v>223</v>
      </c>
    </row>
    <row r="63" spans="3:3" ht="15">
      <c r="C63" s="63" t="s">
        <v>223</v>
      </c>
    </row>
    <row r="64" spans="3:3" ht="15">
      <c r="C64" s="63" t="s">
        <v>223</v>
      </c>
    </row>
    <row r="65" spans="3:3" ht="15">
      <c r="C65" s="63" t="s">
        <v>223</v>
      </c>
    </row>
    <row r="66" spans="3:3" ht="15">
      <c r="C66" s="63" t="s">
        <v>223</v>
      </c>
    </row>
    <row r="67" spans="3:3" ht="15">
      <c r="C67" s="63" t="s">
        <v>223</v>
      </c>
    </row>
    <row r="68" spans="3:3" ht="15">
      <c r="C68" s="63" t="s">
        <v>223</v>
      </c>
    </row>
    <row r="69" spans="3:3" ht="15">
      <c r="C69" s="63" t="s">
        <v>223</v>
      </c>
    </row>
    <row r="70" spans="3:3" ht="15">
      <c r="C70" s="63" t="s">
        <v>223</v>
      </c>
    </row>
    <row r="71" spans="3:3" ht="15">
      <c r="C71" s="63" t="s">
        <v>223</v>
      </c>
    </row>
    <row r="72" spans="3:3" ht="15">
      <c r="C72" s="63" t="s">
        <v>223</v>
      </c>
    </row>
    <row r="73" spans="3:3" ht="15">
      <c r="C73" s="63" t="s">
        <v>223</v>
      </c>
    </row>
    <row r="74" spans="3:3" ht="15">
      <c r="C74" s="63" t="s">
        <v>223</v>
      </c>
    </row>
    <row r="75" spans="3:3" ht="15">
      <c r="C75" s="63" t="s">
        <v>223</v>
      </c>
    </row>
    <row r="76" spans="3:3" ht="15">
      <c r="C76" s="63" t="s">
        <v>223</v>
      </c>
    </row>
    <row r="77" spans="3:3" ht="15">
      <c r="C77" s="63" t="s">
        <v>223</v>
      </c>
    </row>
    <row r="78" spans="3:3" ht="15">
      <c r="C78" s="63" t="s">
        <v>223</v>
      </c>
    </row>
    <row r="79" spans="3:3" ht="15">
      <c r="C79" s="63" t="s">
        <v>223</v>
      </c>
    </row>
    <row r="80" spans="3:3" ht="15">
      <c r="C80" s="63" t="s">
        <v>223</v>
      </c>
    </row>
    <row r="81" spans="3:3" ht="15">
      <c r="C81" s="63" t="s">
        <v>223</v>
      </c>
    </row>
    <row r="82" spans="3:3" ht="15">
      <c r="C82" s="63" t="s">
        <v>223</v>
      </c>
    </row>
    <row r="83" spans="3:3" ht="15">
      <c r="C83" s="63" t="s">
        <v>223</v>
      </c>
    </row>
    <row r="84" spans="3:3" ht="15">
      <c r="C84" s="63" t="s">
        <v>223</v>
      </c>
    </row>
    <row r="85" spans="3:3" ht="15">
      <c r="C85" s="63" t="s">
        <v>223</v>
      </c>
    </row>
    <row r="86" spans="3:3" ht="15">
      <c r="C86" s="63" t="s">
        <v>223</v>
      </c>
    </row>
    <row r="87" spans="3:3" ht="15">
      <c r="C87" s="63" t="s">
        <v>223</v>
      </c>
    </row>
    <row r="88" spans="3:3" ht="15">
      <c r="C88" s="63" t="s">
        <v>223</v>
      </c>
    </row>
    <row r="89" spans="3:3" ht="15">
      <c r="C89" s="63" t="s">
        <v>223</v>
      </c>
    </row>
    <row r="90" spans="3:3" ht="15">
      <c r="C90" s="63" t="s">
        <v>223</v>
      </c>
    </row>
    <row r="91" spans="3:3" ht="15">
      <c r="C91" s="63" t="s">
        <v>223</v>
      </c>
    </row>
    <row r="92" spans="3:3" ht="15">
      <c r="C92" s="63" t="s">
        <v>223</v>
      </c>
    </row>
    <row r="93" spans="3:3" ht="15">
      <c r="C93" s="63" t="s">
        <v>223</v>
      </c>
    </row>
    <row r="94" spans="3:3" ht="15">
      <c r="C94" s="63" t="s">
        <v>223</v>
      </c>
    </row>
    <row r="95" spans="3:3" ht="15">
      <c r="C95" s="63" t="s">
        <v>223</v>
      </c>
    </row>
    <row r="96" spans="3:3" ht="15">
      <c r="C96" s="63" t="s">
        <v>223</v>
      </c>
    </row>
    <row r="97" spans="3:3" ht="15">
      <c r="C97" s="63" t="s">
        <v>223</v>
      </c>
    </row>
    <row r="98" spans="3:3" ht="15">
      <c r="C98" s="63" t="s">
        <v>223</v>
      </c>
    </row>
    <row r="99" spans="3:3" ht="15">
      <c r="C99" s="63" t="s">
        <v>223</v>
      </c>
    </row>
    <row r="100" spans="3:3" ht="15">
      <c r="C100" s="63" t="s">
        <v>223</v>
      </c>
    </row>
    <row r="101" spans="3:3" ht="15">
      <c r="C101" s="63" t="s">
        <v>223</v>
      </c>
    </row>
    <row r="102" spans="3:3" ht="15">
      <c r="C102" s="63" t="s">
        <v>223</v>
      </c>
    </row>
    <row r="103" spans="3:3" ht="15">
      <c r="C103" s="63" t="s">
        <v>223</v>
      </c>
    </row>
    <row r="104" spans="3:3" ht="15">
      <c r="C104" s="63" t="s">
        <v>223</v>
      </c>
    </row>
    <row r="105" spans="3:3" ht="15">
      <c r="C105" s="63" t="s">
        <v>223</v>
      </c>
    </row>
    <row r="106" spans="3:3" ht="15">
      <c r="C106" s="63" t="s">
        <v>223</v>
      </c>
    </row>
    <row r="107" spans="3:3" ht="15">
      <c r="C107" s="63" t="s">
        <v>223</v>
      </c>
    </row>
    <row r="108" spans="3:3" ht="15">
      <c r="C108" s="63" t="s">
        <v>223</v>
      </c>
    </row>
    <row r="109" spans="3:3" ht="15">
      <c r="C109" s="63" t="s">
        <v>223</v>
      </c>
    </row>
    <row r="110" spans="3:3" ht="15">
      <c r="C110" s="63" t="s">
        <v>223</v>
      </c>
    </row>
    <row r="111" spans="3:3" ht="15">
      <c r="C111" s="63" t="s">
        <v>223</v>
      </c>
    </row>
    <row r="112" spans="3:3" ht="15">
      <c r="C112" s="63" t="s">
        <v>223</v>
      </c>
    </row>
  </sheetData>
  <mergeCells count="1">
    <mergeCell ref="A31:I31"/>
  </mergeCells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0797D4-4E78-4FD9-A014-E148046A234E}">
  <dimension ref="A1:I299"/>
  <sheetViews>
    <sheetView workbookViewId="0" topLeftCell="A1">
      <selection pane="topLeft" activeCell="B2" sqref="B2"/>
    </sheetView>
  </sheetViews>
  <sheetFormatPr defaultColWidth="10.2842857142857" defaultRowHeight="15"/>
  <cols>
    <col min="1" max="1" width="10.7142857142857" style="5" customWidth="1"/>
    <col min="2" max="2" width="46.2857142857143" style="5" customWidth="1"/>
    <col min="3" max="4" width="23.5714285714286" style="63" customWidth="1"/>
    <col min="5" max="5" width="10.7142857142857" style="29" customWidth="1"/>
    <col min="6" max="6" width="10.7142857142857" style="81" customWidth="1"/>
    <col min="7" max="7" width="10.7142857142857" style="5" customWidth="1"/>
    <col min="8" max="8" width="10.7142857142857" style="74" customWidth="1"/>
    <col min="9" max="9" width="10.7142857142857" style="5" customWidth="1"/>
    <col min="10" max="16384" width="10.2857142857143" style="5"/>
  </cols>
  <sheetData>
    <row r="1" spans="1:4" ht="18.75">
      <c r="A1" s="59" t="str">
        <f>'List of Zones'!B20</f>
        <v>Zone 9</v>
      </c>
      <c r="B1" s="60" t="str">
        <f>'List of Zones'!C20</f>
        <v>EU-1 (CB-1) 4 Bed System</v>
      </c>
      <c r="C1" s="61"/>
      <c r="D1" s="61"/>
    </row>
    <row r="2" spans="1:9" ht="15.75" customHeight="1">
      <c r="A2" s="62"/>
      <c r="G2" s="33" t="s">
        <v>38</v>
      </c>
      <c r="H2" s="76"/>
      <c r="I2" s="34">
        <f>SUM(I4:I973)</f>
        <v>13.055904018028731</v>
      </c>
    </row>
    <row r="3" spans="1:9" ht="45">
      <c r="A3" s="36" t="s">
        <v>39</v>
      </c>
      <c r="B3" s="36" t="s">
        <v>40</v>
      </c>
      <c r="C3" s="37" t="s">
        <v>41</v>
      </c>
      <c r="D3" s="37" t="s">
        <v>405</v>
      </c>
      <c r="E3" s="38" t="s">
        <v>43</v>
      </c>
      <c r="F3" s="39" t="s">
        <v>44</v>
      </c>
      <c r="G3" s="38" t="s">
        <v>45</v>
      </c>
      <c r="H3" s="38" t="s">
        <v>46</v>
      </c>
      <c r="I3" s="87" t="s">
        <v>47</v>
      </c>
    </row>
    <row r="4" spans="1:9" ht="15">
      <c r="A4" s="3">
        <v>9001</v>
      </c>
      <c r="B4" s="5" t="s">
        <v>140</v>
      </c>
      <c r="C4" s="63" t="s">
        <v>15</v>
      </c>
      <c r="D4" s="85" t="s">
        <v>404</v>
      </c>
      <c r="E4" s="84">
        <f>24*365</f>
        <v>8760</v>
      </c>
      <c r="F4" s="44">
        <f>HLOOKUP(D4,'Emission Factor Methodology'!$B$6:$I$7,2,0)</f>
        <v>0.0067607430986224692</v>
      </c>
      <c r="G4" s="43">
        <f>IFERROR(VLOOKUP(C4,'Emission Factor Methodology'!$A$11:$I$21,MATCH(D4,'Emission Factor Methodology'!$A$11:$I$11,0),0),0)</f>
        <v>0.0038999999999999998</v>
      </c>
      <c r="H4" s="44">
        <f>IFERROR((1-VLOOKUP(C4,'Emission Factor Methodology'!$A$25:$I$34,MATCH(D4,'Emission Factor Methodology'!$A$25:$I$25,0),0)),0)</f>
        <v>0.030000000000000027</v>
      </c>
      <c r="I4" s="43">
        <f>E4*F4*G4*H4</f>
        <v>0.0069292208166401468</v>
      </c>
    </row>
    <row r="5" spans="1:9" ht="15">
      <c r="A5" s="3">
        <f t="shared" si="0" ref="A5:A68">A4+1</f>
        <v>9002</v>
      </c>
      <c r="B5" s="5" t="s">
        <v>135</v>
      </c>
      <c r="C5" s="63" t="s">
        <v>15</v>
      </c>
      <c r="D5" s="85" t="s">
        <v>404</v>
      </c>
      <c r="E5" s="84">
        <f t="shared" si="1" ref="E5:E68">24*365</f>
        <v>8760</v>
      </c>
      <c r="F5" s="44">
        <f>HLOOKUP(D5,'Emission Factor Methodology'!$B$6:$I$7,2,0)</f>
        <v>0.0067607430986224692</v>
      </c>
      <c r="G5" s="43">
        <f>IFERROR(VLOOKUP(C5,'Emission Factor Methodology'!$A$11:$I$21,MATCH(D5,'Emission Factor Methodology'!$A$11:$I$11,0),0),0)</f>
        <v>0.0038999999999999998</v>
      </c>
      <c r="H5" s="44">
        <f>IFERROR((1-VLOOKUP(C5,'Emission Factor Methodology'!$A$25:$I$34,MATCH(D5,'Emission Factor Methodology'!$A$25:$I$25,0),0)),0)</f>
        <v>0.030000000000000027</v>
      </c>
      <c r="I5" s="43">
        <f t="shared" si="2" ref="I5:I68">E5*F5*G5*H5</f>
        <v>0.0069292208166401468</v>
      </c>
    </row>
    <row r="6" spans="1:9" ht="15">
      <c r="A6" s="3">
        <f t="shared" si="0"/>
        <v>9003</v>
      </c>
      <c r="B6" s="5" t="s">
        <v>370</v>
      </c>
      <c r="C6" s="63" t="s">
        <v>15</v>
      </c>
      <c r="D6" s="85" t="s">
        <v>404</v>
      </c>
      <c r="E6" s="84">
        <f t="shared" si="1"/>
        <v>8760</v>
      </c>
      <c r="F6" s="44">
        <f>HLOOKUP(D6,'Emission Factor Methodology'!$B$6:$I$7,2,0)</f>
        <v>0.0067607430986224692</v>
      </c>
      <c r="G6" s="43">
        <f>IFERROR(VLOOKUP(C6,'Emission Factor Methodology'!$A$11:$I$21,MATCH(D6,'Emission Factor Methodology'!$A$11:$I$11,0),0),0)</f>
        <v>0.0038999999999999998</v>
      </c>
      <c r="H6" s="44">
        <f>IFERROR((1-VLOOKUP(C6,'Emission Factor Methodology'!$A$25:$I$34,MATCH(D6,'Emission Factor Methodology'!$A$25:$I$25,0),0)),0)</f>
        <v>0.030000000000000027</v>
      </c>
      <c r="I6" s="43">
        <f t="shared" si="2"/>
        <v>0.0069292208166401468</v>
      </c>
    </row>
    <row r="7" spans="1:9" ht="15">
      <c r="A7" s="3">
        <f t="shared" si="0"/>
        <v>9004</v>
      </c>
      <c r="B7" s="5" t="s">
        <v>140</v>
      </c>
      <c r="C7" s="63" t="s">
        <v>15</v>
      </c>
      <c r="D7" s="85" t="s">
        <v>404</v>
      </c>
      <c r="E7" s="84">
        <f t="shared" si="1"/>
        <v>8760</v>
      </c>
      <c r="F7" s="44">
        <f>HLOOKUP(D7,'Emission Factor Methodology'!$B$6:$I$7,2,0)</f>
        <v>0.0067607430986224692</v>
      </c>
      <c r="G7" s="43">
        <f>IFERROR(VLOOKUP(C7,'Emission Factor Methodology'!$A$11:$I$21,MATCH(D7,'Emission Factor Methodology'!$A$11:$I$11,0),0),0)</f>
        <v>0.0038999999999999998</v>
      </c>
      <c r="H7" s="44">
        <f>IFERROR((1-VLOOKUP(C7,'Emission Factor Methodology'!$A$25:$I$34,MATCH(D7,'Emission Factor Methodology'!$A$25:$I$25,0),0)),0)</f>
        <v>0.030000000000000027</v>
      </c>
      <c r="I7" s="43">
        <f t="shared" si="2"/>
        <v>0.0069292208166401468</v>
      </c>
    </row>
    <row r="8" spans="1:9" ht="15">
      <c r="A8" s="3">
        <f t="shared" si="0"/>
        <v>9005</v>
      </c>
      <c r="B8" s="5" t="s">
        <v>135</v>
      </c>
      <c r="C8" s="63" t="s">
        <v>15</v>
      </c>
      <c r="D8" s="85" t="s">
        <v>404</v>
      </c>
      <c r="E8" s="84">
        <f t="shared" si="1"/>
        <v>8760</v>
      </c>
      <c r="F8" s="44">
        <f>HLOOKUP(D8,'Emission Factor Methodology'!$B$6:$I$7,2,0)</f>
        <v>0.0067607430986224692</v>
      </c>
      <c r="G8" s="43">
        <f>IFERROR(VLOOKUP(C8,'Emission Factor Methodology'!$A$11:$I$21,MATCH(D8,'Emission Factor Methodology'!$A$11:$I$11,0),0),0)</f>
        <v>0.0038999999999999998</v>
      </c>
      <c r="H8" s="44">
        <f>IFERROR((1-VLOOKUP(C8,'Emission Factor Methodology'!$A$25:$I$34,MATCH(D8,'Emission Factor Methodology'!$A$25:$I$25,0),0)),0)</f>
        <v>0.030000000000000027</v>
      </c>
      <c r="I8" s="43">
        <f t="shared" si="2"/>
        <v>0.0069292208166401468</v>
      </c>
    </row>
    <row r="9" spans="1:9" ht="15">
      <c r="A9" s="3">
        <f t="shared" si="0"/>
        <v>9006</v>
      </c>
      <c r="B9" s="5" t="s">
        <v>371</v>
      </c>
      <c r="C9" s="63" t="s">
        <v>15</v>
      </c>
      <c r="D9" s="85" t="s">
        <v>404</v>
      </c>
      <c r="E9" s="84">
        <f t="shared" si="1"/>
        <v>8760</v>
      </c>
      <c r="F9" s="44">
        <f>HLOOKUP(D9,'Emission Factor Methodology'!$B$6:$I$7,2,0)</f>
        <v>0.0067607430986224692</v>
      </c>
      <c r="G9" s="43">
        <f>IFERROR(VLOOKUP(C9,'Emission Factor Methodology'!$A$11:$I$21,MATCH(D9,'Emission Factor Methodology'!$A$11:$I$11,0),0),0)</f>
        <v>0.0038999999999999998</v>
      </c>
      <c r="H9" s="44">
        <f>IFERROR((1-VLOOKUP(C9,'Emission Factor Methodology'!$A$25:$I$34,MATCH(D9,'Emission Factor Methodology'!$A$25:$I$25,0),0)),0)</f>
        <v>0.030000000000000027</v>
      </c>
      <c r="I9" s="43">
        <f t="shared" si="2"/>
        <v>0.0069292208166401468</v>
      </c>
    </row>
    <row r="10" spans="1:9" ht="15">
      <c r="A10" s="3">
        <f t="shared" si="0"/>
        <v>9007</v>
      </c>
      <c r="B10" s="5" t="s">
        <v>372</v>
      </c>
      <c r="C10" s="63" t="s">
        <v>15</v>
      </c>
      <c r="D10" s="85" t="s">
        <v>404</v>
      </c>
      <c r="E10" s="84">
        <f t="shared" si="1"/>
        <v>8760</v>
      </c>
      <c r="F10" s="44">
        <f>HLOOKUP(D10,'Emission Factor Methodology'!$B$6:$I$7,2,0)</f>
        <v>0.0067607430986224692</v>
      </c>
      <c r="G10" s="43">
        <f>IFERROR(VLOOKUP(C10,'Emission Factor Methodology'!$A$11:$I$21,MATCH(D10,'Emission Factor Methodology'!$A$11:$I$11,0),0),0)</f>
        <v>0.0038999999999999998</v>
      </c>
      <c r="H10" s="44">
        <f>IFERROR((1-VLOOKUP(C10,'Emission Factor Methodology'!$A$25:$I$34,MATCH(D10,'Emission Factor Methodology'!$A$25:$I$25,0),0)),0)</f>
        <v>0.030000000000000027</v>
      </c>
      <c r="I10" s="43">
        <f t="shared" si="2"/>
        <v>0.0069292208166401468</v>
      </c>
    </row>
    <row r="11" spans="1:9" ht="15">
      <c r="A11" s="3">
        <f t="shared" si="0"/>
        <v>9008</v>
      </c>
      <c r="B11" s="5" t="s">
        <v>135</v>
      </c>
      <c r="C11" s="63" t="s">
        <v>15</v>
      </c>
      <c r="D11" s="85" t="s">
        <v>404</v>
      </c>
      <c r="E11" s="84">
        <f t="shared" si="1"/>
        <v>8760</v>
      </c>
      <c r="F11" s="44">
        <f>HLOOKUP(D11,'Emission Factor Methodology'!$B$6:$I$7,2,0)</f>
        <v>0.0067607430986224692</v>
      </c>
      <c r="G11" s="43">
        <f>IFERROR(VLOOKUP(C11,'Emission Factor Methodology'!$A$11:$I$21,MATCH(D11,'Emission Factor Methodology'!$A$11:$I$11,0),0),0)</f>
        <v>0.0038999999999999998</v>
      </c>
      <c r="H11" s="44">
        <f>IFERROR((1-VLOOKUP(C11,'Emission Factor Methodology'!$A$25:$I$34,MATCH(D11,'Emission Factor Methodology'!$A$25:$I$25,0),0)),0)</f>
        <v>0.030000000000000027</v>
      </c>
      <c r="I11" s="43">
        <f t="shared" si="2"/>
        <v>0.0069292208166401468</v>
      </c>
    </row>
    <row r="12" spans="1:9" ht="15">
      <c r="A12" s="3">
        <f t="shared" si="0"/>
        <v>9009</v>
      </c>
      <c r="B12" s="5" t="s">
        <v>239</v>
      </c>
      <c r="C12" s="63" t="s">
        <v>12</v>
      </c>
      <c r="D12" s="85" t="s">
        <v>404</v>
      </c>
      <c r="E12" s="84">
        <f t="shared" si="1"/>
        <v>8760</v>
      </c>
      <c r="F12" s="44">
        <f>HLOOKUP(D12,'Emission Factor Methodology'!$B$6:$I$7,2,0)</f>
        <v>0.0067607430986224692</v>
      </c>
      <c r="G12" s="43">
        <f>IFERROR(VLOOKUP(C12,'Emission Factor Methodology'!$A$11:$I$21,MATCH(D12,'Emission Factor Methodology'!$A$11:$I$11,0),0),0)</f>
        <v>0.0132</v>
      </c>
      <c r="H12" s="44">
        <f>IFERROR((1-VLOOKUP(C12,'Emission Factor Methodology'!$A$25:$I$34,MATCH(D12,'Emission Factor Methodology'!$A$25:$I$25,0),0)),0)</f>
        <v>0.030000000000000027</v>
      </c>
      <c r="I12" s="43">
        <f t="shared" si="2"/>
        <v>0.023452747379397423</v>
      </c>
    </row>
    <row r="13" spans="1:9" ht="15">
      <c r="A13" s="3">
        <f t="shared" si="0"/>
        <v>9010</v>
      </c>
      <c r="B13" s="5" t="s">
        <v>239</v>
      </c>
      <c r="C13" s="63" t="s">
        <v>12</v>
      </c>
      <c r="D13" s="85" t="s">
        <v>404</v>
      </c>
      <c r="E13" s="84">
        <f t="shared" si="1"/>
        <v>8760</v>
      </c>
      <c r="F13" s="44">
        <f>HLOOKUP(D13,'Emission Factor Methodology'!$B$6:$I$7,2,0)</f>
        <v>0.0067607430986224692</v>
      </c>
      <c r="G13" s="43">
        <f>IFERROR(VLOOKUP(C13,'Emission Factor Methodology'!$A$11:$I$21,MATCH(D13,'Emission Factor Methodology'!$A$11:$I$11,0),0),0)</f>
        <v>0.0132</v>
      </c>
      <c r="H13" s="44">
        <f>IFERROR((1-VLOOKUP(C13,'Emission Factor Methodology'!$A$25:$I$34,MATCH(D13,'Emission Factor Methodology'!$A$25:$I$25,0),0)),0)</f>
        <v>0.030000000000000027</v>
      </c>
      <c r="I13" s="43">
        <f t="shared" si="2"/>
        <v>0.023452747379397423</v>
      </c>
    </row>
    <row r="14" spans="1:9" ht="15">
      <c r="A14" s="3">
        <f t="shared" si="0"/>
        <v>9011</v>
      </c>
      <c r="B14" s="5" t="s">
        <v>135</v>
      </c>
      <c r="C14" s="63" t="s">
        <v>15</v>
      </c>
      <c r="D14" s="85" t="s">
        <v>404</v>
      </c>
      <c r="E14" s="84">
        <f t="shared" si="1"/>
        <v>8760</v>
      </c>
      <c r="F14" s="44">
        <f>HLOOKUP(D14,'Emission Factor Methodology'!$B$6:$I$7,2,0)</f>
        <v>0.0067607430986224692</v>
      </c>
      <c r="G14" s="43">
        <f>IFERROR(VLOOKUP(C14,'Emission Factor Methodology'!$A$11:$I$21,MATCH(D14,'Emission Factor Methodology'!$A$11:$I$11,0),0),0)</f>
        <v>0.0038999999999999998</v>
      </c>
      <c r="H14" s="44">
        <f>IFERROR((1-VLOOKUP(C14,'Emission Factor Methodology'!$A$25:$I$34,MATCH(D14,'Emission Factor Methodology'!$A$25:$I$25,0),0)),0)</f>
        <v>0.030000000000000027</v>
      </c>
      <c r="I14" s="43">
        <f t="shared" si="2"/>
        <v>0.0069292208166401468</v>
      </c>
    </row>
    <row r="15" spans="1:9" ht="15">
      <c r="A15" s="3">
        <f t="shared" si="0"/>
        <v>9012</v>
      </c>
      <c r="B15" s="5" t="s">
        <v>141</v>
      </c>
      <c r="C15" s="63" t="s">
        <v>15</v>
      </c>
      <c r="D15" s="85" t="s">
        <v>404</v>
      </c>
      <c r="E15" s="84">
        <f t="shared" si="1"/>
        <v>8760</v>
      </c>
      <c r="F15" s="44">
        <f>HLOOKUP(D15,'Emission Factor Methodology'!$B$6:$I$7,2,0)</f>
        <v>0.0067607430986224692</v>
      </c>
      <c r="G15" s="43">
        <f>IFERROR(VLOOKUP(C15,'Emission Factor Methodology'!$A$11:$I$21,MATCH(D15,'Emission Factor Methodology'!$A$11:$I$11,0),0),0)</f>
        <v>0.0038999999999999998</v>
      </c>
      <c r="H15" s="44">
        <f>IFERROR((1-VLOOKUP(C15,'Emission Factor Methodology'!$A$25:$I$34,MATCH(D15,'Emission Factor Methodology'!$A$25:$I$25,0),0)),0)</f>
        <v>0.030000000000000027</v>
      </c>
      <c r="I15" s="43">
        <f t="shared" si="2"/>
        <v>0.0069292208166401468</v>
      </c>
    </row>
    <row r="16" spans="1:9" ht="15">
      <c r="A16" s="3">
        <f t="shared" si="0"/>
        <v>9013</v>
      </c>
      <c r="B16" s="5" t="s">
        <v>141</v>
      </c>
      <c r="C16" s="63" t="s">
        <v>15</v>
      </c>
      <c r="D16" s="85" t="s">
        <v>404</v>
      </c>
      <c r="E16" s="84">
        <f t="shared" si="1"/>
        <v>8760</v>
      </c>
      <c r="F16" s="44">
        <f>HLOOKUP(D16,'Emission Factor Methodology'!$B$6:$I$7,2,0)</f>
        <v>0.0067607430986224692</v>
      </c>
      <c r="G16" s="43">
        <f>IFERROR(VLOOKUP(C16,'Emission Factor Methodology'!$A$11:$I$21,MATCH(D16,'Emission Factor Methodology'!$A$11:$I$11,0),0),0)</f>
        <v>0.0038999999999999998</v>
      </c>
      <c r="H16" s="44">
        <f>IFERROR((1-VLOOKUP(C16,'Emission Factor Methodology'!$A$25:$I$34,MATCH(D16,'Emission Factor Methodology'!$A$25:$I$25,0),0)),0)</f>
        <v>0.030000000000000027</v>
      </c>
      <c r="I16" s="43">
        <f t="shared" si="2"/>
        <v>0.0069292208166401468</v>
      </c>
    </row>
    <row r="17" spans="1:9" ht="15">
      <c r="A17" s="3">
        <f t="shared" si="0"/>
        <v>9014</v>
      </c>
      <c r="B17" s="5" t="s">
        <v>135</v>
      </c>
      <c r="C17" s="63" t="s">
        <v>15</v>
      </c>
      <c r="D17" s="85" t="s">
        <v>404</v>
      </c>
      <c r="E17" s="84">
        <f t="shared" si="1"/>
        <v>8760</v>
      </c>
      <c r="F17" s="44">
        <f>HLOOKUP(D17,'Emission Factor Methodology'!$B$6:$I$7,2,0)</f>
        <v>0.0067607430986224692</v>
      </c>
      <c r="G17" s="43">
        <f>IFERROR(VLOOKUP(C17,'Emission Factor Methodology'!$A$11:$I$21,MATCH(D17,'Emission Factor Methodology'!$A$11:$I$11,0),0),0)</f>
        <v>0.0038999999999999998</v>
      </c>
      <c r="H17" s="44">
        <f>IFERROR((1-VLOOKUP(C17,'Emission Factor Methodology'!$A$25:$I$34,MATCH(D17,'Emission Factor Methodology'!$A$25:$I$25,0),0)),0)</f>
        <v>0.030000000000000027</v>
      </c>
      <c r="I17" s="43">
        <f t="shared" si="2"/>
        <v>0.0069292208166401468</v>
      </c>
    </row>
    <row r="18" spans="1:9" ht="15">
      <c r="A18" s="3">
        <f t="shared" si="0"/>
        <v>9015</v>
      </c>
      <c r="B18" s="5" t="s">
        <v>213</v>
      </c>
      <c r="C18" s="69" t="s">
        <v>15</v>
      </c>
      <c r="D18" s="85" t="s">
        <v>404</v>
      </c>
      <c r="E18" s="84">
        <f t="shared" si="1"/>
        <v>8760</v>
      </c>
      <c r="F18" s="44">
        <f>HLOOKUP(D18,'Emission Factor Methodology'!$B$6:$I$7,2,0)</f>
        <v>0.0067607430986224692</v>
      </c>
      <c r="G18" s="43">
        <f>IFERROR(VLOOKUP(C18,'Emission Factor Methodology'!$A$11:$I$21,MATCH(D18,'Emission Factor Methodology'!$A$11:$I$11,0),0),0)</f>
        <v>0.0038999999999999998</v>
      </c>
      <c r="H18" s="44">
        <f>IFERROR((1-VLOOKUP(C18,'Emission Factor Methodology'!$A$25:$I$34,MATCH(D18,'Emission Factor Methodology'!$A$25:$I$25,0),0)),0)</f>
        <v>0.030000000000000027</v>
      </c>
      <c r="I18" s="43">
        <f t="shared" si="2"/>
        <v>0.0069292208166401468</v>
      </c>
    </row>
    <row r="19" spans="1:9" ht="15">
      <c r="A19" s="3">
        <f t="shared" si="0"/>
        <v>9016</v>
      </c>
      <c r="B19" s="5" t="s">
        <v>362</v>
      </c>
      <c r="C19" s="63" t="s">
        <v>15</v>
      </c>
      <c r="D19" s="85" t="s">
        <v>404</v>
      </c>
      <c r="E19" s="84">
        <f t="shared" si="1"/>
        <v>8760</v>
      </c>
      <c r="F19" s="44">
        <f>HLOOKUP(D19,'Emission Factor Methodology'!$B$6:$I$7,2,0)</f>
        <v>0.0067607430986224692</v>
      </c>
      <c r="G19" s="43">
        <f>IFERROR(VLOOKUP(C19,'Emission Factor Methodology'!$A$11:$I$21,MATCH(D19,'Emission Factor Methodology'!$A$11:$I$11,0),0),0)</f>
        <v>0.0038999999999999998</v>
      </c>
      <c r="H19" s="44">
        <f>IFERROR((1-VLOOKUP(C19,'Emission Factor Methodology'!$A$25:$I$34,MATCH(D19,'Emission Factor Methodology'!$A$25:$I$25,0),0)),0)</f>
        <v>0.030000000000000027</v>
      </c>
      <c r="I19" s="43">
        <f t="shared" si="2"/>
        <v>0.0069292208166401468</v>
      </c>
    </row>
    <row r="20" spans="1:9" ht="15">
      <c r="A20" s="3">
        <f t="shared" si="0"/>
        <v>9017</v>
      </c>
      <c r="B20" s="5" t="s">
        <v>373</v>
      </c>
      <c r="C20" s="63" t="s">
        <v>12</v>
      </c>
      <c r="D20" s="85" t="s">
        <v>404</v>
      </c>
      <c r="E20" s="84">
        <f t="shared" si="1"/>
        <v>8760</v>
      </c>
      <c r="F20" s="44">
        <f>HLOOKUP(D20,'Emission Factor Methodology'!$B$6:$I$7,2,0)</f>
        <v>0.0067607430986224692</v>
      </c>
      <c r="G20" s="43">
        <f>IFERROR(VLOOKUP(C20,'Emission Factor Methodology'!$A$11:$I$21,MATCH(D20,'Emission Factor Methodology'!$A$11:$I$11,0),0),0)</f>
        <v>0.0132</v>
      </c>
      <c r="H20" s="44">
        <f>IFERROR((1-VLOOKUP(C20,'Emission Factor Methodology'!$A$25:$I$34,MATCH(D20,'Emission Factor Methodology'!$A$25:$I$25,0),0)),0)</f>
        <v>0.030000000000000027</v>
      </c>
      <c r="I20" s="43">
        <f t="shared" si="2"/>
        <v>0.023452747379397423</v>
      </c>
    </row>
    <row r="21" spans="1:9" ht="15">
      <c r="A21" s="3">
        <f t="shared" si="0"/>
        <v>9018</v>
      </c>
      <c r="B21" s="5" t="s">
        <v>373</v>
      </c>
      <c r="C21" s="63" t="s">
        <v>12</v>
      </c>
      <c r="D21" s="85" t="s">
        <v>404</v>
      </c>
      <c r="E21" s="84">
        <f t="shared" si="1"/>
        <v>8760</v>
      </c>
      <c r="F21" s="44">
        <f>HLOOKUP(D21,'Emission Factor Methodology'!$B$6:$I$7,2,0)</f>
        <v>0.0067607430986224692</v>
      </c>
      <c r="G21" s="43">
        <f>IFERROR(VLOOKUP(C21,'Emission Factor Methodology'!$A$11:$I$21,MATCH(D21,'Emission Factor Methodology'!$A$11:$I$11,0),0),0)</f>
        <v>0.0132</v>
      </c>
      <c r="H21" s="44">
        <f>IFERROR((1-VLOOKUP(C21,'Emission Factor Methodology'!$A$25:$I$34,MATCH(D21,'Emission Factor Methodology'!$A$25:$I$25,0),0)),0)</f>
        <v>0.030000000000000027</v>
      </c>
      <c r="I21" s="43">
        <f t="shared" si="2"/>
        <v>0.023452747379397423</v>
      </c>
    </row>
    <row r="22" spans="1:9" ht="15">
      <c r="A22" s="3">
        <f t="shared" si="0"/>
        <v>9019</v>
      </c>
      <c r="B22" s="5" t="s">
        <v>135</v>
      </c>
      <c r="C22" s="63" t="s">
        <v>15</v>
      </c>
      <c r="D22" s="85" t="s">
        <v>404</v>
      </c>
      <c r="E22" s="84">
        <f t="shared" si="1"/>
        <v>8760</v>
      </c>
      <c r="F22" s="44">
        <f>HLOOKUP(D22,'Emission Factor Methodology'!$B$6:$I$7,2,0)</f>
        <v>0.0067607430986224692</v>
      </c>
      <c r="G22" s="43">
        <f>IFERROR(VLOOKUP(C22,'Emission Factor Methodology'!$A$11:$I$21,MATCH(D22,'Emission Factor Methodology'!$A$11:$I$11,0),0),0)</f>
        <v>0.0038999999999999998</v>
      </c>
      <c r="H22" s="44">
        <f>IFERROR((1-VLOOKUP(C22,'Emission Factor Methodology'!$A$25:$I$34,MATCH(D22,'Emission Factor Methodology'!$A$25:$I$25,0),0)),0)</f>
        <v>0.030000000000000027</v>
      </c>
      <c r="I22" s="43">
        <f t="shared" si="2"/>
        <v>0.0069292208166401468</v>
      </c>
    </row>
    <row r="23" spans="1:9" ht="15">
      <c r="A23" s="3">
        <f t="shared" si="0"/>
        <v>9020</v>
      </c>
      <c r="B23" s="5" t="s">
        <v>260</v>
      </c>
      <c r="C23" s="69" t="s">
        <v>15</v>
      </c>
      <c r="D23" s="85" t="s">
        <v>404</v>
      </c>
      <c r="E23" s="84">
        <f t="shared" si="1"/>
        <v>8760</v>
      </c>
      <c r="F23" s="44">
        <f>HLOOKUP(D23,'Emission Factor Methodology'!$B$6:$I$7,2,0)</f>
        <v>0.0067607430986224692</v>
      </c>
      <c r="G23" s="43">
        <f>IFERROR(VLOOKUP(C23,'Emission Factor Methodology'!$A$11:$I$21,MATCH(D23,'Emission Factor Methodology'!$A$11:$I$11,0),0),0)</f>
        <v>0.0038999999999999998</v>
      </c>
      <c r="H23" s="44">
        <f>IFERROR((1-VLOOKUP(C23,'Emission Factor Methodology'!$A$25:$I$34,MATCH(D23,'Emission Factor Methodology'!$A$25:$I$25,0),0)),0)</f>
        <v>0.030000000000000027</v>
      </c>
      <c r="I23" s="43">
        <f t="shared" si="2"/>
        <v>0.0069292208166401468</v>
      </c>
    </row>
    <row r="24" spans="1:9" ht="15">
      <c r="A24" s="3">
        <f t="shared" si="0"/>
        <v>9021</v>
      </c>
      <c r="B24" s="5" t="s">
        <v>135</v>
      </c>
      <c r="C24" s="63" t="s">
        <v>15</v>
      </c>
      <c r="D24" s="85" t="s">
        <v>404</v>
      </c>
      <c r="E24" s="84">
        <f t="shared" si="1"/>
        <v>8760</v>
      </c>
      <c r="F24" s="44">
        <f>HLOOKUP(D24,'Emission Factor Methodology'!$B$6:$I$7,2,0)</f>
        <v>0.0067607430986224692</v>
      </c>
      <c r="G24" s="43">
        <f>IFERROR(VLOOKUP(C24,'Emission Factor Methodology'!$A$11:$I$21,MATCH(D24,'Emission Factor Methodology'!$A$11:$I$11,0),0),0)</f>
        <v>0.0038999999999999998</v>
      </c>
      <c r="H24" s="44">
        <f>IFERROR((1-VLOOKUP(C24,'Emission Factor Methodology'!$A$25:$I$34,MATCH(D24,'Emission Factor Methodology'!$A$25:$I$25,0),0)),0)</f>
        <v>0.030000000000000027</v>
      </c>
      <c r="I24" s="43">
        <f t="shared" si="2"/>
        <v>0.0069292208166401468</v>
      </c>
    </row>
    <row r="25" spans="1:9" ht="15">
      <c r="A25" s="3">
        <f t="shared" si="0"/>
        <v>9022</v>
      </c>
      <c r="B25" s="5" t="s">
        <v>260</v>
      </c>
      <c r="C25" s="69" t="s">
        <v>15</v>
      </c>
      <c r="D25" s="85" t="s">
        <v>404</v>
      </c>
      <c r="E25" s="84">
        <f t="shared" si="1"/>
        <v>8760</v>
      </c>
      <c r="F25" s="44">
        <f>HLOOKUP(D25,'Emission Factor Methodology'!$B$6:$I$7,2,0)</f>
        <v>0.0067607430986224692</v>
      </c>
      <c r="G25" s="43">
        <f>IFERROR(VLOOKUP(C25,'Emission Factor Methodology'!$A$11:$I$21,MATCH(D25,'Emission Factor Methodology'!$A$11:$I$11,0),0),0)</f>
        <v>0.0038999999999999998</v>
      </c>
      <c r="H25" s="44">
        <f>IFERROR((1-VLOOKUP(C25,'Emission Factor Methodology'!$A$25:$I$34,MATCH(D25,'Emission Factor Methodology'!$A$25:$I$25,0),0)),0)</f>
        <v>0.030000000000000027</v>
      </c>
      <c r="I25" s="43">
        <f t="shared" si="2"/>
        <v>0.0069292208166401468</v>
      </c>
    </row>
    <row r="26" spans="1:9" ht="15">
      <c r="A26" s="3">
        <f t="shared" si="0"/>
        <v>9023</v>
      </c>
      <c r="B26" s="5" t="s">
        <v>135</v>
      </c>
      <c r="C26" s="63" t="s">
        <v>15</v>
      </c>
      <c r="D26" s="85" t="s">
        <v>404</v>
      </c>
      <c r="E26" s="84">
        <f t="shared" si="1"/>
        <v>8760</v>
      </c>
      <c r="F26" s="44">
        <f>HLOOKUP(D26,'Emission Factor Methodology'!$B$6:$I$7,2,0)</f>
        <v>0.0067607430986224692</v>
      </c>
      <c r="G26" s="43">
        <f>IFERROR(VLOOKUP(C26,'Emission Factor Methodology'!$A$11:$I$21,MATCH(D26,'Emission Factor Methodology'!$A$11:$I$11,0),0),0)</f>
        <v>0.0038999999999999998</v>
      </c>
      <c r="H26" s="44">
        <f>IFERROR((1-VLOOKUP(C26,'Emission Factor Methodology'!$A$25:$I$34,MATCH(D26,'Emission Factor Methodology'!$A$25:$I$25,0),0)),0)</f>
        <v>0.030000000000000027</v>
      </c>
      <c r="I26" s="43">
        <f t="shared" si="2"/>
        <v>0.0069292208166401468</v>
      </c>
    </row>
    <row r="27" spans="1:9" ht="15">
      <c r="A27" s="3">
        <f t="shared" si="0"/>
        <v>9024</v>
      </c>
      <c r="B27" s="5" t="s">
        <v>260</v>
      </c>
      <c r="C27" s="69" t="s">
        <v>15</v>
      </c>
      <c r="D27" s="85" t="s">
        <v>404</v>
      </c>
      <c r="E27" s="84">
        <f t="shared" si="1"/>
        <v>8760</v>
      </c>
      <c r="F27" s="44">
        <f>HLOOKUP(D27,'Emission Factor Methodology'!$B$6:$I$7,2,0)</f>
        <v>0.0067607430986224692</v>
      </c>
      <c r="G27" s="43">
        <f>IFERROR(VLOOKUP(C27,'Emission Factor Methodology'!$A$11:$I$21,MATCH(D27,'Emission Factor Methodology'!$A$11:$I$11,0),0),0)</f>
        <v>0.0038999999999999998</v>
      </c>
      <c r="H27" s="44">
        <f>IFERROR((1-VLOOKUP(C27,'Emission Factor Methodology'!$A$25:$I$34,MATCH(D27,'Emission Factor Methodology'!$A$25:$I$25,0),0)),0)</f>
        <v>0.030000000000000027</v>
      </c>
      <c r="I27" s="43">
        <f t="shared" si="2"/>
        <v>0.0069292208166401468</v>
      </c>
    </row>
    <row r="28" spans="1:9" ht="15">
      <c r="A28" s="3">
        <f t="shared" si="0"/>
        <v>9025</v>
      </c>
      <c r="B28" s="5" t="s">
        <v>135</v>
      </c>
      <c r="C28" s="63" t="s">
        <v>15</v>
      </c>
      <c r="D28" s="85" t="s">
        <v>404</v>
      </c>
      <c r="E28" s="84">
        <f t="shared" si="1"/>
        <v>8760</v>
      </c>
      <c r="F28" s="44">
        <f>HLOOKUP(D28,'Emission Factor Methodology'!$B$6:$I$7,2,0)</f>
        <v>0.0067607430986224692</v>
      </c>
      <c r="G28" s="43">
        <f>IFERROR(VLOOKUP(C28,'Emission Factor Methodology'!$A$11:$I$21,MATCH(D28,'Emission Factor Methodology'!$A$11:$I$11,0),0),0)</f>
        <v>0.0038999999999999998</v>
      </c>
      <c r="H28" s="44">
        <f>IFERROR((1-VLOOKUP(C28,'Emission Factor Methodology'!$A$25:$I$34,MATCH(D28,'Emission Factor Methodology'!$A$25:$I$25,0),0)),0)</f>
        <v>0.030000000000000027</v>
      </c>
      <c r="I28" s="43">
        <f t="shared" si="2"/>
        <v>0.0069292208166401468</v>
      </c>
    </row>
    <row r="29" spans="1:9" ht="15">
      <c r="A29" s="3">
        <f t="shared" si="0"/>
        <v>9026</v>
      </c>
      <c r="B29" s="5" t="s">
        <v>260</v>
      </c>
      <c r="C29" s="69" t="s">
        <v>15</v>
      </c>
      <c r="D29" s="85" t="s">
        <v>404</v>
      </c>
      <c r="E29" s="84">
        <f t="shared" si="1"/>
        <v>8760</v>
      </c>
      <c r="F29" s="44">
        <f>HLOOKUP(D29,'Emission Factor Methodology'!$B$6:$I$7,2,0)</f>
        <v>0.0067607430986224692</v>
      </c>
      <c r="G29" s="43">
        <f>IFERROR(VLOOKUP(C29,'Emission Factor Methodology'!$A$11:$I$21,MATCH(D29,'Emission Factor Methodology'!$A$11:$I$11,0),0),0)</f>
        <v>0.0038999999999999998</v>
      </c>
      <c r="H29" s="44">
        <f>IFERROR((1-VLOOKUP(C29,'Emission Factor Methodology'!$A$25:$I$34,MATCH(D29,'Emission Factor Methodology'!$A$25:$I$25,0),0)),0)</f>
        <v>0.030000000000000027</v>
      </c>
      <c r="I29" s="43">
        <f t="shared" si="2"/>
        <v>0.0069292208166401468</v>
      </c>
    </row>
    <row r="30" spans="1:9" ht="15">
      <c r="A30" s="3">
        <f t="shared" si="0"/>
        <v>9027</v>
      </c>
      <c r="B30" s="5" t="s">
        <v>135</v>
      </c>
      <c r="C30" s="63" t="s">
        <v>15</v>
      </c>
      <c r="D30" s="85" t="s">
        <v>404</v>
      </c>
      <c r="E30" s="84">
        <f t="shared" si="1"/>
        <v>8760</v>
      </c>
      <c r="F30" s="44">
        <f>HLOOKUP(D30,'Emission Factor Methodology'!$B$6:$I$7,2,0)</f>
        <v>0.0067607430986224692</v>
      </c>
      <c r="G30" s="43">
        <f>IFERROR(VLOOKUP(C30,'Emission Factor Methodology'!$A$11:$I$21,MATCH(D30,'Emission Factor Methodology'!$A$11:$I$11,0),0),0)</f>
        <v>0.0038999999999999998</v>
      </c>
      <c r="H30" s="44">
        <f>IFERROR((1-VLOOKUP(C30,'Emission Factor Methodology'!$A$25:$I$34,MATCH(D30,'Emission Factor Methodology'!$A$25:$I$25,0),0)),0)</f>
        <v>0.030000000000000027</v>
      </c>
      <c r="I30" s="43">
        <f t="shared" si="2"/>
        <v>0.0069292208166401468</v>
      </c>
    </row>
    <row r="31" spans="1:9" ht="15">
      <c r="A31" s="3">
        <f t="shared" si="0"/>
        <v>9028</v>
      </c>
      <c r="B31" s="5" t="s">
        <v>260</v>
      </c>
      <c r="C31" s="69" t="s">
        <v>15</v>
      </c>
      <c r="D31" s="85" t="s">
        <v>404</v>
      </c>
      <c r="E31" s="84">
        <f t="shared" si="1"/>
        <v>8760</v>
      </c>
      <c r="F31" s="44">
        <f>HLOOKUP(D31,'Emission Factor Methodology'!$B$6:$I$7,2,0)</f>
        <v>0.0067607430986224692</v>
      </c>
      <c r="G31" s="43">
        <f>IFERROR(VLOOKUP(C31,'Emission Factor Methodology'!$A$11:$I$21,MATCH(D31,'Emission Factor Methodology'!$A$11:$I$11,0),0),0)</f>
        <v>0.0038999999999999998</v>
      </c>
      <c r="H31" s="44">
        <f>IFERROR((1-VLOOKUP(C31,'Emission Factor Methodology'!$A$25:$I$34,MATCH(D31,'Emission Factor Methodology'!$A$25:$I$25,0),0)),0)</f>
        <v>0.030000000000000027</v>
      </c>
      <c r="I31" s="43">
        <f t="shared" si="2"/>
        <v>0.0069292208166401468</v>
      </c>
    </row>
    <row r="32" spans="1:9" ht="15">
      <c r="A32" s="3">
        <f t="shared" si="0"/>
        <v>9029</v>
      </c>
      <c r="B32" s="5" t="s">
        <v>135</v>
      </c>
      <c r="C32" s="63" t="s">
        <v>15</v>
      </c>
      <c r="D32" s="85" t="s">
        <v>404</v>
      </c>
      <c r="E32" s="84">
        <f t="shared" si="1"/>
        <v>8760</v>
      </c>
      <c r="F32" s="44">
        <f>HLOOKUP(D32,'Emission Factor Methodology'!$B$6:$I$7,2,0)</f>
        <v>0.0067607430986224692</v>
      </c>
      <c r="G32" s="43">
        <f>IFERROR(VLOOKUP(C32,'Emission Factor Methodology'!$A$11:$I$21,MATCH(D32,'Emission Factor Methodology'!$A$11:$I$11,0),0),0)</f>
        <v>0.0038999999999999998</v>
      </c>
      <c r="H32" s="44">
        <f>IFERROR((1-VLOOKUP(C32,'Emission Factor Methodology'!$A$25:$I$34,MATCH(D32,'Emission Factor Methodology'!$A$25:$I$25,0),0)),0)</f>
        <v>0.030000000000000027</v>
      </c>
      <c r="I32" s="43">
        <f t="shared" si="2"/>
        <v>0.0069292208166401468</v>
      </c>
    </row>
    <row r="33" spans="1:9" ht="15">
      <c r="A33" s="3">
        <f t="shared" si="0"/>
        <v>9030</v>
      </c>
      <c r="B33" s="5" t="s">
        <v>260</v>
      </c>
      <c r="C33" s="69" t="s">
        <v>15</v>
      </c>
      <c r="D33" s="85" t="s">
        <v>404</v>
      </c>
      <c r="E33" s="84">
        <f t="shared" si="1"/>
        <v>8760</v>
      </c>
      <c r="F33" s="44">
        <f>HLOOKUP(D33,'Emission Factor Methodology'!$B$6:$I$7,2,0)</f>
        <v>0.0067607430986224692</v>
      </c>
      <c r="G33" s="43">
        <f>IFERROR(VLOOKUP(C33,'Emission Factor Methodology'!$A$11:$I$21,MATCH(D33,'Emission Factor Methodology'!$A$11:$I$11,0),0),0)</f>
        <v>0.0038999999999999998</v>
      </c>
      <c r="H33" s="44">
        <f>IFERROR((1-VLOOKUP(C33,'Emission Factor Methodology'!$A$25:$I$34,MATCH(D33,'Emission Factor Methodology'!$A$25:$I$25,0),0)),0)</f>
        <v>0.030000000000000027</v>
      </c>
      <c r="I33" s="43">
        <f t="shared" si="2"/>
        <v>0.0069292208166401468</v>
      </c>
    </row>
    <row r="34" spans="1:9" ht="15">
      <c r="A34" s="3">
        <f t="shared" si="0"/>
        <v>9031</v>
      </c>
      <c r="B34" s="5" t="s">
        <v>140</v>
      </c>
      <c r="C34" s="63" t="s">
        <v>15</v>
      </c>
      <c r="D34" s="85" t="s">
        <v>404</v>
      </c>
      <c r="E34" s="84">
        <f t="shared" si="1"/>
        <v>8760</v>
      </c>
      <c r="F34" s="44">
        <f>HLOOKUP(D34,'Emission Factor Methodology'!$B$6:$I$7,2,0)</f>
        <v>0.0067607430986224692</v>
      </c>
      <c r="G34" s="43">
        <f>IFERROR(VLOOKUP(C34,'Emission Factor Methodology'!$A$11:$I$21,MATCH(D34,'Emission Factor Methodology'!$A$11:$I$11,0),0),0)</f>
        <v>0.0038999999999999998</v>
      </c>
      <c r="H34" s="44">
        <f>IFERROR((1-VLOOKUP(C34,'Emission Factor Methodology'!$A$25:$I$34,MATCH(D34,'Emission Factor Methodology'!$A$25:$I$25,0),0)),0)</f>
        <v>0.030000000000000027</v>
      </c>
      <c r="I34" s="43">
        <f t="shared" si="2"/>
        <v>0.0069292208166401468</v>
      </c>
    </row>
    <row r="35" spans="1:9" ht="15">
      <c r="A35" s="3">
        <f t="shared" si="0"/>
        <v>9032</v>
      </c>
      <c r="B35" s="5" t="s">
        <v>140</v>
      </c>
      <c r="C35" s="63" t="s">
        <v>15</v>
      </c>
      <c r="D35" s="85" t="s">
        <v>404</v>
      </c>
      <c r="E35" s="84">
        <f t="shared" si="1"/>
        <v>8760</v>
      </c>
      <c r="F35" s="44">
        <f>HLOOKUP(D35,'Emission Factor Methodology'!$B$6:$I$7,2,0)</f>
        <v>0.0067607430986224692</v>
      </c>
      <c r="G35" s="43">
        <f>IFERROR(VLOOKUP(C35,'Emission Factor Methodology'!$A$11:$I$21,MATCH(D35,'Emission Factor Methodology'!$A$11:$I$11,0),0),0)</f>
        <v>0.0038999999999999998</v>
      </c>
      <c r="H35" s="44">
        <f>IFERROR((1-VLOOKUP(C35,'Emission Factor Methodology'!$A$25:$I$34,MATCH(D35,'Emission Factor Methodology'!$A$25:$I$25,0),0)),0)</f>
        <v>0.030000000000000027</v>
      </c>
      <c r="I35" s="43">
        <f t="shared" si="2"/>
        <v>0.0069292208166401468</v>
      </c>
    </row>
    <row r="36" spans="1:9" ht="15">
      <c r="A36" s="3">
        <f t="shared" si="0"/>
        <v>9033</v>
      </c>
      <c r="B36" s="5" t="s">
        <v>135</v>
      </c>
      <c r="C36" s="63" t="s">
        <v>15</v>
      </c>
      <c r="D36" s="85" t="s">
        <v>404</v>
      </c>
      <c r="E36" s="84">
        <f t="shared" si="1"/>
        <v>8760</v>
      </c>
      <c r="F36" s="44">
        <f>HLOOKUP(D36,'Emission Factor Methodology'!$B$6:$I$7,2,0)</f>
        <v>0.0067607430986224692</v>
      </c>
      <c r="G36" s="43">
        <f>IFERROR(VLOOKUP(C36,'Emission Factor Methodology'!$A$11:$I$21,MATCH(D36,'Emission Factor Methodology'!$A$11:$I$11,0),0),0)</f>
        <v>0.0038999999999999998</v>
      </c>
      <c r="H36" s="44">
        <f>IFERROR((1-VLOOKUP(C36,'Emission Factor Methodology'!$A$25:$I$34,MATCH(D36,'Emission Factor Methodology'!$A$25:$I$25,0),0)),0)</f>
        <v>0.030000000000000027</v>
      </c>
      <c r="I36" s="43">
        <f t="shared" si="2"/>
        <v>0.0069292208166401468</v>
      </c>
    </row>
    <row r="37" spans="1:9" ht="15">
      <c r="A37" s="3">
        <f t="shared" si="0"/>
        <v>9034</v>
      </c>
      <c r="B37" s="5" t="s">
        <v>370</v>
      </c>
      <c r="C37" s="63" t="s">
        <v>15</v>
      </c>
      <c r="D37" s="85" t="s">
        <v>404</v>
      </c>
      <c r="E37" s="84">
        <f t="shared" si="1"/>
        <v>8760</v>
      </c>
      <c r="F37" s="44">
        <f>HLOOKUP(D37,'Emission Factor Methodology'!$B$6:$I$7,2,0)</f>
        <v>0.0067607430986224692</v>
      </c>
      <c r="G37" s="43">
        <f>IFERROR(VLOOKUP(C37,'Emission Factor Methodology'!$A$11:$I$21,MATCH(D37,'Emission Factor Methodology'!$A$11:$I$11,0),0),0)</f>
        <v>0.0038999999999999998</v>
      </c>
      <c r="H37" s="44">
        <f>IFERROR((1-VLOOKUP(C37,'Emission Factor Methodology'!$A$25:$I$34,MATCH(D37,'Emission Factor Methodology'!$A$25:$I$25,0),0)),0)</f>
        <v>0.030000000000000027</v>
      </c>
      <c r="I37" s="43">
        <f t="shared" si="2"/>
        <v>0.0069292208166401468</v>
      </c>
    </row>
    <row r="38" spans="1:9" ht="15">
      <c r="A38" s="3">
        <f t="shared" si="0"/>
        <v>9035</v>
      </c>
      <c r="B38" s="5" t="s">
        <v>236</v>
      </c>
      <c r="C38" s="63" t="s">
        <v>15</v>
      </c>
      <c r="D38" s="85" t="s">
        <v>404</v>
      </c>
      <c r="E38" s="84">
        <f t="shared" si="1"/>
        <v>8760</v>
      </c>
      <c r="F38" s="44">
        <f>HLOOKUP(D38,'Emission Factor Methodology'!$B$6:$I$7,2,0)</f>
        <v>0.0067607430986224692</v>
      </c>
      <c r="G38" s="43">
        <f>IFERROR(VLOOKUP(C38,'Emission Factor Methodology'!$A$11:$I$21,MATCH(D38,'Emission Factor Methodology'!$A$11:$I$11,0),0),0)</f>
        <v>0.0038999999999999998</v>
      </c>
      <c r="H38" s="44">
        <f>IFERROR((1-VLOOKUP(C38,'Emission Factor Methodology'!$A$25:$I$34,MATCH(D38,'Emission Factor Methodology'!$A$25:$I$25,0),0)),0)</f>
        <v>0.030000000000000027</v>
      </c>
      <c r="I38" s="43">
        <f t="shared" si="2"/>
        <v>0.0069292208166401468</v>
      </c>
    </row>
    <row r="39" spans="1:9" ht="15">
      <c r="A39" s="3">
        <f t="shared" si="0"/>
        <v>9036</v>
      </c>
      <c r="B39" s="5" t="s">
        <v>140</v>
      </c>
      <c r="C39" s="63" t="s">
        <v>15</v>
      </c>
      <c r="D39" s="85" t="s">
        <v>404</v>
      </c>
      <c r="E39" s="84">
        <f t="shared" si="1"/>
        <v>8760</v>
      </c>
      <c r="F39" s="44">
        <f>HLOOKUP(D39,'Emission Factor Methodology'!$B$6:$I$7,2,0)</f>
        <v>0.0067607430986224692</v>
      </c>
      <c r="G39" s="43">
        <f>IFERROR(VLOOKUP(C39,'Emission Factor Methodology'!$A$11:$I$21,MATCH(D39,'Emission Factor Methodology'!$A$11:$I$11,0),0),0)</f>
        <v>0.0038999999999999998</v>
      </c>
      <c r="H39" s="44">
        <f>IFERROR((1-VLOOKUP(C39,'Emission Factor Methodology'!$A$25:$I$34,MATCH(D39,'Emission Factor Methodology'!$A$25:$I$25,0),0)),0)</f>
        <v>0.030000000000000027</v>
      </c>
      <c r="I39" s="43">
        <f t="shared" si="2"/>
        <v>0.0069292208166401468</v>
      </c>
    </row>
    <row r="40" spans="1:9" ht="15">
      <c r="A40" s="3">
        <f t="shared" si="0"/>
        <v>9037</v>
      </c>
      <c r="B40" s="5" t="s">
        <v>374</v>
      </c>
      <c r="C40" s="63" t="s">
        <v>15</v>
      </c>
      <c r="D40" s="85" t="s">
        <v>404</v>
      </c>
      <c r="E40" s="84">
        <f t="shared" si="1"/>
        <v>8760</v>
      </c>
      <c r="F40" s="44">
        <f>HLOOKUP(D40,'Emission Factor Methodology'!$B$6:$I$7,2,0)</f>
        <v>0.0067607430986224692</v>
      </c>
      <c r="G40" s="43">
        <f>IFERROR(VLOOKUP(C40,'Emission Factor Methodology'!$A$11:$I$21,MATCH(D40,'Emission Factor Methodology'!$A$11:$I$11,0),0),0)</f>
        <v>0.0038999999999999998</v>
      </c>
      <c r="H40" s="44">
        <f>IFERROR((1-VLOOKUP(C40,'Emission Factor Methodology'!$A$25:$I$34,MATCH(D40,'Emission Factor Methodology'!$A$25:$I$25,0),0)),0)</f>
        <v>0.030000000000000027</v>
      </c>
      <c r="I40" s="43">
        <f t="shared" si="2"/>
        <v>0.0069292208166401468</v>
      </c>
    </row>
    <row r="41" spans="1:9" ht="15">
      <c r="A41" s="3">
        <f t="shared" si="0"/>
        <v>9038</v>
      </c>
      <c r="B41" s="5" t="s">
        <v>239</v>
      </c>
      <c r="C41" s="63" t="s">
        <v>12</v>
      </c>
      <c r="D41" s="85" t="s">
        <v>404</v>
      </c>
      <c r="E41" s="84">
        <f t="shared" si="1"/>
        <v>8760</v>
      </c>
      <c r="F41" s="44">
        <f>HLOOKUP(D41,'Emission Factor Methodology'!$B$6:$I$7,2,0)</f>
        <v>0.0067607430986224692</v>
      </c>
      <c r="G41" s="43">
        <f>IFERROR(VLOOKUP(C41,'Emission Factor Methodology'!$A$11:$I$21,MATCH(D41,'Emission Factor Methodology'!$A$11:$I$11,0),0),0)</f>
        <v>0.0132</v>
      </c>
      <c r="H41" s="44">
        <f>IFERROR((1-VLOOKUP(C41,'Emission Factor Methodology'!$A$25:$I$34,MATCH(D41,'Emission Factor Methodology'!$A$25:$I$25,0),0)),0)</f>
        <v>0.030000000000000027</v>
      </c>
      <c r="I41" s="43">
        <f t="shared" si="2"/>
        <v>0.023452747379397423</v>
      </c>
    </row>
    <row r="42" spans="1:9" ht="15">
      <c r="A42" s="3">
        <f t="shared" si="0"/>
        <v>9039</v>
      </c>
      <c r="B42" s="5" t="s">
        <v>135</v>
      </c>
      <c r="C42" s="63" t="s">
        <v>15</v>
      </c>
      <c r="D42" s="85" t="s">
        <v>404</v>
      </c>
      <c r="E42" s="84">
        <f t="shared" si="1"/>
        <v>8760</v>
      </c>
      <c r="F42" s="44">
        <f>HLOOKUP(D42,'Emission Factor Methodology'!$B$6:$I$7,2,0)</f>
        <v>0.0067607430986224692</v>
      </c>
      <c r="G42" s="43">
        <f>IFERROR(VLOOKUP(C42,'Emission Factor Methodology'!$A$11:$I$21,MATCH(D42,'Emission Factor Methodology'!$A$11:$I$11,0),0),0)</f>
        <v>0.0038999999999999998</v>
      </c>
      <c r="H42" s="44">
        <f>IFERROR((1-VLOOKUP(C42,'Emission Factor Methodology'!$A$25:$I$34,MATCH(D42,'Emission Factor Methodology'!$A$25:$I$25,0),0)),0)</f>
        <v>0.030000000000000027</v>
      </c>
      <c r="I42" s="43">
        <f t="shared" si="2"/>
        <v>0.0069292208166401468</v>
      </c>
    </row>
    <row r="43" spans="1:9" ht="15">
      <c r="A43" s="3">
        <f t="shared" si="0"/>
        <v>9040</v>
      </c>
      <c r="B43" s="5" t="s">
        <v>141</v>
      </c>
      <c r="C43" s="63" t="s">
        <v>15</v>
      </c>
      <c r="D43" s="85" t="s">
        <v>404</v>
      </c>
      <c r="E43" s="84">
        <f t="shared" si="1"/>
        <v>8760</v>
      </c>
      <c r="F43" s="44">
        <f>HLOOKUP(D43,'Emission Factor Methodology'!$B$6:$I$7,2,0)</f>
        <v>0.0067607430986224692</v>
      </c>
      <c r="G43" s="43">
        <f>IFERROR(VLOOKUP(C43,'Emission Factor Methodology'!$A$11:$I$21,MATCH(D43,'Emission Factor Methodology'!$A$11:$I$11,0),0),0)</f>
        <v>0.0038999999999999998</v>
      </c>
      <c r="H43" s="44">
        <f>IFERROR((1-VLOOKUP(C43,'Emission Factor Methodology'!$A$25:$I$34,MATCH(D43,'Emission Factor Methodology'!$A$25:$I$25,0),0)),0)</f>
        <v>0.030000000000000027</v>
      </c>
      <c r="I43" s="43">
        <f t="shared" si="2"/>
        <v>0.0069292208166401468</v>
      </c>
    </row>
    <row r="44" spans="1:9" ht="15">
      <c r="A44" s="3">
        <f t="shared" si="0"/>
        <v>9041</v>
      </c>
      <c r="B44" s="5" t="s">
        <v>135</v>
      </c>
      <c r="C44" s="63" t="s">
        <v>15</v>
      </c>
      <c r="D44" s="85" t="s">
        <v>404</v>
      </c>
      <c r="E44" s="84">
        <f t="shared" si="1"/>
        <v>8760</v>
      </c>
      <c r="F44" s="44">
        <f>HLOOKUP(D44,'Emission Factor Methodology'!$B$6:$I$7,2,0)</f>
        <v>0.0067607430986224692</v>
      </c>
      <c r="G44" s="43">
        <f>IFERROR(VLOOKUP(C44,'Emission Factor Methodology'!$A$11:$I$21,MATCH(D44,'Emission Factor Methodology'!$A$11:$I$11,0),0),0)</f>
        <v>0.0038999999999999998</v>
      </c>
      <c r="H44" s="44">
        <f>IFERROR((1-VLOOKUP(C44,'Emission Factor Methodology'!$A$25:$I$34,MATCH(D44,'Emission Factor Methodology'!$A$25:$I$25,0),0)),0)</f>
        <v>0.030000000000000027</v>
      </c>
      <c r="I44" s="43">
        <f t="shared" si="2"/>
        <v>0.0069292208166401468</v>
      </c>
    </row>
    <row r="45" spans="1:9" ht="15">
      <c r="A45" s="3">
        <f t="shared" si="0"/>
        <v>9042</v>
      </c>
      <c r="B45" s="5" t="s">
        <v>141</v>
      </c>
      <c r="C45" s="63" t="s">
        <v>15</v>
      </c>
      <c r="D45" s="85" t="s">
        <v>404</v>
      </c>
      <c r="E45" s="84">
        <f t="shared" si="1"/>
        <v>8760</v>
      </c>
      <c r="F45" s="44">
        <f>HLOOKUP(D45,'Emission Factor Methodology'!$B$6:$I$7,2,0)</f>
        <v>0.0067607430986224692</v>
      </c>
      <c r="G45" s="43">
        <f>IFERROR(VLOOKUP(C45,'Emission Factor Methodology'!$A$11:$I$21,MATCH(D45,'Emission Factor Methodology'!$A$11:$I$11,0),0),0)</f>
        <v>0.0038999999999999998</v>
      </c>
      <c r="H45" s="44">
        <f>IFERROR((1-VLOOKUP(C45,'Emission Factor Methodology'!$A$25:$I$34,MATCH(D45,'Emission Factor Methodology'!$A$25:$I$25,0),0)),0)</f>
        <v>0.030000000000000027</v>
      </c>
      <c r="I45" s="43">
        <f t="shared" si="2"/>
        <v>0.0069292208166401468</v>
      </c>
    </row>
    <row r="46" spans="1:9" ht="15">
      <c r="A46" s="3">
        <f t="shared" si="0"/>
        <v>9043</v>
      </c>
      <c r="B46" s="5" t="s">
        <v>135</v>
      </c>
      <c r="C46" s="63" t="s">
        <v>15</v>
      </c>
      <c r="D46" s="85" t="s">
        <v>404</v>
      </c>
      <c r="E46" s="84">
        <f t="shared" si="1"/>
        <v>8760</v>
      </c>
      <c r="F46" s="44">
        <f>HLOOKUP(D46,'Emission Factor Methodology'!$B$6:$I$7,2,0)</f>
        <v>0.0067607430986224692</v>
      </c>
      <c r="G46" s="43">
        <f>IFERROR(VLOOKUP(C46,'Emission Factor Methodology'!$A$11:$I$21,MATCH(D46,'Emission Factor Methodology'!$A$11:$I$11,0),0),0)</f>
        <v>0.0038999999999999998</v>
      </c>
      <c r="H46" s="44">
        <f>IFERROR((1-VLOOKUP(C46,'Emission Factor Methodology'!$A$25:$I$34,MATCH(D46,'Emission Factor Methodology'!$A$25:$I$25,0),0)),0)</f>
        <v>0.030000000000000027</v>
      </c>
      <c r="I46" s="43">
        <f t="shared" si="2"/>
        <v>0.0069292208166401468</v>
      </c>
    </row>
    <row r="47" spans="1:9" ht="15">
      <c r="A47" s="3">
        <f t="shared" si="0"/>
        <v>9044</v>
      </c>
      <c r="B47" s="5" t="s">
        <v>135</v>
      </c>
      <c r="C47" s="63" t="s">
        <v>15</v>
      </c>
      <c r="D47" s="85" t="s">
        <v>404</v>
      </c>
      <c r="E47" s="84">
        <f t="shared" si="1"/>
        <v>8760</v>
      </c>
      <c r="F47" s="44">
        <f>HLOOKUP(D47,'Emission Factor Methodology'!$B$6:$I$7,2,0)</f>
        <v>0.0067607430986224692</v>
      </c>
      <c r="G47" s="43">
        <f>IFERROR(VLOOKUP(C47,'Emission Factor Methodology'!$A$11:$I$21,MATCH(D47,'Emission Factor Methodology'!$A$11:$I$11,0),0),0)</f>
        <v>0.0038999999999999998</v>
      </c>
      <c r="H47" s="44">
        <f>IFERROR((1-VLOOKUP(C47,'Emission Factor Methodology'!$A$25:$I$34,MATCH(D47,'Emission Factor Methodology'!$A$25:$I$25,0),0)),0)</f>
        <v>0.030000000000000027</v>
      </c>
      <c r="I47" s="43">
        <f t="shared" si="2"/>
        <v>0.0069292208166401468</v>
      </c>
    </row>
    <row r="48" spans="1:9" ht="15">
      <c r="A48" s="3">
        <f t="shared" si="0"/>
        <v>9045</v>
      </c>
      <c r="B48" s="5" t="s">
        <v>239</v>
      </c>
      <c r="C48" s="63" t="s">
        <v>12</v>
      </c>
      <c r="D48" s="85" t="s">
        <v>404</v>
      </c>
      <c r="E48" s="84">
        <f t="shared" si="1"/>
        <v>8760</v>
      </c>
      <c r="F48" s="44">
        <f>HLOOKUP(D48,'Emission Factor Methodology'!$B$6:$I$7,2,0)</f>
        <v>0.0067607430986224692</v>
      </c>
      <c r="G48" s="43">
        <f>IFERROR(VLOOKUP(C48,'Emission Factor Methodology'!$A$11:$I$21,MATCH(D48,'Emission Factor Methodology'!$A$11:$I$11,0),0),0)</f>
        <v>0.0132</v>
      </c>
      <c r="H48" s="44">
        <f>IFERROR((1-VLOOKUP(C48,'Emission Factor Methodology'!$A$25:$I$34,MATCH(D48,'Emission Factor Methodology'!$A$25:$I$25,0),0)),0)</f>
        <v>0.030000000000000027</v>
      </c>
      <c r="I48" s="43">
        <f t="shared" si="2"/>
        <v>0.023452747379397423</v>
      </c>
    </row>
    <row r="49" spans="1:9" ht="15">
      <c r="A49" s="3">
        <f t="shared" si="0"/>
        <v>9046</v>
      </c>
      <c r="B49" s="5" t="s">
        <v>213</v>
      </c>
      <c r="C49" s="69" t="s">
        <v>15</v>
      </c>
      <c r="D49" s="85" t="s">
        <v>404</v>
      </c>
      <c r="E49" s="84">
        <f t="shared" si="1"/>
        <v>8760</v>
      </c>
      <c r="F49" s="44">
        <f>HLOOKUP(D49,'Emission Factor Methodology'!$B$6:$I$7,2,0)</f>
        <v>0.0067607430986224692</v>
      </c>
      <c r="G49" s="43">
        <f>IFERROR(VLOOKUP(C49,'Emission Factor Methodology'!$A$11:$I$21,MATCH(D49,'Emission Factor Methodology'!$A$11:$I$11,0),0),0)</f>
        <v>0.0038999999999999998</v>
      </c>
      <c r="H49" s="44">
        <f>IFERROR((1-VLOOKUP(C49,'Emission Factor Methodology'!$A$25:$I$34,MATCH(D49,'Emission Factor Methodology'!$A$25:$I$25,0),0)),0)</f>
        <v>0.030000000000000027</v>
      </c>
      <c r="I49" s="43">
        <f t="shared" si="2"/>
        <v>0.0069292208166401468</v>
      </c>
    </row>
    <row r="50" spans="1:9" ht="15">
      <c r="A50" s="3">
        <f t="shared" si="0"/>
        <v>9047</v>
      </c>
      <c r="B50" s="5" t="s">
        <v>362</v>
      </c>
      <c r="C50" s="63" t="s">
        <v>15</v>
      </c>
      <c r="D50" s="85" t="s">
        <v>404</v>
      </c>
      <c r="E50" s="84">
        <f t="shared" si="1"/>
        <v>8760</v>
      </c>
      <c r="F50" s="44">
        <f>HLOOKUP(D50,'Emission Factor Methodology'!$B$6:$I$7,2,0)</f>
        <v>0.0067607430986224692</v>
      </c>
      <c r="G50" s="43">
        <f>IFERROR(VLOOKUP(C50,'Emission Factor Methodology'!$A$11:$I$21,MATCH(D50,'Emission Factor Methodology'!$A$11:$I$11,0),0),0)</f>
        <v>0.0038999999999999998</v>
      </c>
      <c r="H50" s="44">
        <f>IFERROR((1-VLOOKUP(C50,'Emission Factor Methodology'!$A$25:$I$34,MATCH(D50,'Emission Factor Methodology'!$A$25:$I$25,0),0)),0)</f>
        <v>0.030000000000000027</v>
      </c>
      <c r="I50" s="43">
        <f t="shared" si="2"/>
        <v>0.0069292208166401468</v>
      </c>
    </row>
    <row r="51" spans="1:9" ht="15">
      <c r="A51" s="3">
        <f t="shared" si="0"/>
        <v>9048</v>
      </c>
      <c r="B51" s="5" t="s">
        <v>140</v>
      </c>
      <c r="C51" s="63" t="s">
        <v>15</v>
      </c>
      <c r="D51" s="85" t="s">
        <v>404</v>
      </c>
      <c r="E51" s="84">
        <f t="shared" si="1"/>
        <v>8760</v>
      </c>
      <c r="F51" s="44">
        <f>HLOOKUP(D51,'Emission Factor Methodology'!$B$6:$I$7,2,0)</f>
        <v>0.0067607430986224692</v>
      </c>
      <c r="G51" s="43">
        <f>IFERROR(VLOOKUP(C51,'Emission Factor Methodology'!$A$11:$I$21,MATCH(D51,'Emission Factor Methodology'!$A$11:$I$11,0),0),0)</f>
        <v>0.0038999999999999998</v>
      </c>
      <c r="H51" s="44">
        <f>IFERROR((1-VLOOKUP(C51,'Emission Factor Methodology'!$A$25:$I$34,MATCH(D51,'Emission Factor Methodology'!$A$25:$I$25,0),0)),0)</f>
        <v>0.030000000000000027</v>
      </c>
      <c r="I51" s="43">
        <f t="shared" si="2"/>
        <v>0.0069292208166401468</v>
      </c>
    </row>
    <row r="52" spans="1:9" ht="15">
      <c r="A52" s="3">
        <f t="shared" si="0"/>
        <v>9049</v>
      </c>
      <c r="B52" s="5" t="s">
        <v>373</v>
      </c>
      <c r="C52" s="63" t="s">
        <v>12</v>
      </c>
      <c r="D52" s="85" t="s">
        <v>404</v>
      </c>
      <c r="E52" s="84">
        <f t="shared" si="1"/>
        <v>8760</v>
      </c>
      <c r="F52" s="44">
        <f>HLOOKUP(D52,'Emission Factor Methodology'!$B$6:$I$7,2,0)</f>
        <v>0.0067607430986224692</v>
      </c>
      <c r="G52" s="43">
        <f>IFERROR(VLOOKUP(C52,'Emission Factor Methodology'!$A$11:$I$21,MATCH(D52,'Emission Factor Methodology'!$A$11:$I$11,0),0),0)</f>
        <v>0.0132</v>
      </c>
      <c r="H52" s="44">
        <f>IFERROR((1-VLOOKUP(C52,'Emission Factor Methodology'!$A$25:$I$34,MATCH(D52,'Emission Factor Methodology'!$A$25:$I$25,0),0)),0)</f>
        <v>0.030000000000000027</v>
      </c>
      <c r="I52" s="43">
        <f t="shared" si="2"/>
        <v>0.023452747379397423</v>
      </c>
    </row>
    <row r="53" spans="1:9" ht="15">
      <c r="A53" s="3">
        <f t="shared" si="0"/>
        <v>9050</v>
      </c>
      <c r="B53" s="5" t="s">
        <v>373</v>
      </c>
      <c r="C53" s="63" t="s">
        <v>12</v>
      </c>
      <c r="D53" s="85" t="s">
        <v>404</v>
      </c>
      <c r="E53" s="84">
        <f t="shared" si="1"/>
        <v>8760</v>
      </c>
      <c r="F53" s="44">
        <f>HLOOKUP(D53,'Emission Factor Methodology'!$B$6:$I$7,2,0)</f>
        <v>0.0067607430986224692</v>
      </c>
      <c r="G53" s="43">
        <f>IFERROR(VLOOKUP(C53,'Emission Factor Methodology'!$A$11:$I$21,MATCH(D53,'Emission Factor Methodology'!$A$11:$I$11,0),0),0)</f>
        <v>0.0132</v>
      </c>
      <c r="H53" s="44">
        <f>IFERROR((1-VLOOKUP(C53,'Emission Factor Methodology'!$A$25:$I$34,MATCH(D53,'Emission Factor Methodology'!$A$25:$I$25,0),0)),0)</f>
        <v>0.030000000000000027</v>
      </c>
      <c r="I53" s="43">
        <f t="shared" si="2"/>
        <v>0.023452747379397423</v>
      </c>
    </row>
    <row r="54" spans="1:9" ht="15">
      <c r="A54" s="3">
        <f t="shared" si="0"/>
        <v>9051</v>
      </c>
      <c r="B54" s="5" t="s">
        <v>135</v>
      </c>
      <c r="C54" s="63" t="s">
        <v>15</v>
      </c>
      <c r="D54" s="85" t="s">
        <v>404</v>
      </c>
      <c r="E54" s="84">
        <f t="shared" si="1"/>
        <v>8760</v>
      </c>
      <c r="F54" s="44">
        <f>HLOOKUP(D54,'Emission Factor Methodology'!$B$6:$I$7,2,0)</f>
        <v>0.0067607430986224692</v>
      </c>
      <c r="G54" s="43">
        <f>IFERROR(VLOOKUP(C54,'Emission Factor Methodology'!$A$11:$I$21,MATCH(D54,'Emission Factor Methodology'!$A$11:$I$11,0),0),0)</f>
        <v>0.0038999999999999998</v>
      </c>
      <c r="H54" s="44">
        <f>IFERROR((1-VLOOKUP(C54,'Emission Factor Methodology'!$A$25:$I$34,MATCH(D54,'Emission Factor Methodology'!$A$25:$I$25,0),0)),0)</f>
        <v>0.030000000000000027</v>
      </c>
      <c r="I54" s="43">
        <f t="shared" si="2"/>
        <v>0.0069292208166401468</v>
      </c>
    </row>
    <row r="55" spans="1:9" ht="15">
      <c r="A55" s="3">
        <f t="shared" si="0"/>
        <v>9052</v>
      </c>
      <c r="B55" s="5" t="s">
        <v>260</v>
      </c>
      <c r="C55" s="69" t="s">
        <v>15</v>
      </c>
      <c r="D55" s="85" t="s">
        <v>404</v>
      </c>
      <c r="E55" s="84">
        <f t="shared" si="1"/>
        <v>8760</v>
      </c>
      <c r="F55" s="44">
        <f>HLOOKUP(D55,'Emission Factor Methodology'!$B$6:$I$7,2,0)</f>
        <v>0.0067607430986224692</v>
      </c>
      <c r="G55" s="43">
        <f>IFERROR(VLOOKUP(C55,'Emission Factor Methodology'!$A$11:$I$21,MATCH(D55,'Emission Factor Methodology'!$A$11:$I$11,0),0),0)</f>
        <v>0.0038999999999999998</v>
      </c>
      <c r="H55" s="44">
        <f>IFERROR((1-VLOOKUP(C55,'Emission Factor Methodology'!$A$25:$I$34,MATCH(D55,'Emission Factor Methodology'!$A$25:$I$25,0),0)),0)</f>
        <v>0.030000000000000027</v>
      </c>
      <c r="I55" s="43">
        <f t="shared" si="2"/>
        <v>0.0069292208166401468</v>
      </c>
    </row>
    <row r="56" spans="1:9" ht="15">
      <c r="A56" s="3">
        <f t="shared" si="0"/>
        <v>9053</v>
      </c>
      <c r="B56" s="5" t="s">
        <v>135</v>
      </c>
      <c r="C56" s="63" t="s">
        <v>15</v>
      </c>
      <c r="D56" s="85" t="s">
        <v>404</v>
      </c>
      <c r="E56" s="84">
        <f t="shared" si="1"/>
        <v>8760</v>
      </c>
      <c r="F56" s="44">
        <f>HLOOKUP(D56,'Emission Factor Methodology'!$B$6:$I$7,2,0)</f>
        <v>0.0067607430986224692</v>
      </c>
      <c r="G56" s="43">
        <f>IFERROR(VLOOKUP(C56,'Emission Factor Methodology'!$A$11:$I$21,MATCH(D56,'Emission Factor Methodology'!$A$11:$I$11,0),0),0)</f>
        <v>0.0038999999999999998</v>
      </c>
      <c r="H56" s="44">
        <f>IFERROR((1-VLOOKUP(C56,'Emission Factor Methodology'!$A$25:$I$34,MATCH(D56,'Emission Factor Methodology'!$A$25:$I$25,0),0)),0)</f>
        <v>0.030000000000000027</v>
      </c>
      <c r="I56" s="43">
        <f t="shared" si="2"/>
        <v>0.0069292208166401468</v>
      </c>
    </row>
    <row r="57" spans="1:9" ht="15">
      <c r="A57" s="3">
        <f t="shared" si="0"/>
        <v>9054</v>
      </c>
      <c r="B57" s="5" t="s">
        <v>260</v>
      </c>
      <c r="C57" s="69" t="s">
        <v>15</v>
      </c>
      <c r="D57" s="85" t="s">
        <v>404</v>
      </c>
      <c r="E57" s="84">
        <f t="shared" si="1"/>
        <v>8760</v>
      </c>
      <c r="F57" s="44">
        <f>HLOOKUP(D57,'Emission Factor Methodology'!$B$6:$I$7,2,0)</f>
        <v>0.0067607430986224692</v>
      </c>
      <c r="G57" s="43">
        <f>IFERROR(VLOOKUP(C57,'Emission Factor Methodology'!$A$11:$I$21,MATCH(D57,'Emission Factor Methodology'!$A$11:$I$11,0),0),0)</f>
        <v>0.0038999999999999998</v>
      </c>
      <c r="H57" s="44">
        <f>IFERROR((1-VLOOKUP(C57,'Emission Factor Methodology'!$A$25:$I$34,MATCH(D57,'Emission Factor Methodology'!$A$25:$I$25,0),0)),0)</f>
        <v>0.030000000000000027</v>
      </c>
      <c r="I57" s="43">
        <f t="shared" si="2"/>
        <v>0.0069292208166401468</v>
      </c>
    </row>
    <row r="58" spans="1:9" ht="15">
      <c r="A58" s="3">
        <f t="shared" si="0"/>
        <v>9055</v>
      </c>
      <c r="B58" s="5" t="s">
        <v>135</v>
      </c>
      <c r="C58" s="63" t="s">
        <v>15</v>
      </c>
      <c r="D58" s="85" t="s">
        <v>404</v>
      </c>
      <c r="E58" s="84">
        <f t="shared" si="1"/>
        <v>8760</v>
      </c>
      <c r="F58" s="44">
        <f>HLOOKUP(D58,'Emission Factor Methodology'!$B$6:$I$7,2,0)</f>
        <v>0.0067607430986224692</v>
      </c>
      <c r="G58" s="43">
        <f>IFERROR(VLOOKUP(C58,'Emission Factor Methodology'!$A$11:$I$21,MATCH(D58,'Emission Factor Methodology'!$A$11:$I$11,0),0),0)</f>
        <v>0.0038999999999999998</v>
      </c>
      <c r="H58" s="44">
        <f>IFERROR((1-VLOOKUP(C58,'Emission Factor Methodology'!$A$25:$I$34,MATCH(D58,'Emission Factor Methodology'!$A$25:$I$25,0),0)),0)</f>
        <v>0.030000000000000027</v>
      </c>
      <c r="I58" s="43">
        <f t="shared" si="2"/>
        <v>0.0069292208166401468</v>
      </c>
    </row>
    <row r="59" spans="1:9" ht="15">
      <c r="A59" s="3">
        <f t="shared" si="0"/>
        <v>9056</v>
      </c>
      <c r="B59" s="5" t="s">
        <v>260</v>
      </c>
      <c r="C59" s="69" t="s">
        <v>15</v>
      </c>
      <c r="D59" s="85" t="s">
        <v>404</v>
      </c>
      <c r="E59" s="84">
        <f t="shared" si="1"/>
        <v>8760</v>
      </c>
      <c r="F59" s="44">
        <f>HLOOKUP(D59,'Emission Factor Methodology'!$B$6:$I$7,2,0)</f>
        <v>0.0067607430986224692</v>
      </c>
      <c r="G59" s="43">
        <f>IFERROR(VLOOKUP(C59,'Emission Factor Methodology'!$A$11:$I$21,MATCH(D59,'Emission Factor Methodology'!$A$11:$I$11,0),0),0)</f>
        <v>0.0038999999999999998</v>
      </c>
      <c r="H59" s="44">
        <f>IFERROR((1-VLOOKUP(C59,'Emission Factor Methodology'!$A$25:$I$34,MATCH(D59,'Emission Factor Methodology'!$A$25:$I$25,0),0)),0)</f>
        <v>0.030000000000000027</v>
      </c>
      <c r="I59" s="43">
        <f t="shared" si="2"/>
        <v>0.0069292208166401468</v>
      </c>
    </row>
    <row r="60" spans="1:9" ht="15">
      <c r="A60" s="3">
        <f t="shared" si="0"/>
        <v>9057</v>
      </c>
      <c r="B60" s="5" t="s">
        <v>135</v>
      </c>
      <c r="C60" s="63" t="s">
        <v>15</v>
      </c>
      <c r="D60" s="85" t="s">
        <v>404</v>
      </c>
      <c r="E60" s="84">
        <f t="shared" si="1"/>
        <v>8760</v>
      </c>
      <c r="F60" s="44">
        <f>HLOOKUP(D60,'Emission Factor Methodology'!$B$6:$I$7,2,0)</f>
        <v>0.0067607430986224692</v>
      </c>
      <c r="G60" s="43">
        <f>IFERROR(VLOOKUP(C60,'Emission Factor Methodology'!$A$11:$I$21,MATCH(D60,'Emission Factor Methodology'!$A$11:$I$11,0),0),0)</f>
        <v>0.0038999999999999998</v>
      </c>
      <c r="H60" s="44">
        <f>IFERROR((1-VLOOKUP(C60,'Emission Factor Methodology'!$A$25:$I$34,MATCH(D60,'Emission Factor Methodology'!$A$25:$I$25,0),0)),0)</f>
        <v>0.030000000000000027</v>
      </c>
      <c r="I60" s="43">
        <f t="shared" si="2"/>
        <v>0.0069292208166401468</v>
      </c>
    </row>
    <row r="61" spans="1:9" ht="15">
      <c r="A61" s="3">
        <f t="shared" si="0"/>
        <v>9058</v>
      </c>
      <c r="B61" s="5" t="s">
        <v>260</v>
      </c>
      <c r="C61" s="69" t="s">
        <v>15</v>
      </c>
      <c r="D61" s="85" t="s">
        <v>404</v>
      </c>
      <c r="E61" s="84">
        <f t="shared" si="1"/>
        <v>8760</v>
      </c>
      <c r="F61" s="44">
        <f>HLOOKUP(D61,'Emission Factor Methodology'!$B$6:$I$7,2,0)</f>
        <v>0.0067607430986224692</v>
      </c>
      <c r="G61" s="43">
        <f>IFERROR(VLOOKUP(C61,'Emission Factor Methodology'!$A$11:$I$21,MATCH(D61,'Emission Factor Methodology'!$A$11:$I$11,0),0),0)</f>
        <v>0.0038999999999999998</v>
      </c>
      <c r="H61" s="44">
        <f>IFERROR((1-VLOOKUP(C61,'Emission Factor Methodology'!$A$25:$I$34,MATCH(D61,'Emission Factor Methodology'!$A$25:$I$25,0),0)),0)</f>
        <v>0.030000000000000027</v>
      </c>
      <c r="I61" s="43">
        <f t="shared" si="2"/>
        <v>0.0069292208166401468</v>
      </c>
    </row>
    <row r="62" spans="1:9" ht="15">
      <c r="A62" s="3">
        <f t="shared" si="0"/>
        <v>9059</v>
      </c>
      <c r="B62" s="5" t="s">
        <v>135</v>
      </c>
      <c r="C62" s="63" t="s">
        <v>15</v>
      </c>
      <c r="D62" s="85" t="s">
        <v>404</v>
      </c>
      <c r="E62" s="84">
        <f t="shared" si="1"/>
        <v>8760</v>
      </c>
      <c r="F62" s="44">
        <f>HLOOKUP(D62,'Emission Factor Methodology'!$B$6:$I$7,2,0)</f>
        <v>0.0067607430986224692</v>
      </c>
      <c r="G62" s="43">
        <f>IFERROR(VLOOKUP(C62,'Emission Factor Methodology'!$A$11:$I$21,MATCH(D62,'Emission Factor Methodology'!$A$11:$I$11,0),0),0)</f>
        <v>0.0038999999999999998</v>
      </c>
      <c r="H62" s="44">
        <f>IFERROR((1-VLOOKUP(C62,'Emission Factor Methodology'!$A$25:$I$34,MATCH(D62,'Emission Factor Methodology'!$A$25:$I$25,0),0)),0)</f>
        <v>0.030000000000000027</v>
      </c>
      <c r="I62" s="43">
        <f t="shared" si="2"/>
        <v>0.0069292208166401468</v>
      </c>
    </row>
    <row r="63" spans="1:9" ht="15">
      <c r="A63" s="3">
        <f t="shared" si="0"/>
        <v>9060</v>
      </c>
      <c r="B63" s="5" t="s">
        <v>260</v>
      </c>
      <c r="C63" s="69" t="s">
        <v>15</v>
      </c>
      <c r="D63" s="85" t="s">
        <v>404</v>
      </c>
      <c r="E63" s="84">
        <f t="shared" si="1"/>
        <v>8760</v>
      </c>
      <c r="F63" s="44">
        <f>HLOOKUP(D63,'Emission Factor Methodology'!$B$6:$I$7,2,0)</f>
        <v>0.0067607430986224692</v>
      </c>
      <c r="G63" s="43">
        <f>IFERROR(VLOOKUP(C63,'Emission Factor Methodology'!$A$11:$I$21,MATCH(D63,'Emission Factor Methodology'!$A$11:$I$11,0),0),0)</f>
        <v>0.0038999999999999998</v>
      </c>
      <c r="H63" s="44">
        <f>IFERROR((1-VLOOKUP(C63,'Emission Factor Methodology'!$A$25:$I$34,MATCH(D63,'Emission Factor Methodology'!$A$25:$I$25,0),0)),0)</f>
        <v>0.030000000000000027</v>
      </c>
      <c r="I63" s="43">
        <f t="shared" si="2"/>
        <v>0.0069292208166401468</v>
      </c>
    </row>
    <row r="64" spans="1:9" ht="15">
      <c r="A64" s="3">
        <f t="shared" si="0"/>
        <v>9061</v>
      </c>
      <c r="B64" s="5" t="s">
        <v>135</v>
      </c>
      <c r="C64" s="63" t="s">
        <v>15</v>
      </c>
      <c r="D64" s="85" t="s">
        <v>404</v>
      </c>
      <c r="E64" s="84">
        <f t="shared" si="1"/>
        <v>8760</v>
      </c>
      <c r="F64" s="44">
        <f>HLOOKUP(D64,'Emission Factor Methodology'!$B$6:$I$7,2,0)</f>
        <v>0.0067607430986224692</v>
      </c>
      <c r="G64" s="43">
        <f>IFERROR(VLOOKUP(C64,'Emission Factor Methodology'!$A$11:$I$21,MATCH(D64,'Emission Factor Methodology'!$A$11:$I$11,0),0),0)</f>
        <v>0.0038999999999999998</v>
      </c>
      <c r="H64" s="44">
        <f>IFERROR((1-VLOOKUP(C64,'Emission Factor Methodology'!$A$25:$I$34,MATCH(D64,'Emission Factor Methodology'!$A$25:$I$25,0),0)),0)</f>
        <v>0.030000000000000027</v>
      </c>
      <c r="I64" s="43">
        <f t="shared" si="2"/>
        <v>0.0069292208166401468</v>
      </c>
    </row>
    <row r="65" spans="1:9" ht="15">
      <c r="A65" s="3">
        <f t="shared" si="0"/>
        <v>9062</v>
      </c>
      <c r="B65" s="5" t="s">
        <v>260</v>
      </c>
      <c r="C65" s="69" t="s">
        <v>15</v>
      </c>
      <c r="D65" s="85" t="s">
        <v>404</v>
      </c>
      <c r="E65" s="84">
        <f t="shared" si="1"/>
        <v>8760</v>
      </c>
      <c r="F65" s="44">
        <f>HLOOKUP(D65,'Emission Factor Methodology'!$B$6:$I$7,2,0)</f>
        <v>0.0067607430986224692</v>
      </c>
      <c r="G65" s="43">
        <f>IFERROR(VLOOKUP(C65,'Emission Factor Methodology'!$A$11:$I$21,MATCH(D65,'Emission Factor Methodology'!$A$11:$I$11,0),0),0)</f>
        <v>0.0038999999999999998</v>
      </c>
      <c r="H65" s="44">
        <f>IFERROR((1-VLOOKUP(C65,'Emission Factor Methodology'!$A$25:$I$34,MATCH(D65,'Emission Factor Methodology'!$A$25:$I$25,0),0)),0)</f>
        <v>0.030000000000000027</v>
      </c>
      <c r="I65" s="43">
        <f t="shared" si="2"/>
        <v>0.0069292208166401468</v>
      </c>
    </row>
    <row r="66" spans="1:9" ht="15">
      <c r="A66" s="3">
        <f t="shared" si="0"/>
        <v>9063</v>
      </c>
      <c r="B66" s="5" t="s">
        <v>140</v>
      </c>
      <c r="C66" s="63" t="s">
        <v>15</v>
      </c>
      <c r="D66" s="85" t="s">
        <v>404</v>
      </c>
      <c r="E66" s="84">
        <f t="shared" si="1"/>
        <v>8760</v>
      </c>
      <c r="F66" s="44">
        <f>HLOOKUP(D66,'Emission Factor Methodology'!$B$6:$I$7,2,0)</f>
        <v>0.0067607430986224692</v>
      </c>
      <c r="G66" s="43">
        <f>IFERROR(VLOOKUP(C66,'Emission Factor Methodology'!$A$11:$I$21,MATCH(D66,'Emission Factor Methodology'!$A$11:$I$11,0),0),0)</f>
        <v>0.0038999999999999998</v>
      </c>
      <c r="H66" s="44">
        <f>IFERROR((1-VLOOKUP(C66,'Emission Factor Methodology'!$A$25:$I$34,MATCH(D66,'Emission Factor Methodology'!$A$25:$I$25,0),0)),0)</f>
        <v>0.030000000000000027</v>
      </c>
      <c r="I66" s="43">
        <f t="shared" si="2"/>
        <v>0.0069292208166401468</v>
      </c>
    </row>
    <row r="67" spans="1:9" ht="15">
      <c r="A67" s="3">
        <f t="shared" si="0"/>
        <v>9064</v>
      </c>
      <c r="B67" s="5" t="s">
        <v>135</v>
      </c>
      <c r="C67" s="63" t="s">
        <v>15</v>
      </c>
      <c r="D67" s="85" t="s">
        <v>404</v>
      </c>
      <c r="E67" s="84">
        <f t="shared" si="1"/>
        <v>8760</v>
      </c>
      <c r="F67" s="44">
        <f>HLOOKUP(D67,'Emission Factor Methodology'!$B$6:$I$7,2,0)</f>
        <v>0.0067607430986224692</v>
      </c>
      <c r="G67" s="43">
        <f>IFERROR(VLOOKUP(C67,'Emission Factor Methodology'!$A$11:$I$21,MATCH(D67,'Emission Factor Methodology'!$A$11:$I$11,0),0),0)</f>
        <v>0.0038999999999999998</v>
      </c>
      <c r="H67" s="44">
        <f>IFERROR((1-VLOOKUP(C67,'Emission Factor Methodology'!$A$25:$I$34,MATCH(D67,'Emission Factor Methodology'!$A$25:$I$25,0),0)),0)</f>
        <v>0.030000000000000027</v>
      </c>
      <c r="I67" s="43">
        <f t="shared" si="2"/>
        <v>0.0069292208166401468</v>
      </c>
    </row>
    <row r="68" spans="1:9" ht="15">
      <c r="A68" s="3">
        <f t="shared" si="0"/>
        <v>9065</v>
      </c>
      <c r="B68" s="5" t="s">
        <v>375</v>
      </c>
      <c r="C68" s="63" t="s">
        <v>15</v>
      </c>
      <c r="D68" s="85" t="s">
        <v>404</v>
      </c>
      <c r="E68" s="84">
        <f t="shared" si="1"/>
        <v>8760</v>
      </c>
      <c r="F68" s="44">
        <f>HLOOKUP(D68,'Emission Factor Methodology'!$B$6:$I$7,2,0)</f>
        <v>0.0067607430986224692</v>
      </c>
      <c r="G68" s="43">
        <f>IFERROR(VLOOKUP(C68,'Emission Factor Methodology'!$A$11:$I$21,MATCH(D68,'Emission Factor Methodology'!$A$11:$I$11,0),0),0)</f>
        <v>0.0038999999999999998</v>
      </c>
      <c r="H68" s="44">
        <f>IFERROR((1-VLOOKUP(C68,'Emission Factor Methodology'!$A$25:$I$34,MATCH(D68,'Emission Factor Methodology'!$A$25:$I$25,0),0)),0)</f>
        <v>0.030000000000000027</v>
      </c>
      <c r="I68" s="43">
        <f t="shared" si="2"/>
        <v>0.0069292208166401468</v>
      </c>
    </row>
    <row r="69" spans="1:9" ht="15">
      <c r="A69" s="3">
        <f t="shared" si="3" ref="A69:A132">A68+1</f>
        <v>9066</v>
      </c>
      <c r="B69" s="5" t="s">
        <v>236</v>
      </c>
      <c r="C69" s="63" t="s">
        <v>15</v>
      </c>
      <c r="D69" s="85" t="s">
        <v>404</v>
      </c>
      <c r="E69" s="84">
        <f t="shared" si="4" ref="E69:E132">24*365</f>
        <v>8760</v>
      </c>
      <c r="F69" s="44">
        <f>HLOOKUP(D69,'Emission Factor Methodology'!$B$6:$I$7,2,0)</f>
        <v>0.0067607430986224692</v>
      </c>
      <c r="G69" s="43">
        <f>IFERROR(VLOOKUP(C69,'Emission Factor Methodology'!$A$11:$I$21,MATCH(D69,'Emission Factor Methodology'!$A$11:$I$11,0),0),0)</f>
        <v>0.0038999999999999998</v>
      </c>
      <c r="H69" s="44">
        <f>IFERROR((1-VLOOKUP(C69,'Emission Factor Methodology'!$A$25:$I$34,MATCH(D69,'Emission Factor Methodology'!$A$25:$I$25,0),0)),0)</f>
        <v>0.030000000000000027</v>
      </c>
      <c r="I69" s="43">
        <f t="shared" si="5" ref="I69:I132">E69*F69*G69*H69</f>
        <v>0.0069292208166401468</v>
      </c>
    </row>
    <row r="70" spans="1:9" ht="15">
      <c r="A70" s="3">
        <f t="shared" si="3"/>
        <v>9067</v>
      </c>
      <c r="B70" s="5" t="s">
        <v>135</v>
      </c>
      <c r="C70" s="63" t="s">
        <v>15</v>
      </c>
      <c r="D70" s="85" t="s">
        <v>404</v>
      </c>
      <c r="E70" s="84">
        <f t="shared" si="4"/>
        <v>8760</v>
      </c>
      <c r="F70" s="44">
        <f>HLOOKUP(D70,'Emission Factor Methodology'!$B$6:$I$7,2,0)</f>
        <v>0.0067607430986224692</v>
      </c>
      <c r="G70" s="43">
        <f>IFERROR(VLOOKUP(C70,'Emission Factor Methodology'!$A$11:$I$21,MATCH(D70,'Emission Factor Methodology'!$A$11:$I$11,0),0),0)</f>
        <v>0.0038999999999999998</v>
      </c>
      <c r="H70" s="44">
        <f>IFERROR((1-VLOOKUP(C70,'Emission Factor Methodology'!$A$25:$I$34,MATCH(D70,'Emission Factor Methodology'!$A$25:$I$25,0),0)),0)</f>
        <v>0.030000000000000027</v>
      </c>
      <c r="I70" s="43">
        <f t="shared" si="5"/>
        <v>0.0069292208166401468</v>
      </c>
    </row>
    <row r="71" spans="1:9" ht="15">
      <c r="A71" s="3">
        <f t="shared" si="3"/>
        <v>9068</v>
      </c>
      <c r="B71" s="5" t="s">
        <v>375</v>
      </c>
      <c r="C71" s="63" t="s">
        <v>15</v>
      </c>
      <c r="D71" s="85" t="s">
        <v>404</v>
      </c>
      <c r="E71" s="84">
        <f t="shared" si="4"/>
        <v>8760</v>
      </c>
      <c r="F71" s="44">
        <f>HLOOKUP(D71,'Emission Factor Methodology'!$B$6:$I$7,2,0)</f>
        <v>0.0067607430986224692</v>
      </c>
      <c r="G71" s="43">
        <f>IFERROR(VLOOKUP(C71,'Emission Factor Methodology'!$A$11:$I$21,MATCH(D71,'Emission Factor Methodology'!$A$11:$I$11,0),0),0)</f>
        <v>0.0038999999999999998</v>
      </c>
      <c r="H71" s="44">
        <f>IFERROR((1-VLOOKUP(C71,'Emission Factor Methodology'!$A$25:$I$34,MATCH(D71,'Emission Factor Methodology'!$A$25:$I$25,0),0)),0)</f>
        <v>0.030000000000000027</v>
      </c>
      <c r="I71" s="43">
        <f t="shared" si="5"/>
        <v>0.0069292208166401468</v>
      </c>
    </row>
    <row r="72" spans="1:9" ht="15">
      <c r="A72" s="3">
        <f t="shared" si="3"/>
        <v>9069</v>
      </c>
      <c r="B72" s="5" t="s">
        <v>374</v>
      </c>
      <c r="C72" s="63" t="s">
        <v>15</v>
      </c>
      <c r="D72" s="85" t="s">
        <v>404</v>
      </c>
      <c r="E72" s="84">
        <f t="shared" si="4"/>
        <v>8760</v>
      </c>
      <c r="F72" s="44">
        <f>HLOOKUP(D72,'Emission Factor Methodology'!$B$6:$I$7,2,0)</f>
        <v>0.0067607430986224692</v>
      </c>
      <c r="G72" s="43">
        <f>IFERROR(VLOOKUP(C72,'Emission Factor Methodology'!$A$11:$I$21,MATCH(D72,'Emission Factor Methodology'!$A$11:$I$11,0),0),0)</f>
        <v>0.0038999999999999998</v>
      </c>
      <c r="H72" s="44">
        <f>IFERROR((1-VLOOKUP(C72,'Emission Factor Methodology'!$A$25:$I$34,MATCH(D72,'Emission Factor Methodology'!$A$25:$I$25,0),0)),0)</f>
        <v>0.030000000000000027</v>
      </c>
      <c r="I72" s="43">
        <f t="shared" si="5"/>
        <v>0.0069292208166401468</v>
      </c>
    </row>
    <row r="73" spans="1:9" ht="15">
      <c r="A73" s="3">
        <f t="shared" si="3"/>
        <v>9070</v>
      </c>
      <c r="B73" s="5" t="s">
        <v>140</v>
      </c>
      <c r="C73" s="63" t="s">
        <v>15</v>
      </c>
      <c r="D73" s="85" t="s">
        <v>404</v>
      </c>
      <c r="E73" s="84">
        <f t="shared" si="4"/>
        <v>8760</v>
      </c>
      <c r="F73" s="44">
        <f>HLOOKUP(D73,'Emission Factor Methodology'!$B$6:$I$7,2,0)</f>
        <v>0.0067607430986224692</v>
      </c>
      <c r="G73" s="43">
        <f>IFERROR(VLOOKUP(C73,'Emission Factor Methodology'!$A$11:$I$21,MATCH(D73,'Emission Factor Methodology'!$A$11:$I$11,0),0),0)</f>
        <v>0.0038999999999999998</v>
      </c>
      <c r="H73" s="44">
        <f>IFERROR((1-VLOOKUP(C73,'Emission Factor Methodology'!$A$25:$I$34,MATCH(D73,'Emission Factor Methodology'!$A$25:$I$25,0),0)),0)</f>
        <v>0.030000000000000027</v>
      </c>
      <c r="I73" s="43">
        <f t="shared" si="5"/>
        <v>0.0069292208166401468</v>
      </c>
    </row>
    <row r="74" spans="1:9" ht="15">
      <c r="A74" s="3">
        <f t="shared" si="3"/>
        <v>9071</v>
      </c>
      <c r="B74" s="5" t="s">
        <v>376</v>
      </c>
      <c r="C74" s="63" t="s">
        <v>15</v>
      </c>
      <c r="D74" s="85" t="s">
        <v>404</v>
      </c>
      <c r="E74" s="84">
        <f t="shared" si="4"/>
        <v>8760</v>
      </c>
      <c r="F74" s="44">
        <f>HLOOKUP(D74,'Emission Factor Methodology'!$B$6:$I$7,2,0)</f>
        <v>0.0067607430986224692</v>
      </c>
      <c r="G74" s="43">
        <f>IFERROR(VLOOKUP(C74,'Emission Factor Methodology'!$A$11:$I$21,MATCH(D74,'Emission Factor Methodology'!$A$11:$I$11,0),0),0)</f>
        <v>0.0038999999999999998</v>
      </c>
      <c r="H74" s="44">
        <f>IFERROR((1-VLOOKUP(C74,'Emission Factor Methodology'!$A$25:$I$34,MATCH(D74,'Emission Factor Methodology'!$A$25:$I$25,0),0)),0)</f>
        <v>0.030000000000000027</v>
      </c>
      <c r="I74" s="43">
        <f t="shared" si="5"/>
        <v>0.0069292208166401468</v>
      </c>
    </row>
    <row r="75" spans="1:9" ht="15">
      <c r="A75" s="3">
        <f t="shared" si="3"/>
        <v>9072</v>
      </c>
      <c r="B75" s="5" t="s">
        <v>239</v>
      </c>
      <c r="C75" s="63" t="s">
        <v>12</v>
      </c>
      <c r="D75" s="85" t="s">
        <v>404</v>
      </c>
      <c r="E75" s="84">
        <f t="shared" si="4"/>
        <v>8760</v>
      </c>
      <c r="F75" s="44">
        <f>HLOOKUP(D75,'Emission Factor Methodology'!$B$6:$I$7,2,0)</f>
        <v>0.0067607430986224692</v>
      </c>
      <c r="G75" s="43">
        <f>IFERROR(VLOOKUP(C75,'Emission Factor Methodology'!$A$11:$I$21,MATCH(D75,'Emission Factor Methodology'!$A$11:$I$11,0),0),0)</f>
        <v>0.0132</v>
      </c>
      <c r="H75" s="44">
        <f>IFERROR((1-VLOOKUP(C75,'Emission Factor Methodology'!$A$25:$I$34,MATCH(D75,'Emission Factor Methodology'!$A$25:$I$25,0),0)),0)</f>
        <v>0.030000000000000027</v>
      </c>
      <c r="I75" s="43">
        <f t="shared" si="5"/>
        <v>0.023452747379397423</v>
      </c>
    </row>
    <row r="76" spans="1:9" ht="15">
      <c r="A76" s="3">
        <f t="shared" si="3"/>
        <v>9073</v>
      </c>
      <c r="B76" s="5" t="s">
        <v>135</v>
      </c>
      <c r="C76" s="63" t="s">
        <v>15</v>
      </c>
      <c r="D76" s="85" t="s">
        <v>404</v>
      </c>
      <c r="E76" s="84">
        <f t="shared" si="4"/>
        <v>8760</v>
      </c>
      <c r="F76" s="44">
        <f>HLOOKUP(D76,'Emission Factor Methodology'!$B$6:$I$7,2,0)</f>
        <v>0.0067607430986224692</v>
      </c>
      <c r="G76" s="43">
        <f>IFERROR(VLOOKUP(C76,'Emission Factor Methodology'!$A$11:$I$21,MATCH(D76,'Emission Factor Methodology'!$A$11:$I$11,0),0),0)</f>
        <v>0.0038999999999999998</v>
      </c>
      <c r="H76" s="44">
        <f>IFERROR((1-VLOOKUP(C76,'Emission Factor Methodology'!$A$25:$I$34,MATCH(D76,'Emission Factor Methodology'!$A$25:$I$25,0),0)),0)</f>
        <v>0.030000000000000027</v>
      </c>
      <c r="I76" s="43">
        <f t="shared" si="5"/>
        <v>0.0069292208166401468</v>
      </c>
    </row>
    <row r="77" spans="1:9" ht="15">
      <c r="A77" s="3">
        <f t="shared" si="3"/>
        <v>9074</v>
      </c>
      <c r="B77" s="5" t="s">
        <v>141</v>
      </c>
      <c r="C77" s="63" t="s">
        <v>15</v>
      </c>
      <c r="D77" s="85" t="s">
        <v>404</v>
      </c>
      <c r="E77" s="84">
        <f t="shared" si="4"/>
        <v>8760</v>
      </c>
      <c r="F77" s="44">
        <f>HLOOKUP(D77,'Emission Factor Methodology'!$B$6:$I$7,2,0)</f>
        <v>0.0067607430986224692</v>
      </c>
      <c r="G77" s="43">
        <f>IFERROR(VLOOKUP(C77,'Emission Factor Methodology'!$A$11:$I$21,MATCH(D77,'Emission Factor Methodology'!$A$11:$I$11,0),0),0)</f>
        <v>0.0038999999999999998</v>
      </c>
      <c r="H77" s="44">
        <f>IFERROR((1-VLOOKUP(C77,'Emission Factor Methodology'!$A$25:$I$34,MATCH(D77,'Emission Factor Methodology'!$A$25:$I$25,0),0)),0)</f>
        <v>0.030000000000000027</v>
      </c>
      <c r="I77" s="43">
        <f t="shared" si="5"/>
        <v>0.0069292208166401468</v>
      </c>
    </row>
    <row r="78" spans="1:9" ht="15">
      <c r="A78" s="3">
        <f t="shared" si="3"/>
        <v>9075</v>
      </c>
      <c r="B78" s="5" t="s">
        <v>135</v>
      </c>
      <c r="C78" s="63" t="s">
        <v>15</v>
      </c>
      <c r="D78" s="85" t="s">
        <v>404</v>
      </c>
      <c r="E78" s="84">
        <f t="shared" si="4"/>
        <v>8760</v>
      </c>
      <c r="F78" s="44">
        <f>HLOOKUP(D78,'Emission Factor Methodology'!$B$6:$I$7,2,0)</f>
        <v>0.0067607430986224692</v>
      </c>
      <c r="G78" s="43">
        <f>IFERROR(VLOOKUP(C78,'Emission Factor Methodology'!$A$11:$I$21,MATCH(D78,'Emission Factor Methodology'!$A$11:$I$11,0),0),0)</f>
        <v>0.0038999999999999998</v>
      </c>
      <c r="H78" s="44">
        <f>IFERROR((1-VLOOKUP(C78,'Emission Factor Methodology'!$A$25:$I$34,MATCH(D78,'Emission Factor Methodology'!$A$25:$I$25,0),0)),0)</f>
        <v>0.030000000000000027</v>
      </c>
      <c r="I78" s="43">
        <f t="shared" si="5"/>
        <v>0.0069292208166401468</v>
      </c>
    </row>
    <row r="79" spans="1:9" ht="15">
      <c r="A79" s="3">
        <f t="shared" si="3"/>
        <v>9076</v>
      </c>
      <c r="B79" s="5" t="s">
        <v>141</v>
      </c>
      <c r="C79" s="63" t="s">
        <v>15</v>
      </c>
      <c r="D79" s="85" t="s">
        <v>404</v>
      </c>
      <c r="E79" s="84">
        <f t="shared" si="4"/>
        <v>8760</v>
      </c>
      <c r="F79" s="44">
        <f>HLOOKUP(D79,'Emission Factor Methodology'!$B$6:$I$7,2,0)</f>
        <v>0.0067607430986224692</v>
      </c>
      <c r="G79" s="43">
        <f>IFERROR(VLOOKUP(C79,'Emission Factor Methodology'!$A$11:$I$21,MATCH(D79,'Emission Factor Methodology'!$A$11:$I$11,0),0),0)</f>
        <v>0.0038999999999999998</v>
      </c>
      <c r="H79" s="44">
        <f>IFERROR((1-VLOOKUP(C79,'Emission Factor Methodology'!$A$25:$I$34,MATCH(D79,'Emission Factor Methodology'!$A$25:$I$25,0),0)),0)</f>
        <v>0.030000000000000027</v>
      </c>
      <c r="I79" s="43">
        <f t="shared" si="5"/>
        <v>0.0069292208166401468</v>
      </c>
    </row>
    <row r="80" spans="1:9" ht="15">
      <c r="A80" s="3">
        <f t="shared" si="3"/>
        <v>9077</v>
      </c>
      <c r="B80" s="5" t="s">
        <v>135</v>
      </c>
      <c r="C80" s="63" t="s">
        <v>15</v>
      </c>
      <c r="D80" s="85" t="s">
        <v>404</v>
      </c>
      <c r="E80" s="84">
        <f t="shared" si="4"/>
        <v>8760</v>
      </c>
      <c r="F80" s="44">
        <f>HLOOKUP(D80,'Emission Factor Methodology'!$B$6:$I$7,2,0)</f>
        <v>0.0067607430986224692</v>
      </c>
      <c r="G80" s="43">
        <f>IFERROR(VLOOKUP(C80,'Emission Factor Methodology'!$A$11:$I$21,MATCH(D80,'Emission Factor Methodology'!$A$11:$I$11,0),0),0)</f>
        <v>0.0038999999999999998</v>
      </c>
      <c r="H80" s="44">
        <f>IFERROR((1-VLOOKUP(C80,'Emission Factor Methodology'!$A$25:$I$34,MATCH(D80,'Emission Factor Methodology'!$A$25:$I$25,0),0)),0)</f>
        <v>0.030000000000000027</v>
      </c>
      <c r="I80" s="43">
        <f t="shared" si="5"/>
        <v>0.0069292208166401468</v>
      </c>
    </row>
    <row r="81" spans="1:9" ht="15">
      <c r="A81" s="3">
        <f t="shared" si="3"/>
        <v>9078</v>
      </c>
      <c r="B81" s="5" t="s">
        <v>212</v>
      </c>
      <c r="C81" s="63" t="s">
        <v>12</v>
      </c>
      <c r="D81" s="85" t="s">
        <v>404</v>
      </c>
      <c r="E81" s="84">
        <f t="shared" si="4"/>
        <v>8760</v>
      </c>
      <c r="F81" s="44">
        <f>HLOOKUP(D81,'Emission Factor Methodology'!$B$6:$I$7,2,0)</f>
        <v>0.0067607430986224692</v>
      </c>
      <c r="G81" s="43">
        <f>IFERROR(VLOOKUP(C81,'Emission Factor Methodology'!$A$11:$I$21,MATCH(D81,'Emission Factor Methodology'!$A$11:$I$11,0),0),0)</f>
        <v>0.0132</v>
      </c>
      <c r="H81" s="44">
        <f>IFERROR((1-VLOOKUP(C81,'Emission Factor Methodology'!$A$25:$I$34,MATCH(D81,'Emission Factor Methodology'!$A$25:$I$25,0),0)),0)</f>
        <v>0.030000000000000027</v>
      </c>
      <c r="I81" s="43">
        <f t="shared" si="5"/>
        <v>0.023452747379397423</v>
      </c>
    </row>
    <row r="82" spans="1:9" ht="15">
      <c r="A82" s="3">
        <f t="shared" si="3"/>
        <v>9079</v>
      </c>
      <c r="B82" s="5" t="s">
        <v>135</v>
      </c>
      <c r="C82" s="63" t="s">
        <v>15</v>
      </c>
      <c r="D82" s="85" t="s">
        <v>404</v>
      </c>
      <c r="E82" s="84">
        <f t="shared" si="4"/>
        <v>8760</v>
      </c>
      <c r="F82" s="44">
        <f>HLOOKUP(D82,'Emission Factor Methodology'!$B$6:$I$7,2,0)</f>
        <v>0.0067607430986224692</v>
      </c>
      <c r="G82" s="43">
        <f>IFERROR(VLOOKUP(C82,'Emission Factor Methodology'!$A$11:$I$21,MATCH(D82,'Emission Factor Methodology'!$A$11:$I$11,0),0),0)</f>
        <v>0.0038999999999999998</v>
      </c>
      <c r="H82" s="44">
        <f>IFERROR((1-VLOOKUP(C82,'Emission Factor Methodology'!$A$25:$I$34,MATCH(D82,'Emission Factor Methodology'!$A$25:$I$25,0),0)),0)</f>
        <v>0.030000000000000027</v>
      </c>
      <c r="I82" s="43">
        <f t="shared" si="5"/>
        <v>0.0069292208166401468</v>
      </c>
    </row>
    <row r="83" spans="1:9" ht="15">
      <c r="A83" s="3">
        <f t="shared" si="3"/>
        <v>9080</v>
      </c>
      <c r="B83" s="5" t="s">
        <v>260</v>
      </c>
      <c r="C83" s="69" t="s">
        <v>15</v>
      </c>
      <c r="D83" s="85" t="s">
        <v>404</v>
      </c>
      <c r="E83" s="84">
        <f t="shared" si="4"/>
        <v>8760</v>
      </c>
      <c r="F83" s="44">
        <f>HLOOKUP(D83,'Emission Factor Methodology'!$B$6:$I$7,2,0)</f>
        <v>0.0067607430986224692</v>
      </c>
      <c r="G83" s="43">
        <f>IFERROR(VLOOKUP(C83,'Emission Factor Methodology'!$A$11:$I$21,MATCH(D83,'Emission Factor Methodology'!$A$11:$I$11,0),0),0)</f>
        <v>0.0038999999999999998</v>
      </c>
      <c r="H83" s="44">
        <f>IFERROR((1-VLOOKUP(C83,'Emission Factor Methodology'!$A$25:$I$34,MATCH(D83,'Emission Factor Methodology'!$A$25:$I$25,0),0)),0)</f>
        <v>0.030000000000000027</v>
      </c>
      <c r="I83" s="43">
        <f t="shared" si="5"/>
        <v>0.0069292208166401468</v>
      </c>
    </row>
    <row r="84" spans="1:9" ht="15">
      <c r="A84" s="3">
        <f t="shared" si="3"/>
        <v>9081</v>
      </c>
      <c r="B84" s="5" t="s">
        <v>213</v>
      </c>
      <c r="C84" s="69" t="s">
        <v>15</v>
      </c>
      <c r="D84" s="85" t="s">
        <v>404</v>
      </c>
      <c r="E84" s="84">
        <f t="shared" si="4"/>
        <v>8760</v>
      </c>
      <c r="F84" s="44">
        <f>HLOOKUP(D84,'Emission Factor Methodology'!$B$6:$I$7,2,0)</f>
        <v>0.0067607430986224692</v>
      </c>
      <c r="G84" s="43">
        <f>IFERROR(VLOOKUP(C84,'Emission Factor Methodology'!$A$11:$I$21,MATCH(D84,'Emission Factor Methodology'!$A$11:$I$11,0),0),0)</f>
        <v>0.0038999999999999998</v>
      </c>
      <c r="H84" s="44">
        <f>IFERROR((1-VLOOKUP(C84,'Emission Factor Methodology'!$A$25:$I$34,MATCH(D84,'Emission Factor Methodology'!$A$25:$I$25,0),0)),0)</f>
        <v>0.030000000000000027</v>
      </c>
      <c r="I84" s="43">
        <f t="shared" si="5"/>
        <v>0.0069292208166401468</v>
      </c>
    </row>
    <row r="85" spans="1:9" ht="15">
      <c r="A85" s="3">
        <f t="shared" si="3"/>
        <v>9082</v>
      </c>
      <c r="B85" s="5" t="s">
        <v>362</v>
      </c>
      <c r="C85" s="63" t="s">
        <v>15</v>
      </c>
      <c r="D85" s="85" t="s">
        <v>404</v>
      </c>
      <c r="E85" s="84">
        <f t="shared" si="4"/>
        <v>8760</v>
      </c>
      <c r="F85" s="44">
        <f>HLOOKUP(D85,'Emission Factor Methodology'!$B$6:$I$7,2,0)</f>
        <v>0.0067607430986224692</v>
      </c>
      <c r="G85" s="43">
        <f>IFERROR(VLOOKUP(C85,'Emission Factor Methodology'!$A$11:$I$21,MATCH(D85,'Emission Factor Methodology'!$A$11:$I$11,0),0),0)</f>
        <v>0.0038999999999999998</v>
      </c>
      <c r="H85" s="44">
        <f>IFERROR((1-VLOOKUP(C85,'Emission Factor Methodology'!$A$25:$I$34,MATCH(D85,'Emission Factor Methodology'!$A$25:$I$25,0),0)),0)</f>
        <v>0.030000000000000027</v>
      </c>
      <c r="I85" s="43">
        <f t="shared" si="5"/>
        <v>0.0069292208166401468</v>
      </c>
    </row>
    <row r="86" spans="1:9" ht="15">
      <c r="A86" s="3">
        <f t="shared" si="3"/>
        <v>9083</v>
      </c>
      <c r="B86" s="5" t="s">
        <v>373</v>
      </c>
      <c r="C86" s="63" t="s">
        <v>12</v>
      </c>
      <c r="D86" s="85" t="s">
        <v>404</v>
      </c>
      <c r="E86" s="84">
        <f t="shared" si="4"/>
        <v>8760</v>
      </c>
      <c r="F86" s="44">
        <f>HLOOKUP(D86,'Emission Factor Methodology'!$B$6:$I$7,2,0)</f>
        <v>0.0067607430986224692</v>
      </c>
      <c r="G86" s="43">
        <f>IFERROR(VLOOKUP(C86,'Emission Factor Methodology'!$A$11:$I$21,MATCH(D86,'Emission Factor Methodology'!$A$11:$I$11,0),0),0)</f>
        <v>0.0132</v>
      </c>
      <c r="H86" s="44">
        <f>IFERROR((1-VLOOKUP(C86,'Emission Factor Methodology'!$A$25:$I$34,MATCH(D86,'Emission Factor Methodology'!$A$25:$I$25,0),0)),0)</f>
        <v>0.030000000000000027</v>
      </c>
      <c r="I86" s="43">
        <f t="shared" si="5"/>
        <v>0.023452747379397423</v>
      </c>
    </row>
    <row r="87" spans="1:9" ht="15">
      <c r="A87" s="3">
        <f t="shared" si="3"/>
        <v>9084</v>
      </c>
      <c r="B87" s="5" t="s">
        <v>373</v>
      </c>
      <c r="C87" s="63" t="s">
        <v>12</v>
      </c>
      <c r="D87" s="85" t="s">
        <v>404</v>
      </c>
      <c r="E87" s="84">
        <f t="shared" si="4"/>
        <v>8760</v>
      </c>
      <c r="F87" s="44">
        <f>HLOOKUP(D87,'Emission Factor Methodology'!$B$6:$I$7,2,0)</f>
        <v>0.0067607430986224692</v>
      </c>
      <c r="G87" s="43">
        <f>IFERROR(VLOOKUP(C87,'Emission Factor Methodology'!$A$11:$I$21,MATCH(D87,'Emission Factor Methodology'!$A$11:$I$11,0),0),0)</f>
        <v>0.0132</v>
      </c>
      <c r="H87" s="44">
        <f>IFERROR((1-VLOOKUP(C87,'Emission Factor Methodology'!$A$25:$I$34,MATCH(D87,'Emission Factor Methodology'!$A$25:$I$25,0),0)),0)</f>
        <v>0.030000000000000027</v>
      </c>
      <c r="I87" s="43">
        <f t="shared" si="5"/>
        <v>0.023452747379397423</v>
      </c>
    </row>
    <row r="88" spans="1:9" ht="15">
      <c r="A88" s="3">
        <f t="shared" si="3"/>
        <v>9085</v>
      </c>
      <c r="B88" s="5" t="s">
        <v>139</v>
      </c>
      <c r="C88" s="63" t="s">
        <v>12</v>
      </c>
      <c r="D88" s="85" t="s">
        <v>404</v>
      </c>
      <c r="E88" s="84">
        <f t="shared" si="4"/>
        <v>8760</v>
      </c>
      <c r="F88" s="44">
        <f>HLOOKUP(D88,'Emission Factor Methodology'!$B$6:$I$7,2,0)</f>
        <v>0.0067607430986224692</v>
      </c>
      <c r="G88" s="43">
        <f>IFERROR(VLOOKUP(C88,'Emission Factor Methodology'!$A$11:$I$21,MATCH(D88,'Emission Factor Methodology'!$A$11:$I$11,0),0),0)</f>
        <v>0.0132</v>
      </c>
      <c r="H88" s="44">
        <f>IFERROR((1-VLOOKUP(C88,'Emission Factor Methodology'!$A$25:$I$34,MATCH(D88,'Emission Factor Methodology'!$A$25:$I$25,0),0)),0)</f>
        <v>0.030000000000000027</v>
      </c>
      <c r="I88" s="43">
        <f t="shared" si="5"/>
        <v>0.023452747379397423</v>
      </c>
    </row>
    <row r="89" spans="1:9" ht="15">
      <c r="A89" s="3">
        <f t="shared" si="3"/>
        <v>9086</v>
      </c>
      <c r="B89" s="5" t="s">
        <v>135</v>
      </c>
      <c r="C89" s="63" t="s">
        <v>15</v>
      </c>
      <c r="D89" s="85" t="s">
        <v>404</v>
      </c>
      <c r="E89" s="84">
        <f t="shared" si="4"/>
        <v>8760</v>
      </c>
      <c r="F89" s="44">
        <f>HLOOKUP(D89,'Emission Factor Methodology'!$B$6:$I$7,2,0)</f>
        <v>0.0067607430986224692</v>
      </c>
      <c r="G89" s="43">
        <f>IFERROR(VLOOKUP(C89,'Emission Factor Methodology'!$A$11:$I$21,MATCH(D89,'Emission Factor Methodology'!$A$11:$I$11,0),0),0)</f>
        <v>0.0038999999999999998</v>
      </c>
      <c r="H89" s="44">
        <f>IFERROR((1-VLOOKUP(C89,'Emission Factor Methodology'!$A$25:$I$34,MATCH(D89,'Emission Factor Methodology'!$A$25:$I$25,0),0)),0)</f>
        <v>0.030000000000000027</v>
      </c>
      <c r="I89" s="43">
        <f t="shared" si="5"/>
        <v>0.0069292208166401468</v>
      </c>
    </row>
    <row r="90" spans="1:9" ht="15">
      <c r="A90" s="3">
        <f t="shared" si="3"/>
        <v>9087</v>
      </c>
      <c r="B90" s="5" t="s">
        <v>370</v>
      </c>
      <c r="C90" s="63" t="s">
        <v>15</v>
      </c>
      <c r="D90" s="85" t="s">
        <v>404</v>
      </c>
      <c r="E90" s="84">
        <f t="shared" si="4"/>
        <v>8760</v>
      </c>
      <c r="F90" s="44">
        <f>HLOOKUP(D90,'Emission Factor Methodology'!$B$6:$I$7,2,0)</f>
        <v>0.0067607430986224692</v>
      </c>
      <c r="G90" s="43">
        <f>IFERROR(VLOOKUP(C90,'Emission Factor Methodology'!$A$11:$I$21,MATCH(D90,'Emission Factor Methodology'!$A$11:$I$11,0),0),0)</f>
        <v>0.0038999999999999998</v>
      </c>
      <c r="H90" s="44">
        <f>IFERROR((1-VLOOKUP(C90,'Emission Factor Methodology'!$A$25:$I$34,MATCH(D90,'Emission Factor Methodology'!$A$25:$I$25,0),0)),0)</f>
        <v>0.030000000000000027</v>
      </c>
      <c r="I90" s="43">
        <f t="shared" si="5"/>
        <v>0.0069292208166401468</v>
      </c>
    </row>
    <row r="91" spans="1:9" ht="15">
      <c r="A91" s="3">
        <f t="shared" si="3"/>
        <v>9088</v>
      </c>
      <c r="B91" s="5" t="s">
        <v>236</v>
      </c>
      <c r="C91" s="63" t="s">
        <v>15</v>
      </c>
      <c r="D91" s="85" t="s">
        <v>404</v>
      </c>
      <c r="E91" s="84">
        <f t="shared" si="4"/>
        <v>8760</v>
      </c>
      <c r="F91" s="44">
        <f>HLOOKUP(D91,'Emission Factor Methodology'!$B$6:$I$7,2,0)</f>
        <v>0.0067607430986224692</v>
      </c>
      <c r="G91" s="43">
        <f>IFERROR(VLOOKUP(C91,'Emission Factor Methodology'!$A$11:$I$21,MATCH(D91,'Emission Factor Methodology'!$A$11:$I$11,0),0),0)</f>
        <v>0.0038999999999999998</v>
      </c>
      <c r="H91" s="44">
        <f>IFERROR((1-VLOOKUP(C91,'Emission Factor Methodology'!$A$25:$I$34,MATCH(D91,'Emission Factor Methodology'!$A$25:$I$25,0),0)),0)</f>
        <v>0.030000000000000027</v>
      </c>
      <c r="I91" s="43">
        <f t="shared" si="5"/>
        <v>0.0069292208166401468</v>
      </c>
    </row>
    <row r="92" spans="1:9" ht="15">
      <c r="A92" s="3">
        <f t="shared" si="3"/>
        <v>9089</v>
      </c>
      <c r="B92" s="5" t="s">
        <v>140</v>
      </c>
      <c r="C92" s="63" t="s">
        <v>15</v>
      </c>
      <c r="D92" s="85" t="s">
        <v>404</v>
      </c>
      <c r="E92" s="84">
        <f t="shared" si="4"/>
        <v>8760</v>
      </c>
      <c r="F92" s="44">
        <f>HLOOKUP(D92,'Emission Factor Methodology'!$B$6:$I$7,2,0)</f>
        <v>0.0067607430986224692</v>
      </c>
      <c r="G92" s="43">
        <f>IFERROR(VLOOKUP(C92,'Emission Factor Methodology'!$A$11:$I$21,MATCH(D92,'Emission Factor Methodology'!$A$11:$I$11,0),0),0)</f>
        <v>0.0038999999999999998</v>
      </c>
      <c r="H92" s="44">
        <f>IFERROR((1-VLOOKUP(C92,'Emission Factor Methodology'!$A$25:$I$34,MATCH(D92,'Emission Factor Methodology'!$A$25:$I$25,0),0)),0)</f>
        <v>0.030000000000000027</v>
      </c>
      <c r="I92" s="43">
        <f t="shared" si="5"/>
        <v>0.0069292208166401468</v>
      </c>
    </row>
    <row r="93" spans="1:9" ht="15">
      <c r="A93" s="3">
        <f t="shared" si="3"/>
        <v>9090</v>
      </c>
      <c r="B93" s="5" t="s">
        <v>135</v>
      </c>
      <c r="C93" s="63" t="s">
        <v>15</v>
      </c>
      <c r="D93" s="85" t="s">
        <v>404</v>
      </c>
      <c r="E93" s="84">
        <f t="shared" si="4"/>
        <v>8760</v>
      </c>
      <c r="F93" s="44">
        <f>HLOOKUP(D93,'Emission Factor Methodology'!$B$6:$I$7,2,0)</f>
        <v>0.0067607430986224692</v>
      </c>
      <c r="G93" s="43">
        <f>IFERROR(VLOOKUP(C93,'Emission Factor Methodology'!$A$11:$I$21,MATCH(D93,'Emission Factor Methodology'!$A$11:$I$11,0),0),0)</f>
        <v>0.0038999999999999998</v>
      </c>
      <c r="H93" s="44">
        <f>IFERROR((1-VLOOKUP(C93,'Emission Factor Methodology'!$A$25:$I$34,MATCH(D93,'Emission Factor Methodology'!$A$25:$I$25,0),0)),0)</f>
        <v>0.030000000000000027</v>
      </c>
      <c r="I93" s="43">
        <f t="shared" si="5"/>
        <v>0.0069292208166401468</v>
      </c>
    </row>
    <row r="94" spans="1:9" ht="15">
      <c r="A94" s="3">
        <f t="shared" si="3"/>
        <v>9091</v>
      </c>
      <c r="B94" s="5" t="s">
        <v>370</v>
      </c>
      <c r="C94" s="63" t="s">
        <v>15</v>
      </c>
      <c r="D94" s="85" t="s">
        <v>404</v>
      </c>
      <c r="E94" s="84">
        <f t="shared" si="4"/>
        <v>8760</v>
      </c>
      <c r="F94" s="44">
        <f>HLOOKUP(D94,'Emission Factor Methodology'!$B$6:$I$7,2,0)</f>
        <v>0.0067607430986224692</v>
      </c>
      <c r="G94" s="43">
        <f>IFERROR(VLOOKUP(C94,'Emission Factor Methodology'!$A$11:$I$21,MATCH(D94,'Emission Factor Methodology'!$A$11:$I$11,0),0),0)</f>
        <v>0.0038999999999999998</v>
      </c>
      <c r="H94" s="44">
        <f>IFERROR((1-VLOOKUP(C94,'Emission Factor Methodology'!$A$25:$I$34,MATCH(D94,'Emission Factor Methodology'!$A$25:$I$25,0),0)),0)</f>
        <v>0.030000000000000027</v>
      </c>
      <c r="I94" s="43">
        <f t="shared" si="5"/>
        <v>0.0069292208166401468</v>
      </c>
    </row>
    <row r="95" spans="1:9" ht="15">
      <c r="A95" s="3">
        <f t="shared" si="3"/>
        <v>9092</v>
      </c>
      <c r="B95" s="5" t="s">
        <v>374</v>
      </c>
      <c r="C95" s="63" t="s">
        <v>15</v>
      </c>
      <c r="D95" s="85" t="s">
        <v>404</v>
      </c>
      <c r="E95" s="84">
        <f t="shared" si="4"/>
        <v>8760</v>
      </c>
      <c r="F95" s="44">
        <f>HLOOKUP(D95,'Emission Factor Methodology'!$B$6:$I$7,2,0)</f>
        <v>0.0067607430986224692</v>
      </c>
      <c r="G95" s="43">
        <f>IFERROR(VLOOKUP(C95,'Emission Factor Methodology'!$A$11:$I$21,MATCH(D95,'Emission Factor Methodology'!$A$11:$I$11,0),0),0)</f>
        <v>0.0038999999999999998</v>
      </c>
      <c r="H95" s="44">
        <f>IFERROR((1-VLOOKUP(C95,'Emission Factor Methodology'!$A$25:$I$34,MATCH(D95,'Emission Factor Methodology'!$A$25:$I$25,0),0)),0)</f>
        <v>0.030000000000000027</v>
      </c>
      <c r="I95" s="43">
        <f t="shared" si="5"/>
        <v>0.0069292208166401468</v>
      </c>
    </row>
    <row r="96" spans="1:9" ht="15">
      <c r="A96" s="3">
        <f t="shared" si="3"/>
        <v>9093</v>
      </c>
      <c r="B96" s="5" t="s">
        <v>374</v>
      </c>
      <c r="C96" s="63" t="s">
        <v>15</v>
      </c>
      <c r="D96" s="85" t="s">
        <v>404</v>
      </c>
      <c r="E96" s="84">
        <f t="shared" si="4"/>
        <v>8760</v>
      </c>
      <c r="F96" s="44">
        <f>HLOOKUP(D96,'Emission Factor Methodology'!$B$6:$I$7,2,0)</f>
        <v>0.0067607430986224692</v>
      </c>
      <c r="G96" s="43">
        <f>IFERROR(VLOOKUP(C96,'Emission Factor Methodology'!$A$11:$I$21,MATCH(D96,'Emission Factor Methodology'!$A$11:$I$11,0),0),0)</f>
        <v>0.0038999999999999998</v>
      </c>
      <c r="H96" s="44">
        <f>IFERROR((1-VLOOKUP(C96,'Emission Factor Methodology'!$A$25:$I$34,MATCH(D96,'Emission Factor Methodology'!$A$25:$I$25,0),0)),0)</f>
        <v>0.030000000000000027</v>
      </c>
      <c r="I96" s="43">
        <f t="shared" si="5"/>
        <v>0.0069292208166401468</v>
      </c>
    </row>
    <row r="97" spans="1:9" ht="15">
      <c r="A97" s="3">
        <f t="shared" si="3"/>
        <v>9094</v>
      </c>
      <c r="B97" s="5" t="s">
        <v>213</v>
      </c>
      <c r="C97" s="69" t="s">
        <v>15</v>
      </c>
      <c r="D97" s="85" t="s">
        <v>404</v>
      </c>
      <c r="E97" s="84">
        <f t="shared" si="4"/>
        <v>8760</v>
      </c>
      <c r="F97" s="44">
        <f>HLOOKUP(D97,'Emission Factor Methodology'!$B$6:$I$7,2,0)</f>
        <v>0.0067607430986224692</v>
      </c>
      <c r="G97" s="43">
        <f>IFERROR(VLOOKUP(C97,'Emission Factor Methodology'!$A$11:$I$21,MATCH(D97,'Emission Factor Methodology'!$A$11:$I$11,0),0),0)</f>
        <v>0.0038999999999999998</v>
      </c>
      <c r="H97" s="44">
        <f>IFERROR((1-VLOOKUP(C97,'Emission Factor Methodology'!$A$25:$I$34,MATCH(D97,'Emission Factor Methodology'!$A$25:$I$25,0),0)),0)</f>
        <v>0.030000000000000027</v>
      </c>
      <c r="I97" s="43">
        <f t="shared" si="5"/>
        <v>0.0069292208166401468</v>
      </c>
    </row>
    <row r="98" spans="1:9" ht="15">
      <c r="A98" s="3">
        <f t="shared" si="3"/>
        <v>9095</v>
      </c>
      <c r="B98" s="5" t="s">
        <v>362</v>
      </c>
      <c r="C98" s="63" t="s">
        <v>15</v>
      </c>
      <c r="D98" s="85" t="s">
        <v>404</v>
      </c>
      <c r="E98" s="84">
        <f t="shared" si="4"/>
        <v>8760</v>
      </c>
      <c r="F98" s="44">
        <f>HLOOKUP(D98,'Emission Factor Methodology'!$B$6:$I$7,2,0)</f>
        <v>0.0067607430986224692</v>
      </c>
      <c r="G98" s="43">
        <f>IFERROR(VLOOKUP(C98,'Emission Factor Methodology'!$A$11:$I$21,MATCH(D98,'Emission Factor Methodology'!$A$11:$I$11,0),0),0)</f>
        <v>0.0038999999999999998</v>
      </c>
      <c r="H98" s="44">
        <f>IFERROR((1-VLOOKUP(C98,'Emission Factor Methodology'!$A$25:$I$34,MATCH(D98,'Emission Factor Methodology'!$A$25:$I$25,0),0)),0)</f>
        <v>0.030000000000000027</v>
      </c>
      <c r="I98" s="43">
        <f t="shared" si="5"/>
        <v>0.0069292208166401468</v>
      </c>
    </row>
    <row r="99" spans="1:9" ht="15">
      <c r="A99" s="3">
        <f t="shared" si="3"/>
        <v>9096</v>
      </c>
      <c r="B99" s="5" t="s">
        <v>140</v>
      </c>
      <c r="C99" s="63" t="s">
        <v>15</v>
      </c>
      <c r="D99" s="85" t="s">
        <v>404</v>
      </c>
      <c r="E99" s="84">
        <f t="shared" si="4"/>
        <v>8760</v>
      </c>
      <c r="F99" s="44">
        <f>HLOOKUP(D99,'Emission Factor Methodology'!$B$6:$I$7,2,0)</f>
        <v>0.0067607430986224692</v>
      </c>
      <c r="G99" s="43">
        <f>IFERROR(VLOOKUP(C99,'Emission Factor Methodology'!$A$11:$I$21,MATCH(D99,'Emission Factor Methodology'!$A$11:$I$11,0),0),0)</f>
        <v>0.0038999999999999998</v>
      </c>
      <c r="H99" s="44">
        <f>IFERROR((1-VLOOKUP(C99,'Emission Factor Methodology'!$A$25:$I$34,MATCH(D99,'Emission Factor Methodology'!$A$25:$I$25,0),0)),0)</f>
        <v>0.030000000000000027</v>
      </c>
      <c r="I99" s="43">
        <f t="shared" si="5"/>
        <v>0.0069292208166401468</v>
      </c>
    </row>
    <row r="100" spans="1:9" ht="15">
      <c r="A100" s="3">
        <f t="shared" si="3"/>
        <v>9097</v>
      </c>
      <c r="B100" s="5" t="s">
        <v>373</v>
      </c>
      <c r="C100" s="63" t="s">
        <v>12</v>
      </c>
      <c r="D100" s="85" t="s">
        <v>404</v>
      </c>
      <c r="E100" s="84">
        <f t="shared" si="4"/>
        <v>8760</v>
      </c>
      <c r="F100" s="44">
        <f>HLOOKUP(D100,'Emission Factor Methodology'!$B$6:$I$7,2,0)</f>
        <v>0.0067607430986224692</v>
      </c>
      <c r="G100" s="43">
        <f>IFERROR(VLOOKUP(C100,'Emission Factor Methodology'!$A$11:$I$21,MATCH(D100,'Emission Factor Methodology'!$A$11:$I$11,0),0),0)</f>
        <v>0.0132</v>
      </c>
      <c r="H100" s="44">
        <f>IFERROR((1-VLOOKUP(C100,'Emission Factor Methodology'!$A$25:$I$34,MATCH(D100,'Emission Factor Methodology'!$A$25:$I$25,0),0)),0)</f>
        <v>0.030000000000000027</v>
      </c>
      <c r="I100" s="43">
        <f t="shared" si="5"/>
        <v>0.023452747379397423</v>
      </c>
    </row>
    <row r="101" spans="1:9" ht="15">
      <c r="A101" s="3">
        <f t="shared" si="3"/>
        <v>9098</v>
      </c>
      <c r="B101" s="5" t="s">
        <v>373</v>
      </c>
      <c r="C101" s="63" t="s">
        <v>12</v>
      </c>
      <c r="D101" s="85" t="s">
        <v>404</v>
      </c>
      <c r="E101" s="84">
        <f t="shared" si="4"/>
        <v>8760</v>
      </c>
      <c r="F101" s="44">
        <f>HLOOKUP(D101,'Emission Factor Methodology'!$B$6:$I$7,2,0)</f>
        <v>0.0067607430986224692</v>
      </c>
      <c r="G101" s="43">
        <f>IFERROR(VLOOKUP(C101,'Emission Factor Methodology'!$A$11:$I$21,MATCH(D101,'Emission Factor Methodology'!$A$11:$I$11,0),0),0)</f>
        <v>0.0132</v>
      </c>
      <c r="H101" s="44">
        <f>IFERROR((1-VLOOKUP(C101,'Emission Factor Methodology'!$A$25:$I$34,MATCH(D101,'Emission Factor Methodology'!$A$25:$I$25,0),0)),0)</f>
        <v>0.030000000000000027</v>
      </c>
      <c r="I101" s="43">
        <f t="shared" si="5"/>
        <v>0.023452747379397423</v>
      </c>
    </row>
    <row r="102" spans="1:9" ht="15">
      <c r="A102" s="3">
        <f t="shared" si="3"/>
        <v>9099</v>
      </c>
      <c r="B102" s="5" t="s">
        <v>140</v>
      </c>
      <c r="C102" s="63" t="s">
        <v>15</v>
      </c>
      <c r="D102" s="85" t="s">
        <v>404</v>
      </c>
      <c r="E102" s="84">
        <f t="shared" si="4"/>
        <v>8760</v>
      </c>
      <c r="F102" s="44">
        <f>HLOOKUP(D102,'Emission Factor Methodology'!$B$6:$I$7,2,0)</f>
        <v>0.0067607430986224692</v>
      </c>
      <c r="G102" s="43">
        <f>IFERROR(VLOOKUP(C102,'Emission Factor Methodology'!$A$11:$I$21,MATCH(D102,'Emission Factor Methodology'!$A$11:$I$11,0),0),0)</f>
        <v>0.0038999999999999998</v>
      </c>
      <c r="H102" s="44">
        <f>IFERROR((1-VLOOKUP(C102,'Emission Factor Methodology'!$A$25:$I$34,MATCH(D102,'Emission Factor Methodology'!$A$25:$I$25,0),0)),0)</f>
        <v>0.030000000000000027</v>
      </c>
      <c r="I102" s="43">
        <f t="shared" si="5"/>
        <v>0.0069292208166401468</v>
      </c>
    </row>
    <row r="103" spans="1:9" ht="15">
      <c r="A103" s="3">
        <f t="shared" si="3"/>
        <v>9100</v>
      </c>
      <c r="B103" s="5" t="s">
        <v>135</v>
      </c>
      <c r="C103" s="63" t="s">
        <v>15</v>
      </c>
      <c r="D103" s="85" t="s">
        <v>404</v>
      </c>
      <c r="E103" s="84">
        <f t="shared" si="4"/>
        <v>8760</v>
      </c>
      <c r="F103" s="44">
        <f>HLOOKUP(D103,'Emission Factor Methodology'!$B$6:$I$7,2,0)</f>
        <v>0.0067607430986224692</v>
      </c>
      <c r="G103" s="43">
        <f>IFERROR(VLOOKUP(C103,'Emission Factor Methodology'!$A$11:$I$21,MATCH(D103,'Emission Factor Methodology'!$A$11:$I$11,0),0),0)</f>
        <v>0.0038999999999999998</v>
      </c>
      <c r="H103" s="44">
        <f>IFERROR((1-VLOOKUP(C103,'Emission Factor Methodology'!$A$25:$I$34,MATCH(D103,'Emission Factor Methodology'!$A$25:$I$25,0),0)),0)</f>
        <v>0.030000000000000027</v>
      </c>
      <c r="I103" s="43">
        <f t="shared" si="5"/>
        <v>0.0069292208166401468</v>
      </c>
    </row>
    <row r="104" spans="1:9" ht="15">
      <c r="A104" s="3">
        <f t="shared" si="3"/>
        <v>9101</v>
      </c>
      <c r="B104" s="5" t="s">
        <v>212</v>
      </c>
      <c r="C104" s="63" t="s">
        <v>12</v>
      </c>
      <c r="D104" s="85" t="s">
        <v>404</v>
      </c>
      <c r="E104" s="84">
        <f t="shared" si="4"/>
        <v>8760</v>
      </c>
      <c r="F104" s="44">
        <f>HLOOKUP(D104,'Emission Factor Methodology'!$B$6:$I$7,2,0)</f>
        <v>0.0067607430986224692</v>
      </c>
      <c r="G104" s="43">
        <f>IFERROR(VLOOKUP(C104,'Emission Factor Methodology'!$A$11:$I$21,MATCH(D104,'Emission Factor Methodology'!$A$11:$I$11,0),0),0)</f>
        <v>0.0132</v>
      </c>
      <c r="H104" s="44">
        <f>IFERROR((1-VLOOKUP(C104,'Emission Factor Methodology'!$A$25:$I$34,MATCH(D104,'Emission Factor Methodology'!$A$25:$I$25,0),0)),0)</f>
        <v>0.030000000000000027</v>
      </c>
      <c r="I104" s="43">
        <f t="shared" si="5"/>
        <v>0.023452747379397423</v>
      </c>
    </row>
    <row r="105" spans="1:9" ht="15">
      <c r="A105" s="3">
        <f t="shared" si="3"/>
        <v>9102</v>
      </c>
      <c r="B105" s="5" t="s">
        <v>212</v>
      </c>
      <c r="C105" s="63" t="s">
        <v>12</v>
      </c>
      <c r="D105" s="85" t="s">
        <v>404</v>
      </c>
      <c r="E105" s="84">
        <f t="shared" si="4"/>
        <v>8760</v>
      </c>
      <c r="F105" s="44">
        <f>HLOOKUP(D105,'Emission Factor Methodology'!$B$6:$I$7,2,0)</f>
        <v>0.0067607430986224692</v>
      </c>
      <c r="G105" s="43">
        <f>IFERROR(VLOOKUP(C105,'Emission Factor Methodology'!$A$11:$I$21,MATCH(D105,'Emission Factor Methodology'!$A$11:$I$11,0),0),0)</f>
        <v>0.0132</v>
      </c>
      <c r="H105" s="44">
        <f>IFERROR((1-VLOOKUP(C105,'Emission Factor Methodology'!$A$25:$I$34,MATCH(D105,'Emission Factor Methodology'!$A$25:$I$25,0),0)),0)</f>
        <v>0.030000000000000027</v>
      </c>
      <c r="I105" s="43">
        <f t="shared" si="5"/>
        <v>0.023452747379397423</v>
      </c>
    </row>
    <row r="106" spans="1:9" ht="15">
      <c r="A106" s="3">
        <f t="shared" si="3"/>
        <v>9103</v>
      </c>
      <c r="B106" s="5" t="s">
        <v>135</v>
      </c>
      <c r="C106" s="63" t="s">
        <v>15</v>
      </c>
      <c r="D106" s="85" t="s">
        <v>404</v>
      </c>
      <c r="E106" s="84">
        <f t="shared" si="4"/>
        <v>8760</v>
      </c>
      <c r="F106" s="44">
        <f>HLOOKUP(D106,'Emission Factor Methodology'!$B$6:$I$7,2,0)</f>
        <v>0.0067607430986224692</v>
      </c>
      <c r="G106" s="43">
        <f>IFERROR(VLOOKUP(C106,'Emission Factor Methodology'!$A$11:$I$21,MATCH(D106,'Emission Factor Methodology'!$A$11:$I$11,0),0),0)</f>
        <v>0.0038999999999999998</v>
      </c>
      <c r="H106" s="44">
        <f>IFERROR((1-VLOOKUP(C106,'Emission Factor Methodology'!$A$25:$I$34,MATCH(D106,'Emission Factor Methodology'!$A$25:$I$25,0),0)),0)</f>
        <v>0.030000000000000027</v>
      </c>
      <c r="I106" s="43">
        <f t="shared" si="5"/>
        <v>0.0069292208166401468</v>
      </c>
    </row>
    <row r="107" spans="1:9" ht="15">
      <c r="A107" s="3">
        <f t="shared" si="3"/>
        <v>9104</v>
      </c>
      <c r="B107" s="5" t="s">
        <v>141</v>
      </c>
      <c r="C107" s="63" t="s">
        <v>15</v>
      </c>
      <c r="D107" s="85" t="s">
        <v>404</v>
      </c>
      <c r="E107" s="84">
        <f t="shared" si="4"/>
        <v>8760</v>
      </c>
      <c r="F107" s="44">
        <f>HLOOKUP(D107,'Emission Factor Methodology'!$B$6:$I$7,2,0)</f>
        <v>0.0067607430986224692</v>
      </c>
      <c r="G107" s="43">
        <f>IFERROR(VLOOKUP(C107,'Emission Factor Methodology'!$A$11:$I$21,MATCH(D107,'Emission Factor Methodology'!$A$11:$I$11,0),0),0)</f>
        <v>0.0038999999999999998</v>
      </c>
      <c r="H107" s="44">
        <f>IFERROR((1-VLOOKUP(C107,'Emission Factor Methodology'!$A$25:$I$34,MATCH(D107,'Emission Factor Methodology'!$A$25:$I$25,0),0)),0)</f>
        <v>0.030000000000000027</v>
      </c>
      <c r="I107" s="43">
        <f t="shared" si="5"/>
        <v>0.0069292208166401468</v>
      </c>
    </row>
    <row r="108" spans="1:9" ht="15">
      <c r="A108" s="3">
        <f t="shared" si="3"/>
        <v>9105</v>
      </c>
      <c r="B108" s="5" t="s">
        <v>141</v>
      </c>
      <c r="C108" s="63" t="s">
        <v>15</v>
      </c>
      <c r="D108" s="85" t="s">
        <v>404</v>
      </c>
      <c r="E108" s="84">
        <f t="shared" si="4"/>
        <v>8760</v>
      </c>
      <c r="F108" s="44">
        <f>HLOOKUP(D108,'Emission Factor Methodology'!$B$6:$I$7,2,0)</f>
        <v>0.0067607430986224692</v>
      </c>
      <c r="G108" s="43">
        <f>IFERROR(VLOOKUP(C108,'Emission Factor Methodology'!$A$11:$I$21,MATCH(D108,'Emission Factor Methodology'!$A$11:$I$11,0),0),0)</f>
        <v>0.0038999999999999998</v>
      </c>
      <c r="H108" s="44">
        <f>IFERROR((1-VLOOKUP(C108,'Emission Factor Methodology'!$A$25:$I$34,MATCH(D108,'Emission Factor Methodology'!$A$25:$I$25,0),0)),0)</f>
        <v>0.030000000000000027</v>
      </c>
      <c r="I108" s="43">
        <f t="shared" si="5"/>
        <v>0.0069292208166401468</v>
      </c>
    </row>
    <row r="109" spans="1:9" ht="15">
      <c r="A109" s="3">
        <f t="shared" si="3"/>
        <v>9106</v>
      </c>
      <c r="B109" s="5" t="s">
        <v>135</v>
      </c>
      <c r="C109" s="63" t="s">
        <v>15</v>
      </c>
      <c r="D109" s="85" t="s">
        <v>404</v>
      </c>
      <c r="E109" s="84">
        <f t="shared" si="4"/>
        <v>8760</v>
      </c>
      <c r="F109" s="44">
        <f>HLOOKUP(D109,'Emission Factor Methodology'!$B$6:$I$7,2,0)</f>
        <v>0.0067607430986224692</v>
      </c>
      <c r="G109" s="43">
        <f>IFERROR(VLOOKUP(C109,'Emission Factor Methodology'!$A$11:$I$21,MATCH(D109,'Emission Factor Methodology'!$A$11:$I$11,0),0),0)</f>
        <v>0.0038999999999999998</v>
      </c>
      <c r="H109" s="44">
        <f>IFERROR((1-VLOOKUP(C109,'Emission Factor Methodology'!$A$25:$I$34,MATCH(D109,'Emission Factor Methodology'!$A$25:$I$25,0),0)),0)</f>
        <v>0.030000000000000027</v>
      </c>
      <c r="I109" s="43">
        <f t="shared" si="5"/>
        <v>0.0069292208166401468</v>
      </c>
    </row>
    <row r="110" spans="1:9" ht="15">
      <c r="A110" s="3">
        <f t="shared" si="3"/>
        <v>9107</v>
      </c>
      <c r="B110" s="5" t="s">
        <v>135</v>
      </c>
      <c r="C110" s="63" t="s">
        <v>15</v>
      </c>
      <c r="D110" s="85" t="s">
        <v>404</v>
      </c>
      <c r="E110" s="84">
        <f t="shared" si="4"/>
        <v>8760</v>
      </c>
      <c r="F110" s="44">
        <f>HLOOKUP(D110,'Emission Factor Methodology'!$B$6:$I$7,2,0)</f>
        <v>0.0067607430986224692</v>
      </c>
      <c r="G110" s="43">
        <f>IFERROR(VLOOKUP(C110,'Emission Factor Methodology'!$A$11:$I$21,MATCH(D110,'Emission Factor Methodology'!$A$11:$I$11,0),0),0)</f>
        <v>0.0038999999999999998</v>
      </c>
      <c r="H110" s="44">
        <f>IFERROR((1-VLOOKUP(C110,'Emission Factor Methodology'!$A$25:$I$34,MATCH(D110,'Emission Factor Methodology'!$A$25:$I$25,0),0)),0)</f>
        <v>0.030000000000000027</v>
      </c>
      <c r="I110" s="43">
        <f t="shared" si="5"/>
        <v>0.0069292208166401468</v>
      </c>
    </row>
    <row r="111" spans="1:9" ht="15">
      <c r="A111" s="3">
        <f t="shared" si="3"/>
        <v>9108</v>
      </c>
      <c r="B111" s="5" t="s">
        <v>260</v>
      </c>
      <c r="C111" s="69" t="s">
        <v>15</v>
      </c>
      <c r="D111" s="85" t="s">
        <v>404</v>
      </c>
      <c r="E111" s="84">
        <f t="shared" si="4"/>
        <v>8760</v>
      </c>
      <c r="F111" s="44">
        <f>HLOOKUP(D111,'Emission Factor Methodology'!$B$6:$I$7,2,0)</f>
        <v>0.0067607430986224692</v>
      </c>
      <c r="G111" s="43">
        <f>IFERROR(VLOOKUP(C111,'Emission Factor Methodology'!$A$11:$I$21,MATCH(D111,'Emission Factor Methodology'!$A$11:$I$11,0),0),0)</f>
        <v>0.0038999999999999998</v>
      </c>
      <c r="H111" s="44">
        <f>IFERROR((1-VLOOKUP(C111,'Emission Factor Methodology'!$A$25:$I$34,MATCH(D111,'Emission Factor Methodology'!$A$25:$I$25,0),0)),0)</f>
        <v>0.030000000000000027</v>
      </c>
      <c r="I111" s="43">
        <f t="shared" si="5"/>
        <v>0.0069292208166401468</v>
      </c>
    </row>
    <row r="112" spans="1:9" ht="15">
      <c r="A112" s="3">
        <f t="shared" si="3"/>
        <v>9109</v>
      </c>
      <c r="B112" s="5" t="s">
        <v>135</v>
      </c>
      <c r="C112" s="63" t="s">
        <v>15</v>
      </c>
      <c r="D112" s="85" t="s">
        <v>404</v>
      </c>
      <c r="E112" s="84">
        <f t="shared" si="4"/>
        <v>8760</v>
      </c>
      <c r="F112" s="44">
        <f>HLOOKUP(D112,'Emission Factor Methodology'!$B$6:$I$7,2,0)</f>
        <v>0.0067607430986224692</v>
      </c>
      <c r="G112" s="43">
        <f>IFERROR(VLOOKUP(C112,'Emission Factor Methodology'!$A$11:$I$21,MATCH(D112,'Emission Factor Methodology'!$A$11:$I$11,0),0),0)</f>
        <v>0.0038999999999999998</v>
      </c>
      <c r="H112" s="44">
        <f>IFERROR((1-VLOOKUP(C112,'Emission Factor Methodology'!$A$25:$I$34,MATCH(D112,'Emission Factor Methodology'!$A$25:$I$25,0),0)),0)</f>
        <v>0.030000000000000027</v>
      </c>
      <c r="I112" s="43">
        <f t="shared" si="5"/>
        <v>0.0069292208166401468</v>
      </c>
    </row>
    <row r="113" spans="1:9" ht="15">
      <c r="A113" s="3">
        <f t="shared" si="3"/>
        <v>9110</v>
      </c>
      <c r="B113" s="5" t="s">
        <v>260</v>
      </c>
      <c r="C113" s="69" t="s">
        <v>15</v>
      </c>
      <c r="D113" s="85" t="s">
        <v>404</v>
      </c>
      <c r="E113" s="84">
        <f t="shared" si="4"/>
        <v>8760</v>
      </c>
      <c r="F113" s="44">
        <f>HLOOKUP(D113,'Emission Factor Methodology'!$B$6:$I$7,2,0)</f>
        <v>0.0067607430986224692</v>
      </c>
      <c r="G113" s="43">
        <f>IFERROR(VLOOKUP(C113,'Emission Factor Methodology'!$A$11:$I$21,MATCH(D113,'Emission Factor Methodology'!$A$11:$I$11,0),0),0)</f>
        <v>0.0038999999999999998</v>
      </c>
      <c r="H113" s="44">
        <f>IFERROR((1-VLOOKUP(C113,'Emission Factor Methodology'!$A$25:$I$34,MATCH(D113,'Emission Factor Methodology'!$A$25:$I$25,0),0)),0)</f>
        <v>0.030000000000000027</v>
      </c>
      <c r="I113" s="43">
        <f t="shared" si="5"/>
        <v>0.0069292208166401468</v>
      </c>
    </row>
    <row r="114" spans="1:9" ht="15">
      <c r="A114" s="3">
        <f t="shared" si="3"/>
        <v>9111</v>
      </c>
      <c r="B114" s="5" t="s">
        <v>135</v>
      </c>
      <c r="C114" s="63" t="s">
        <v>15</v>
      </c>
      <c r="D114" s="85" t="s">
        <v>404</v>
      </c>
      <c r="E114" s="84">
        <f t="shared" si="4"/>
        <v>8760</v>
      </c>
      <c r="F114" s="44">
        <f>HLOOKUP(D114,'Emission Factor Methodology'!$B$6:$I$7,2,0)</f>
        <v>0.0067607430986224692</v>
      </c>
      <c r="G114" s="43">
        <f>IFERROR(VLOOKUP(C114,'Emission Factor Methodology'!$A$11:$I$21,MATCH(D114,'Emission Factor Methodology'!$A$11:$I$11,0),0),0)</f>
        <v>0.0038999999999999998</v>
      </c>
      <c r="H114" s="44">
        <f>IFERROR((1-VLOOKUP(C114,'Emission Factor Methodology'!$A$25:$I$34,MATCH(D114,'Emission Factor Methodology'!$A$25:$I$25,0),0)),0)</f>
        <v>0.030000000000000027</v>
      </c>
      <c r="I114" s="43">
        <f t="shared" si="5"/>
        <v>0.0069292208166401468</v>
      </c>
    </row>
    <row r="115" spans="1:9" ht="15">
      <c r="A115" s="3">
        <f t="shared" si="3"/>
        <v>9112</v>
      </c>
      <c r="B115" s="5" t="s">
        <v>260</v>
      </c>
      <c r="C115" s="69" t="s">
        <v>15</v>
      </c>
      <c r="D115" s="85" t="s">
        <v>404</v>
      </c>
      <c r="E115" s="84">
        <f t="shared" si="4"/>
        <v>8760</v>
      </c>
      <c r="F115" s="44">
        <f>HLOOKUP(D115,'Emission Factor Methodology'!$B$6:$I$7,2,0)</f>
        <v>0.0067607430986224692</v>
      </c>
      <c r="G115" s="43">
        <f>IFERROR(VLOOKUP(C115,'Emission Factor Methodology'!$A$11:$I$21,MATCH(D115,'Emission Factor Methodology'!$A$11:$I$11,0),0),0)</f>
        <v>0.0038999999999999998</v>
      </c>
      <c r="H115" s="44">
        <f>IFERROR((1-VLOOKUP(C115,'Emission Factor Methodology'!$A$25:$I$34,MATCH(D115,'Emission Factor Methodology'!$A$25:$I$25,0),0)),0)</f>
        <v>0.030000000000000027</v>
      </c>
      <c r="I115" s="43">
        <f t="shared" si="5"/>
        <v>0.0069292208166401468</v>
      </c>
    </row>
    <row r="116" spans="1:9" ht="15">
      <c r="A116" s="3">
        <f t="shared" si="3"/>
        <v>9113</v>
      </c>
      <c r="B116" s="5" t="s">
        <v>140</v>
      </c>
      <c r="C116" s="63" t="s">
        <v>15</v>
      </c>
      <c r="D116" s="85" t="s">
        <v>404</v>
      </c>
      <c r="E116" s="84">
        <f t="shared" si="4"/>
        <v>8760</v>
      </c>
      <c r="F116" s="44">
        <f>HLOOKUP(D116,'Emission Factor Methodology'!$B$6:$I$7,2,0)</f>
        <v>0.0067607430986224692</v>
      </c>
      <c r="G116" s="43">
        <f>IFERROR(VLOOKUP(C116,'Emission Factor Methodology'!$A$11:$I$21,MATCH(D116,'Emission Factor Methodology'!$A$11:$I$11,0),0),0)</f>
        <v>0.0038999999999999998</v>
      </c>
      <c r="H116" s="44">
        <f>IFERROR((1-VLOOKUP(C116,'Emission Factor Methodology'!$A$25:$I$34,MATCH(D116,'Emission Factor Methodology'!$A$25:$I$25,0),0)),0)</f>
        <v>0.030000000000000027</v>
      </c>
      <c r="I116" s="43">
        <f t="shared" si="5"/>
        <v>0.0069292208166401468</v>
      </c>
    </row>
    <row r="117" spans="1:9" ht="15">
      <c r="A117" s="3">
        <f t="shared" si="3"/>
        <v>9114</v>
      </c>
      <c r="B117" s="5" t="s">
        <v>377</v>
      </c>
      <c r="C117" s="63" t="s">
        <v>15</v>
      </c>
      <c r="D117" s="85" t="s">
        <v>404</v>
      </c>
      <c r="E117" s="84">
        <f t="shared" si="4"/>
        <v>8760</v>
      </c>
      <c r="F117" s="44">
        <f>HLOOKUP(D117,'Emission Factor Methodology'!$B$6:$I$7,2,0)</f>
        <v>0.0067607430986224692</v>
      </c>
      <c r="G117" s="43">
        <f>IFERROR(VLOOKUP(C117,'Emission Factor Methodology'!$A$11:$I$21,MATCH(D117,'Emission Factor Methodology'!$A$11:$I$11,0),0),0)</f>
        <v>0.0038999999999999998</v>
      </c>
      <c r="H117" s="44">
        <f>IFERROR((1-VLOOKUP(C117,'Emission Factor Methodology'!$A$25:$I$34,MATCH(D117,'Emission Factor Methodology'!$A$25:$I$25,0),0)),0)</f>
        <v>0.030000000000000027</v>
      </c>
      <c r="I117" s="43">
        <f t="shared" si="5"/>
        <v>0.0069292208166401468</v>
      </c>
    </row>
    <row r="118" spans="1:9" ht="15">
      <c r="A118" s="3">
        <f t="shared" si="3"/>
        <v>9115</v>
      </c>
      <c r="B118" s="5" t="s">
        <v>140</v>
      </c>
      <c r="C118" s="63" t="s">
        <v>15</v>
      </c>
      <c r="D118" s="85" t="s">
        <v>404</v>
      </c>
      <c r="E118" s="84">
        <f t="shared" si="4"/>
        <v>8760</v>
      </c>
      <c r="F118" s="44">
        <f>HLOOKUP(D118,'Emission Factor Methodology'!$B$6:$I$7,2,0)</f>
        <v>0.0067607430986224692</v>
      </c>
      <c r="G118" s="43">
        <f>IFERROR(VLOOKUP(C118,'Emission Factor Methodology'!$A$11:$I$21,MATCH(D118,'Emission Factor Methodology'!$A$11:$I$11,0),0),0)</f>
        <v>0.0038999999999999998</v>
      </c>
      <c r="H118" s="44">
        <f>IFERROR((1-VLOOKUP(C118,'Emission Factor Methodology'!$A$25:$I$34,MATCH(D118,'Emission Factor Methodology'!$A$25:$I$25,0),0)),0)</f>
        <v>0.030000000000000027</v>
      </c>
      <c r="I118" s="43">
        <f t="shared" si="5"/>
        <v>0.0069292208166401468</v>
      </c>
    </row>
    <row r="119" spans="1:9" ht="15">
      <c r="A119" s="3">
        <f t="shared" si="3"/>
        <v>9116</v>
      </c>
      <c r="B119" s="5" t="s">
        <v>377</v>
      </c>
      <c r="C119" s="63" t="s">
        <v>15</v>
      </c>
      <c r="D119" s="85" t="s">
        <v>404</v>
      </c>
      <c r="E119" s="84">
        <f t="shared" si="4"/>
        <v>8760</v>
      </c>
      <c r="F119" s="44">
        <f>HLOOKUP(D119,'Emission Factor Methodology'!$B$6:$I$7,2,0)</f>
        <v>0.0067607430986224692</v>
      </c>
      <c r="G119" s="43">
        <f>IFERROR(VLOOKUP(C119,'Emission Factor Methodology'!$A$11:$I$21,MATCH(D119,'Emission Factor Methodology'!$A$11:$I$11,0),0),0)</f>
        <v>0.0038999999999999998</v>
      </c>
      <c r="H119" s="44">
        <f>IFERROR((1-VLOOKUP(C119,'Emission Factor Methodology'!$A$25:$I$34,MATCH(D119,'Emission Factor Methodology'!$A$25:$I$25,0),0)),0)</f>
        <v>0.030000000000000027</v>
      </c>
      <c r="I119" s="43">
        <f t="shared" si="5"/>
        <v>0.0069292208166401468</v>
      </c>
    </row>
    <row r="120" spans="1:9" ht="15">
      <c r="A120" s="3">
        <f t="shared" si="3"/>
        <v>9117</v>
      </c>
      <c r="B120" s="5" t="s">
        <v>213</v>
      </c>
      <c r="C120" s="69" t="s">
        <v>15</v>
      </c>
      <c r="D120" s="85" t="s">
        <v>404</v>
      </c>
      <c r="E120" s="84">
        <f t="shared" si="4"/>
        <v>8760</v>
      </c>
      <c r="F120" s="44">
        <f>HLOOKUP(D120,'Emission Factor Methodology'!$B$6:$I$7,2,0)</f>
        <v>0.0067607430986224692</v>
      </c>
      <c r="G120" s="43">
        <f>IFERROR(VLOOKUP(C120,'Emission Factor Methodology'!$A$11:$I$21,MATCH(D120,'Emission Factor Methodology'!$A$11:$I$11,0),0),0)</f>
        <v>0.0038999999999999998</v>
      </c>
      <c r="H120" s="44">
        <f>IFERROR((1-VLOOKUP(C120,'Emission Factor Methodology'!$A$25:$I$34,MATCH(D120,'Emission Factor Methodology'!$A$25:$I$25,0),0)),0)</f>
        <v>0.030000000000000027</v>
      </c>
      <c r="I120" s="43">
        <f t="shared" si="5"/>
        <v>0.0069292208166401468</v>
      </c>
    </row>
    <row r="121" spans="1:9" ht="15">
      <c r="A121" s="3">
        <f t="shared" si="3"/>
        <v>9118</v>
      </c>
      <c r="B121" s="5" t="s">
        <v>378</v>
      </c>
      <c r="C121" s="63" t="s">
        <v>15</v>
      </c>
      <c r="D121" s="85" t="s">
        <v>404</v>
      </c>
      <c r="E121" s="84">
        <f t="shared" si="4"/>
        <v>8760</v>
      </c>
      <c r="F121" s="44">
        <f>HLOOKUP(D121,'Emission Factor Methodology'!$B$6:$I$7,2,0)</f>
        <v>0.0067607430986224692</v>
      </c>
      <c r="G121" s="43">
        <f>IFERROR(VLOOKUP(C121,'Emission Factor Methodology'!$A$11:$I$21,MATCH(D121,'Emission Factor Methodology'!$A$11:$I$11,0),0),0)</f>
        <v>0.0038999999999999998</v>
      </c>
      <c r="H121" s="44">
        <f>IFERROR((1-VLOOKUP(C121,'Emission Factor Methodology'!$A$25:$I$34,MATCH(D121,'Emission Factor Methodology'!$A$25:$I$25,0),0)),0)</f>
        <v>0.030000000000000027</v>
      </c>
      <c r="I121" s="43">
        <f t="shared" si="5"/>
        <v>0.0069292208166401468</v>
      </c>
    </row>
    <row r="122" spans="1:9" ht="15">
      <c r="A122" s="3">
        <f t="shared" si="3"/>
        <v>9119</v>
      </c>
      <c r="B122" s="5" t="s">
        <v>140</v>
      </c>
      <c r="C122" s="63" t="s">
        <v>15</v>
      </c>
      <c r="D122" s="85" t="s">
        <v>404</v>
      </c>
      <c r="E122" s="84">
        <f t="shared" si="4"/>
        <v>8760</v>
      </c>
      <c r="F122" s="44">
        <f>HLOOKUP(D122,'Emission Factor Methodology'!$B$6:$I$7,2,0)</f>
        <v>0.0067607430986224692</v>
      </c>
      <c r="G122" s="43">
        <f>IFERROR(VLOOKUP(C122,'Emission Factor Methodology'!$A$11:$I$21,MATCH(D122,'Emission Factor Methodology'!$A$11:$I$11,0),0),0)</f>
        <v>0.0038999999999999998</v>
      </c>
      <c r="H122" s="44">
        <f>IFERROR((1-VLOOKUP(C122,'Emission Factor Methodology'!$A$25:$I$34,MATCH(D122,'Emission Factor Methodology'!$A$25:$I$25,0),0)),0)</f>
        <v>0.030000000000000027</v>
      </c>
      <c r="I122" s="43">
        <f t="shared" si="5"/>
        <v>0.0069292208166401468</v>
      </c>
    </row>
    <row r="123" spans="1:9" ht="15">
      <c r="A123" s="3">
        <f t="shared" si="3"/>
        <v>9120</v>
      </c>
      <c r="B123" s="5" t="s">
        <v>377</v>
      </c>
      <c r="C123" s="63" t="s">
        <v>15</v>
      </c>
      <c r="D123" s="85" t="s">
        <v>404</v>
      </c>
      <c r="E123" s="84">
        <f t="shared" si="4"/>
        <v>8760</v>
      </c>
      <c r="F123" s="44">
        <f>HLOOKUP(D123,'Emission Factor Methodology'!$B$6:$I$7,2,0)</f>
        <v>0.0067607430986224692</v>
      </c>
      <c r="G123" s="43">
        <f>IFERROR(VLOOKUP(C123,'Emission Factor Methodology'!$A$11:$I$21,MATCH(D123,'Emission Factor Methodology'!$A$11:$I$11,0),0),0)</f>
        <v>0.0038999999999999998</v>
      </c>
      <c r="H123" s="44">
        <f>IFERROR((1-VLOOKUP(C123,'Emission Factor Methodology'!$A$25:$I$34,MATCH(D123,'Emission Factor Methodology'!$A$25:$I$25,0),0)),0)</f>
        <v>0.030000000000000027</v>
      </c>
      <c r="I123" s="43">
        <f t="shared" si="5"/>
        <v>0.0069292208166401468</v>
      </c>
    </row>
    <row r="124" spans="1:9" ht="15">
      <c r="A124" s="3">
        <f t="shared" si="3"/>
        <v>9121</v>
      </c>
      <c r="B124" s="5" t="s">
        <v>140</v>
      </c>
      <c r="C124" s="63" t="s">
        <v>15</v>
      </c>
      <c r="D124" s="85" t="s">
        <v>404</v>
      </c>
      <c r="E124" s="84">
        <f t="shared" si="4"/>
        <v>8760</v>
      </c>
      <c r="F124" s="44">
        <f>HLOOKUP(D124,'Emission Factor Methodology'!$B$6:$I$7,2,0)</f>
        <v>0.0067607430986224692</v>
      </c>
      <c r="G124" s="43">
        <f>IFERROR(VLOOKUP(C124,'Emission Factor Methodology'!$A$11:$I$21,MATCH(D124,'Emission Factor Methodology'!$A$11:$I$11,0),0),0)</f>
        <v>0.0038999999999999998</v>
      </c>
      <c r="H124" s="44">
        <f>IFERROR((1-VLOOKUP(C124,'Emission Factor Methodology'!$A$25:$I$34,MATCH(D124,'Emission Factor Methodology'!$A$25:$I$25,0),0)),0)</f>
        <v>0.030000000000000027</v>
      </c>
      <c r="I124" s="43">
        <f t="shared" si="5"/>
        <v>0.0069292208166401468</v>
      </c>
    </row>
    <row r="125" spans="1:9" ht="15">
      <c r="A125" s="3">
        <f t="shared" si="3"/>
        <v>9122</v>
      </c>
      <c r="B125" s="5" t="s">
        <v>377</v>
      </c>
      <c r="C125" s="63" t="s">
        <v>15</v>
      </c>
      <c r="D125" s="85" t="s">
        <v>404</v>
      </c>
      <c r="E125" s="84">
        <f t="shared" si="4"/>
        <v>8760</v>
      </c>
      <c r="F125" s="44">
        <f>HLOOKUP(D125,'Emission Factor Methodology'!$B$6:$I$7,2,0)</f>
        <v>0.0067607430986224692</v>
      </c>
      <c r="G125" s="43">
        <f>IFERROR(VLOOKUP(C125,'Emission Factor Methodology'!$A$11:$I$21,MATCH(D125,'Emission Factor Methodology'!$A$11:$I$11,0),0),0)</f>
        <v>0.0038999999999999998</v>
      </c>
      <c r="H125" s="44">
        <f>IFERROR((1-VLOOKUP(C125,'Emission Factor Methodology'!$A$25:$I$34,MATCH(D125,'Emission Factor Methodology'!$A$25:$I$25,0),0)),0)</f>
        <v>0.030000000000000027</v>
      </c>
      <c r="I125" s="43">
        <f t="shared" si="5"/>
        <v>0.0069292208166401468</v>
      </c>
    </row>
    <row r="126" spans="1:9" ht="15">
      <c r="A126" s="3">
        <f t="shared" si="3"/>
        <v>9123</v>
      </c>
      <c r="B126" s="5" t="s">
        <v>213</v>
      </c>
      <c r="C126" s="69" t="s">
        <v>15</v>
      </c>
      <c r="D126" s="85" t="s">
        <v>404</v>
      </c>
      <c r="E126" s="84">
        <f t="shared" si="4"/>
        <v>8760</v>
      </c>
      <c r="F126" s="44">
        <f>HLOOKUP(D126,'Emission Factor Methodology'!$B$6:$I$7,2,0)</f>
        <v>0.0067607430986224692</v>
      </c>
      <c r="G126" s="43">
        <f>IFERROR(VLOOKUP(C126,'Emission Factor Methodology'!$A$11:$I$21,MATCH(D126,'Emission Factor Methodology'!$A$11:$I$11,0),0),0)</f>
        <v>0.0038999999999999998</v>
      </c>
      <c r="H126" s="44">
        <f>IFERROR((1-VLOOKUP(C126,'Emission Factor Methodology'!$A$25:$I$34,MATCH(D126,'Emission Factor Methodology'!$A$25:$I$25,0),0)),0)</f>
        <v>0.030000000000000027</v>
      </c>
      <c r="I126" s="43">
        <f t="shared" si="5"/>
        <v>0.0069292208166401468</v>
      </c>
    </row>
    <row r="127" spans="1:9" ht="15">
      <c r="A127" s="3">
        <f>A126+1</f>
        <v>9124</v>
      </c>
      <c r="B127" s="5" t="s">
        <v>379</v>
      </c>
      <c r="C127" s="63" t="s">
        <v>15</v>
      </c>
      <c r="D127" s="85" t="s">
        <v>404</v>
      </c>
      <c r="E127" s="84">
        <f t="shared" si="4"/>
        <v>8760</v>
      </c>
      <c r="F127" s="44">
        <f>HLOOKUP(D127,'Emission Factor Methodology'!$B$6:$I$7,2,0)</f>
        <v>0.0067607430986224692</v>
      </c>
      <c r="G127" s="43">
        <f>IFERROR(VLOOKUP(C127,'Emission Factor Methodology'!$A$11:$I$21,MATCH(D127,'Emission Factor Methodology'!$A$11:$I$11,0),0),0)</f>
        <v>0.0038999999999999998</v>
      </c>
      <c r="H127" s="44">
        <f>IFERROR((1-VLOOKUP(C127,'Emission Factor Methodology'!$A$25:$I$34,MATCH(D127,'Emission Factor Methodology'!$A$25:$I$25,0),0)),0)</f>
        <v>0.030000000000000027</v>
      </c>
      <c r="I127" s="43">
        <f t="shared" si="5"/>
        <v>0.0069292208166401468</v>
      </c>
    </row>
    <row r="128" spans="1:9" ht="15">
      <c r="A128" s="3">
        <f t="shared" si="3"/>
        <v>9125</v>
      </c>
      <c r="B128" s="5" t="s">
        <v>379</v>
      </c>
      <c r="C128" s="63" t="s">
        <v>15</v>
      </c>
      <c r="D128" s="85" t="s">
        <v>404</v>
      </c>
      <c r="E128" s="84">
        <f t="shared" si="4"/>
        <v>8760</v>
      </c>
      <c r="F128" s="44">
        <f>HLOOKUP(D128,'Emission Factor Methodology'!$B$6:$I$7,2,0)</f>
        <v>0.0067607430986224692</v>
      </c>
      <c r="G128" s="43">
        <f>IFERROR(VLOOKUP(C128,'Emission Factor Methodology'!$A$11:$I$21,MATCH(D128,'Emission Factor Methodology'!$A$11:$I$11,0),0),0)</f>
        <v>0.0038999999999999998</v>
      </c>
      <c r="H128" s="44">
        <f>IFERROR((1-VLOOKUP(C128,'Emission Factor Methodology'!$A$25:$I$34,MATCH(D128,'Emission Factor Methodology'!$A$25:$I$25,0),0)),0)</f>
        <v>0.030000000000000027</v>
      </c>
      <c r="I128" s="43">
        <f t="shared" si="5"/>
        <v>0.0069292208166401468</v>
      </c>
    </row>
    <row r="129" spans="1:9" ht="15">
      <c r="A129" s="3">
        <f t="shared" si="3"/>
        <v>9126</v>
      </c>
      <c r="B129" s="5" t="s">
        <v>379</v>
      </c>
      <c r="C129" s="63" t="s">
        <v>15</v>
      </c>
      <c r="D129" s="85" t="s">
        <v>404</v>
      </c>
      <c r="E129" s="84">
        <f t="shared" si="4"/>
        <v>8760</v>
      </c>
      <c r="F129" s="44">
        <f>HLOOKUP(D129,'Emission Factor Methodology'!$B$6:$I$7,2,0)</f>
        <v>0.0067607430986224692</v>
      </c>
      <c r="G129" s="43">
        <f>IFERROR(VLOOKUP(C129,'Emission Factor Methodology'!$A$11:$I$21,MATCH(D129,'Emission Factor Methodology'!$A$11:$I$11,0),0),0)</f>
        <v>0.0038999999999999998</v>
      </c>
      <c r="H129" s="44">
        <f>IFERROR((1-VLOOKUP(C129,'Emission Factor Methodology'!$A$25:$I$34,MATCH(D129,'Emission Factor Methodology'!$A$25:$I$25,0),0)),0)</f>
        <v>0.030000000000000027</v>
      </c>
      <c r="I129" s="43">
        <f t="shared" si="5"/>
        <v>0.0069292208166401468</v>
      </c>
    </row>
    <row r="130" spans="1:9" ht="15">
      <c r="A130" s="3">
        <f t="shared" si="3"/>
        <v>9127</v>
      </c>
      <c r="B130" s="5" t="s">
        <v>379</v>
      </c>
      <c r="C130" s="63" t="s">
        <v>15</v>
      </c>
      <c r="D130" s="85" t="s">
        <v>404</v>
      </c>
      <c r="E130" s="84">
        <f t="shared" si="4"/>
        <v>8760</v>
      </c>
      <c r="F130" s="44">
        <f>HLOOKUP(D130,'Emission Factor Methodology'!$B$6:$I$7,2,0)</f>
        <v>0.0067607430986224692</v>
      </c>
      <c r="G130" s="43">
        <f>IFERROR(VLOOKUP(C130,'Emission Factor Methodology'!$A$11:$I$21,MATCH(D130,'Emission Factor Methodology'!$A$11:$I$11,0),0),0)</f>
        <v>0.0038999999999999998</v>
      </c>
      <c r="H130" s="44">
        <f>IFERROR((1-VLOOKUP(C130,'Emission Factor Methodology'!$A$25:$I$34,MATCH(D130,'Emission Factor Methodology'!$A$25:$I$25,0),0)),0)</f>
        <v>0.030000000000000027</v>
      </c>
      <c r="I130" s="43">
        <f t="shared" si="5"/>
        <v>0.0069292208166401468</v>
      </c>
    </row>
    <row r="131" spans="1:9" ht="15">
      <c r="A131" s="3">
        <f t="shared" si="3"/>
        <v>9128</v>
      </c>
      <c r="B131" s="5" t="s">
        <v>379</v>
      </c>
      <c r="C131" s="63" t="s">
        <v>15</v>
      </c>
      <c r="D131" s="85" t="s">
        <v>404</v>
      </c>
      <c r="E131" s="84">
        <f t="shared" si="4"/>
        <v>8760</v>
      </c>
      <c r="F131" s="44">
        <f>HLOOKUP(D131,'Emission Factor Methodology'!$B$6:$I$7,2,0)</f>
        <v>0.0067607430986224692</v>
      </c>
      <c r="G131" s="43">
        <f>IFERROR(VLOOKUP(C131,'Emission Factor Methodology'!$A$11:$I$21,MATCH(D131,'Emission Factor Methodology'!$A$11:$I$11,0),0),0)</f>
        <v>0.0038999999999999998</v>
      </c>
      <c r="H131" s="44">
        <f>IFERROR((1-VLOOKUP(C131,'Emission Factor Methodology'!$A$25:$I$34,MATCH(D131,'Emission Factor Methodology'!$A$25:$I$25,0),0)),0)</f>
        <v>0.030000000000000027</v>
      </c>
      <c r="I131" s="43">
        <f t="shared" si="5"/>
        <v>0.0069292208166401468</v>
      </c>
    </row>
    <row r="132" spans="1:9" ht="15">
      <c r="A132" s="3">
        <f t="shared" si="3"/>
        <v>9129</v>
      </c>
      <c r="B132" s="5" t="s">
        <v>379</v>
      </c>
      <c r="C132" s="63" t="s">
        <v>15</v>
      </c>
      <c r="D132" s="85" t="s">
        <v>404</v>
      </c>
      <c r="E132" s="84">
        <f t="shared" si="4"/>
        <v>8760</v>
      </c>
      <c r="F132" s="44">
        <f>HLOOKUP(D132,'Emission Factor Methodology'!$B$6:$I$7,2,0)</f>
        <v>0.0067607430986224692</v>
      </c>
      <c r="G132" s="43">
        <f>IFERROR(VLOOKUP(C132,'Emission Factor Methodology'!$A$11:$I$21,MATCH(D132,'Emission Factor Methodology'!$A$11:$I$11,0),0),0)</f>
        <v>0.0038999999999999998</v>
      </c>
      <c r="H132" s="44">
        <f>IFERROR((1-VLOOKUP(C132,'Emission Factor Methodology'!$A$25:$I$34,MATCH(D132,'Emission Factor Methodology'!$A$25:$I$25,0),0)),0)</f>
        <v>0.030000000000000027</v>
      </c>
      <c r="I132" s="43">
        <f t="shared" si="5"/>
        <v>0.0069292208166401468</v>
      </c>
    </row>
    <row r="133" spans="1:9" ht="15">
      <c r="A133" s="3">
        <f t="shared" si="6" ref="A133:A196">A132+1</f>
        <v>9130</v>
      </c>
      <c r="B133" s="5" t="s">
        <v>379</v>
      </c>
      <c r="C133" s="63" t="s">
        <v>15</v>
      </c>
      <c r="D133" s="85" t="s">
        <v>404</v>
      </c>
      <c r="E133" s="84">
        <f t="shared" si="7" ref="E133:E196">24*365</f>
        <v>8760</v>
      </c>
      <c r="F133" s="44">
        <f>HLOOKUP(D133,'Emission Factor Methodology'!$B$6:$I$7,2,0)</f>
        <v>0.0067607430986224692</v>
      </c>
      <c r="G133" s="43">
        <f>IFERROR(VLOOKUP(C133,'Emission Factor Methodology'!$A$11:$I$21,MATCH(D133,'Emission Factor Methodology'!$A$11:$I$11,0),0),0)</f>
        <v>0.0038999999999999998</v>
      </c>
      <c r="H133" s="44">
        <f>IFERROR((1-VLOOKUP(C133,'Emission Factor Methodology'!$A$25:$I$34,MATCH(D133,'Emission Factor Methodology'!$A$25:$I$25,0),0)),0)</f>
        <v>0.030000000000000027</v>
      </c>
      <c r="I133" s="43">
        <f t="shared" si="8" ref="I133:I196">E133*F133*G133*H133</f>
        <v>0.0069292208166401468</v>
      </c>
    </row>
    <row r="134" spans="1:9" ht="15">
      <c r="A134" s="3">
        <f t="shared" si="6"/>
        <v>9131</v>
      </c>
      <c r="B134" s="5" t="s">
        <v>379</v>
      </c>
      <c r="C134" s="63" t="s">
        <v>15</v>
      </c>
      <c r="D134" s="85" t="s">
        <v>404</v>
      </c>
      <c r="E134" s="84">
        <f t="shared" si="7"/>
        <v>8760</v>
      </c>
      <c r="F134" s="44">
        <f>HLOOKUP(D134,'Emission Factor Methodology'!$B$6:$I$7,2,0)</f>
        <v>0.0067607430986224692</v>
      </c>
      <c r="G134" s="43">
        <f>IFERROR(VLOOKUP(C134,'Emission Factor Methodology'!$A$11:$I$21,MATCH(D134,'Emission Factor Methodology'!$A$11:$I$11,0),0),0)</f>
        <v>0.0038999999999999998</v>
      </c>
      <c r="H134" s="44">
        <f>IFERROR((1-VLOOKUP(C134,'Emission Factor Methodology'!$A$25:$I$34,MATCH(D134,'Emission Factor Methodology'!$A$25:$I$25,0),0)),0)</f>
        <v>0.030000000000000027</v>
      </c>
      <c r="I134" s="43">
        <f t="shared" si="8"/>
        <v>0.0069292208166401468</v>
      </c>
    </row>
    <row r="135" spans="1:9" ht="15">
      <c r="A135" s="3">
        <f t="shared" si="6"/>
        <v>9132</v>
      </c>
      <c r="B135" s="5" t="s">
        <v>379</v>
      </c>
      <c r="C135" s="63" t="s">
        <v>15</v>
      </c>
      <c r="D135" s="85" t="s">
        <v>404</v>
      </c>
      <c r="E135" s="84">
        <f t="shared" si="7"/>
        <v>8760</v>
      </c>
      <c r="F135" s="44">
        <f>HLOOKUP(D135,'Emission Factor Methodology'!$B$6:$I$7,2,0)</f>
        <v>0.0067607430986224692</v>
      </c>
      <c r="G135" s="43">
        <f>IFERROR(VLOOKUP(C135,'Emission Factor Methodology'!$A$11:$I$21,MATCH(D135,'Emission Factor Methodology'!$A$11:$I$11,0),0),0)</f>
        <v>0.0038999999999999998</v>
      </c>
      <c r="H135" s="44">
        <f>IFERROR((1-VLOOKUP(C135,'Emission Factor Methodology'!$A$25:$I$34,MATCH(D135,'Emission Factor Methodology'!$A$25:$I$25,0),0)),0)</f>
        <v>0.030000000000000027</v>
      </c>
      <c r="I135" s="43">
        <f t="shared" si="8"/>
        <v>0.0069292208166401468</v>
      </c>
    </row>
    <row r="136" spans="1:9" ht="15">
      <c r="A136" s="3">
        <f t="shared" si="6"/>
        <v>9133</v>
      </c>
      <c r="B136" s="5" t="s">
        <v>379</v>
      </c>
      <c r="C136" s="63" t="s">
        <v>15</v>
      </c>
      <c r="D136" s="85" t="s">
        <v>404</v>
      </c>
      <c r="E136" s="84">
        <f t="shared" si="7"/>
        <v>8760</v>
      </c>
      <c r="F136" s="44">
        <f>HLOOKUP(D136,'Emission Factor Methodology'!$B$6:$I$7,2,0)</f>
        <v>0.0067607430986224692</v>
      </c>
      <c r="G136" s="43">
        <f>IFERROR(VLOOKUP(C136,'Emission Factor Methodology'!$A$11:$I$21,MATCH(D136,'Emission Factor Methodology'!$A$11:$I$11,0),0),0)</f>
        <v>0.0038999999999999998</v>
      </c>
      <c r="H136" s="44">
        <f>IFERROR((1-VLOOKUP(C136,'Emission Factor Methodology'!$A$25:$I$34,MATCH(D136,'Emission Factor Methodology'!$A$25:$I$25,0),0)),0)</f>
        <v>0.030000000000000027</v>
      </c>
      <c r="I136" s="43">
        <f t="shared" si="8"/>
        <v>0.0069292208166401468</v>
      </c>
    </row>
    <row r="137" spans="1:9" ht="15">
      <c r="A137" s="3">
        <f t="shared" si="6"/>
        <v>9134</v>
      </c>
      <c r="B137" s="5" t="s">
        <v>379</v>
      </c>
      <c r="C137" s="63" t="s">
        <v>15</v>
      </c>
      <c r="D137" s="85" t="s">
        <v>404</v>
      </c>
      <c r="E137" s="84">
        <f t="shared" si="7"/>
        <v>8760</v>
      </c>
      <c r="F137" s="44">
        <f>HLOOKUP(D137,'Emission Factor Methodology'!$B$6:$I$7,2,0)</f>
        <v>0.0067607430986224692</v>
      </c>
      <c r="G137" s="43">
        <f>IFERROR(VLOOKUP(C137,'Emission Factor Methodology'!$A$11:$I$21,MATCH(D137,'Emission Factor Methodology'!$A$11:$I$11,0),0),0)</f>
        <v>0.0038999999999999998</v>
      </c>
      <c r="H137" s="44">
        <f>IFERROR((1-VLOOKUP(C137,'Emission Factor Methodology'!$A$25:$I$34,MATCH(D137,'Emission Factor Methodology'!$A$25:$I$25,0),0)),0)</f>
        <v>0.030000000000000027</v>
      </c>
      <c r="I137" s="43">
        <f t="shared" si="8"/>
        <v>0.0069292208166401468</v>
      </c>
    </row>
    <row r="138" spans="1:9" ht="15">
      <c r="A138" s="3">
        <f t="shared" si="6"/>
        <v>9135</v>
      </c>
      <c r="B138" s="5" t="s">
        <v>379</v>
      </c>
      <c r="C138" s="63" t="s">
        <v>15</v>
      </c>
      <c r="D138" s="85" t="s">
        <v>404</v>
      </c>
      <c r="E138" s="84">
        <f t="shared" si="7"/>
        <v>8760</v>
      </c>
      <c r="F138" s="44">
        <f>HLOOKUP(D138,'Emission Factor Methodology'!$B$6:$I$7,2,0)</f>
        <v>0.0067607430986224692</v>
      </c>
      <c r="G138" s="43">
        <f>IFERROR(VLOOKUP(C138,'Emission Factor Methodology'!$A$11:$I$21,MATCH(D138,'Emission Factor Methodology'!$A$11:$I$11,0),0),0)</f>
        <v>0.0038999999999999998</v>
      </c>
      <c r="H138" s="44">
        <f>IFERROR((1-VLOOKUP(C138,'Emission Factor Methodology'!$A$25:$I$34,MATCH(D138,'Emission Factor Methodology'!$A$25:$I$25,0),0)),0)</f>
        <v>0.030000000000000027</v>
      </c>
      <c r="I138" s="43">
        <f t="shared" si="8"/>
        <v>0.0069292208166401468</v>
      </c>
    </row>
    <row r="139" spans="1:9" ht="15">
      <c r="A139" s="3">
        <f t="shared" si="6"/>
        <v>9136</v>
      </c>
      <c r="B139" s="5" t="s">
        <v>379</v>
      </c>
      <c r="C139" s="63" t="s">
        <v>15</v>
      </c>
      <c r="D139" s="85" t="s">
        <v>404</v>
      </c>
      <c r="E139" s="84">
        <f t="shared" si="7"/>
        <v>8760</v>
      </c>
      <c r="F139" s="44">
        <f>HLOOKUP(D139,'Emission Factor Methodology'!$B$6:$I$7,2,0)</f>
        <v>0.0067607430986224692</v>
      </c>
      <c r="G139" s="43">
        <f>IFERROR(VLOOKUP(C139,'Emission Factor Methodology'!$A$11:$I$21,MATCH(D139,'Emission Factor Methodology'!$A$11:$I$11,0),0),0)</f>
        <v>0.0038999999999999998</v>
      </c>
      <c r="H139" s="44">
        <f>IFERROR((1-VLOOKUP(C139,'Emission Factor Methodology'!$A$25:$I$34,MATCH(D139,'Emission Factor Methodology'!$A$25:$I$25,0),0)),0)</f>
        <v>0.030000000000000027</v>
      </c>
      <c r="I139" s="43">
        <f t="shared" si="8"/>
        <v>0.0069292208166401468</v>
      </c>
    </row>
    <row r="140" spans="1:9" ht="15">
      <c r="A140" s="3">
        <f t="shared" si="6"/>
        <v>9137</v>
      </c>
      <c r="B140" s="5" t="s">
        <v>379</v>
      </c>
      <c r="C140" s="63" t="s">
        <v>15</v>
      </c>
      <c r="D140" s="85" t="s">
        <v>404</v>
      </c>
      <c r="E140" s="84">
        <f t="shared" si="7"/>
        <v>8760</v>
      </c>
      <c r="F140" s="44">
        <f>HLOOKUP(D140,'Emission Factor Methodology'!$B$6:$I$7,2,0)</f>
        <v>0.0067607430986224692</v>
      </c>
      <c r="G140" s="43">
        <f>IFERROR(VLOOKUP(C140,'Emission Factor Methodology'!$A$11:$I$21,MATCH(D140,'Emission Factor Methodology'!$A$11:$I$11,0),0),0)</f>
        <v>0.0038999999999999998</v>
      </c>
      <c r="H140" s="44">
        <f>IFERROR((1-VLOOKUP(C140,'Emission Factor Methodology'!$A$25:$I$34,MATCH(D140,'Emission Factor Methodology'!$A$25:$I$25,0),0)),0)</f>
        <v>0.030000000000000027</v>
      </c>
      <c r="I140" s="43">
        <f t="shared" si="8"/>
        <v>0.0069292208166401468</v>
      </c>
    </row>
    <row r="141" spans="1:9" ht="15">
      <c r="A141" s="3">
        <f t="shared" si="6"/>
        <v>9138</v>
      </c>
      <c r="B141" s="5" t="s">
        <v>379</v>
      </c>
      <c r="C141" s="63" t="s">
        <v>15</v>
      </c>
      <c r="D141" s="85" t="s">
        <v>404</v>
      </c>
      <c r="E141" s="84">
        <f t="shared" si="7"/>
        <v>8760</v>
      </c>
      <c r="F141" s="44">
        <f>HLOOKUP(D141,'Emission Factor Methodology'!$B$6:$I$7,2,0)</f>
        <v>0.0067607430986224692</v>
      </c>
      <c r="G141" s="43">
        <f>IFERROR(VLOOKUP(C141,'Emission Factor Methodology'!$A$11:$I$21,MATCH(D141,'Emission Factor Methodology'!$A$11:$I$11,0),0),0)</f>
        <v>0.0038999999999999998</v>
      </c>
      <c r="H141" s="44">
        <f>IFERROR((1-VLOOKUP(C141,'Emission Factor Methodology'!$A$25:$I$34,MATCH(D141,'Emission Factor Methodology'!$A$25:$I$25,0),0)),0)</f>
        <v>0.030000000000000027</v>
      </c>
      <c r="I141" s="43">
        <f t="shared" si="8"/>
        <v>0.0069292208166401468</v>
      </c>
    </row>
    <row r="142" spans="1:9" ht="15">
      <c r="A142" s="3">
        <f t="shared" si="6"/>
        <v>9139</v>
      </c>
      <c r="B142" s="5" t="s">
        <v>379</v>
      </c>
      <c r="C142" s="63" t="s">
        <v>15</v>
      </c>
      <c r="D142" s="85" t="s">
        <v>404</v>
      </c>
      <c r="E142" s="84">
        <f t="shared" si="7"/>
        <v>8760</v>
      </c>
      <c r="F142" s="44">
        <f>HLOOKUP(D142,'Emission Factor Methodology'!$B$6:$I$7,2,0)</f>
        <v>0.0067607430986224692</v>
      </c>
      <c r="G142" s="43">
        <f>IFERROR(VLOOKUP(C142,'Emission Factor Methodology'!$A$11:$I$21,MATCH(D142,'Emission Factor Methodology'!$A$11:$I$11,0),0),0)</f>
        <v>0.0038999999999999998</v>
      </c>
      <c r="H142" s="44">
        <f>IFERROR((1-VLOOKUP(C142,'Emission Factor Methodology'!$A$25:$I$34,MATCH(D142,'Emission Factor Methodology'!$A$25:$I$25,0),0)),0)</f>
        <v>0.030000000000000027</v>
      </c>
      <c r="I142" s="43">
        <f t="shared" si="8"/>
        <v>0.0069292208166401468</v>
      </c>
    </row>
    <row r="143" spans="1:9" ht="15">
      <c r="A143" s="3">
        <f t="shared" si="6"/>
        <v>9140</v>
      </c>
      <c r="B143" s="5" t="s">
        <v>379</v>
      </c>
      <c r="C143" s="63" t="s">
        <v>15</v>
      </c>
      <c r="D143" s="85" t="s">
        <v>404</v>
      </c>
      <c r="E143" s="84">
        <f t="shared" si="7"/>
        <v>8760</v>
      </c>
      <c r="F143" s="44">
        <f>HLOOKUP(D143,'Emission Factor Methodology'!$B$6:$I$7,2,0)</f>
        <v>0.0067607430986224692</v>
      </c>
      <c r="G143" s="43">
        <f>IFERROR(VLOOKUP(C143,'Emission Factor Methodology'!$A$11:$I$21,MATCH(D143,'Emission Factor Methodology'!$A$11:$I$11,0),0),0)</f>
        <v>0.0038999999999999998</v>
      </c>
      <c r="H143" s="44">
        <f>IFERROR((1-VLOOKUP(C143,'Emission Factor Methodology'!$A$25:$I$34,MATCH(D143,'Emission Factor Methodology'!$A$25:$I$25,0),0)),0)</f>
        <v>0.030000000000000027</v>
      </c>
      <c r="I143" s="43">
        <f t="shared" si="8"/>
        <v>0.0069292208166401468</v>
      </c>
    </row>
    <row r="144" spans="1:9" ht="15">
      <c r="A144" s="3">
        <f t="shared" si="6"/>
        <v>9141</v>
      </c>
      <c r="B144" s="5" t="s">
        <v>379</v>
      </c>
      <c r="C144" s="63" t="s">
        <v>15</v>
      </c>
      <c r="D144" s="85" t="s">
        <v>404</v>
      </c>
      <c r="E144" s="84">
        <f t="shared" si="7"/>
        <v>8760</v>
      </c>
      <c r="F144" s="44">
        <f>HLOOKUP(D144,'Emission Factor Methodology'!$B$6:$I$7,2,0)</f>
        <v>0.0067607430986224692</v>
      </c>
      <c r="G144" s="43">
        <f>IFERROR(VLOOKUP(C144,'Emission Factor Methodology'!$A$11:$I$21,MATCH(D144,'Emission Factor Methodology'!$A$11:$I$11,0),0),0)</f>
        <v>0.0038999999999999998</v>
      </c>
      <c r="H144" s="44">
        <f>IFERROR((1-VLOOKUP(C144,'Emission Factor Methodology'!$A$25:$I$34,MATCH(D144,'Emission Factor Methodology'!$A$25:$I$25,0),0)),0)</f>
        <v>0.030000000000000027</v>
      </c>
      <c r="I144" s="43">
        <f t="shared" si="8"/>
        <v>0.0069292208166401468</v>
      </c>
    </row>
    <row r="145" spans="1:9" ht="15">
      <c r="A145" s="3">
        <f t="shared" si="6"/>
        <v>9142</v>
      </c>
      <c r="B145" s="5" t="s">
        <v>379</v>
      </c>
      <c r="C145" s="63" t="s">
        <v>15</v>
      </c>
      <c r="D145" s="85" t="s">
        <v>404</v>
      </c>
      <c r="E145" s="84">
        <f t="shared" si="7"/>
        <v>8760</v>
      </c>
      <c r="F145" s="44">
        <f>HLOOKUP(D145,'Emission Factor Methodology'!$B$6:$I$7,2,0)</f>
        <v>0.0067607430986224692</v>
      </c>
      <c r="G145" s="43">
        <f>IFERROR(VLOOKUP(C145,'Emission Factor Methodology'!$A$11:$I$21,MATCH(D145,'Emission Factor Methodology'!$A$11:$I$11,0),0),0)</f>
        <v>0.0038999999999999998</v>
      </c>
      <c r="H145" s="44">
        <f>IFERROR((1-VLOOKUP(C145,'Emission Factor Methodology'!$A$25:$I$34,MATCH(D145,'Emission Factor Methodology'!$A$25:$I$25,0),0)),0)</f>
        <v>0.030000000000000027</v>
      </c>
      <c r="I145" s="43">
        <f t="shared" si="8"/>
        <v>0.0069292208166401468</v>
      </c>
    </row>
    <row r="146" spans="1:9" ht="15">
      <c r="A146" s="3">
        <f t="shared" si="6"/>
        <v>9143</v>
      </c>
      <c r="B146" s="5" t="s">
        <v>379</v>
      </c>
      <c r="C146" s="63" t="s">
        <v>15</v>
      </c>
      <c r="D146" s="85" t="s">
        <v>404</v>
      </c>
      <c r="E146" s="84">
        <f t="shared" si="7"/>
        <v>8760</v>
      </c>
      <c r="F146" s="44">
        <f>HLOOKUP(D146,'Emission Factor Methodology'!$B$6:$I$7,2,0)</f>
        <v>0.0067607430986224692</v>
      </c>
      <c r="G146" s="43">
        <f>IFERROR(VLOOKUP(C146,'Emission Factor Methodology'!$A$11:$I$21,MATCH(D146,'Emission Factor Methodology'!$A$11:$I$11,0),0),0)</f>
        <v>0.0038999999999999998</v>
      </c>
      <c r="H146" s="44">
        <f>IFERROR((1-VLOOKUP(C146,'Emission Factor Methodology'!$A$25:$I$34,MATCH(D146,'Emission Factor Methodology'!$A$25:$I$25,0),0)),0)</f>
        <v>0.030000000000000027</v>
      </c>
      <c r="I146" s="43">
        <f t="shared" si="8"/>
        <v>0.0069292208166401468</v>
      </c>
    </row>
    <row r="147" spans="1:9" ht="15">
      <c r="A147" s="3">
        <f t="shared" si="6"/>
        <v>9144</v>
      </c>
      <c r="B147" s="5" t="s">
        <v>380</v>
      </c>
      <c r="C147" s="63" t="s">
        <v>15</v>
      </c>
      <c r="D147" s="85" t="s">
        <v>404</v>
      </c>
      <c r="E147" s="84">
        <f t="shared" si="7"/>
        <v>8760</v>
      </c>
      <c r="F147" s="44">
        <f>HLOOKUP(D147,'Emission Factor Methodology'!$B$6:$I$7,2,0)</f>
        <v>0.0067607430986224692</v>
      </c>
      <c r="G147" s="43">
        <f>IFERROR(VLOOKUP(C147,'Emission Factor Methodology'!$A$11:$I$21,MATCH(D147,'Emission Factor Methodology'!$A$11:$I$11,0),0),0)</f>
        <v>0.0038999999999999998</v>
      </c>
      <c r="H147" s="44">
        <f>IFERROR((1-VLOOKUP(C147,'Emission Factor Methodology'!$A$25:$I$34,MATCH(D147,'Emission Factor Methodology'!$A$25:$I$25,0),0)),0)</f>
        <v>0.030000000000000027</v>
      </c>
      <c r="I147" s="43">
        <f t="shared" si="8"/>
        <v>0.0069292208166401468</v>
      </c>
    </row>
    <row r="148" spans="1:9" ht="15">
      <c r="A148" s="3">
        <f t="shared" si="6"/>
        <v>9145</v>
      </c>
      <c r="B148" s="5" t="s">
        <v>381</v>
      </c>
      <c r="C148" s="63" t="s">
        <v>15</v>
      </c>
      <c r="D148" s="85" t="s">
        <v>404</v>
      </c>
      <c r="E148" s="84">
        <f t="shared" si="7"/>
        <v>8760</v>
      </c>
      <c r="F148" s="44">
        <f>HLOOKUP(D148,'Emission Factor Methodology'!$B$6:$I$7,2,0)</f>
        <v>0.0067607430986224692</v>
      </c>
      <c r="G148" s="43">
        <f>IFERROR(VLOOKUP(C148,'Emission Factor Methodology'!$A$11:$I$21,MATCH(D148,'Emission Factor Methodology'!$A$11:$I$11,0),0),0)</f>
        <v>0.0038999999999999998</v>
      </c>
      <c r="H148" s="44">
        <f>IFERROR((1-VLOOKUP(C148,'Emission Factor Methodology'!$A$25:$I$34,MATCH(D148,'Emission Factor Methodology'!$A$25:$I$25,0),0)),0)</f>
        <v>0.030000000000000027</v>
      </c>
      <c r="I148" s="43">
        <f t="shared" si="8"/>
        <v>0.0069292208166401468</v>
      </c>
    </row>
    <row r="149" spans="1:9" ht="15">
      <c r="A149" s="3">
        <f t="shared" si="6"/>
        <v>9146</v>
      </c>
      <c r="B149" s="5" t="s">
        <v>382</v>
      </c>
      <c r="C149" s="63" t="s">
        <v>15</v>
      </c>
      <c r="D149" s="85" t="s">
        <v>404</v>
      </c>
      <c r="E149" s="84">
        <f t="shared" si="7"/>
        <v>8760</v>
      </c>
      <c r="F149" s="44">
        <f>HLOOKUP(D149,'Emission Factor Methodology'!$B$6:$I$7,2,0)</f>
        <v>0.0067607430986224692</v>
      </c>
      <c r="G149" s="43">
        <f>IFERROR(VLOOKUP(C149,'Emission Factor Methodology'!$A$11:$I$21,MATCH(D149,'Emission Factor Methodology'!$A$11:$I$11,0),0),0)</f>
        <v>0.0038999999999999998</v>
      </c>
      <c r="H149" s="44">
        <f>IFERROR((1-VLOOKUP(C149,'Emission Factor Methodology'!$A$25:$I$34,MATCH(D149,'Emission Factor Methodology'!$A$25:$I$25,0),0)),0)</f>
        <v>0.030000000000000027</v>
      </c>
      <c r="I149" s="43">
        <f t="shared" si="8"/>
        <v>0.0069292208166401468</v>
      </c>
    </row>
    <row r="150" spans="1:9" ht="15">
      <c r="A150" s="3">
        <f t="shared" si="6"/>
        <v>9147</v>
      </c>
      <c r="B150" s="5" t="s">
        <v>383</v>
      </c>
      <c r="C150" s="63" t="s">
        <v>15</v>
      </c>
      <c r="D150" s="85" t="s">
        <v>404</v>
      </c>
      <c r="E150" s="84">
        <f t="shared" si="7"/>
        <v>8760</v>
      </c>
      <c r="F150" s="44">
        <f>HLOOKUP(D150,'Emission Factor Methodology'!$B$6:$I$7,2,0)</f>
        <v>0.0067607430986224692</v>
      </c>
      <c r="G150" s="43">
        <f>IFERROR(VLOOKUP(C150,'Emission Factor Methodology'!$A$11:$I$21,MATCH(D150,'Emission Factor Methodology'!$A$11:$I$11,0),0),0)</f>
        <v>0.0038999999999999998</v>
      </c>
      <c r="H150" s="44">
        <f>IFERROR((1-VLOOKUP(C150,'Emission Factor Methodology'!$A$25:$I$34,MATCH(D150,'Emission Factor Methodology'!$A$25:$I$25,0),0)),0)</f>
        <v>0.030000000000000027</v>
      </c>
      <c r="I150" s="43">
        <f t="shared" si="8"/>
        <v>0.0069292208166401468</v>
      </c>
    </row>
    <row r="151" spans="1:9" ht="15">
      <c r="A151" s="3">
        <f t="shared" si="6"/>
        <v>9148</v>
      </c>
      <c r="B151" s="5" t="s">
        <v>135</v>
      </c>
      <c r="C151" s="63" t="s">
        <v>15</v>
      </c>
      <c r="D151" s="85" t="s">
        <v>404</v>
      </c>
      <c r="E151" s="84">
        <f t="shared" si="7"/>
        <v>8760</v>
      </c>
      <c r="F151" s="44">
        <f>HLOOKUP(D151,'Emission Factor Methodology'!$B$6:$I$7,2,0)</f>
        <v>0.0067607430986224692</v>
      </c>
      <c r="G151" s="43">
        <f>IFERROR(VLOOKUP(C151,'Emission Factor Methodology'!$A$11:$I$21,MATCH(D151,'Emission Factor Methodology'!$A$11:$I$11,0),0),0)</f>
        <v>0.0038999999999999998</v>
      </c>
      <c r="H151" s="44">
        <f>IFERROR((1-VLOOKUP(C151,'Emission Factor Methodology'!$A$25:$I$34,MATCH(D151,'Emission Factor Methodology'!$A$25:$I$25,0),0)),0)</f>
        <v>0.030000000000000027</v>
      </c>
      <c r="I151" s="43">
        <f t="shared" si="8"/>
        <v>0.0069292208166401468</v>
      </c>
    </row>
    <row r="152" spans="1:9" ht="15">
      <c r="A152" s="3">
        <f t="shared" si="6"/>
        <v>9149</v>
      </c>
      <c r="B152" s="5" t="s">
        <v>12</v>
      </c>
      <c r="C152" s="63" t="s">
        <v>12</v>
      </c>
      <c r="D152" s="85" t="s">
        <v>404</v>
      </c>
      <c r="E152" s="84">
        <f t="shared" si="7"/>
        <v>8760</v>
      </c>
      <c r="F152" s="44">
        <f>HLOOKUP(D152,'Emission Factor Methodology'!$B$6:$I$7,2,0)</f>
        <v>0.0067607430986224692</v>
      </c>
      <c r="G152" s="43">
        <f>IFERROR(VLOOKUP(C152,'Emission Factor Methodology'!$A$11:$I$21,MATCH(D152,'Emission Factor Methodology'!$A$11:$I$11,0),0),0)</f>
        <v>0.0132</v>
      </c>
      <c r="H152" s="44">
        <f>IFERROR((1-VLOOKUP(C152,'Emission Factor Methodology'!$A$25:$I$34,MATCH(D152,'Emission Factor Methodology'!$A$25:$I$25,0),0)),0)</f>
        <v>0.030000000000000027</v>
      </c>
      <c r="I152" s="43">
        <f t="shared" si="8"/>
        <v>0.023452747379397423</v>
      </c>
    </row>
    <row r="153" spans="1:9" ht="15">
      <c r="A153" s="3">
        <f t="shared" si="6"/>
        <v>9150</v>
      </c>
      <c r="B153" s="5" t="s">
        <v>136</v>
      </c>
      <c r="C153" s="63" t="s">
        <v>15</v>
      </c>
      <c r="D153" s="85" t="s">
        <v>404</v>
      </c>
      <c r="E153" s="84">
        <f t="shared" si="7"/>
        <v>8760</v>
      </c>
      <c r="F153" s="44">
        <f>HLOOKUP(D153,'Emission Factor Methodology'!$B$6:$I$7,2,0)</f>
        <v>0.0067607430986224692</v>
      </c>
      <c r="G153" s="43">
        <f>IFERROR(VLOOKUP(C153,'Emission Factor Methodology'!$A$11:$I$21,MATCH(D153,'Emission Factor Methodology'!$A$11:$I$11,0),0),0)</f>
        <v>0.0038999999999999998</v>
      </c>
      <c r="H153" s="44">
        <f>IFERROR((1-VLOOKUP(C153,'Emission Factor Methodology'!$A$25:$I$34,MATCH(D153,'Emission Factor Methodology'!$A$25:$I$25,0),0)),0)</f>
        <v>0.030000000000000027</v>
      </c>
      <c r="I153" s="43">
        <f t="shared" si="8"/>
        <v>0.0069292208166401468</v>
      </c>
    </row>
    <row r="154" spans="1:9" ht="15">
      <c r="A154" s="3">
        <f t="shared" si="6"/>
        <v>9151</v>
      </c>
      <c r="B154" s="5" t="s">
        <v>384</v>
      </c>
      <c r="C154" s="63" t="s">
        <v>15</v>
      </c>
      <c r="D154" s="85" t="s">
        <v>404</v>
      </c>
      <c r="E154" s="84">
        <f t="shared" si="7"/>
        <v>8760</v>
      </c>
      <c r="F154" s="44">
        <f>HLOOKUP(D154,'Emission Factor Methodology'!$B$6:$I$7,2,0)</f>
        <v>0.0067607430986224692</v>
      </c>
      <c r="G154" s="43">
        <f>IFERROR(VLOOKUP(C154,'Emission Factor Methodology'!$A$11:$I$21,MATCH(D154,'Emission Factor Methodology'!$A$11:$I$11,0),0),0)</f>
        <v>0.0038999999999999998</v>
      </c>
      <c r="H154" s="44">
        <f>IFERROR((1-VLOOKUP(C154,'Emission Factor Methodology'!$A$25:$I$34,MATCH(D154,'Emission Factor Methodology'!$A$25:$I$25,0),0)),0)</f>
        <v>0.030000000000000027</v>
      </c>
      <c r="I154" s="43">
        <f t="shared" si="8"/>
        <v>0.0069292208166401468</v>
      </c>
    </row>
    <row r="155" spans="1:9" ht="15">
      <c r="A155" s="3">
        <f t="shared" si="6"/>
        <v>9152</v>
      </c>
      <c r="B155" s="5" t="s">
        <v>135</v>
      </c>
      <c r="C155" s="63" t="s">
        <v>15</v>
      </c>
      <c r="D155" s="85" t="s">
        <v>404</v>
      </c>
      <c r="E155" s="84">
        <f t="shared" si="7"/>
        <v>8760</v>
      </c>
      <c r="F155" s="44">
        <f>HLOOKUP(D155,'Emission Factor Methodology'!$B$6:$I$7,2,0)</f>
        <v>0.0067607430986224692</v>
      </c>
      <c r="G155" s="43">
        <f>IFERROR(VLOOKUP(C155,'Emission Factor Methodology'!$A$11:$I$21,MATCH(D155,'Emission Factor Methodology'!$A$11:$I$11,0),0),0)</f>
        <v>0.0038999999999999998</v>
      </c>
      <c r="H155" s="44">
        <f>IFERROR((1-VLOOKUP(C155,'Emission Factor Methodology'!$A$25:$I$34,MATCH(D155,'Emission Factor Methodology'!$A$25:$I$25,0),0)),0)</f>
        <v>0.030000000000000027</v>
      </c>
      <c r="I155" s="43">
        <f t="shared" si="8"/>
        <v>0.0069292208166401468</v>
      </c>
    </row>
    <row r="156" spans="1:9" ht="15">
      <c r="A156" s="3">
        <f t="shared" si="6"/>
        <v>9153</v>
      </c>
      <c r="B156" s="5" t="s">
        <v>141</v>
      </c>
      <c r="C156" s="63" t="s">
        <v>15</v>
      </c>
      <c r="D156" s="85" t="s">
        <v>404</v>
      </c>
      <c r="E156" s="84">
        <f t="shared" si="7"/>
        <v>8760</v>
      </c>
      <c r="F156" s="44">
        <f>HLOOKUP(D156,'Emission Factor Methodology'!$B$6:$I$7,2,0)</f>
        <v>0.0067607430986224692</v>
      </c>
      <c r="G156" s="43">
        <f>IFERROR(VLOOKUP(C156,'Emission Factor Methodology'!$A$11:$I$21,MATCH(D156,'Emission Factor Methodology'!$A$11:$I$11,0),0),0)</f>
        <v>0.0038999999999999998</v>
      </c>
      <c r="H156" s="44">
        <f>IFERROR((1-VLOOKUP(C156,'Emission Factor Methodology'!$A$25:$I$34,MATCH(D156,'Emission Factor Methodology'!$A$25:$I$25,0),0)),0)</f>
        <v>0.030000000000000027</v>
      </c>
      <c r="I156" s="43">
        <f t="shared" si="8"/>
        <v>0.0069292208166401468</v>
      </c>
    </row>
    <row r="157" spans="1:9" ht="15">
      <c r="A157" s="3">
        <f t="shared" si="6"/>
        <v>9154</v>
      </c>
      <c r="B157" s="5" t="s">
        <v>385</v>
      </c>
      <c r="C157" s="63" t="s">
        <v>15</v>
      </c>
      <c r="D157" s="63" t="s">
        <v>3</v>
      </c>
      <c r="E157" s="84">
        <f t="shared" si="7"/>
        <v>8760</v>
      </c>
      <c r="F157" s="44">
        <f>HLOOKUP(D157,'Emission Factor Methodology'!$B$6:$I$7,2,0)</f>
        <v>1</v>
      </c>
      <c r="G157" s="43">
        <f>IFERROR(VLOOKUP(C157,'Emission Factor Methodology'!$A$11:$I$21,MATCH(D157,'Emission Factor Methodology'!$A$11:$I$11,0),0),0)</f>
        <v>0.00050000000000000001</v>
      </c>
      <c r="H157" s="44">
        <f>IFERROR((1-VLOOKUP(C157,'Emission Factor Methodology'!$A$25:$I$34,MATCH(D157,'Emission Factor Methodology'!$A$25:$I$25,0),0)),0)</f>
        <v>0.030000000000000027</v>
      </c>
      <c r="I157" s="43">
        <f t="shared" si="8"/>
        <v>0.1314000000000001</v>
      </c>
    </row>
    <row r="158" spans="1:9" ht="15">
      <c r="A158" s="3">
        <f t="shared" si="6"/>
        <v>9155</v>
      </c>
      <c r="B158" s="5" t="s">
        <v>275</v>
      </c>
      <c r="C158" s="63" t="s">
        <v>15</v>
      </c>
      <c r="D158" s="63" t="s">
        <v>3</v>
      </c>
      <c r="E158" s="84">
        <f t="shared" si="7"/>
        <v>8760</v>
      </c>
      <c r="F158" s="44">
        <f>HLOOKUP(D158,'Emission Factor Methodology'!$B$6:$I$7,2,0)</f>
        <v>1</v>
      </c>
      <c r="G158" s="43">
        <f>IFERROR(VLOOKUP(C158,'Emission Factor Methodology'!$A$11:$I$21,MATCH(D158,'Emission Factor Methodology'!$A$11:$I$11,0),0),0)</f>
        <v>0.00050000000000000001</v>
      </c>
      <c r="H158" s="44">
        <f>IFERROR((1-VLOOKUP(C158,'Emission Factor Methodology'!$A$25:$I$34,MATCH(D158,'Emission Factor Methodology'!$A$25:$I$25,0),0)),0)</f>
        <v>0.030000000000000027</v>
      </c>
      <c r="I158" s="43">
        <f t="shared" si="8"/>
        <v>0.1314000000000001</v>
      </c>
    </row>
    <row r="159" spans="1:9" ht="15">
      <c r="A159" s="3">
        <f t="shared" si="6"/>
        <v>9156</v>
      </c>
      <c r="B159" s="5" t="s">
        <v>135</v>
      </c>
      <c r="C159" s="63" t="s">
        <v>15</v>
      </c>
      <c r="D159" s="63" t="s">
        <v>3</v>
      </c>
      <c r="E159" s="84">
        <f t="shared" si="7"/>
        <v>8760</v>
      </c>
      <c r="F159" s="44">
        <f>HLOOKUP(D159,'Emission Factor Methodology'!$B$6:$I$7,2,0)</f>
        <v>1</v>
      </c>
      <c r="G159" s="43">
        <f>IFERROR(VLOOKUP(C159,'Emission Factor Methodology'!$A$11:$I$21,MATCH(D159,'Emission Factor Methodology'!$A$11:$I$11,0),0),0)</f>
        <v>0.00050000000000000001</v>
      </c>
      <c r="H159" s="44">
        <f>IFERROR((1-VLOOKUP(C159,'Emission Factor Methodology'!$A$25:$I$34,MATCH(D159,'Emission Factor Methodology'!$A$25:$I$25,0),0)),0)</f>
        <v>0.030000000000000027</v>
      </c>
      <c r="I159" s="43">
        <f t="shared" si="8"/>
        <v>0.1314000000000001</v>
      </c>
    </row>
    <row r="160" spans="1:9" ht="15">
      <c r="A160" s="3">
        <f t="shared" si="6"/>
        <v>9157</v>
      </c>
      <c r="B160" s="5" t="s">
        <v>135</v>
      </c>
      <c r="C160" s="63" t="s">
        <v>15</v>
      </c>
      <c r="D160" s="63" t="s">
        <v>3</v>
      </c>
      <c r="E160" s="84">
        <f t="shared" si="7"/>
        <v>8760</v>
      </c>
      <c r="F160" s="44">
        <f>HLOOKUP(D160,'Emission Factor Methodology'!$B$6:$I$7,2,0)</f>
        <v>1</v>
      </c>
      <c r="G160" s="43">
        <f>IFERROR(VLOOKUP(C160,'Emission Factor Methodology'!$A$11:$I$21,MATCH(D160,'Emission Factor Methodology'!$A$11:$I$11,0),0),0)</f>
        <v>0.00050000000000000001</v>
      </c>
      <c r="H160" s="44">
        <f>IFERROR((1-VLOOKUP(C160,'Emission Factor Methodology'!$A$25:$I$34,MATCH(D160,'Emission Factor Methodology'!$A$25:$I$25,0),0)),0)</f>
        <v>0.030000000000000027</v>
      </c>
      <c r="I160" s="43">
        <f t="shared" si="8"/>
        <v>0.1314000000000001</v>
      </c>
    </row>
    <row r="161" spans="1:9" ht="15">
      <c r="A161" s="3">
        <f t="shared" si="6"/>
        <v>9158</v>
      </c>
      <c r="B161" s="5" t="s">
        <v>275</v>
      </c>
      <c r="C161" s="63" t="s">
        <v>15</v>
      </c>
      <c r="D161" s="63" t="s">
        <v>3</v>
      </c>
      <c r="E161" s="84">
        <f t="shared" si="7"/>
        <v>8760</v>
      </c>
      <c r="F161" s="44">
        <f>HLOOKUP(D161,'Emission Factor Methodology'!$B$6:$I$7,2,0)</f>
        <v>1</v>
      </c>
      <c r="G161" s="43">
        <f>IFERROR(VLOOKUP(C161,'Emission Factor Methodology'!$A$11:$I$21,MATCH(D161,'Emission Factor Methodology'!$A$11:$I$11,0),0),0)</f>
        <v>0.00050000000000000001</v>
      </c>
      <c r="H161" s="44">
        <f>IFERROR((1-VLOOKUP(C161,'Emission Factor Methodology'!$A$25:$I$34,MATCH(D161,'Emission Factor Methodology'!$A$25:$I$25,0),0)),0)</f>
        <v>0.030000000000000027</v>
      </c>
      <c r="I161" s="43">
        <f t="shared" si="8"/>
        <v>0.1314000000000001</v>
      </c>
    </row>
    <row r="162" spans="1:9" ht="15">
      <c r="A162" s="3">
        <f t="shared" si="6"/>
        <v>9159</v>
      </c>
      <c r="B162" s="5" t="s">
        <v>137</v>
      </c>
      <c r="C162" s="63" t="s">
        <v>15</v>
      </c>
      <c r="D162" s="63" t="s">
        <v>3</v>
      </c>
      <c r="E162" s="84">
        <f t="shared" si="7"/>
        <v>8760</v>
      </c>
      <c r="F162" s="44">
        <f>HLOOKUP(D162,'Emission Factor Methodology'!$B$6:$I$7,2,0)</f>
        <v>1</v>
      </c>
      <c r="G162" s="43">
        <f>IFERROR(VLOOKUP(C162,'Emission Factor Methodology'!$A$11:$I$21,MATCH(D162,'Emission Factor Methodology'!$A$11:$I$11,0),0),0)</f>
        <v>0.00050000000000000001</v>
      </c>
      <c r="H162" s="44">
        <f>IFERROR((1-VLOOKUP(C162,'Emission Factor Methodology'!$A$25:$I$34,MATCH(D162,'Emission Factor Methodology'!$A$25:$I$25,0),0)),0)</f>
        <v>0.030000000000000027</v>
      </c>
      <c r="I162" s="43">
        <f t="shared" si="8"/>
        <v>0.1314000000000001</v>
      </c>
    </row>
    <row r="163" spans="1:9" ht="15">
      <c r="A163" s="3">
        <f t="shared" si="6"/>
        <v>9160</v>
      </c>
      <c r="B163" s="5" t="s">
        <v>135</v>
      </c>
      <c r="C163" s="63" t="s">
        <v>15</v>
      </c>
      <c r="D163" s="63" t="s">
        <v>3</v>
      </c>
      <c r="E163" s="84">
        <f t="shared" si="7"/>
        <v>8760</v>
      </c>
      <c r="F163" s="44">
        <f>HLOOKUP(D163,'Emission Factor Methodology'!$B$6:$I$7,2,0)</f>
        <v>1</v>
      </c>
      <c r="G163" s="43">
        <f>IFERROR(VLOOKUP(C163,'Emission Factor Methodology'!$A$11:$I$21,MATCH(D163,'Emission Factor Methodology'!$A$11:$I$11,0),0),0)</f>
        <v>0.00050000000000000001</v>
      </c>
      <c r="H163" s="44">
        <f>IFERROR((1-VLOOKUP(C163,'Emission Factor Methodology'!$A$25:$I$34,MATCH(D163,'Emission Factor Methodology'!$A$25:$I$25,0),0)),0)</f>
        <v>0.030000000000000027</v>
      </c>
      <c r="I163" s="43">
        <f t="shared" si="8"/>
        <v>0.1314000000000001</v>
      </c>
    </row>
    <row r="164" spans="1:9" ht="15">
      <c r="A164" s="3">
        <f t="shared" si="6"/>
        <v>9161</v>
      </c>
      <c r="B164" s="5" t="s">
        <v>138</v>
      </c>
      <c r="C164" s="63" t="s">
        <v>15</v>
      </c>
      <c r="D164" s="63" t="s">
        <v>3</v>
      </c>
      <c r="E164" s="84">
        <f t="shared" si="7"/>
        <v>8760</v>
      </c>
      <c r="F164" s="44">
        <f>HLOOKUP(D164,'Emission Factor Methodology'!$B$6:$I$7,2,0)</f>
        <v>1</v>
      </c>
      <c r="G164" s="43">
        <f>IFERROR(VLOOKUP(C164,'Emission Factor Methodology'!$A$11:$I$21,MATCH(D164,'Emission Factor Methodology'!$A$11:$I$11,0),0),0)</f>
        <v>0.00050000000000000001</v>
      </c>
      <c r="H164" s="44">
        <f>IFERROR((1-VLOOKUP(C164,'Emission Factor Methodology'!$A$25:$I$34,MATCH(D164,'Emission Factor Methodology'!$A$25:$I$25,0),0)),0)</f>
        <v>0.030000000000000027</v>
      </c>
      <c r="I164" s="43">
        <f t="shared" si="8"/>
        <v>0.1314000000000001</v>
      </c>
    </row>
    <row r="165" spans="1:9" ht="15">
      <c r="A165" s="3">
        <f t="shared" si="6"/>
        <v>9162</v>
      </c>
      <c r="B165" s="5" t="s">
        <v>140</v>
      </c>
      <c r="C165" s="63" t="s">
        <v>15</v>
      </c>
      <c r="D165" s="63" t="s">
        <v>3</v>
      </c>
      <c r="E165" s="84">
        <f t="shared" si="7"/>
        <v>8760</v>
      </c>
      <c r="F165" s="44">
        <f>HLOOKUP(D165,'Emission Factor Methodology'!$B$6:$I$7,2,0)</f>
        <v>1</v>
      </c>
      <c r="G165" s="43">
        <f>IFERROR(VLOOKUP(C165,'Emission Factor Methodology'!$A$11:$I$21,MATCH(D165,'Emission Factor Methodology'!$A$11:$I$11,0),0),0)</f>
        <v>0.00050000000000000001</v>
      </c>
      <c r="H165" s="44">
        <f>IFERROR((1-VLOOKUP(C165,'Emission Factor Methodology'!$A$25:$I$34,MATCH(D165,'Emission Factor Methodology'!$A$25:$I$25,0),0)),0)</f>
        <v>0.030000000000000027</v>
      </c>
      <c r="I165" s="43">
        <f t="shared" si="8"/>
        <v>0.1314000000000001</v>
      </c>
    </row>
    <row r="166" spans="1:9" ht="15">
      <c r="A166" s="3">
        <f t="shared" si="6"/>
        <v>9163</v>
      </c>
      <c r="B166" s="5" t="s">
        <v>139</v>
      </c>
      <c r="C166" s="63" t="s">
        <v>12</v>
      </c>
      <c r="D166" s="63" t="s">
        <v>3</v>
      </c>
      <c r="E166" s="84">
        <f t="shared" si="7"/>
        <v>8760</v>
      </c>
      <c r="F166" s="44">
        <f>HLOOKUP(D166,'Emission Factor Methodology'!$B$6:$I$7,2,0)</f>
        <v>1</v>
      </c>
      <c r="G166" s="43">
        <f>IFERROR(VLOOKUP(C166,'Emission Factor Methodology'!$A$11:$I$21,MATCH(D166,'Emission Factor Methodology'!$A$11:$I$11,0),0),0)</f>
        <v>0.0088999999999999999</v>
      </c>
      <c r="H166" s="44">
        <f>IFERROR((1-VLOOKUP(C166,'Emission Factor Methodology'!$A$25:$I$34,MATCH(D166,'Emission Factor Methodology'!$A$25:$I$25,0),0)),0)</f>
        <v>0.030000000000000027</v>
      </c>
      <c r="I166" s="43">
        <f t="shared" si="8"/>
        <v>2.3389200000000021</v>
      </c>
    </row>
    <row r="167" spans="1:9" ht="15">
      <c r="A167" s="3">
        <f t="shared" si="6"/>
        <v>9164</v>
      </c>
      <c r="B167" s="5" t="s">
        <v>275</v>
      </c>
      <c r="C167" s="63" t="s">
        <v>15</v>
      </c>
      <c r="D167" s="63" t="s">
        <v>3</v>
      </c>
      <c r="E167" s="84">
        <f t="shared" si="7"/>
        <v>8760</v>
      </c>
      <c r="F167" s="44">
        <f>HLOOKUP(D167,'Emission Factor Methodology'!$B$6:$I$7,2,0)</f>
        <v>1</v>
      </c>
      <c r="G167" s="43">
        <f>IFERROR(VLOOKUP(C167,'Emission Factor Methodology'!$A$11:$I$21,MATCH(D167,'Emission Factor Methodology'!$A$11:$I$11,0),0),0)</f>
        <v>0.00050000000000000001</v>
      </c>
      <c r="H167" s="44">
        <f>IFERROR((1-VLOOKUP(C167,'Emission Factor Methodology'!$A$25:$I$34,MATCH(D167,'Emission Factor Methodology'!$A$25:$I$25,0),0)),0)</f>
        <v>0.030000000000000027</v>
      </c>
      <c r="I167" s="43">
        <f t="shared" si="8"/>
        <v>0.1314000000000001</v>
      </c>
    </row>
    <row r="168" spans="1:9" ht="15">
      <c r="A168" s="3">
        <f t="shared" si="6"/>
        <v>9165</v>
      </c>
      <c r="B168" s="5" t="s">
        <v>135</v>
      </c>
      <c r="C168" s="63" t="s">
        <v>15</v>
      </c>
      <c r="D168" s="63" t="s">
        <v>3</v>
      </c>
      <c r="E168" s="84">
        <f t="shared" si="7"/>
        <v>8760</v>
      </c>
      <c r="F168" s="44">
        <f>HLOOKUP(D168,'Emission Factor Methodology'!$B$6:$I$7,2,0)</f>
        <v>1</v>
      </c>
      <c r="G168" s="43">
        <f>IFERROR(VLOOKUP(C168,'Emission Factor Methodology'!$A$11:$I$21,MATCH(D168,'Emission Factor Methodology'!$A$11:$I$11,0),0),0)</f>
        <v>0.00050000000000000001</v>
      </c>
      <c r="H168" s="44">
        <f>IFERROR((1-VLOOKUP(C168,'Emission Factor Methodology'!$A$25:$I$34,MATCH(D168,'Emission Factor Methodology'!$A$25:$I$25,0),0)),0)</f>
        <v>0.030000000000000027</v>
      </c>
      <c r="I168" s="43">
        <f t="shared" si="8"/>
        <v>0.1314000000000001</v>
      </c>
    </row>
    <row r="169" spans="1:9" ht="15">
      <c r="A169" s="3">
        <f t="shared" si="6"/>
        <v>9166</v>
      </c>
      <c r="B169" s="5" t="s">
        <v>135</v>
      </c>
      <c r="C169" s="63" t="s">
        <v>15</v>
      </c>
      <c r="D169" s="63" t="s">
        <v>3</v>
      </c>
      <c r="E169" s="84">
        <f t="shared" si="7"/>
        <v>8760</v>
      </c>
      <c r="F169" s="44">
        <f>HLOOKUP(D169,'Emission Factor Methodology'!$B$6:$I$7,2,0)</f>
        <v>1</v>
      </c>
      <c r="G169" s="43">
        <f>IFERROR(VLOOKUP(C169,'Emission Factor Methodology'!$A$11:$I$21,MATCH(D169,'Emission Factor Methodology'!$A$11:$I$11,0),0),0)</f>
        <v>0.00050000000000000001</v>
      </c>
      <c r="H169" s="44">
        <f>IFERROR((1-VLOOKUP(C169,'Emission Factor Methodology'!$A$25:$I$34,MATCH(D169,'Emission Factor Methodology'!$A$25:$I$25,0),0)),0)</f>
        <v>0.030000000000000027</v>
      </c>
      <c r="I169" s="43">
        <f t="shared" si="8"/>
        <v>0.1314000000000001</v>
      </c>
    </row>
    <row r="170" spans="1:9" ht="15">
      <c r="A170" s="3">
        <f t="shared" si="6"/>
        <v>9167</v>
      </c>
      <c r="B170" s="5" t="s">
        <v>275</v>
      </c>
      <c r="C170" s="63" t="s">
        <v>15</v>
      </c>
      <c r="D170" s="63" t="s">
        <v>3</v>
      </c>
      <c r="E170" s="84">
        <f t="shared" si="7"/>
        <v>8760</v>
      </c>
      <c r="F170" s="44">
        <f>HLOOKUP(D170,'Emission Factor Methodology'!$B$6:$I$7,2,0)</f>
        <v>1</v>
      </c>
      <c r="G170" s="43">
        <f>IFERROR(VLOOKUP(C170,'Emission Factor Methodology'!$A$11:$I$21,MATCH(D170,'Emission Factor Methodology'!$A$11:$I$11,0),0),0)</f>
        <v>0.00050000000000000001</v>
      </c>
      <c r="H170" s="44">
        <f>IFERROR((1-VLOOKUP(C170,'Emission Factor Methodology'!$A$25:$I$34,MATCH(D170,'Emission Factor Methodology'!$A$25:$I$25,0),0)),0)</f>
        <v>0.030000000000000027</v>
      </c>
      <c r="I170" s="43">
        <f t="shared" si="8"/>
        <v>0.1314000000000001</v>
      </c>
    </row>
    <row r="171" spans="1:9" ht="15">
      <c r="A171" s="3">
        <f t="shared" si="6"/>
        <v>9168</v>
      </c>
      <c r="B171" s="5" t="s">
        <v>137</v>
      </c>
      <c r="C171" s="63" t="s">
        <v>15</v>
      </c>
      <c r="D171" s="63" t="s">
        <v>3</v>
      </c>
      <c r="E171" s="84">
        <f t="shared" si="7"/>
        <v>8760</v>
      </c>
      <c r="F171" s="44">
        <f>HLOOKUP(D171,'Emission Factor Methodology'!$B$6:$I$7,2,0)</f>
        <v>1</v>
      </c>
      <c r="G171" s="43">
        <f>IFERROR(VLOOKUP(C171,'Emission Factor Methodology'!$A$11:$I$21,MATCH(D171,'Emission Factor Methodology'!$A$11:$I$11,0),0),0)</f>
        <v>0.00050000000000000001</v>
      </c>
      <c r="H171" s="44">
        <f>IFERROR((1-VLOOKUP(C171,'Emission Factor Methodology'!$A$25:$I$34,MATCH(D171,'Emission Factor Methodology'!$A$25:$I$25,0),0)),0)</f>
        <v>0.030000000000000027</v>
      </c>
      <c r="I171" s="43">
        <f t="shared" si="8"/>
        <v>0.1314000000000001</v>
      </c>
    </row>
    <row r="172" spans="1:9" ht="15">
      <c r="A172" s="3">
        <f t="shared" si="6"/>
        <v>9169</v>
      </c>
      <c r="B172" s="5" t="s">
        <v>139</v>
      </c>
      <c r="C172" s="63" t="s">
        <v>12</v>
      </c>
      <c r="D172" s="63" t="s">
        <v>3</v>
      </c>
      <c r="E172" s="84">
        <f t="shared" si="7"/>
        <v>8760</v>
      </c>
      <c r="F172" s="44">
        <f>HLOOKUP(D172,'Emission Factor Methodology'!$B$6:$I$7,2,0)</f>
        <v>1</v>
      </c>
      <c r="G172" s="43">
        <f>IFERROR(VLOOKUP(C172,'Emission Factor Methodology'!$A$11:$I$21,MATCH(D172,'Emission Factor Methodology'!$A$11:$I$11,0),0),0)</f>
        <v>0.0088999999999999999</v>
      </c>
      <c r="H172" s="44">
        <f>IFERROR((1-VLOOKUP(C172,'Emission Factor Methodology'!$A$25:$I$34,MATCH(D172,'Emission Factor Methodology'!$A$25:$I$25,0),0)),0)</f>
        <v>0.030000000000000027</v>
      </c>
      <c r="I172" s="43">
        <f t="shared" si="8"/>
        <v>2.3389200000000021</v>
      </c>
    </row>
    <row r="173" spans="1:9" ht="15">
      <c r="A173" s="3">
        <f t="shared" si="6"/>
        <v>9170</v>
      </c>
      <c r="B173" s="5" t="s">
        <v>275</v>
      </c>
      <c r="C173" s="63" t="s">
        <v>15</v>
      </c>
      <c r="D173" s="63" t="s">
        <v>3</v>
      </c>
      <c r="E173" s="84">
        <f t="shared" si="7"/>
        <v>8760</v>
      </c>
      <c r="F173" s="44">
        <f>HLOOKUP(D173,'Emission Factor Methodology'!$B$6:$I$7,2,0)</f>
        <v>1</v>
      </c>
      <c r="G173" s="43">
        <f>IFERROR(VLOOKUP(C173,'Emission Factor Methodology'!$A$11:$I$21,MATCH(D173,'Emission Factor Methodology'!$A$11:$I$11,0),0),0)</f>
        <v>0.00050000000000000001</v>
      </c>
      <c r="H173" s="44">
        <f>IFERROR((1-VLOOKUP(C173,'Emission Factor Methodology'!$A$25:$I$34,MATCH(D173,'Emission Factor Methodology'!$A$25:$I$25,0),0)),0)</f>
        <v>0.030000000000000027</v>
      </c>
      <c r="I173" s="43">
        <f t="shared" si="8"/>
        <v>0.1314000000000001</v>
      </c>
    </row>
    <row r="174" spans="1:9" ht="15">
      <c r="A174" s="3">
        <f t="shared" si="6"/>
        <v>9171</v>
      </c>
      <c r="B174" s="5" t="s">
        <v>135</v>
      </c>
      <c r="C174" s="63" t="s">
        <v>15</v>
      </c>
      <c r="D174" s="63" t="s">
        <v>3</v>
      </c>
      <c r="E174" s="84">
        <f t="shared" si="7"/>
        <v>8760</v>
      </c>
      <c r="F174" s="44">
        <f>HLOOKUP(D174,'Emission Factor Methodology'!$B$6:$I$7,2,0)</f>
        <v>1</v>
      </c>
      <c r="G174" s="43">
        <f>IFERROR(VLOOKUP(C174,'Emission Factor Methodology'!$A$11:$I$21,MATCH(D174,'Emission Factor Methodology'!$A$11:$I$11,0),0),0)</f>
        <v>0.00050000000000000001</v>
      </c>
      <c r="H174" s="44">
        <f>IFERROR((1-VLOOKUP(C174,'Emission Factor Methodology'!$A$25:$I$34,MATCH(D174,'Emission Factor Methodology'!$A$25:$I$25,0),0)),0)</f>
        <v>0.030000000000000027</v>
      </c>
      <c r="I174" s="43">
        <f t="shared" si="8"/>
        <v>0.1314000000000001</v>
      </c>
    </row>
    <row r="175" spans="1:9" ht="15">
      <c r="A175" s="3">
        <f t="shared" si="6"/>
        <v>9172</v>
      </c>
      <c r="B175" s="5" t="s">
        <v>135</v>
      </c>
      <c r="C175" s="63" t="s">
        <v>15</v>
      </c>
      <c r="D175" s="63" t="s">
        <v>3</v>
      </c>
      <c r="E175" s="84">
        <f t="shared" si="7"/>
        <v>8760</v>
      </c>
      <c r="F175" s="44">
        <f>HLOOKUP(D175,'Emission Factor Methodology'!$B$6:$I$7,2,0)</f>
        <v>1</v>
      </c>
      <c r="G175" s="43">
        <f>IFERROR(VLOOKUP(C175,'Emission Factor Methodology'!$A$11:$I$21,MATCH(D175,'Emission Factor Methodology'!$A$11:$I$11,0),0),0)</f>
        <v>0.00050000000000000001</v>
      </c>
      <c r="H175" s="44">
        <f>IFERROR((1-VLOOKUP(C175,'Emission Factor Methodology'!$A$25:$I$34,MATCH(D175,'Emission Factor Methodology'!$A$25:$I$25,0),0)),0)</f>
        <v>0.030000000000000027</v>
      </c>
      <c r="I175" s="43">
        <f t="shared" si="8"/>
        <v>0.1314000000000001</v>
      </c>
    </row>
    <row r="176" spans="1:9" ht="15">
      <c r="A176" s="3">
        <f t="shared" si="6"/>
        <v>9173</v>
      </c>
      <c r="B176" s="5" t="s">
        <v>275</v>
      </c>
      <c r="C176" s="63" t="s">
        <v>15</v>
      </c>
      <c r="D176" s="63" t="s">
        <v>3</v>
      </c>
      <c r="E176" s="84">
        <f t="shared" si="7"/>
        <v>8760</v>
      </c>
      <c r="F176" s="44">
        <f>HLOOKUP(D176,'Emission Factor Methodology'!$B$6:$I$7,2,0)</f>
        <v>1</v>
      </c>
      <c r="G176" s="43">
        <f>IFERROR(VLOOKUP(C176,'Emission Factor Methodology'!$A$11:$I$21,MATCH(D176,'Emission Factor Methodology'!$A$11:$I$11,0),0),0)</f>
        <v>0.00050000000000000001</v>
      </c>
      <c r="H176" s="44">
        <f>IFERROR((1-VLOOKUP(C176,'Emission Factor Methodology'!$A$25:$I$34,MATCH(D176,'Emission Factor Methodology'!$A$25:$I$25,0),0)),0)</f>
        <v>0.030000000000000027</v>
      </c>
      <c r="I176" s="43">
        <f t="shared" si="8"/>
        <v>0.1314000000000001</v>
      </c>
    </row>
    <row r="177" spans="1:9" ht="15">
      <c r="A177" s="3">
        <f t="shared" si="6"/>
        <v>9174</v>
      </c>
      <c r="B177" s="5" t="s">
        <v>137</v>
      </c>
      <c r="C177" s="63" t="s">
        <v>15</v>
      </c>
      <c r="D177" s="63" t="s">
        <v>3</v>
      </c>
      <c r="E177" s="84">
        <f t="shared" si="7"/>
        <v>8760</v>
      </c>
      <c r="F177" s="44">
        <f>HLOOKUP(D177,'Emission Factor Methodology'!$B$6:$I$7,2,0)</f>
        <v>1</v>
      </c>
      <c r="G177" s="43">
        <f>IFERROR(VLOOKUP(C177,'Emission Factor Methodology'!$A$11:$I$21,MATCH(D177,'Emission Factor Methodology'!$A$11:$I$11,0),0),0)</f>
        <v>0.00050000000000000001</v>
      </c>
      <c r="H177" s="44">
        <f>IFERROR((1-VLOOKUP(C177,'Emission Factor Methodology'!$A$25:$I$34,MATCH(D177,'Emission Factor Methodology'!$A$25:$I$25,0),0)),0)</f>
        <v>0.030000000000000027</v>
      </c>
      <c r="I177" s="43">
        <f t="shared" si="8"/>
        <v>0.1314000000000001</v>
      </c>
    </row>
    <row r="178" spans="1:9" ht="15">
      <c r="A178" s="3">
        <f t="shared" si="6"/>
        <v>9175</v>
      </c>
      <c r="B178" s="5" t="s">
        <v>139</v>
      </c>
      <c r="C178" s="63" t="s">
        <v>12</v>
      </c>
      <c r="D178" s="63" t="s">
        <v>3</v>
      </c>
      <c r="E178" s="84">
        <f t="shared" si="7"/>
        <v>8760</v>
      </c>
      <c r="F178" s="44">
        <f>HLOOKUP(D178,'Emission Factor Methodology'!$B$6:$I$7,2,0)</f>
        <v>1</v>
      </c>
      <c r="G178" s="43">
        <f>IFERROR(VLOOKUP(C178,'Emission Factor Methodology'!$A$11:$I$21,MATCH(D178,'Emission Factor Methodology'!$A$11:$I$11,0),0),0)</f>
        <v>0.0088999999999999999</v>
      </c>
      <c r="H178" s="44">
        <f>IFERROR((1-VLOOKUP(C178,'Emission Factor Methodology'!$A$25:$I$34,MATCH(D178,'Emission Factor Methodology'!$A$25:$I$25,0),0)),0)</f>
        <v>0.030000000000000027</v>
      </c>
      <c r="I178" s="43">
        <f t="shared" si="8"/>
        <v>2.3389200000000021</v>
      </c>
    </row>
    <row r="179" spans="1:9" ht="15">
      <c r="A179" s="3">
        <f t="shared" si="6"/>
        <v>9176</v>
      </c>
      <c r="B179" s="5" t="s">
        <v>275</v>
      </c>
      <c r="C179" s="63" t="s">
        <v>15</v>
      </c>
      <c r="D179" s="63" t="s">
        <v>3</v>
      </c>
      <c r="E179" s="84">
        <f t="shared" si="7"/>
        <v>8760</v>
      </c>
      <c r="F179" s="44">
        <f>HLOOKUP(D179,'Emission Factor Methodology'!$B$6:$I$7,2,0)</f>
        <v>1</v>
      </c>
      <c r="G179" s="43">
        <f>IFERROR(VLOOKUP(C179,'Emission Factor Methodology'!$A$11:$I$21,MATCH(D179,'Emission Factor Methodology'!$A$11:$I$11,0),0),0)</f>
        <v>0.00050000000000000001</v>
      </c>
      <c r="H179" s="44">
        <f>IFERROR((1-VLOOKUP(C179,'Emission Factor Methodology'!$A$25:$I$34,MATCH(D179,'Emission Factor Methodology'!$A$25:$I$25,0),0)),0)</f>
        <v>0.030000000000000027</v>
      </c>
      <c r="I179" s="43">
        <f t="shared" si="8"/>
        <v>0.1314000000000001</v>
      </c>
    </row>
    <row r="180" spans="1:9" ht="15">
      <c r="A180" s="3">
        <f t="shared" si="6"/>
        <v>9177</v>
      </c>
      <c r="B180" s="5" t="s">
        <v>135</v>
      </c>
      <c r="C180" s="63" t="s">
        <v>15</v>
      </c>
      <c r="D180" s="63" t="s">
        <v>3</v>
      </c>
      <c r="E180" s="84">
        <f t="shared" si="7"/>
        <v>8760</v>
      </c>
      <c r="F180" s="44">
        <f>HLOOKUP(D180,'Emission Factor Methodology'!$B$6:$I$7,2,0)</f>
        <v>1</v>
      </c>
      <c r="G180" s="43">
        <f>IFERROR(VLOOKUP(C180,'Emission Factor Methodology'!$A$11:$I$21,MATCH(D180,'Emission Factor Methodology'!$A$11:$I$11,0),0),0)</f>
        <v>0.00050000000000000001</v>
      </c>
      <c r="H180" s="44">
        <f>IFERROR((1-VLOOKUP(C180,'Emission Factor Methodology'!$A$25:$I$34,MATCH(D180,'Emission Factor Methodology'!$A$25:$I$25,0),0)),0)</f>
        <v>0.030000000000000027</v>
      </c>
      <c r="I180" s="43">
        <f t="shared" si="8"/>
        <v>0.1314000000000001</v>
      </c>
    </row>
    <row r="181" spans="1:9" ht="15">
      <c r="A181" s="3">
        <f t="shared" si="6"/>
        <v>9178</v>
      </c>
      <c r="B181" s="5" t="s">
        <v>135</v>
      </c>
      <c r="C181" s="63" t="s">
        <v>15</v>
      </c>
      <c r="D181" s="63" t="s">
        <v>3</v>
      </c>
      <c r="E181" s="84">
        <f t="shared" si="7"/>
        <v>8760</v>
      </c>
      <c r="F181" s="44">
        <f>HLOOKUP(D181,'Emission Factor Methodology'!$B$6:$I$7,2,0)</f>
        <v>1</v>
      </c>
      <c r="G181" s="43">
        <f>IFERROR(VLOOKUP(C181,'Emission Factor Methodology'!$A$11:$I$21,MATCH(D181,'Emission Factor Methodology'!$A$11:$I$11,0),0),0)</f>
        <v>0.00050000000000000001</v>
      </c>
      <c r="H181" s="44">
        <f>IFERROR((1-VLOOKUP(C181,'Emission Factor Methodology'!$A$25:$I$34,MATCH(D181,'Emission Factor Methodology'!$A$25:$I$25,0),0)),0)</f>
        <v>0.030000000000000027</v>
      </c>
      <c r="I181" s="43">
        <f t="shared" si="8"/>
        <v>0.1314000000000001</v>
      </c>
    </row>
    <row r="182" spans="1:9" ht="15">
      <c r="A182" s="3">
        <f t="shared" si="6"/>
        <v>9179</v>
      </c>
      <c r="B182" s="5" t="s">
        <v>275</v>
      </c>
      <c r="C182" s="63" t="s">
        <v>15</v>
      </c>
      <c r="D182" s="63" t="s">
        <v>3</v>
      </c>
      <c r="E182" s="84">
        <f t="shared" si="7"/>
        <v>8760</v>
      </c>
      <c r="F182" s="44">
        <f>HLOOKUP(D182,'Emission Factor Methodology'!$B$6:$I$7,2,0)</f>
        <v>1</v>
      </c>
      <c r="G182" s="43">
        <f>IFERROR(VLOOKUP(C182,'Emission Factor Methodology'!$A$11:$I$21,MATCH(D182,'Emission Factor Methodology'!$A$11:$I$11,0),0),0)</f>
        <v>0.00050000000000000001</v>
      </c>
      <c r="H182" s="44">
        <f>IFERROR((1-VLOOKUP(C182,'Emission Factor Methodology'!$A$25:$I$34,MATCH(D182,'Emission Factor Methodology'!$A$25:$I$25,0),0)),0)</f>
        <v>0.030000000000000027</v>
      </c>
      <c r="I182" s="43">
        <f t="shared" si="8"/>
        <v>0.1314000000000001</v>
      </c>
    </row>
    <row r="183" spans="1:9" ht="15">
      <c r="A183" s="3">
        <f t="shared" si="6"/>
        <v>9180</v>
      </c>
      <c r="B183" s="5" t="s">
        <v>137</v>
      </c>
      <c r="C183" s="63" t="s">
        <v>15</v>
      </c>
      <c r="D183" s="63" t="s">
        <v>3</v>
      </c>
      <c r="E183" s="84">
        <f t="shared" si="7"/>
        <v>8760</v>
      </c>
      <c r="F183" s="44">
        <f>HLOOKUP(D183,'Emission Factor Methodology'!$B$6:$I$7,2,0)</f>
        <v>1</v>
      </c>
      <c r="G183" s="43">
        <f>IFERROR(VLOOKUP(C183,'Emission Factor Methodology'!$A$11:$I$21,MATCH(D183,'Emission Factor Methodology'!$A$11:$I$11,0),0),0)</f>
        <v>0.00050000000000000001</v>
      </c>
      <c r="H183" s="44">
        <f>IFERROR((1-VLOOKUP(C183,'Emission Factor Methodology'!$A$25:$I$34,MATCH(D183,'Emission Factor Methodology'!$A$25:$I$25,0),0)),0)</f>
        <v>0.030000000000000027</v>
      </c>
      <c r="I183" s="43">
        <f t="shared" si="8"/>
        <v>0.1314000000000001</v>
      </c>
    </row>
    <row r="184" spans="1:9" ht="15">
      <c r="A184" s="3">
        <f t="shared" si="6"/>
        <v>9181</v>
      </c>
      <c r="B184" s="5" t="s">
        <v>141</v>
      </c>
      <c r="C184" s="63" t="s">
        <v>15</v>
      </c>
      <c r="D184" s="63" t="s">
        <v>3</v>
      </c>
      <c r="E184" s="84">
        <f t="shared" si="7"/>
        <v>8760</v>
      </c>
      <c r="F184" s="44">
        <f>HLOOKUP(D184,'Emission Factor Methodology'!$B$6:$I$7,2,0)</f>
        <v>1</v>
      </c>
      <c r="G184" s="43">
        <f>IFERROR(VLOOKUP(C184,'Emission Factor Methodology'!$A$11:$I$21,MATCH(D184,'Emission Factor Methodology'!$A$11:$I$11,0),0),0)</f>
        <v>0.00050000000000000001</v>
      </c>
      <c r="H184" s="44">
        <f>IFERROR((1-VLOOKUP(C184,'Emission Factor Methodology'!$A$25:$I$34,MATCH(D184,'Emission Factor Methodology'!$A$25:$I$25,0),0)),0)</f>
        <v>0.030000000000000027</v>
      </c>
      <c r="I184" s="43">
        <f t="shared" si="8"/>
        <v>0.1314000000000001</v>
      </c>
    </row>
    <row r="185" spans="1:9" ht="15">
      <c r="A185" s="3">
        <f t="shared" si="6"/>
        <v>9182</v>
      </c>
      <c r="B185" s="5" t="s">
        <v>141</v>
      </c>
      <c r="C185" s="63" t="s">
        <v>15</v>
      </c>
      <c r="D185" s="63" t="s">
        <v>3</v>
      </c>
      <c r="E185" s="84">
        <f t="shared" si="7"/>
        <v>8760</v>
      </c>
      <c r="F185" s="44">
        <f>HLOOKUP(D185,'Emission Factor Methodology'!$B$6:$I$7,2,0)</f>
        <v>1</v>
      </c>
      <c r="G185" s="43">
        <f>IFERROR(VLOOKUP(C185,'Emission Factor Methodology'!$A$11:$I$21,MATCH(D185,'Emission Factor Methodology'!$A$11:$I$11,0),0),0)</f>
        <v>0.00050000000000000001</v>
      </c>
      <c r="H185" s="44">
        <f>IFERROR((1-VLOOKUP(C185,'Emission Factor Methodology'!$A$25:$I$34,MATCH(D185,'Emission Factor Methodology'!$A$25:$I$25,0),0)),0)</f>
        <v>0.030000000000000027</v>
      </c>
      <c r="I185" s="43">
        <f t="shared" si="8"/>
        <v>0.1314000000000001</v>
      </c>
    </row>
    <row r="186" spans="1:9" ht="15">
      <c r="A186" s="3">
        <f t="shared" si="6"/>
        <v>9183</v>
      </c>
      <c r="B186" s="5" t="s">
        <v>275</v>
      </c>
      <c r="C186" s="63" t="s">
        <v>15</v>
      </c>
      <c r="D186" s="63" t="s">
        <v>3</v>
      </c>
      <c r="E186" s="84">
        <f t="shared" si="7"/>
        <v>8760</v>
      </c>
      <c r="F186" s="44">
        <f>HLOOKUP(D186,'Emission Factor Methodology'!$B$6:$I$7,2,0)</f>
        <v>1</v>
      </c>
      <c r="G186" s="43">
        <f>IFERROR(VLOOKUP(C186,'Emission Factor Methodology'!$A$11:$I$21,MATCH(D186,'Emission Factor Methodology'!$A$11:$I$11,0),0),0)</f>
        <v>0.00050000000000000001</v>
      </c>
      <c r="H186" s="44">
        <f>IFERROR((1-VLOOKUP(C186,'Emission Factor Methodology'!$A$25:$I$34,MATCH(D186,'Emission Factor Methodology'!$A$25:$I$25,0),0)),0)</f>
        <v>0.030000000000000027</v>
      </c>
      <c r="I186" s="43">
        <f t="shared" si="8"/>
        <v>0.1314000000000001</v>
      </c>
    </row>
    <row r="187" spans="1:9" ht="15">
      <c r="A187" s="3">
        <f t="shared" si="6"/>
        <v>9184</v>
      </c>
      <c r="B187" s="5" t="s">
        <v>141</v>
      </c>
      <c r="C187" s="63" t="s">
        <v>15</v>
      </c>
      <c r="D187" s="63" t="s">
        <v>3</v>
      </c>
      <c r="E187" s="84">
        <f t="shared" si="7"/>
        <v>8760</v>
      </c>
      <c r="F187" s="44">
        <f>HLOOKUP(D187,'Emission Factor Methodology'!$B$6:$I$7,2,0)</f>
        <v>1</v>
      </c>
      <c r="G187" s="43">
        <f>IFERROR(VLOOKUP(C187,'Emission Factor Methodology'!$A$11:$I$21,MATCH(D187,'Emission Factor Methodology'!$A$11:$I$11,0),0),0)</f>
        <v>0.00050000000000000001</v>
      </c>
      <c r="H187" s="44">
        <f>IFERROR((1-VLOOKUP(C187,'Emission Factor Methodology'!$A$25:$I$34,MATCH(D187,'Emission Factor Methodology'!$A$25:$I$25,0),0)),0)</f>
        <v>0.030000000000000027</v>
      </c>
      <c r="I187" s="43">
        <f t="shared" si="8"/>
        <v>0.1314000000000001</v>
      </c>
    </row>
    <row r="188" spans="1:9" ht="15">
      <c r="A188" s="3">
        <f t="shared" si="6"/>
        <v>9185</v>
      </c>
      <c r="B188" s="5" t="s">
        <v>234</v>
      </c>
      <c r="C188" s="63" t="s">
        <v>15</v>
      </c>
      <c r="D188" s="63" t="s">
        <v>3</v>
      </c>
      <c r="E188" s="84">
        <f t="shared" si="7"/>
        <v>8760</v>
      </c>
      <c r="F188" s="44">
        <f>HLOOKUP(D188,'Emission Factor Methodology'!$B$6:$I$7,2,0)</f>
        <v>1</v>
      </c>
      <c r="G188" s="43">
        <f>IFERROR(VLOOKUP(C188,'Emission Factor Methodology'!$A$11:$I$21,MATCH(D188,'Emission Factor Methodology'!$A$11:$I$11,0),0),0)</f>
        <v>0.00050000000000000001</v>
      </c>
      <c r="H188" s="44">
        <f>IFERROR((1-VLOOKUP(C188,'Emission Factor Methodology'!$A$25:$I$34,MATCH(D188,'Emission Factor Methodology'!$A$25:$I$25,0),0)),0)</f>
        <v>0.030000000000000027</v>
      </c>
      <c r="I188" s="43">
        <f t="shared" si="8"/>
        <v>0.1314000000000001</v>
      </c>
    </row>
    <row r="189" spans="1:9" ht="15">
      <c r="A189" s="3">
        <f t="shared" si="6"/>
        <v>9186</v>
      </c>
      <c r="B189" s="5" t="s">
        <v>234</v>
      </c>
      <c r="C189" s="63" t="s">
        <v>15</v>
      </c>
      <c r="D189" s="85" t="s">
        <v>404</v>
      </c>
      <c r="E189" s="84">
        <f t="shared" si="7"/>
        <v>8760</v>
      </c>
      <c r="F189" s="44">
        <f>HLOOKUP(D189,'Emission Factor Methodology'!$B$6:$I$7,2,0)</f>
        <v>0.0067607430986224692</v>
      </c>
      <c r="G189" s="43">
        <f>IFERROR(VLOOKUP(C189,'Emission Factor Methodology'!$A$11:$I$21,MATCH(D189,'Emission Factor Methodology'!$A$11:$I$11,0),0),0)</f>
        <v>0.0038999999999999998</v>
      </c>
      <c r="H189" s="44">
        <f>IFERROR((1-VLOOKUP(C189,'Emission Factor Methodology'!$A$25:$I$34,MATCH(D189,'Emission Factor Methodology'!$A$25:$I$25,0),0)),0)</f>
        <v>0.030000000000000027</v>
      </c>
      <c r="I189" s="43">
        <f t="shared" si="8"/>
        <v>0.0069292208166401468</v>
      </c>
    </row>
    <row r="190" spans="1:9" ht="15">
      <c r="A190" s="3">
        <f t="shared" si="6"/>
        <v>9187</v>
      </c>
      <c r="B190" s="5" t="s">
        <v>275</v>
      </c>
      <c r="C190" s="63" t="s">
        <v>15</v>
      </c>
      <c r="D190" s="85" t="s">
        <v>404</v>
      </c>
      <c r="E190" s="84">
        <f t="shared" si="7"/>
        <v>8760</v>
      </c>
      <c r="F190" s="44">
        <f>HLOOKUP(D190,'Emission Factor Methodology'!$B$6:$I$7,2,0)</f>
        <v>0.0067607430986224692</v>
      </c>
      <c r="G190" s="43">
        <f>IFERROR(VLOOKUP(C190,'Emission Factor Methodology'!$A$11:$I$21,MATCH(D190,'Emission Factor Methodology'!$A$11:$I$11,0),0),0)</f>
        <v>0.0038999999999999998</v>
      </c>
      <c r="H190" s="44">
        <f>IFERROR((1-VLOOKUP(C190,'Emission Factor Methodology'!$A$25:$I$34,MATCH(D190,'Emission Factor Methodology'!$A$25:$I$25,0),0)),0)</f>
        <v>0.030000000000000027</v>
      </c>
      <c r="I190" s="43">
        <f t="shared" si="8"/>
        <v>0.0069292208166401468</v>
      </c>
    </row>
    <row r="191" spans="1:9" ht="15">
      <c r="A191" s="3">
        <f t="shared" si="6"/>
        <v>9188</v>
      </c>
      <c r="B191" s="5" t="s">
        <v>232</v>
      </c>
      <c r="C191" s="69" t="s">
        <v>15</v>
      </c>
      <c r="D191" s="85" t="s">
        <v>404</v>
      </c>
      <c r="E191" s="84">
        <f t="shared" si="7"/>
        <v>8760</v>
      </c>
      <c r="F191" s="44">
        <f>HLOOKUP(D191,'Emission Factor Methodology'!$B$6:$I$7,2,0)</f>
        <v>0.0067607430986224692</v>
      </c>
      <c r="G191" s="43">
        <f>IFERROR(VLOOKUP(C191,'Emission Factor Methodology'!$A$11:$I$21,MATCH(D191,'Emission Factor Methodology'!$A$11:$I$11,0),0),0)</f>
        <v>0.0038999999999999998</v>
      </c>
      <c r="H191" s="44">
        <f>IFERROR((1-VLOOKUP(C191,'Emission Factor Methodology'!$A$25:$I$34,MATCH(D191,'Emission Factor Methodology'!$A$25:$I$25,0),0)),0)</f>
        <v>0.030000000000000027</v>
      </c>
      <c r="I191" s="43">
        <f t="shared" si="8"/>
        <v>0.0069292208166401468</v>
      </c>
    </row>
    <row r="192" spans="1:9" ht="15">
      <c r="A192" s="3">
        <f t="shared" si="6"/>
        <v>9189</v>
      </c>
      <c r="B192" s="5" t="s">
        <v>275</v>
      </c>
      <c r="C192" s="63" t="s">
        <v>15</v>
      </c>
      <c r="D192" s="85" t="s">
        <v>404</v>
      </c>
      <c r="E192" s="84">
        <f t="shared" si="7"/>
        <v>8760</v>
      </c>
      <c r="F192" s="44">
        <f>HLOOKUP(D192,'Emission Factor Methodology'!$B$6:$I$7,2,0)</f>
        <v>0.0067607430986224692</v>
      </c>
      <c r="G192" s="43">
        <f>IFERROR(VLOOKUP(C192,'Emission Factor Methodology'!$A$11:$I$21,MATCH(D192,'Emission Factor Methodology'!$A$11:$I$11,0),0),0)</f>
        <v>0.0038999999999999998</v>
      </c>
      <c r="H192" s="44">
        <f>IFERROR((1-VLOOKUP(C192,'Emission Factor Methodology'!$A$25:$I$34,MATCH(D192,'Emission Factor Methodology'!$A$25:$I$25,0),0)),0)</f>
        <v>0.030000000000000027</v>
      </c>
      <c r="I192" s="43">
        <f t="shared" si="8"/>
        <v>0.0069292208166401468</v>
      </c>
    </row>
    <row r="193" spans="1:9" ht="15">
      <c r="A193" s="3">
        <f t="shared" si="6"/>
        <v>9190</v>
      </c>
      <c r="B193" s="5" t="s">
        <v>234</v>
      </c>
      <c r="C193" s="63" t="s">
        <v>15</v>
      </c>
      <c r="D193" s="85" t="s">
        <v>404</v>
      </c>
      <c r="E193" s="84">
        <f t="shared" si="7"/>
        <v>8760</v>
      </c>
      <c r="F193" s="44">
        <f>HLOOKUP(D193,'Emission Factor Methodology'!$B$6:$I$7,2,0)</f>
        <v>0.0067607430986224692</v>
      </c>
      <c r="G193" s="43">
        <f>IFERROR(VLOOKUP(C193,'Emission Factor Methodology'!$A$11:$I$21,MATCH(D193,'Emission Factor Methodology'!$A$11:$I$11,0),0),0)</f>
        <v>0.0038999999999999998</v>
      </c>
      <c r="H193" s="44">
        <f>IFERROR((1-VLOOKUP(C193,'Emission Factor Methodology'!$A$25:$I$34,MATCH(D193,'Emission Factor Methodology'!$A$25:$I$25,0),0)),0)</f>
        <v>0.030000000000000027</v>
      </c>
      <c r="I193" s="43">
        <f t="shared" si="8"/>
        <v>0.0069292208166401468</v>
      </c>
    </row>
    <row r="194" spans="1:9" ht="15">
      <c r="A194" s="3">
        <f t="shared" si="6"/>
        <v>9191</v>
      </c>
      <c r="B194" s="5" t="s">
        <v>135</v>
      </c>
      <c r="C194" s="63" t="s">
        <v>15</v>
      </c>
      <c r="D194" s="85" t="s">
        <v>404</v>
      </c>
      <c r="E194" s="84">
        <f t="shared" si="7"/>
        <v>8760</v>
      </c>
      <c r="F194" s="44">
        <f>HLOOKUP(D194,'Emission Factor Methodology'!$B$6:$I$7,2,0)</f>
        <v>0.0067607430986224692</v>
      </c>
      <c r="G194" s="43">
        <f>IFERROR(VLOOKUP(C194,'Emission Factor Methodology'!$A$11:$I$21,MATCH(D194,'Emission Factor Methodology'!$A$11:$I$11,0),0),0)</f>
        <v>0.0038999999999999998</v>
      </c>
      <c r="H194" s="44">
        <f>IFERROR((1-VLOOKUP(C194,'Emission Factor Methodology'!$A$25:$I$34,MATCH(D194,'Emission Factor Methodology'!$A$25:$I$25,0),0)),0)</f>
        <v>0.030000000000000027</v>
      </c>
      <c r="I194" s="43">
        <f t="shared" si="8"/>
        <v>0.0069292208166401468</v>
      </c>
    </row>
    <row r="195" spans="1:9" ht="15">
      <c r="A195" s="3">
        <f t="shared" si="6"/>
        <v>9192</v>
      </c>
      <c r="B195" s="5" t="s">
        <v>260</v>
      </c>
      <c r="C195" s="69" t="s">
        <v>15</v>
      </c>
      <c r="D195" s="85" t="s">
        <v>404</v>
      </c>
      <c r="E195" s="84">
        <f t="shared" si="7"/>
        <v>8760</v>
      </c>
      <c r="F195" s="44">
        <f>HLOOKUP(D195,'Emission Factor Methodology'!$B$6:$I$7,2,0)</f>
        <v>0.0067607430986224692</v>
      </c>
      <c r="G195" s="43">
        <f>IFERROR(VLOOKUP(C195,'Emission Factor Methodology'!$A$11:$I$21,MATCH(D195,'Emission Factor Methodology'!$A$11:$I$11,0),0),0)</f>
        <v>0.0038999999999999998</v>
      </c>
      <c r="H195" s="44">
        <f>IFERROR((1-VLOOKUP(C195,'Emission Factor Methodology'!$A$25:$I$34,MATCH(D195,'Emission Factor Methodology'!$A$25:$I$25,0),0)),0)</f>
        <v>0.030000000000000027</v>
      </c>
      <c r="I195" s="43">
        <f t="shared" si="8"/>
        <v>0.0069292208166401468</v>
      </c>
    </row>
    <row r="196" spans="1:9" ht="15">
      <c r="A196" s="3">
        <f t="shared" si="6"/>
        <v>9193</v>
      </c>
      <c r="B196" s="5" t="s">
        <v>234</v>
      </c>
      <c r="C196" s="63" t="s">
        <v>15</v>
      </c>
      <c r="D196" s="85" t="s">
        <v>404</v>
      </c>
      <c r="E196" s="84">
        <f t="shared" si="7"/>
        <v>8760</v>
      </c>
      <c r="F196" s="44">
        <f>HLOOKUP(D196,'Emission Factor Methodology'!$B$6:$I$7,2,0)</f>
        <v>0.0067607430986224692</v>
      </c>
      <c r="G196" s="43">
        <f>IFERROR(VLOOKUP(C196,'Emission Factor Methodology'!$A$11:$I$21,MATCH(D196,'Emission Factor Methodology'!$A$11:$I$11,0),0),0)</f>
        <v>0.0038999999999999998</v>
      </c>
      <c r="H196" s="44">
        <f>IFERROR((1-VLOOKUP(C196,'Emission Factor Methodology'!$A$25:$I$34,MATCH(D196,'Emission Factor Methodology'!$A$25:$I$25,0),0)),0)</f>
        <v>0.030000000000000027</v>
      </c>
      <c r="I196" s="43">
        <f t="shared" si="8"/>
        <v>0.0069292208166401468</v>
      </c>
    </row>
    <row r="197" spans="1:9" ht="15">
      <c r="A197" s="3">
        <f t="shared" si="9" ref="A197:A260">A196+1</f>
        <v>9194</v>
      </c>
      <c r="B197" s="5" t="s">
        <v>234</v>
      </c>
      <c r="C197" s="63" t="s">
        <v>15</v>
      </c>
      <c r="D197" s="85" t="s">
        <v>404</v>
      </c>
      <c r="E197" s="84">
        <f t="shared" si="10" ref="E197:E260">24*365</f>
        <v>8760</v>
      </c>
      <c r="F197" s="44">
        <f>HLOOKUP(D197,'Emission Factor Methodology'!$B$6:$I$7,2,0)</f>
        <v>0.0067607430986224692</v>
      </c>
      <c r="G197" s="43">
        <f>IFERROR(VLOOKUP(C197,'Emission Factor Methodology'!$A$11:$I$21,MATCH(D197,'Emission Factor Methodology'!$A$11:$I$11,0),0),0)</f>
        <v>0.0038999999999999998</v>
      </c>
      <c r="H197" s="44">
        <f>IFERROR((1-VLOOKUP(C197,'Emission Factor Methodology'!$A$25:$I$34,MATCH(D197,'Emission Factor Methodology'!$A$25:$I$25,0),0)),0)</f>
        <v>0.030000000000000027</v>
      </c>
      <c r="I197" s="43">
        <f t="shared" si="11" ref="I197:I260">E197*F197*G197*H197</f>
        <v>0.0069292208166401468</v>
      </c>
    </row>
    <row r="198" spans="1:9" ht="15">
      <c r="A198" s="3">
        <f t="shared" si="9"/>
        <v>9195</v>
      </c>
      <c r="B198" s="5" t="s">
        <v>275</v>
      </c>
      <c r="C198" s="63" t="s">
        <v>15</v>
      </c>
      <c r="D198" s="85" t="s">
        <v>404</v>
      </c>
      <c r="E198" s="84">
        <f t="shared" si="10"/>
        <v>8760</v>
      </c>
      <c r="F198" s="44">
        <f>HLOOKUP(D198,'Emission Factor Methodology'!$B$6:$I$7,2,0)</f>
        <v>0.0067607430986224692</v>
      </c>
      <c r="G198" s="43">
        <f>IFERROR(VLOOKUP(C198,'Emission Factor Methodology'!$A$11:$I$21,MATCH(D198,'Emission Factor Methodology'!$A$11:$I$11,0),0),0)</f>
        <v>0.0038999999999999998</v>
      </c>
      <c r="H198" s="44">
        <f>IFERROR((1-VLOOKUP(C198,'Emission Factor Methodology'!$A$25:$I$34,MATCH(D198,'Emission Factor Methodology'!$A$25:$I$25,0),0)),0)</f>
        <v>0.030000000000000027</v>
      </c>
      <c r="I198" s="43">
        <f t="shared" si="11"/>
        <v>0.0069292208166401468</v>
      </c>
    </row>
    <row r="199" spans="1:9" ht="15">
      <c r="A199" s="3">
        <f t="shared" si="9"/>
        <v>9196</v>
      </c>
      <c r="B199" s="5" t="s">
        <v>232</v>
      </c>
      <c r="C199" s="69" t="s">
        <v>15</v>
      </c>
      <c r="D199" s="85" t="s">
        <v>404</v>
      </c>
      <c r="E199" s="84">
        <f t="shared" si="10"/>
        <v>8760</v>
      </c>
      <c r="F199" s="44">
        <f>HLOOKUP(D199,'Emission Factor Methodology'!$B$6:$I$7,2,0)</f>
        <v>0.0067607430986224692</v>
      </c>
      <c r="G199" s="43">
        <f>IFERROR(VLOOKUP(C199,'Emission Factor Methodology'!$A$11:$I$21,MATCH(D199,'Emission Factor Methodology'!$A$11:$I$11,0),0),0)</f>
        <v>0.0038999999999999998</v>
      </c>
      <c r="H199" s="44">
        <f>IFERROR((1-VLOOKUP(C199,'Emission Factor Methodology'!$A$25:$I$34,MATCH(D199,'Emission Factor Methodology'!$A$25:$I$25,0),0)),0)</f>
        <v>0.030000000000000027</v>
      </c>
      <c r="I199" s="43">
        <f t="shared" si="11"/>
        <v>0.0069292208166401468</v>
      </c>
    </row>
    <row r="200" spans="1:9" ht="15">
      <c r="A200" s="3">
        <f t="shared" si="9"/>
        <v>9197</v>
      </c>
      <c r="B200" s="5" t="s">
        <v>275</v>
      </c>
      <c r="C200" s="63" t="s">
        <v>15</v>
      </c>
      <c r="D200" s="85" t="s">
        <v>404</v>
      </c>
      <c r="E200" s="84">
        <f t="shared" si="10"/>
        <v>8760</v>
      </c>
      <c r="F200" s="44">
        <f>HLOOKUP(D200,'Emission Factor Methodology'!$B$6:$I$7,2,0)</f>
        <v>0.0067607430986224692</v>
      </c>
      <c r="G200" s="43">
        <f>IFERROR(VLOOKUP(C200,'Emission Factor Methodology'!$A$11:$I$21,MATCH(D200,'Emission Factor Methodology'!$A$11:$I$11,0),0),0)</f>
        <v>0.0038999999999999998</v>
      </c>
      <c r="H200" s="44">
        <f>IFERROR((1-VLOOKUP(C200,'Emission Factor Methodology'!$A$25:$I$34,MATCH(D200,'Emission Factor Methodology'!$A$25:$I$25,0),0)),0)</f>
        <v>0.030000000000000027</v>
      </c>
      <c r="I200" s="43">
        <f t="shared" si="11"/>
        <v>0.0069292208166401468</v>
      </c>
    </row>
    <row r="201" spans="1:9" ht="15">
      <c r="A201" s="3">
        <f t="shared" si="9"/>
        <v>9198</v>
      </c>
      <c r="B201" s="5" t="s">
        <v>234</v>
      </c>
      <c r="C201" s="63" t="s">
        <v>15</v>
      </c>
      <c r="D201" s="85" t="s">
        <v>404</v>
      </c>
      <c r="E201" s="84">
        <f t="shared" si="10"/>
        <v>8760</v>
      </c>
      <c r="F201" s="44">
        <f>HLOOKUP(D201,'Emission Factor Methodology'!$B$6:$I$7,2,0)</f>
        <v>0.0067607430986224692</v>
      </c>
      <c r="G201" s="43">
        <f>IFERROR(VLOOKUP(C201,'Emission Factor Methodology'!$A$11:$I$21,MATCH(D201,'Emission Factor Methodology'!$A$11:$I$11,0),0),0)</f>
        <v>0.0038999999999999998</v>
      </c>
      <c r="H201" s="44">
        <f>IFERROR((1-VLOOKUP(C201,'Emission Factor Methodology'!$A$25:$I$34,MATCH(D201,'Emission Factor Methodology'!$A$25:$I$25,0),0)),0)</f>
        <v>0.030000000000000027</v>
      </c>
      <c r="I201" s="43">
        <f t="shared" si="11"/>
        <v>0.0069292208166401468</v>
      </c>
    </row>
    <row r="202" spans="1:9" ht="15">
      <c r="A202" s="3">
        <f t="shared" si="9"/>
        <v>9199</v>
      </c>
      <c r="B202" s="5" t="s">
        <v>135</v>
      </c>
      <c r="C202" s="63" t="s">
        <v>15</v>
      </c>
      <c r="D202" s="85" t="s">
        <v>404</v>
      </c>
      <c r="E202" s="84">
        <f t="shared" si="10"/>
        <v>8760</v>
      </c>
      <c r="F202" s="44">
        <f>HLOOKUP(D202,'Emission Factor Methodology'!$B$6:$I$7,2,0)</f>
        <v>0.0067607430986224692</v>
      </c>
      <c r="G202" s="43">
        <f>IFERROR(VLOOKUP(C202,'Emission Factor Methodology'!$A$11:$I$21,MATCH(D202,'Emission Factor Methodology'!$A$11:$I$11,0),0),0)</f>
        <v>0.0038999999999999998</v>
      </c>
      <c r="H202" s="44">
        <f>IFERROR((1-VLOOKUP(C202,'Emission Factor Methodology'!$A$25:$I$34,MATCH(D202,'Emission Factor Methodology'!$A$25:$I$25,0),0)),0)</f>
        <v>0.030000000000000027</v>
      </c>
      <c r="I202" s="43">
        <f t="shared" si="11"/>
        <v>0.0069292208166401468</v>
      </c>
    </row>
    <row r="203" spans="1:9" ht="15">
      <c r="A203" s="3">
        <f t="shared" si="9"/>
        <v>9200</v>
      </c>
      <c r="B203" s="5" t="s">
        <v>232</v>
      </c>
      <c r="C203" s="69" t="s">
        <v>15</v>
      </c>
      <c r="D203" s="85" t="s">
        <v>404</v>
      </c>
      <c r="E203" s="84">
        <f t="shared" si="10"/>
        <v>8760</v>
      </c>
      <c r="F203" s="44">
        <f>HLOOKUP(D203,'Emission Factor Methodology'!$B$6:$I$7,2,0)</f>
        <v>0.0067607430986224692</v>
      </c>
      <c r="G203" s="43">
        <f>IFERROR(VLOOKUP(C203,'Emission Factor Methodology'!$A$11:$I$21,MATCH(D203,'Emission Factor Methodology'!$A$11:$I$11,0),0),0)</f>
        <v>0.0038999999999999998</v>
      </c>
      <c r="H203" s="44">
        <f>IFERROR((1-VLOOKUP(C203,'Emission Factor Methodology'!$A$25:$I$34,MATCH(D203,'Emission Factor Methodology'!$A$25:$I$25,0),0)),0)</f>
        <v>0.030000000000000027</v>
      </c>
      <c r="I203" s="43">
        <f t="shared" si="11"/>
        <v>0.0069292208166401468</v>
      </c>
    </row>
    <row r="204" spans="1:9" ht="15">
      <c r="A204" s="3">
        <f t="shared" si="9"/>
        <v>9201</v>
      </c>
      <c r="B204" s="5" t="s">
        <v>234</v>
      </c>
      <c r="C204" s="63" t="s">
        <v>15</v>
      </c>
      <c r="D204" s="85" t="s">
        <v>404</v>
      </c>
      <c r="E204" s="84">
        <f t="shared" si="10"/>
        <v>8760</v>
      </c>
      <c r="F204" s="44">
        <f>HLOOKUP(D204,'Emission Factor Methodology'!$B$6:$I$7,2,0)</f>
        <v>0.0067607430986224692</v>
      </c>
      <c r="G204" s="43">
        <f>IFERROR(VLOOKUP(C204,'Emission Factor Methodology'!$A$11:$I$21,MATCH(D204,'Emission Factor Methodology'!$A$11:$I$11,0),0),0)</f>
        <v>0.0038999999999999998</v>
      </c>
      <c r="H204" s="44">
        <f>IFERROR((1-VLOOKUP(C204,'Emission Factor Methodology'!$A$25:$I$34,MATCH(D204,'Emission Factor Methodology'!$A$25:$I$25,0),0)),0)</f>
        <v>0.030000000000000027</v>
      </c>
      <c r="I204" s="43">
        <f t="shared" si="11"/>
        <v>0.0069292208166401468</v>
      </c>
    </row>
    <row r="205" spans="1:9" ht="15">
      <c r="A205" s="3">
        <f t="shared" si="9"/>
        <v>9202</v>
      </c>
      <c r="B205" s="5" t="s">
        <v>234</v>
      </c>
      <c r="C205" s="63" t="s">
        <v>15</v>
      </c>
      <c r="D205" s="85" t="s">
        <v>404</v>
      </c>
      <c r="E205" s="84">
        <f t="shared" si="10"/>
        <v>8760</v>
      </c>
      <c r="F205" s="44">
        <f>HLOOKUP(D205,'Emission Factor Methodology'!$B$6:$I$7,2,0)</f>
        <v>0.0067607430986224692</v>
      </c>
      <c r="G205" s="43">
        <f>IFERROR(VLOOKUP(C205,'Emission Factor Methodology'!$A$11:$I$21,MATCH(D205,'Emission Factor Methodology'!$A$11:$I$11,0),0),0)</f>
        <v>0.0038999999999999998</v>
      </c>
      <c r="H205" s="44">
        <f>IFERROR((1-VLOOKUP(C205,'Emission Factor Methodology'!$A$25:$I$34,MATCH(D205,'Emission Factor Methodology'!$A$25:$I$25,0),0)),0)</f>
        <v>0.030000000000000027</v>
      </c>
      <c r="I205" s="43">
        <f t="shared" si="11"/>
        <v>0.0069292208166401468</v>
      </c>
    </row>
    <row r="206" spans="1:9" ht="15">
      <c r="A206" s="3">
        <f t="shared" si="9"/>
        <v>9203</v>
      </c>
      <c r="B206" s="5" t="s">
        <v>275</v>
      </c>
      <c r="C206" s="63" t="s">
        <v>15</v>
      </c>
      <c r="D206" s="85" t="s">
        <v>404</v>
      </c>
      <c r="E206" s="84">
        <f t="shared" si="10"/>
        <v>8760</v>
      </c>
      <c r="F206" s="44">
        <f>HLOOKUP(D206,'Emission Factor Methodology'!$B$6:$I$7,2,0)</f>
        <v>0.0067607430986224692</v>
      </c>
      <c r="G206" s="43">
        <f>IFERROR(VLOOKUP(C206,'Emission Factor Methodology'!$A$11:$I$21,MATCH(D206,'Emission Factor Methodology'!$A$11:$I$11,0),0),0)</f>
        <v>0.0038999999999999998</v>
      </c>
      <c r="H206" s="44">
        <f>IFERROR((1-VLOOKUP(C206,'Emission Factor Methodology'!$A$25:$I$34,MATCH(D206,'Emission Factor Methodology'!$A$25:$I$25,0),0)),0)</f>
        <v>0.030000000000000027</v>
      </c>
      <c r="I206" s="43">
        <f t="shared" si="11"/>
        <v>0.0069292208166401468</v>
      </c>
    </row>
    <row r="207" spans="1:9" ht="15">
      <c r="A207" s="3">
        <f t="shared" si="9"/>
        <v>9204</v>
      </c>
      <c r="B207" s="5" t="s">
        <v>232</v>
      </c>
      <c r="C207" s="69" t="s">
        <v>15</v>
      </c>
      <c r="D207" s="85" t="s">
        <v>404</v>
      </c>
      <c r="E207" s="84">
        <f t="shared" si="10"/>
        <v>8760</v>
      </c>
      <c r="F207" s="44">
        <f>HLOOKUP(D207,'Emission Factor Methodology'!$B$6:$I$7,2,0)</f>
        <v>0.0067607430986224692</v>
      </c>
      <c r="G207" s="43">
        <f>IFERROR(VLOOKUP(C207,'Emission Factor Methodology'!$A$11:$I$21,MATCH(D207,'Emission Factor Methodology'!$A$11:$I$11,0),0),0)</f>
        <v>0.0038999999999999998</v>
      </c>
      <c r="H207" s="44">
        <f>IFERROR((1-VLOOKUP(C207,'Emission Factor Methodology'!$A$25:$I$34,MATCH(D207,'Emission Factor Methodology'!$A$25:$I$25,0),0)),0)</f>
        <v>0.030000000000000027</v>
      </c>
      <c r="I207" s="43">
        <f t="shared" si="11"/>
        <v>0.0069292208166401468</v>
      </c>
    </row>
    <row r="208" spans="1:9" ht="15">
      <c r="A208" s="3">
        <f t="shared" si="9"/>
        <v>9205</v>
      </c>
      <c r="B208" s="5" t="s">
        <v>275</v>
      </c>
      <c r="C208" s="63" t="s">
        <v>15</v>
      </c>
      <c r="D208" s="85" t="s">
        <v>404</v>
      </c>
      <c r="E208" s="84">
        <f t="shared" si="10"/>
        <v>8760</v>
      </c>
      <c r="F208" s="44">
        <f>HLOOKUP(D208,'Emission Factor Methodology'!$B$6:$I$7,2,0)</f>
        <v>0.0067607430986224692</v>
      </c>
      <c r="G208" s="43">
        <f>IFERROR(VLOOKUP(C208,'Emission Factor Methodology'!$A$11:$I$21,MATCH(D208,'Emission Factor Methodology'!$A$11:$I$11,0),0),0)</f>
        <v>0.0038999999999999998</v>
      </c>
      <c r="H208" s="44">
        <f>IFERROR((1-VLOOKUP(C208,'Emission Factor Methodology'!$A$25:$I$34,MATCH(D208,'Emission Factor Methodology'!$A$25:$I$25,0),0)),0)</f>
        <v>0.030000000000000027</v>
      </c>
      <c r="I208" s="43">
        <f t="shared" si="11"/>
        <v>0.0069292208166401468</v>
      </c>
    </row>
    <row r="209" spans="1:9" ht="15">
      <c r="A209" s="3">
        <f t="shared" si="9"/>
        <v>9206</v>
      </c>
      <c r="B209" s="5" t="s">
        <v>234</v>
      </c>
      <c r="C209" s="63" t="s">
        <v>15</v>
      </c>
      <c r="D209" s="85" t="s">
        <v>404</v>
      </c>
      <c r="E209" s="84">
        <f t="shared" si="10"/>
        <v>8760</v>
      </c>
      <c r="F209" s="44">
        <f>HLOOKUP(D209,'Emission Factor Methodology'!$B$6:$I$7,2,0)</f>
        <v>0.0067607430986224692</v>
      </c>
      <c r="G209" s="43">
        <f>IFERROR(VLOOKUP(C209,'Emission Factor Methodology'!$A$11:$I$21,MATCH(D209,'Emission Factor Methodology'!$A$11:$I$11,0),0),0)</f>
        <v>0.0038999999999999998</v>
      </c>
      <c r="H209" s="44">
        <f>IFERROR((1-VLOOKUP(C209,'Emission Factor Methodology'!$A$25:$I$34,MATCH(D209,'Emission Factor Methodology'!$A$25:$I$25,0),0)),0)</f>
        <v>0.030000000000000027</v>
      </c>
      <c r="I209" s="43">
        <f t="shared" si="11"/>
        <v>0.0069292208166401468</v>
      </c>
    </row>
    <row r="210" spans="1:9" ht="15">
      <c r="A210" s="3">
        <f t="shared" si="9"/>
        <v>9207</v>
      </c>
      <c r="B210" s="5" t="s">
        <v>135</v>
      </c>
      <c r="C210" s="63" t="s">
        <v>15</v>
      </c>
      <c r="D210" s="85" t="s">
        <v>404</v>
      </c>
      <c r="E210" s="84">
        <f t="shared" si="10"/>
        <v>8760</v>
      </c>
      <c r="F210" s="44">
        <f>HLOOKUP(D210,'Emission Factor Methodology'!$B$6:$I$7,2,0)</f>
        <v>0.0067607430986224692</v>
      </c>
      <c r="G210" s="43">
        <f>IFERROR(VLOOKUP(C210,'Emission Factor Methodology'!$A$11:$I$21,MATCH(D210,'Emission Factor Methodology'!$A$11:$I$11,0),0),0)</f>
        <v>0.0038999999999999998</v>
      </c>
      <c r="H210" s="44">
        <f>IFERROR((1-VLOOKUP(C210,'Emission Factor Methodology'!$A$25:$I$34,MATCH(D210,'Emission Factor Methodology'!$A$25:$I$25,0),0)),0)</f>
        <v>0.030000000000000027</v>
      </c>
      <c r="I210" s="43">
        <f t="shared" si="11"/>
        <v>0.0069292208166401468</v>
      </c>
    </row>
    <row r="211" spans="1:9" ht="15">
      <c r="A211" s="3">
        <f t="shared" si="9"/>
        <v>9208</v>
      </c>
      <c r="B211" s="5" t="s">
        <v>232</v>
      </c>
      <c r="C211" s="69" t="s">
        <v>15</v>
      </c>
      <c r="D211" s="85" t="s">
        <v>404</v>
      </c>
      <c r="E211" s="84">
        <f t="shared" si="10"/>
        <v>8760</v>
      </c>
      <c r="F211" s="44">
        <f>HLOOKUP(D211,'Emission Factor Methodology'!$B$6:$I$7,2,0)</f>
        <v>0.0067607430986224692</v>
      </c>
      <c r="G211" s="43">
        <f>IFERROR(VLOOKUP(C211,'Emission Factor Methodology'!$A$11:$I$21,MATCH(D211,'Emission Factor Methodology'!$A$11:$I$11,0),0),0)</f>
        <v>0.0038999999999999998</v>
      </c>
      <c r="H211" s="44">
        <f>IFERROR((1-VLOOKUP(C211,'Emission Factor Methodology'!$A$25:$I$34,MATCH(D211,'Emission Factor Methodology'!$A$25:$I$25,0),0)),0)</f>
        <v>0.030000000000000027</v>
      </c>
      <c r="I211" s="43">
        <f t="shared" si="11"/>
        <v>0.0069292208166401468</v>
      </c>
    </row>
    <row r="212" spans="1:9" ht="15">
      <c r="A212" s="3">
        <f t="shared" si="9"/>
        <v>9209</v>
      </c>
      <c r="B212" s="5" t="s">
        <v>234</v>
      </c>
      <c r="C212" s="63" t="s">
        <v>15</v>
      </c>
      <c r="D212" s="85" t="s">
        <v>404</v>
      </c>
      <c r="E212" s="84">
        <f t="shared" si="10"/>
        <v>8760</v>
      </c>
      <c r="F212" s="44">
        <f>HLOOKUP(D212,'Emission Factor Methodology'!$B$6:$I$7,2,0)</f>
        <v>0.0067607430986224692</v>
      </c>
      <c r="G212" s="43">
        <f>IFERROR(VLOOKUP(C212,'Emission Factor Methodology'!$A$11:$I$21,MATCH(D212,'Emission Factor Methodology'!$A$11:$I$11,0),0),0)</f>
        <v>0.0038999999999999998</v>
      </c>
      <c r="H212" s="44">
        <f>IFERROR((1-VLOOKUP(C212,'Emission Factor Methodology'!$A$25:$I$34,MATCH(D212,'Emission Factor Methodology'!$A$25:$I$25,0),0)),0)</f>
        <v>0.030000000000000027</v>
      </c>
      <c r="I212" s="43">
        <f t="shared" si="11"/>
        <v>0.0069292208166401468</v>
      </c>
    </row>
    <row r="213" spans="1:9" ht="15">
      <c r="A213" s="3">
        <f t="shared" si="9"/>
        <v>9210</v>
      </c>
      <c r="B213" s="5" t="s">
        <v>234</v>
      </c>
      <c r="C213" s="63" t="s">
        <v>15</v>
      </c>
      <c r="D213" s="85" t="s">
        <v>404</v>
      </c>
      <c r="E213" s="84">
        <f t="shared" si="10"/>
        <v>8760</v>
      </c>
      <c r="F213" s="44">
        <f>HLOOKUP(D213,'Emission Factor Methodology'!$B$6:$I$7,2,0)</f>
        <v>0.0067607430986224692</v>
      </c>
      <c r="G213" s="43">
        <f>IFERROR(VLOOKUP(C213,'Emission Factor Methodology'!$A$11:$I$21,MATCH(D213,'Emission Factor Methodology'!$A$11:$I$11,0),0),0)</f>
        <v>0.0038999999999999998</v>
      </c>
      <c r="H213" s="44">
        <f>IFERROR((1-VLOOKUP(C213,'Emission Factor Methodology'!$A$25:$I$34,MATCH(D213,'Emission Factor Methodology'!$A$25:$I$25,0),0)),0)</f>
        <v>0.030000000000000027</v>
      </c>
      <c r="I213" s="43">
        <f t="shared" si="11"/>
        <v>0.0069292208166401468</v>
      </c>
    </row>
    <row r="214" spans="1:9" ht="15">
      <c r="A214" s="3">
        <f t="shared" si="9"/>
        <v>9211</v>
      </c>
      <c r="B214" s="5" t="s">
        <v>275</v>
      </c>
      <c r="C214" s="63" t="s">
        <v>15</v>
      </c>
      <c r="D214" s="85" t="s">
        <v>404</v>
      </c>
      <c r="E214" s="84">
        <f t="shared" si="10"/>
        <v>8760</v>
      </c>
      <c r="F214" s="44">
        <f>HLOOKUP(D214,'Emission Factor Methodology'!$B$6:$I$7,2,0)</f>
        <v>0.0067607430986224692</v>
      </c>
      <c r="G214" s="43">
        <f>IFERROR(VLOOKUP(C214,'Emission Factor Methodology'!$A$11:$I$21,MATCH(D214,'Emission Factor Methodology'!$A$11:$I$11,0),0),0)</f>
        <v>0.0038999999999999998</v>
      </c>
      <c r="H214" s="44">
        <f>IFERROR((1-VLOOKUP(C214,'Emission Factor Methodology'!$A$25:$I$34,MATCH(D214,'Emission Factor Methodology'!$A$25:$I$25,0),0)),0)</f>
        <v>0.030000000000000027</v>
      </c>
      <c r="I214" s="43">
        <f t="shared" si="11"/>
        <v>0.0069292208166401468</v>
      </c>
    </row>
    <row r="215" spans="1:9" ht="15">
      <c r="A215" s="3">
        <f t="shared" si="9"/>
        <v>9212</v>
      </c>
      <c r="B215" s="5" t="s">
        <v>232</v>
      </c>
      <c r="C215" s="69" t="s">
        <v>15</v>
      </c>
      <c r="D215" s="85" t="s">
        <v>404</v>
      </c>
      <c r="E215" s="84">
        <f t="shared" si="10"/>
        <v>8760</v>
      </c>
      <c r="F215" s="44">
        <f>HLOOKUP(D215,'Emission Factor Methodology'!$B$6:$I$7,2,0)</f>
        <v>0.0067607430986224692</v>
      </c>
      <c r="G215" s="43">
        <f>IFERROR(VLOOKUP(C215,'Emission Factor Methodology'!$A$11:$I$21,MATCH(D215,'Emission Factor Methodology'!$A$11:$I$11,0),0),0)</f>
        <v>0.0038999999999999998</v>
      </c>
      <c r="H215" s="44">
        <f>IFERROR((1-VLOOKUP(C215,'Emission Factor Methodology'!$A$25:$I$34,MATCH(D215,'Emission Factor Methodology'!$A$25:$I$25,0),0)),0)</f>
        <v>0.030000000000000027</v>
      </c>
      <c r="I215" s="43">
        <f t="shared" si="11"/>
        <v>0.0069292208166401468</v>
      </c>
    </row>
    <row r="216" spans="1:9" ht="15">
      <c r="A216" s="3">
        <f t="shared" si="9"/>
        <v>9213</v>
      </c>
      <c r="B216" s="5" t="s">
        <v>275</v>
      </c>
      <c r="C216" s="63" t="s">
        <v>15</v>
      </c>
      <c r="D216" s="85" t="s">
        <v>404</v>
      </c>
      <c r="E216" s="84">
        <f t="shared" si="10"/>
        <v>8760</v>
      </c>
      <c r="F216" s="44">
        <f>HLOOKUP(D216,'Emission Factor Methodology'!$B$6:$I$7,2,0)</f>
        <v>0.0067607430986224692</v>
      </c>
      <c r="G216" s="43">
        <f>IFERROR(VLOOKUP(C216,'Emission Factor Methodology'!$A$11:$I$21,MATCH(D216,'Emission Factor Methodology'!$A$11:$I$11,0),0),0)</f>
        <v>0.0038999999999999998</v>
      </c>
      <c r="H216" s="44">
        <f>IFERROR((1-VLOOKUP(C216,'Emission Factor Methodology'!$A$25:$I$34,MATCH(D216,'Emission Factor Methodology'!$A$25:$I$25,0),0)),0)</f>
        <v>0.030000000000000027</v>
      </c>
      <c r="I216" s="43">
        <f t="shared" si="11"/>
        <v>0.0069292208166401468</v>
      </c>
    </row>
    <row r="217" spans="1:9" ht="15">
      <c r="A217" s="3">
        <f t="shared" si="9"/>
        <v>9214</v>
      </c>
      <c r="B217" s="5" t="s">
        <v>234</v>
      </c>
      <c r="C217" s="63" t="s">
        <v>15</v>
      </c>
      <c r="D217" s="85" t="s">
        <v>404</v>
      </c>
      <c r="E217" s="84">
        <f t="shared" si="10"/>
        <v>8760</v>
      </c>
      <c r="F217" s="44">
        <f>HLOOKUP(D217,'Emission Factor Methodology'!$B$6:$I$7,2,0)</f>
        <v>0.0067607430986224692</v>
      </c>
      <c r="G217" s="43">
        <f>IFERROR(VLOOKUP(C217,'Emission Factor Methodology'!$A$11:$I$21,MATCH(D217,'Emission Factor Methodology'!$A$11:$I$11,0),0),0)</f>
        <v>0.0038999999999999998</v>
      </c>
      <c r="H217" s="44">
        <f>IFERROR((1-VLOOKUP(C217,'Emission Factor Methodology'!$A$25:$I$34,MATCH(D217,'Emission Factor Methodology'!$A$25:$I$25,0),0)),0)</f>
        <v>0.030000000000000027</v>
      </c>
      <c r="I217" s="43">
        <f t="shared" si="11"/>
        <v>0.0069292208166401468</v>
      </c>
    </row>
    <row r="218" spans="1:9" ht="15">
      <c r="A218" s="3">
        <f t="shared" si="9"/>
        <v>9215</v>
      </c>
      <c r="B218" s="5" t="s">
        <v>135</v>
      </c>
      <c r="C218" s="63" t="s">
        <v>15</v>
      </c>
      <c r="D218" s="85" t="s">
        <v>404</v>
      </c>
      <c r="E218" s="84">
        <f t="shared" si="10"/>
        <v>8760</v>
      </c>
      <c r="F218" s="44">
        <f>HLOOKUP(D218,'Emission Factor Methodology'!$B$6:$I$7,2,0)</f>
        <v>0.0067607430986224692</v>
      </c>
      <c r="G218" s="43">
        <f>IFERROR(VLOOKUP(C218,'Emission Factor Methodology'!$A$11:$I$21,MATCH(D218,'Emission Factor Methodology'!$A$11:$I$11,0),0),0)</f>
        <v>0.0038999999999999998</v>
      </c>
      <c r="H218" s="44">
        <f>IFERROR((1-VLOOKUP(C218,'Emission Factor Methodology'!$A$25:$I$34,MATCH(D218,'Emission Factor Methodology'!$A$25:$I$25,0),0)),0)</f>
        <v>0.030000000000000027</v>
      </c>
      <c r="I218" s="43">
        <f t="shared" si="11"/>
        <v>0.0069292208166401468</v>
      </c>
    </row>
    <row r="219" spans="1:9" ht="15">
      <c r="A219" s="3">
        <f t="shared" si="9"/>
        <v>9216</v>
      </c>
      <c r="B219" s="5" t="s">
        <v>232</v>
      </c>
      <c r="C219" s="69" t="s">
        <v>15</v>
      </c>
      <c r="D219" s="85" t="s">
        <v>404</v>
      </c>
      <c r="E219" s="84">
        <f t="shared" si="10"/>
        <v>8760</v>
      </c>
      <c r="F219" s="44">
        <f>HLOOKUP(D219,'Emission Factor Methodology'!$B$6:$I$7,2,0)</f>
        <v>0.0067607430986224692</v>
      </c>
      <c r="G219" s="43">
        <f>IFERROR(VLOOKUP(C219,'Emission Factor Methodology'!$A$11:$I$21,MATCH(D219,'Emission Factor Methodology'!$A$11:$I$11,0),0),0)</f>
        <v>0.0038999999999999998</v>
      </c>
      <c r="H219" s="44">
        <f>IFERROR((1-VLOOKUP(C219,'Emission Factor Methodology'!$A$25:$I$34,MATCH(D219,'Emission Factor Methodology'!$A$25:$I$25,0),0)),0)</f>
        <v>0.030000000000000027</v>
      </c>
      <c r="I219" s="43">
        <f t="shared" si="11"/>
        <v>0.0069292208166401468</v>
      </c>
    </row>
    <row r="220" spans="1:9" ht="15">
      <c r="A220" s="3">
        <f t="shared" si="9"/>
        <v>9217</v>
      </c>
      <c r="B220" s="5" t="s">
        <v>271</v>
      </c>
      <c r="C220" s="63" t="s">
        <v>12</v>
      </c>
      <c r="D220" s="85" t="s">
        <v>404</v>
      </c>
      <c r="E220" s="84">
        <f t="shared" si="10"/>
        <v>8760</v>
      </c>
      <c r="F220" s="44">
        <f>HLOOKUP(D220,'Emission Factor Methodology'!$B$6:$I$7,2,0)</f>
        <v>0.0067607430986224692</v>
      </c>
      <c r="G220" s="43">
        <f>IFERROR(VLOOKUP(C220,'Emission Factor Methodology'!$A$11:$I$21,MATCH(D220,'Emission Factor Methodology'!$A$11:$I$11,0),0),0)</f>
        <v>0.0132</v>
      </c>
      <c r="H220" s="44">
        <f>IFERROR((1-VLOOKUP(C220,'Emission Factor Methodology'!$A$25:$I$34,MATCH(D220,'Emission Factor Methodology'!$A$25:$I$25,0),0)),0)</f>
        <v>0.030000000000000027</v>
      </c>
      <c r="I220" s="43">
        <f t="shared" si="11"/>
        <v>0.023452747379397423</v>
      </c>
    </row>
    <row r="221" spans="1:9" ht="15">
      <c r="A221" s="3">
        <f t="shared" si="9"/>
        <v>9218</v>
      </c>
      <c r="B221" s="5" t="s">
        <v>213</v>
      </c>
      <c r="C221" s="69" t="s">
        <v>15</v>
      </c>
      <c r="D221" s="85" t="s">
        <v>404</v>
      </c>
      <c r="E221" s="84">
        <f t="shared" si="10"/>
        <v>8760</v>
      </c>
      <c r="F221" s="44">
        <f>HLOOKUP(D221,'Emission Factor Methodology'!$B$6:$I$7,2,0)</f>
        <v>0.0067607430986224692</v>
      </c>
      <c r="G221" s="43">
        <f>IFERROR(VLOOKUP(C221,'Emission Factor Methodology'!$A$11:$I$21,MATCH(D221,'Emission Factor Methodology'!$A$11:$I$11,0),0),0)</f>
        <v>0.0038999999999999998</v>
      </c>
      <c r="H221" s="44">
        <f>IFERROR((1-VLOOKUP(C221,'Emission Factor Methodology'!$A$25:$I$34,MATCH(D221,'Emission Factor Methodology'!$A$25:$I$25,0),0)),0)</f>
        <v>0.030000000000000027</v>
      </c>
      <c r="I221" s="43">
        <f t="shared" si="11"/>
        <v>0.0069292208166401468</v>
      </c>
    </row>
    <row r="222" spans="1:9" ht="15">
      <c r="A222" s="3">
        <f t="shared" si="9"/>
        <v>9219</v>
      </c>
      <c r="B222" s="5" t="s">
        <v>140</v>
      </c>
      <c r="C222" s="63" t="s">
        <v>15</v>
      </c>
      <c r="D222" s="85" t="s">
        <v>404</v>
      </c>
      <c r="E222" s="84">
        <f t="shared" si="10"/>
        <v>8760</v>
      </c>
      <c r="F222" s="44">
        <f>HLOOKUP(D222,'Emission Factor Methodology'!$B$6:$I$7,2,0)</f>
        <v>0.0067607430986224692</v>
      </c>
      <c r="G222" s="43">
        <f>IFERROR(VLOOKUP(C222,'Emission Factor Methodology'!$A$11:$I$21,MATCH(D222,'Emission Factor Methodology'!$A$11:$I$11,0),0),0)</f>
        <v>0.0038999999999999998</v>
      </c>
      <c r="H222" s="44">
        <f>IFERROR((1-VLOOKUP(C222,'Emission Factor Methodology'!$A$25:$I$34,MATCH(D222,'Emission Factor Methodology'!$A$25:$I$25,0),0)),0)</f>
        <v>0.030000000000000027</v>
      </c>
      <c r="I222" s="43">
        <f t="shared" si="11"/>
        <v>0.0069292208166401468</v>
      </c>
    </row>
    <row r="223" spans="1:9" ht="15">
      <c r="A223" s="3">
        <f t="shared" si="9"/>
        <v>9220</v>
      </c>
      <c r="B223" s="5" t="s">
        <v>373</v>
      </c>
      <c r="C223" s="63" t="s">
        <v>12</v>
      </c>
      <c r="D223" s="85" t="s">
        <v>404</v>
      </c>
      <c r="E223" s="84">
        <f t="shared" si="10"/>
        <v>8760</v>
      </c>
      <c r="F223" s="44">
        <f>HLOOKUP(D223,'Emission Factor Methodology'!$B$6:$I$7,2,0)</f>
        <v>0.0067607430986224692</v>
      </c>
      <c r="G223" s="43">
        <f>IFERROR(VLOOKUP(C223,'Emission Factor Methodology'!$A$11:$I$21,MATCH(D223,'Emission Factor Methodology'!$A$11:$I$11,0),0),0)</f>
        <v>0.0132</v>
      </c>
      <c r="H223" s="44">
        <f>IFERROR((1-VLOOKUP(C223,'Emission Factor Methodology'!$A$25:$I$34,MATCH(D223,'Emission Factor Methodology'!$A$25:$I$25,0),0)),0)</f>
        <v>0.030000000000000027</v>
      </c>
      <c r="I223" s="43">
        <f t="shared" si="11"/>
        <v>0.023452747379397423</v>
      </c>
    </row>
    <row r="224" spans="1:9" ht="15">
      <c r="A224" s="3">
        <f t="shared" si="9"/>
        <v>9221</v>
      </c>
      <c r="B224" s="5" t="s">
        <v>386</v>
      </c>
      <c r="C224" s="63" t="s">
        <v>15</v>
      </c>
      <c r="D224" s="85" t="s">
        <v>404</v>
      </c>
      <c r="E224" s="84">
        <f t="shared" si="10"/>
        <v>8760</v>
      </c>
      <c r="F224" s="44">
        <f>HLOOKUP(D224,'Emission Factor Methodology'!$B$6:$I$7,2,0)</f>
        <v>0.0067607430986224692</v>
      </c>
      <c r="G224" s="43">
        <f>IFERROR(VLOOKUP(C224,'Emission Factor Methodology'!$A$11:$I$21,MATCH(D224,'Emission Factor Methodology'!$A$11:$I$11,0),0),0)</f>
        <v>0.0038999999999999998</v>
      </c>
      <c r="H224" s="44">
        <f>IFERROR((1-VLOOKUP(C224,'Emission Factor Methodology'!$A$25:$I$34,MATCH(D224,'Emission Factor Methodology'!$A$25:$I$25,0),0)),0)</f>
        <v>0.030000000000000027</v>
      </c>
      <c r="I224" s="43">
        <f t="shared" si="11"/>
        <v>0.0069292208166401468</v>
      </c>
    </row>
    <row r="225" spans="1:9" ht="15">
      <c r="A225" s="3">
        <f t="shared" si="9"/>
        <v>9222</v>
      </c>
      <c r="B225" s="5" t="s">
        <v>104</v>
      </c>
      <c r="C225" s="63" t="s">
        <v>15</v>
      </c>
      <c r="D225" s="85" t="s">
        <v>404</v>
      </c>
      <c r="E225" s="84">
        <f t="shared" si="10"/>
        <v>8760</v>
      </c>
      <c r="F225" s="44">
        <f>HLOOKUP(D225,'Emission Factor Methodology'!$B$6:$I$7,2,0)</f>
        <v>0.0067607430986224692</v>
      </c>
      <c r="G225" s="43">
        <f>IFERROR(VLOOKUP(C225,'Emission Factor Methodology'!$A$11:$I$21,MATCH(D225,'Emission Factor Methodology'!$A$11:$I$11,0),0),0)</f>
        <v>0.0038999999999999998</v>
      </c>
      <c r="H225" s="44">
        <f>IFERROR((1-VLOOKUP(C225,'Emission Factor Methodology'!$A$25:$I$34,MATCH(D225,'Emission Factor Methodology'!$A$25:$I$25,0),0)),0)</f>
        <v>0.030000000000000027</v>
      </c>
      <c r="I225" s="43">
        <f t="shared" si="11"/>
        <v>0.0069292208166401468</v>
      </c>
    </row>
    <row r="226" spans="1:9" ht="15">
      <c r="A226" s="3">
        <f t="shared" si="9"/>
        <v>9223</v>
      </c>
      <c r="B226" s="5" t="s">
        <v>280</v>
      </c>
      <c r="C226" s="63" t="s">
        <v>15</v>
      </c>
      <c r="D226" s="85" t="s">
        <v>404</v>
      </c>
      <c r="E226" s="84">
        <f t="shared" si="10"/>
        <v>8760</v>
      </c>
      <c r="F226" s="44">
        <f>HLOOKUP(D226,'Emission Factor Methodology'!$B$6:$I$7,2,0)</f>
        <v>0.0067607430986224692</v>
      </c>
      <c r="G226" s="43">
        <f>IFERROR(VLOOKUP(C226,'Emission Factor Methodology'!$A$11:$I$21,MATCH(D226,'Emission Factor Methodology'!$A$11:$I$11,0),0),0)</f>
        <v>0.0038999999999999998</v>
      </c>
      <c r="H226" s="44">
        <f>IFERROR((1-VLOOKUP(C226,'Emission Factor Methodology'!$A$25:$I$34,MATCH(D226,'Emission Factor Methodology'!$A$25:$I$25,0),0)),0)</f>
        <v>0.030000000000000027</v>
      </c>
      <c r="I226" s="43">
        <f t="shared" si="11"/>
        <v>0.0069292208166401468</v>
      </c>
    </row>
    <row r="227" spans="1:9" ht="15">
      <c r="A227" s="3">
        <f t="shared" si="9"/>
        <v>9224</v>
      </c>
      <c r="B227" s="5" t="s">
        <v>387</v>
      </c>
      <c r="C227" s="63" t="s">
        <v>15</v>
      </c>
      <c r="D227" s="85" t="s">
        <v>404</v>
      </c>
      <c r="E227" s="84">
        <f t="shared" si="10"/>
        <v>8760</v>
      </c>
      <c r="F227" s="44">
        <f>HLOOKUP(D227,'Emission Factor Methodology'!$B$6:$I$7,2,0)</f>
        <v>0.0067607430986224692</v>
      </c>
      <c r="G227" s="43">
        <f>IFERROR(VLOOKUP(C227,'Emission Factor Methodology'!$A$11:$I$21,MATCH(D227,'Emission Factor Methodology'!$A$11:$I$11,0),0),0)</f>
        <v>0.0038999999999999998</v>
      </c>
      <c r="H227" s="44">
        <f>IFERROR((1-VLOOKUP(C227,'Emission Factor Methodology'!$A$25:$I$34,MATCH(D227,'Emission Factor Methodology'!$A$25:$I$25,0),0)),0)</f>
        <v>0.030000000000000027</v>
      </c>
      <c r="I227" s="43">
        <f t="shared" si="11"/>
        <v>0.0069292208166401468</v>
      </c>
    </row>
    <row r="228" spans="1:9" ht="15">
      <c r="A228" s="3">
        <f t="shared" si="9"/>
        <v>9225</v>
      </c>
      <c r="B228" s="5" t="s">
        <v>260</v>
      </c>
      <c r="C228" s="69" t="s">
        <v>15</v>
      </c>
      <c r="D228" s="85" t="s">
        <v>404</v>
      </c>
      <c r="E228" s="84">
        <f t="shared" si="10"/>
        <v>8760</v>
      </c>
      <c r="F228" s="44">
        <f>HLOOKUP(D228,'Emission Factor Methodology'!$B$6:$I$7,2,0)</f>
        <v>0.0067607430986224692</v>
      </c>
      <c r="G228" s="43">
        <f>IFERROR(VLOOKUP(C228,'Emission Factor Methodology'!$A$11:$I$21,MATCH(D228,'Emission Factor Methodology'!$A$11:$I$11,0),0),0)</f>
        <v>0.0038999999999999998</v>
      </c>
      <c r="H228" s="44">
        <f>IFERROR((1-VLOOKUP(C228,'Emission Factor Methodology'!$A$25:$I$34,MATCH(D228,'Emission Factor Methodology'!$A$25:$I$25,0),0)),0)</f>
        <v>0.030000000000000027</v>
      </c>
      <c r="I228" s="43">
        <f t="shared" si="11"/>
        <v>0.0069292208166401468</v>
      </c>
    </row>
    <row r="229" spans="1:9" ht="15">
      <c r="A229" s="3">
        <f t="shared" si="9"/>
        <v>9226</v>
      </c>
      <c r="B229" s="5" t="s">
        <v>388</v>
      </c>
      <c r="C229" s="63" t="s">
        <v>15</v>
      </c>
      <c r="D229" s="85" t="s">
        <v>404</v>
      </c>
      <c r="E229" s="84">
        <f t="shared" si="10"/>
        <v>8760</v>
      </c>
      <c r="F229" s="44">
        <f>HLOOKUP(D229,'Emission Factor Methodology'!$B$6:$I$7,2,0)</f>
        <v>0.0067607430986224692</v>
      </c>
      <c r="G229" s="43">
        <f>IFERROR(VLOOKUP(C229,'Emission Factor Methodology'!$A$11:$I$21,MATCH(D229,'Emission Factor Methodology'!$A$11:$I$11,0),0),0)</f>
        <v>0.0038999999999999998</v>
      </c>
      <c r="H229" s="44">
        <f>IFERROR((1-VLOOKUP(C229,'Emission Factor Methodology'!$A$25:$I$34,MATCH(D229,'Emission Factor Methodology'!$A$25:$I$25,0),0)),0)</f>
        <v>0.030000000000000027</v>
      </c>
      <c r="I229" s="43">
        <f t="shared" si="11"/>
        <v>0.0069292208166401468</v>
      </c>
    </row>
    <row r="230" spans="1:9" ht="15">
      <c r="A230" s="3">
        <f t="shared" si="9"/>
        <v>9227</v>
      </c>
      <c r="B230" s="5" t="s">
        <v>260</v>
      </c>
      <c r="C230" s="69" t="s">
        <v>15</v>
      </c>
      <c r="D230" s="85" t="s">
        <v>404</v>
      </c>
      <c r="E230" s="84">
        <f t="shared" si="10"/>
        <v>8760</v>
      </c>
      <c r="F230" s="44">
        <f>HLOOKUP(D230,'Emission Factor Methodology'!$B$6:$I$7,2,0)</f>
        <v>0.0067607430986224692</v>
      </c>
      <c r="G230" s="43">
        <f>IFERROR(VLOOKUP(C230,'Emission Factor Methodology'!$A$11:$I$21,MATCH(D230,'Emission Factor Methodology'!$A$11:$I$11,0),0),0)</f>
        <v>0.0038999999999999998</v>
      </c>
      <c r="H230" s="44">
        <f>IFERROR((1-VLOOKUP(C230,'Emission Factor Methodology'!$A$25:$I$34,MATCH(D230,'Emission Factor Methodology'!$A$25:$I$25,0),0)),0)</f>
        <v>0.030000000000000027</v>
      </c>
      <c r="I230" s="43">
        <f t="shared" si="11"/>
        <v>0.0069292208166401468</v>
      </c>
    </row>
    <row r="231" spans="1:9" ht="15">
      <c r="A231" s="3">
        <f t="shared" si="9"/>
        <v>9228</v>
      </c>
      <c r="B231" s="5" t="s">
        <v>386</v>
      </c>
      <c r="C231" s="63" t="s">
        <v>15</v>
      </c>
      <c r="D231" s="85" t="s">
        <v>404</v>
      </c>
      <c r="E231" s="84">
        <f t="shared" si="10"/>
        <v>8760</v>
      </c>
      <c r="F231" s="44">
        <f>HLOOKUP(D231,'Emission Factor Methodology'!$B$6:$I$7,2,0)</f>
        <v>0.0067607430986224692</v>
      </c>
      <c r="G231" s="43">
        <f>IFERROR(VLOOKUP(C231,'Emission Factor Methodology'!$A$11:$I$21,MATCH(D231,'Emission Factor Methodology'!$A$11:$I$11,0),0),0)</f>
        <v>0.0038999999999999998</v>
      </c>
      <c r="H231" s="44">
        <f>IFERROR((1-VLOOKUP(C231,'Emission Factor Methodology'!$A$25:$I$34,MATCH(D231,'Emission Factor Methodology'!$A$25:$I$25,0),0)),0)</f>
        <v>0.030000000000000027</v>
      </c>
      <c r="I231" s="43">
        <f t="shared" si="11"/>
        <v>0.0069292208166401468</v>
      </c>
    </row>
    <row r="232" spans="1:9" ht="15">
      <c r="A232" s="3">
        <f t="shared" si="9"/>
        <v>9229</v>
      </c>
      <c r="B232" s="5" t="s">
        <v>280</v>
      </c>
      <c r="C232" s="63" t="s">
        <v>15</v>
      </c>
      <c r="D232" s="85" t="s">
        <v>404</v>
      </c>
      <c r="E232" s="84">
        <f t="shared" si="10"/>
        <v>8760</v>
      </c>
      <c r="F232" s="44">
        <f>HLOOKUP(D232,'Emission Factor Methodology'!$B$6:$I$7,2,0)</f>
        <v>0.0067607430986224692</v>
      </c>
      <c r="G232" s="43">
        <f>IFERROR(VLOOKUP(C232,'Emission Factor Methodology'!$A$11:$I$21,MATCH(D232,'Emission Factor Methodology'!$A$11:$I$11,0),0),0)</f>
        <v>0.0038999999999999998</v>
      </c>
      <c r="H232" s="44">
        <f>IFERROR((1-VLOOKUP(C232,'Emission Factor Methodology'!$A$25:$I$34,MATCH(D232,'Emission Factor Methodology'!$A$25:$I$25,0),0)),0)</f>
        <v>0.030000000000000027</v>
      </c>
      <c r="I232" s="43">
        <f t="shared" si="11"/>
        <v>0.0069292208166401468</v>
      </c>
    </row>
    <row r="233" spans="1:9" ht="15">
      <c r="A233" s="3">
        <f t="shared" si="9"/>
        <v>9230</v>
      </c>
      <c r="B233" s="5" t="s">
        <v>141</v>
      </c>
      <c r="C233" s="63" t="s">
        <v>15</v>
      </c>
      <c r="D233" s="85" t="s">
        <v>404</v>
      </c>
      <c r="E233" s="84">
        <f t="shared" si="10"/>
        <v>8760</v>
      </c>
      <c r="F233" s="44">
        <f>HLOOKUP(D233,'Emission Factor Methodology'!$B$6:$I$7,2,0)</f>
        <v>0.0067607430986224692</v>
      </c>
      <c r="G233" s="43">
        <f>IFERROR(VLOOKUP(C233,'Emission Factor Methodology'!$A$11:$I$21,MATCH(D233,'Emission Factor Methodology'!$A$11:$I$11,0),0),0)</f>
        <v>0.0038999999999999998</v>
      </c>
      <c r="H233" s="44">
        <f>IFERROR((1-VLOOKUP(C233,'Emission Factor Methodology'!$A$25:$I$34,MATCH(D233,'Emission Factor Methodology'!$A$25:$I$25,0),0)),0)</f>
        <v>0.030000000000000027</v>
      </c>
      <c r="I233" s="43">
        <f t="shared" si="11"/>
        <v>0.0069292208166401468</v>
      </c>
    </row>
    <row r="234" spans="1:9" ht="15">
      <c r="A234" s="3">
        <f t="shared" si="9"/>
        <v>9231</v>
      </c>
      <c r="B234" s="5" t="s">
        <v>298</v>
      </c>
      <c r="C234" s="69" t="s">
        <v>15</v>
      </c>
      <c r="D234" s="85" t="s">
        <v>404</v>
      </c>
      <c r="E234" s="84">
        <f t="shared" si="10"/>
        <v>8760</v>
      </c>
      <c r="F234" s="44">
        <f>HLOOKUP(D234,'Emission Factor Methodology'!$B$6:$I$7,2,0)</f>
        <v>0.0067607430986224692</v>
      </c>
      <c r="G234" s="43">
        <f>IFERROR(VLOOKUP(C234,'Emission Factor Methodology'!$A$11:$I$21,MATCH(D234,'Emission Factor Methodology'!$A$11:$I$11,0),0),0)</f>
        <v>0.0038999999999999998</v>
      </c>
      <c r="H234" s="44">
        <f>IFERROR((1-VLOOKUP(C234,'Emission Factor Methodology'!$A$25:$I$34,MATCH(D234,'Emission Factor Methodology'!$A$25:$I$25,0),0)),0)</f>
        <v>0.030000000000000027</v>
      </c>
      <c r="I234" s="43">
        <f t="shared" si="11"/>
        <v>0.0069292208166401468</v>
      </c>
    </row>
    <row r="235" spans="1:9" ht="15">
      <c r="A235" s="3">
        <f t="shared" si="9"/>
        <v>9232</v>
      </c>
      <c r="B235" s="5" t="s">
        <v>389</v>
      </c>
      <c r="C235" s="69" t="s">
        <v>15</v>
      </c>
      <c r="D235" s="85" t="s">
        <v>404</v>
      </c>
      <c r="E235" s="84">
        <f t="shared" si="10"/>
        <v>8760</v>
      </c>
      <c r="F235" s="44">
        <f>HLOOKUP(D235,'Emission Factor Methodology'!$B$6:$I$7,2,0)</f>
        <v>0.0067607430986224692</v>
      </c>
      <c r="G235" s="43">
        <f>IFERROR(VLOOKUP(C235,'Emission Factor Methodology'!$A$11:$I$21,MATCH(D235,'Emission Factor Methodology'!$A$11:$I$11,0),0),0)</f>
        <v>0.0038999999999999998</v>
      </c>
      <c r="H235" s="44">
        <f>IFERROR((1-VLOOKUP(C235,'Emission Factor Methodology'!$A$25:$I$34,MATCH(D235,'Emission Factor Methodology'!$A$25:$I$25,0),0)),0)</f>
        <v>0.030000000000000027</v>
      </c>
      <c r="I235" s="43">
        <f t="shared" si="11"/>
        <v>0.0069292208166401468</v>
      </c>
    </row>
    <row r="236" spans="1:9" ht="15">
      <c r="A236" s="3">
        <f t="shared" si="9"/>
        <v>9233</v>
      </c>
      <c r="B236" s="5" t="s">
        <v>373</v>
      </c>
      <c r="C236" s="63" t="s">
        <v>12</v>
      </c>
      <c r="D236" s="85" t="s">
        <v>404</v>
      </c>
      <c r="E236" s="84">
        <f t="shared" si="10"/>
        <v>8760</v>
      </c>
      <c r="F236" s="44">
        <f>HLOOKUP(D236,'Emission Factor Methodology'!$B$6:$I$7,2,0)</f>
        <v>0.0067607430986224692</v>
      </c>
      <c r="G236" s="43">
        <f>IFERROR(VLOOKUP(C236,'Emission Factor Methodology'!$A$11:$I$21,MATCH(D236,'Emission Factor Methodology'!$A$11:$I$11,0),0),0)</f>
        <v>0.0132</v>
      </c>
      <c r="H236" s="44">
        <f>IFERROR((1-VLOOKUP(C236,'Emission Factor Methodology'!$A$25:$I$34,MATCH(D236,'Emission Factor Methodology'!$A$25:$I$25,0),0)),0)</f>
        <v>0.030000000000000027</v>
      </c>
      <c r="I236" s="43">
        <f t="shared" si="11"/>
        <v>0.023452747379397423</v>
      </c>
    </row>
    <row r="237" spans="1:9" ht="15">
      <c r="A237" s="3">
        <f t="shared" si="9"/>
        <v>9234</v>
      </c>
      <c r="B237" s="5" t="s">
        <v>213</v>
      </c>
      <c r="C237" s="69" t="s">
        <v>15</v>
      </c>
      <c r="D237" s="85" t="s">
        <v>404</v>
      </c>
      <c r="E237" s="84">
        <f t="shared" si="10"/>
        <v>8760</v>
      </c>
      <c r="F237" s="44">
        <f>HLOOKUP(D237,'Emission Factor Methodology'!$B$6:$I$7,2,0)</f>
        <v>0.0067607430986224692</v>
      </c>
      <c r="G237" s="43">
        <f>IFERROR(VLOOKUP(C237,'Emission Factor Methodology'!$A$11:$I$21,MATCH(D237,'Emission Factor Methodology'!$A$11:$I$11,0),0),0)</f>
        <v>0.0038999999999999998</v>
      </c>
      <c r="H237" s="44">
        <f>IFERROR((1-VLOOKUP(C237,'Emission Factor Methodology'!$A$25:$I$34,MATCH(D237,'Emission Factor Methodology'!$A$25:$I$25,0),0)),0)</f>
        <v>0.030000000000000027</v>
      </c>
      <c r="I237" s="43">
        <f t="shared" si="11"/>
        <v>0.0069292208166401468</v>
      </c>
    </row>
    <row r="238" spans="1:9" ht="15">
      <c r="A238" s="3">
        <f t="shared" si="9"/>
        <v>9235</v>
      </c>
      <c r="B238" s="5" t="s">
        <v>140</v>
      </c>
      <c r="C238" s="63" t="s">
        <v>15</v>
      </c>
      <c r="D238" s="85" t="s">
        <v>404</v>
      </c>
      <c r="E238" s="84">
        <f t="shared" si="10"/>
        <v>8760</v>
      </c>
      <c r="F238" s="44">
        <f>HLOOKUP(D238,'Emission Factor Methodology'!$B$6:$I$7,2,0)</f>
        <v>0.0067607430986224692</v>
      </c>
      <c r="G238" s="43">
        <f>IFERROR(VLOOKUP(C238,'Emission Factor Methodology'!$A$11:$I$21,MATCH(D238,'Emission Factor Methodology'!$A$11:$I$11,0),0),0)</f>
        <v>0.0038999999999999998</v>
      </c>
      <c r="H238" s="44">
        <f>IFERROR((1-VLOOKUP(C238,'Emission Factor Methodology'!$A$25:$I$34,MATCH(D238,'Emission Factor Methodology'!$A$25:$I$25,0),0)),0)</f>
        <v>0.030000000000000027</v>
      </c>
      <c r="I238" s="43">
        <f t="shared" si="11"/>
        <v>0.0069292208166401468</v>
      </c>
    </row>
    <row r="239" spans="1:9" ht="15">
      <c r="A239" s="3">
        <f t="shared" si="9"/>
        <v>9236</v>
      </c>
      <c r="B239" s="5" t="s">
        <v>213</v>
      </c>
      <c r="C239" s="69" t="s">
        <v>15</v>
      </c>
      <c r="D239" s="85" t="s">
        <v>404</v>
      </c>
      <c r="E239" s="84">
        <f t="shared" si="10"/>
        <v>8760</v>
      </c>
      <c r="F239" s="44">
        <f>HLOOKUP(D239,'Emission Factor Methodology'!$B$6:$I$7,2,0)</f>
        <v>0.0067607430986224692</v>
      </c>
      <c r="G239" s="43">
        <f>IFERROR(VLOOKUP(C239,'Emission Factor Methodology'!$A$11:$I$21,MATCH(D239,'Emission Factor Methodology'!$A$11:$I$11,0),0),0)</f>
        <v>0.0038999999999999998</v>
      </c>
      <c r="H239" s="44">
        <f>IFERROR((1-VLOOKUP(C239,'Emission Factor Methodology'!$A$25:$I$34,MATCH(D239,'Emission Factor Methodology'!$A$25:$I$25,0),0)),0)</f>
        <v>0.030000000000000027</v>
      </c>
      <c r="I239" s="43">
        <f t="shared" si="11"/>
        <v>0.0069292208166401468</v>
      </c>
    </row>
    <row r="240" spans="1:9" ht="15">
      <c r="A240" s="3">
        <f t="shared" si="9"/>
        <v>9237</v>
      </c>
      <c r="B240" s="5" t="s">
        <v>386</v>
      </c>
      <c r="C240" s="63" t="s">
        <v>15</v>
      </c>
      <c r="D240" s="85" t="s">
        <v>404</v>
      </c>
      <c r="E240" s="84">
        <f t="shared" si="10"/>
        <v>8760</v>
      </c>
      <c r="F240" s="44">
        <f>HLOOKUP(D240,'Emission Factor Methodology'!$B$6:$I$7,2,0)</f>
        <v>0.0067607430986224692</v>
      </c>
      <c r="G240" s="43">
        <f>IFERROR(VLOOKUP(C240,'Emission Factor Methodology'!$A$11:$I$21,MATCH(D240,'Emission Factor Methodology'!$A$11:$I$11,0),0),0)</f>
        <v>0.0038999999999999998</v>
      </c>
      <c r="H240" s="44">
        <f>IFERROR((1-VLOOKUP(C240,'Emission Factor Methodology'!$A$25:$I$34,MATCH(D240,'Emission Factor Methodology'!$A$25:$I$25,0),0)),0)</f>
        <v>0.030000000000000027</v>
      </c>
      <c r="I240" s="43">
        <f t="shared" si="11"/>
        <v>0.0069292208166401468</v>
      </c>
    </row>
    <row r="241" spans="1:9" ht="15">
      <c r="A241" s="3">
        <f t="shared" si="9"/>
        <v>9238</v>
      </c>
      <c r="B241" s="5" t="s">
        <v>104</v>
      </c>
      <c r="C241" s="63" t="s">
        <v>15</v>
      </c>
      <c r="D241" s="85" t="s">
        <v>404</v>
      </c>
      <c r="E241" s="84">
        <f t="shared" si="10"/>
        <v>8760</v>
      </c>
      <c r="F241" s="44">
        <f>HLOOKUP(D241,'Emission Factor Methodology'!$B$6:$I$7,2,0)</f>
        <v>0.0067607430986224692</v>
      </c>
      <c r="G241" s="43">
        <f>IFERROR(VLOOKUP(C241,'Emission Factor Methodology'!$A$11:$I$21,MATCH(D241,'Emission Factor Methodology'!$A$11:$I$11,0),0),0)</f>
        <v>0.0038999999999999998</v>
      </c>
      <c r="H241" s="44">
        <f>IFERROR((1-VLOOKUP(C241,'Emission Factor Methodology'!$A$25:$I$34,MATCH(D241,'Emission Factor Methodology'!$A$25:$I$25,0),0)),0)</f>
        <v>0.030000000000000027</v>
      </c>
      <c r="I241" s="43">
        <f t="shared" si="11"/>
        <v>0.0069292208166401468</v>
      </c>
    </row>
    <row r="242" spans="1:9" ht="15">
      <c r="A242" s="3">
        <f t="shared" si="9"/>
        <v>9239</v>
      </c>
      <c r="B242" s="5" t="s">
        <v>390</v>
      </c>
      <c r="C242" s="63" t="s">
        <v>15</v>
      </c>
      <c r="D242" s="85" t="s">
        <v>404</v>
      </c>
      <c r="E242" s="84">
        <f t="shared" si="10"/>
        <v>8760</v>
      </c>
      <c r="F242" s="44">
        <f>HLOOKUP(D242,'Emission Factor Methodology'!$B$6:$I$7,2,0)</f>
        <v>0.0067607430986224692</v>
      </c>
      <c r="G242" s="43">
        <f>IFERROR(VLOOKUP(C242,'Emission Factor Methodology'!$A$11:$I$21,MATCH(D242,'Emission Factor Methodology'!$A$11:$I$11,0),0),0)</f>
        <v>0.0038999999999999998</v>
      </c>
      <c r="H242" s="44">
        <f>IFERROR((1-VLOOKUP(C242,'Emission Factor Methodology'!$A$25:$I$34,MATCH(D242,'Emission Factor Methodology'!$A$25:$I$25,0),0)),0)</f>
        <v>0.030000000000000027</v>
      </c>
      <c r="I242" s="43">
        <f t="shared" si="11"/>
        <v>0.0069292208166401468</v>
      </c>
    </row>
    <row r="243" spans="1:9" ht="15">
      <c r="A243" s="3">
        <f t="shared" si="9"/>
        <v>9240</v>
      </c>
      <c r="B243" s="5" t="s">
        <v>260</v>
      </c>
      <c r="C243" s="69" t="s">
        <v>15</v>
      </c>
      <c r="D243" s="85" t="s">
        <v>404</v>
      </c>
      <c r="E243" s="84">
        <f t="shared" si="10"/>
        <v>8760</v>
      </c>
      <c r="F243" s="44">
        <f>HLOOKUP(D243,'Emission Factor Methodology'!$B$6:$I$7,2,0)</f>
        <v>0.0067607430986224692</v>
      </c>
      <c r="G243" s="43">
        <f>IFERROR(VLOOKUP(C243,'Emission Factor Methodology'!$A$11:$I$21,MATCH(D243,'Emission Factor Methodology'!$A$11:$I$11,0),0),0)</f>
        <v>0.0038999999999999998</v>
      </c>
      <c r="H243" s="44">
        <f>IFERROR((1-VLOOKUP(C243,'Emission Factor Methodology'!$A$25:$I$34,MATCH(D243,'Emission Factor Methodology'!$A$25:$I$25,0),0)),0)</f>
        <v>0.030000000000000027</v>
      </c>
      <c r="I243" s="43">
        <f t="shared" si="11"/>
        <v>0.0069292208166401468</v>
      </c>
    </row>
    <row r="244" spans="1:9" ht="15">
      <c r="A244" s="3">
        <f t="shared" si="9"/>
        <v>9241</v>
      </c>
      <c r="B244" s="5" t="s">
        <v>387</v>
      </c>
      <c r="C244" s="63" t="s">
        <v>15</v>
      </c>
      <c r="D244" s="85" t="s">
        <v>404</v>
      </c>
      <c r="E244" s="84">
        <f t="shared" si="10"/>
        <v>8760</v>
      </c>
      <c r="F244" s="44">
        <f>HLOOKUP(D244,'Emission Factor Methodology'!$B$6:$I$7,2,0)</f>
        <v>0.0067607430986224692</v>
      </c>
      <c r="G244" s="43">
        <f>IFERROR(VLOOKUP(C244,'Emission Factor Methodology'!$A$11:$I$21,MATCH(D244,'Emission Factor Methodology'!$A$11:$I$11,0),0),0)</f>
        <v>0.0038999999999999998</v>
      </c>
      <c r="H244" s="44">
        <f>IFERROR((1-VLOOKUP(C244,'Emission Factor Methodology'!$A$25:$I$34,MATCH(D244,'Emission Factor Methodology'!$A$25:$I$25,0),0)),0)</f>
        <v>0.030000000000000027</v>
      </c>
      <c r="I244" s="43">
        <f t="shared" si="11"/>
        <v>0.0069292208166401468</v>
      </c>
    </row>
    <row r="245" spans="1:9" ht="15">
      <c r="A245" s="3">
        <f t="shared" si="9"/>
        <v>9242</v>
      </c>
      <c r="B245" s="5" t="s">
        <v>260</v>
      </c>
      <c r="C245" s="69" t="s">
        <v>15</v>
      </c>
      <c r="D245" s="85" t="s">
        <v>404</v>
      </c>
      <c r="E245" s="84">
        <f t="shared" si="10"/>
        <v>8760</v>
      </c>
      <c r="F245" s="44">
        <f>HLOOKUP(D245,'Emission Factor Methodology'!$B$6:$I$7,2,0)</f>
        <v>0.0067607430986224692</v>
      </c>
      <c r="G245" s="43">
        <f>IFERROR(VLOOKUP(C245,'Emission Factor Methodology'!$A$11:$I$21,MATCH(D245,'Emission Factor Methodology'!$A$11:$I$11,0),0),0)</f>
        <v>0.0038999999999999998</v>
      </c>
      <c r="H245" s="44">
        <f>IFERROR((1-VLOOKUP(C245,'Emission Factor Methodology'!$A$25:$I$34,MATCH(D245,'Emission Factor Methodology'!$A$25:$I$25,0),0)),0)</f>
        <v>0.030000000000000027</v>
      </c>
      <c r="I245" s="43">
        <f t="shared" si="11"/>
        <v>0.0069292208166401468</v>
      </c>
    </row>
    <row r="246" spans="1:9" ht="15">
      <c r="A246" s="3">
        <f t="shared" si="9"/>
        <v>9243</v>
      </c>
      <c r="B246" s="5" t="s">
        <v>386</v>
      </c>
      <c r="C246" s="63" t="s">
        <v>15</v>
      </c>
      <c r="D246" s="85" t="s">
        <v>404</v>
      </c>
      <c r="E246" s="84">
        <f t="shared" si="10"/>
        <v>8760</v>
      </c>
      <c r="F246" s="44">
        <f>HLOOKUP(D246,'Emission Factor Methodology'!$B$6:$I$7,2,0)</f>
        <v>0.0067607430986224692</v>
      </c>
      <c r="G246" s="43">
        <f>IFERROR(VLOOKUP(C246,'Emission Factor Methodology'!$A$11:$I$21,MATCH(D246,'Emission Factor Methodology'!$A$11:$I$11,0),0),0)</f>
        <v>0.0038999999999999998</v>
      </c>
      <c r="H246" s="44">
        <f>IFERROR((1-VLOOKUP(C246,'Emission Factor Methodology'!$A$25:$I$34,MATCH(D246,'Emission Factor Methodology'!$A$25:$I$25,0),0)),0)</f>
        <v>0.030000000000000027</v>
      </c>
      <c r="I246" s="43">
        <f t="shared" si="11"/>
        <v>0.0069292208166401468</v>
      </c>
    </row>
    <row r="247" spans="1:9" ht="15">
      <c r="A247" s="3">
        <f t="shared" si="9"/>
        <v>9244</v>
      </c>
      <c r="B247" s="5" t="s">
        <v>280</v>
      </c>
      <c r="C247" s="63" t="s">
        <v>15</v>
      </c>
      <c r="D247" s="85" t="s">
        <v>404</v>
      </c>
      <c r="E247" s="84">
        <f t="shared" si="10"/>
        <v>8760</v>
      </c>
      <c r="F247" s="44">
        <f>HLOOKUP(D247,'Emission Factor Methodology'!$B$6:$I$7,2,0)</f>
        <v>0.0067607430986224692</v>
      </c>
      <c r="G247" s="43">
        <f>IFERROR(VLOOKUP(C247,'Emission Factor Methodology'!$A$11:$I$21,MATCH(D247,'Emission Factor Methodology'!$A$11:$I$11,0),0),0)</f>
        <v>0.0038999999999999998</v>
      </c>
      <c r="H247" s="44">
        <f>IFERROR((1-VLOOKUP(C247,'Emission Factor Methodology'!$A$25:$I$34,MATCH(D247,'Emission Factor Methodology'!$A$25:$I$25,0),0)),0)</f>
        <v>0.030000000000000027</v>
      </c>
      <c r="I247" s="43">
        <f t="shared" si="11"/>
        <v>0.0069292208166401468</v>
      </c>
    </row>
    <row r="248" spans="1:9" ht="15">
      <c r="A248" s="3">
        <f t="shared" si="9"/>
        <v>9245</v>
      </c>
      <c r="B248" s="5" t="s">
        <v>391</v>
      </c>
      <c r="C248" s="63" t="s">
        <v>15</v>
      </c>
      <c r="D248" s="85" t="s">
        <v>404</v>
      </c>
      <c r="E248" s="84">
        <f t="shared" si="10"/>
        <v>8760</v>
      </c>
      <c r="F248" s="44">
        <f>HLOOKUP(D248,'Emission Factor Methodology'!$B$6:$I$7,2,0)</f>
        <v>0.0067607430986224692</v>
      </c>
      <c r="G248" s="43">
        <f>IFERROR(VLOOKUP(C248,'Emission Factor Methodology'!$A$11:$I$21,MATCH(D248,'Emission Factor Methodology'!$A$11:$I$11,0),0),0)</f>
        <v>0.0038999999999999998</v>
      </c>
      <c r="H248" s="44">
        <f>IFERROR((1-VLOOKUP(C248,'Emission Factor Methodology'!$A$25:$I$34,MATCH(D248,'Emission Factor Methodology'!$A$25:$I$25,0),0)),0)</f>
        <v>0.030000000000000027</v>
      </c>
      <c r="I248" s="43">
        <f t="shared" si="11"/>
        <v>0.0069292208166401468</v>
      </c>
    </row>
    <row r="249" spans="1:9" ht="15">
      <c r="A249" s="3">
        <f t="shared" si="9"/>
        <v>9246</v>
      </c>
      <c r="B249" s="5" t="s">
        <v>298</v>
      </c>
      <c r="C249" s="69" t="s">
        <v>15</v>
      </c>
      <c r="D249" s="85" t="s">
        <v>404</v>
      </c>
      <c r="E249" s="84">
        <f t="shared" si="10"/>
        <v>8760</v>
      </c>
      <c r="F249" s="44">
        <f>HLOOKUP(D249,'Emission Factor Methodology'!$B$6:$I$7,2,0)</f>
        <v>0.0067607430986224692</v>
      </c>
      <c r="G249" s="43">
        <f>IFERROR(VLOOKUP(C249,'Emission Factor Methodology'!$A$11:$I$21,MATCH(D249,'Emission Factor Methodology'!$A$11:$I$11,0),0),0)</f>
        <v>0.0038999999999999998</v>
      </c>
      <c r="H249" s="44">
        <f>IFERROR((1-VLOOKUP(C249,'Emission Factor Methodology'!$A$25:$I$34,MATCH(D249,'Emission Factor Methodology'!$A$25:$I$25,0),0)),0)</f>
        <v>0.030000000000000027</v>
      </c>
      <c r="I249" s="43">
        <f t="shared" si="11"/>
        <v>0.0069292208166401468</v>
      </c>
    </row>
    <row r="250" spans="1:9" ht="15">
      <c r="A250" s="3">
        <f t="shared" si="9"/>
        <v>9247</v>
      </c>
      <c r="B250" s="5" t="s">
        <v>280</v>
      </c>
      <c r="C250" s="63" t="s">
        <v>15</v>
      </c>
      <c r="D250" s="85" t="s">
        <v>404</v>
      </c>
      <c r="E250" s="84">
        <f t="shared" si="10"/>
        <v>8760</v>
      </c>
      <c r="F250" s="44">
        <f>HLOOKUP(D250,'Emission Factor Methodology'!$B$6:$I$7,2,0)</f>
        <v>0.0067607430986224692</v>
      </c>
      <c r="G250" s="43">
        <f>IFERROR(VLOOKUP(C250,'Emission Factor Methodology'!$A$11:$I$21,MATCH(D250,'Emission Factor Methodology'!$A$11:$I$11,0),0),0)</f>
        <v>0.0038999999999999998</v>
      </c>
      <c r="H250" s="44">
        <f>IFERROR((1-VLOOKUP(C250,'Emission Factor Methodology'!$A$25:$I$34,MATCH(D250,'Emission Factor Methodology'!$A$25:$I$25,0),0)),0)</f>
        <v>0.030000000000000027</v>
      </c>
      <c r="I250" s="43">
        <f t="shared" si="11"/>
        <v>0.0069292208166401468</v>
      </c>
    </row>
    <row r="251" spans="1:9" ht="15">
      <c r="A251" s="3">
        <f t="shared" si="9"/>
        <v>9248</v>
      </c>
      <c r="B251" s="5" t="s">
        <v>389</v>
      </c>
      <c r="C251" s="69" t="s">
        <v>15</v>
      </c>
      <c r="D251" s="85" t="s">
        <v>404</v>
      </c>
      <c r="E251" s="84">
        <f t="shared" si="10"/>
        <v>8760</v>
      </c>
      <c r="F251" s="44">
        <f>HLOOKUP(D251,'Emission Factor Methodology'!$B$6:$I$7,2,0)</f>
        <v>0.0067607430986224692</v>
      </c>
      <c r="G251" s="43">
        <f>IFERROR(VLOOKUP(C251,'Emission Factor Methodology'!$A$11:$I$21,MATCH(D251,'Emission Factor Methodology'!$A$11:$I$11,0),0),0)</f>
        <v>0.0038999999999999998</v>
      </c>
      <c r="H251" s="44">
        <f>IFERROR((1-VLOOKUP(C251,'Emission Factor Methodology'!$A$25:$I$34,MATCH(D251,'Emission Factor Methodology'!$A$25:$I$25,0),0)),0)</f>
        <v>0.030000000000000027</v>
      </c>
      <c r="I251" s="43">
        <f t="shared" si="11"/>
        <v>0.0069292208166401468</v>
      </c>
    </row>
    <row r="252" spans="1:9" ht="15">
      <c r="A252" s="3">
        <f t="shared" si="9"/>
        <v>9249</v>
      </c>
      <c r="B252" s="5" t="s">
        <v>373</v>
      </c>
      <c r="C252" s="63" t="s">
        <v>12</v>
      </c>
      <c r="D252" s="85" t="s">
        <v>404</v>
      </c>
      <c r="E252" s="84">
        <f t="shared" si="10"/>
        <v>8760</v>
      </c>
      <c r="F252" s="44">
        <f>HLOOKUP(D252,'Emission Factor Methodology'!$B$6:$I$7,2,0)</f>
        <v>0.0067607430986224692</v>
      </c>
      <c r="G252" s="43">
        <f>IFERROR(VLOOKUP(C252,'Emission Factor Methodology'!$A$11:$I$21,MATCH(D252,'Emission Factor Methodology'!$A$11:$I$11,0),0),0)</f>
        <v>0.0132</v>
      </c>
      <c r="H252" s="44">
        <f>IFERROR((1-VLOOKUP(C252,'Emission Factor Methodology'!$A$25:$I$34,MATCH(D252,'Emission Factor Methodology'!$A$25:$I$25,0),0)),0)</f>
        <v>0.030000000000000027</v>
      </c>
      <c r="I252" s="43">
        <f t="shared" si="11"/>
        <v>0.023452747379397423</v>
      </c>
    </row>
    <row r="253" spans="1:9" ht="15">
      <c r="A253" s="3">
        <f t="shared" si="9"/>
        <v>9250</v>
      </c>
      <c r="B253" s="5" t="s">
        <v>213</v>
      </c>
      <c r="C253" s="69" t="s">
        <v>15</v>
      </c>
      <c r="D253" s="85" t="s">
        <v>404</v>
      </c>
      <c r="E253" s="84">
        <f t="shared" si="10"/>
        <v>8760</v>
      </c>
      <c r="F253" s="44">
        <f>HLOOKUP(D253,'Emission Factor Methodology'!$B$6:$I$7,2,0)</f>
        <v>0.0067607430986224692</v>
      </c>
      <c r="G253" s="43">
        <f>IFERROR(VLOOKUP(C253,'Emission Factor Methodology'!$A$11:$I$21,MATCH(D253,'Emission Factor Methodology'!$A$11:$I$11,0),0),0)</f>
        <v>0.0038999999999999998</v>
      </c>
      <c r="H253" s="44">
        <f>IFERROR((1-VLOOKUP(C253,'Emission Factor Methodology'!$A$25:$I$34,MATCH(D253,'Emission Factor Methodology'!$A$25:$I$25,0),0)),0)</f>
        <v>0.030000000000000027</v>
      </c>
      <c r="I253" s="43">
        <f t="shared" si="11"/>
        <v>0.0069292208166401468</v>
      </c>
    </row>
    <row r="254" spans="1:9" ht="15">
      <c r="A254" s="3">
        <f t="shared" si="9"/>
        <v>9251</v>
      </c>
      <c r="B254" s="5" t="s">
        <v>140</v>
      </c>
      <c r="C254" s="63" t="s">
        <v>15</v>
      </c>
      <c r="D254" s="85" t="s">
        <v>404</v>
      </c>
      <c r="E254" s="84">
        <f t="shared" si="10"/>
        <v>8760</v>
      </c>
      <c r="F254" s="44">
        <f>HLOOKUP(D254,'Emission Factor Methodology'!$B$6:$I$7,2,0)</f>
        <v>0.0067607430986224692</v>
      </c>
      <c r="G254" s="43">
        <f>IFERROR(VLOOKUP(C254,'Emission Factor Methodology'!$A$11:$I$21,MATCH(D254,'Emission Factor Methodology'!$A$11:$I$11,0),0),0)</f>
        <v>0.0038999999999999998</v>
      </c>
      <c r="H254" s="44">
        <f>IFERROR((1-VLOOKUP(C254,'Emission Factor Methodology'!$A$25:$I$34,MATCH(D254,'Emission Factor Methodology'!$A$25:$I$25,0),0)),0)</f>
        <v>0.030000000000000027</v>
      </c>
      <c r="I254" s="43">
        <f t="shared" si="11"/>
        <v>0.0069292208166401468</v>
      </c>
    </row>
    <row r="255" spans="1:9" ht="15">
      <c r="A255" s="3">
        <f t="shared" si="9"/>
        <v>9252</v>
      </c>
      <c r="B255" s="5" t="s">
        <v>373</v>
      </c>
      <c r="C255" s="63" t="s">
        <v>12</v>
      </c>
      <c r="D255" s="85" t="s">
        <v>404</v>
      </c>
      <c r="E255" s="84">
        <f t="shared" si="10"/>
        <v>8760</v>
      </c>
      <c r="F255" s="44">
        <f>HLOOKUP(D255,'Emission Factor Methodology'!$B$6:$I$7,2,0)</f>
        <v>0.0067607430986224692</v>
      </c>
      <c r="G255" s="43">
        <f>IFERROR(VLOOKUP(C255,'Emission Factor Methodology'!$A$11:$I$21,MATCH(D255,'Emission Factor Methodology'!$A$11:$I$11,0),0),0)</f>
        <v>0.0132</v>
      </c>
      <c r="H255" s="44">
        <f>IFERROR((1-VLOOKUP(C255,'Emission Factor Methodology'!$A$25:$I$34,MATCH(D255,'Emission Factor Methodology'!$A$25:$I$25,0),0)),0)</f>
        <v>0.030000000000000027</v>
      </c>
      <c r="I255" s="43">
        <f t="shared" si="11"/>
        <v>0.023452747379397423</v>
      </c>
    </row>
    <row r="256" spans="1:9" ht="15">
      <c r="A256" s="3">
        <f t="shared" si="9"/>
        <v>9253</v>
      </c>
      <c r="B256" s="5" t="s">
        <v>386</v>
      </c>
      <c r="C256" s="63" t="s">
        <v>15</v>
      </c>
      <c r="D256" s="85" t="s">
        <v>404</v>
      </c>
      <c r="E256" s="84">
        <f t="shared" si="10"/>
        <v>8760</v>
      </c>
      <c r="F256" s="44">
        <f>HLOOKUP(D256,'Emission Factor Methodology'!$B$6:$I$7,2,0)</f>
        <v>0.0067607430986224692</v>
      </c>
      <c r="G256" s="43">
        <f>IFERROR(VLOOKUP(C256,'Emission Factor Methodology'!$A$11:$I$21,MATCH(D256,'Emission Factor Methodology'!$A$11:$I$11,0),0),0)</f>
        <v>0.0038999999999999998</v>
      </c>
      <c r="H256" s="44">
        <f>IFERROR((1-VLOOKUP(C256,'Emission Factor Methodology'!$A$25:$I$34,MATCH(D256,'Emission Factor Methodology'!$A$25:$I$25,0),0)),0)</f>
        <v>0.030000000000000027</v>
      </c>
      <c r="I256" s="43">
        <f t="shared" si="11"/>
        <v>0.0069292208166401468</v>
      </c>
    </row>
    <row r="257" spans="1:9" ht="15">
      <c r="A257" s="3">
        <f t="shared" si="9"/>
        <v>9254</v>
      </c>
      <c r="B257" s="5" t="s">
        <v>280</v>
      </c>
      <c r="C257" s="63" t="s">
        <v>15</v>
      </c>
      <c r="D257" s="85" t="s">
        <v>404</v>
      </c>
      <c r="E257" s="84">
        <f t="shared" si="10"/>
        <v>8760</v>
      </c>
      <c r="F257" s="44">
        <f>HLOOKUP(D257,'Emission Factor Methodology'!$B$6:$I$7,2,0)</f>
        <v>0.0067607430986224692</v>
      </c>
      <c r="G257" s="43">
        <f>IFERROR(VLOOKUP(C257,'Emission Factor Methodology'!$A$11:$I$21,MATCH(D257,'Emission Factor Methodology'!$A$11:$I$11,0),0),0)</f>
        <v>0.0038999999999999998</v>
      </c>
      <c r="H257" s="44">
        <f>IFERROR((1-VLOOKUP(C257,'Emission Factor Methodology'!$A$25:$I$34,MATCH(D257,'Emission Factor Methodology'!$A$25:$I$25,0),0)),0)</f>
        <v>0.030000000000000027</v>
      </c>
      <c r="I257" s="43">
        <f t="shared" si="11"/>
        <v>0.0069292208166401468</v>
      </c>
    </row>
    <row r="258" spans="1:9" ht="15">
      <c r="A258" s="3">
        <f t="shared" si="9"/>
        <v>9255</v>
      </c>
      <c r="B258" s="5" t="s">
        <v>104</v>
      </c>
      <c r="C258" s="63" t="s">
        <v>15</v>
      </c>
      <c r="D258" s="85" t="s">
        <v>404</v>
      </c>
      <c r="E258" s="84">
        <f t="shared" si="10"/>
        <v>8760</v>
      </c>
      <c r="F258" s="44">
        <f>HLOOKUP(D258,'Emission Factor Methodology'!$B$6:$I$7,2,0)</f>
        <v>0.0067607430986224692</v>
      </c>
      <c r="G258" s="43">
        <f>IFERROR(VLOOKUP(C258,'Emission Factor Methodology'!$A$11:$I$21,MATCH(D258,'Emission Factor Methodology'!$A$11:$I$11,0),0),0)</f>
        <v>0.0038999999999999998</v>
      </c>
      <c r="H258" s="44">
        <f>IFERROR((1-VLOOKUP(C258,'Emission Factor Methodology'!$A$25:$I$34,MATCH(D258,'Emission Factor Methodology'!$A$25:$I$25,0),0)),0)</f>
        <v>0.030000000000000027</v>
      </c>
      <c r="I258" s="43">
        <f t="shared" si="11"/>
        <v>0.0069292208166401468</v>
      </c>
    </row>
    <row r="259" spans="1:9" ht="15">
      <c r="A259" s="3">
        <f t="shared" si="9"/>
        <v>9256</v>
      </c>
      <c r="B259" s="5" t="s">
        <v>260</v>
      </c>
      <c r="C259" s="69" t="s">
        <v>15</v>
      </c>
      <c r="D259" s="85" t="s">
        <v>404</v>
      </c>
      <c r="E259" s="84">
        <f t="shared" si="10"/>
        <v>8760</v>
      </c>
      <c r="F259" s="44">
        <f>HLOOKUP(D259,'Emission Factor Methodology'!$B$6:$I$7,2,0)</f>
        <v>0.0067607430986224692</v>
      </c>
      <c r="G259" s="43">
        <f>IFERROR(VLOOKUP(C259,'Emission Factor Methodology'!$A$11:$I$21,MATCH(D259,'Emission Factor Methodology'!$A$11:$I$11,0),0),0)</f>
        <v>0.0038999999999999998</v>
      </c>
      <c r="H259" s="44">
        <f>IFERROR((1-VLOOKUP(C259,'Emission Factor Methodology'!$A$25:$I$34,MATCH(D259,'Emission Factor Methodology'!$A$25:$I$25,0),0)),0)</f>
        <v>0.030000000000000027</v>
      </c>
      <c r="I259" s="43">
        <f t="shared" si="11"/>
        <v>0.0069292208166401468</v>
      </c>
    </row>
    <row r="260" spans="1:9" ht="15">
      <c r="A260" s="3">
        <f t="shared" si="9"/>
        <v>9257</v>
      </c>
      <c r="B260" s="5" t="s">
        <v>387</v>
      </c>
      <c r="C260" s="63" t="s">
        <v>15</v>
      </c>
      <c r="D260" s="85" t="s">
        <v>404</v>
      </c>
      <c r="E260" s="84">
        <f t="shared" si="10"/>
        <v>8760</v>
      </c>
      <c r="F260" s="44">
        <f>HLOOKUP(D260,'Emission Factor Methodology'!$B$6:$I$7,2,0)</f>
        <v>0.0067607430986224692</v>
      </c>
      <c r="G260" s="43">
        <f>IFERROR(VLOOKUP(C260,'Emission Factor Methodology'!$A$11:$I$21,MATCH(D260,'Emission Factor Methodology'!$A$11:$I$11,0),0),0)</f>
        <v>0.0038999999999999998</v>
      </c>
      <c r="H260" s="44">
        <f>IFERROR((1-VLOOKUP(C260,'Emission Factor Methodology'!$A$25:$I$34,MATCH(D260,'Emission Factor Methodology'!$A$25:$I$25,0),0)),0)</f>
        <v>0.030000000000000027</v>
      </c>
      <c r="I260" s="43">
        <f t="shared" si="11"/>
        <v>0.0069292208166401468</v>
      </c>
    </row>
    <row r="261" spans="1:9" ht="15">
      <c r="A261" s="3">
        <f t="shared" si="12" ref="A261:A297">A260+1</f>
        <v>9258</v>
      </c>
      <c r="B261" s="5" t="s">
        <v>260</v>
      </c>
      <c r="C261" s="69" t="s">
        <v>15</v>
      </c>
      <c r="D261" s="85" t="s">
        <v>404</v>
      </c>
      <c r="E261" s="84">
        <f t="shared" si="13" ref="E261:E297">24*365</f>
        <v>8760</v>
      </c>
      <c r="F261" s="44">
        <f>HLOOKUP(D261,'Emission Factor Methodology'!$B$6:$I$7,2,0)</f>
        <v>0.0067607430986224692</v>
      </c>
      <c r="G261" s="43">
        <f>IFERROR(VLOOKUP(C261,'Emission Factor Methodology'!$A$11:$I$21,MATCH(D261,'Emission Factor Methodology'!$A$11:$I$11,0),0),0)</f>
        <v>0.0038999999999999998</v>
      </c>
      <c r="H261" s="44">
        <f>IFERROR((1-VLOOKUP(C261,'Emission Factor Methodology'!$A$25:$I$34,MATCH(D261,'Emission Factor Methodology'!$A$25:$I$25,0),0)),0)</f>
        <v>0.030000000000000027</v>
      </c>
      <c r="I261" s="43">
        <f t="shared" si="14" ref="I261:I297">E261*F261*G261*H261</f>
        <v>0.0069292208166401468</v>
      </c>
    </row>
    <row r="262" spans="1:9" ht="15">
      <c r="A262" s="3">
        <f t="shared" si="12"/>
        <v>9259</v>
      </c>
      <c r="B262" s="5" t="s">
        <v>386</v>
      </c>
      <c r="C262" s="63" t="s">
        <v>15</v>
      </c>
      <c r="D262" s="85" t="s">
        <v>404</v>
      </c>
      <c r="E262" s="84">
        <f t="shared" si="13"/>
        <v>8760</v>
      </c>
      <c r="F262" s="44">
        <f>HLOOKUP(D262,'Emission Factor Methodology'!$B$6:$I$7,2,0)</f>
        <v>0.0067607430986224692</v>
      </c>
      <c r="G262" s="43">
        <f>IFERROR(VLOOKUP(C262,'Emission Factor Methodology'!$A$11:$I$21,MATCH(D262,'Emission Factor Methodology'!$A$11:$I$11,0),0),0)</f>
        <v>0.0038999999999999998</v>
      </c>
      <c r="H262" s="44">
        <f>IFERROR((1-VLOOKUP(C262,'Emission Factor Methodology'!$A$25:$I$34,MATCH(D262,'Emission Factor Methodology'!$A$25:$I$25,0),0)),0)</f>
        <v>0.030000000000000027</v>
      </c>
      <c r="I262" s="43">
        <f t="shared" si="14"/>
        <v>0.0069292208166401468</v>
      </c>
    </row>
    <row r="263" spans="1:9" ht="15">
      <c r="A263" s="3">
        <f t="shared" si="12"/>
        <v>9260</v>
      </c>
      <c r="B263" s="5" t="s">
        <v>280</v>
      </c>
      <c r="C263" s="63" t="s">
        <v>15</v>
      </c>
      <c r="D263" s="85" t="s">
        <v>404</v>
      </c>
      <c r="E263" s="84">
        <f t="shared" si="13"/>
        <v>8760</v>
      </c>
      <c r="F263" s="44">
        <f>HLOOKUP(D263,'Emission Factor Methodology'!$B$6:$I$7,2,0)</f>
        <v>0.0067607430986224692</v>
      </c>
      <c r="G263" s="43">
        <f>IFERROR(VLOOKUP(C263,'Emission Factor Methodology'!$A$11:$I$21,MATCH(D263,'Emission Factor Methodology'!$A$11:$I$11,0),0),0)</f>
        <v>0.0038999999999999998</v>
      </c>
      <c r="H263" s="44">
        <f>IFERROR((1-VLOOKUP(C263,'Emission Factor Methodology'!$A$25:$I$34,MATCH(D263,'Emission Factor Methodology'!$A$25:$I$25,0),0)),0)</f>
        <v>0.030000000000000027</v>
      </c>
      <c r="I263" s="43">
        <f t="shared" si="14"/>
        <v>0.0069292208166401468</v>
      </c>
    </row>
    <row r="264" spans="1:9" ht="15">
      <c r="A264" s="3">
        <f t="shared" si="12"/>
        <v>9261</v>
      </c>
      <c r="B264" s="5" t="s">
        <v>389</v>
      </c>
      <c r="C264" s="69" t="s">
        <v>15</v>
      </c>
      <c r="D264" s="85" t="s">
        <v>404</v>
      </c>
      <c r="E264" s="84">
        <f t="shared" si="13"/>
        <v>8760</v>
      </c>
      <c r="F264" s="44">
        <f>HLOOKUP(D264,'Emission Factor Methodology'!$B$6:$I$7,2,0)</f>
        <v>0.0067607430986224692</v>
      </c>
      <c r="G264" s="43">
        <f>IFERROR(VLOOKUP(C264,'Emission Factor Methodology'!$A$11:$I$21,MATCH(D264,'Emission Factor Methodology'!$A$11:$I$11,0),0),0)</f>
        <v>0.0038999999999999998</v>
      </c>
      <c r="H264" s="44">
        <f>IFERROR((1-VLOOKUP(C264,'Emission Factor Methodology'!$A$25:$I$34,MATCH(D264,'Emission Factor Methodology'!$A$25:$I$25,0),0)),0)</f>
        <v>0.030000000000000027</v>
      </c>
      <c r="I264" s="43">
        <f t="shared" si="14"/>
        <v>0.0069292208166401468</v>
      </c>
    </row>
    <row r="265" spans="1:9" ht="15">
      <c r="A265" s="3">
        <f t="shared" si="12"/>
        <v>9262</v>
      </c>
      <c r="B265" s="5" t="s">
        <v>280</v>
      </c>
      <c r="C265" s="63" t="s">
        <v>15</v>
      </c>
      <c r="D265" s="85" t="s">
        <v>404</v>
      </c>
      <c r="E265" s="84">
        <f t="shared" si="13"/>
        <v>8760</v>
      </c>
      <c r="F265" s="44">
        <f>HLOOKUP(D265,'Emission Factor Methodology'!$B$6:$I$7,2,0)</f>
        <v>0.0067607430986224692</v>
      </c>
      <c r="G265" s="43">
        <f>IFERROR(VLOOKUP(C265,'Emission Factor Methodology'!$A$11:$I$21,MATCH(D265,'Emission Factor Methodology'!$A$11:$I$11,0),0),0)</f>
        <v>0.0038999999999999998</v>
      </c>
      <c r="H265" s="44">
        <f>IFERROR((1-VLOOKUP(C265,'Emission Factor Methodology'!$A$25:$I$34,MATCH(D265,'Emission Factor Methodology'!$A$25:$I$25,0),0)),0)</f>
        <v>0.030000000000000027</v>
      </c>
      <c r="I265" s="43">
        <f t="shared" si="14"/>
        <v>0.0069292208166401468</v>
      </c>
    </row>
    <row r="266" spans="1:9" ht="15">
      <c r="A266" s="3">
        <f t="shared" si="12"/>
        <v>9263</v>
      </c>
      <c r="B266" s="5" t="s">
        <v>141</v>
      </c>
      <c r="C266" s="63" t="s">
        <v>15</v>
      </c>
      <c r="D266" s="85" t="s">
        <v>404</v>
      </c>
      <c r="E266" s="84">
        <f t="shared" si="13"/>
        <v>8760</v>
      </c>
      <c r="F266" s="44">
        <f>HLOOKUP(D266,'Emission Factor Methodology'!$B$6:$I$7,2,0)</f>
        <v>0.0067607430986224692</v>
      </c>
      <c r="G266" s="43">
        <f>IFERROR(VLOOKUP(C266,'Emission Factor Methodology'!$A$11:$I$21,MATCH(D266,'Emission Factor Methodology'!$A$11:$I$11,0),0),0)</f>
        <v>0.0038999999999999998</v>
      </c>
      <c r="H266" s="44">
        <f>IFERROR((1-VLOOKUP(C266,'Emission Factor Methodology'!$A$25:$I$34,MATCH(D266,'Emission Factor Methodology'!$A$25:$I$25,0),0)),0)</f>
        <v>0.030000000000000027</v>
      </c>
      <c r="I266" s="43">
        <f t="shared" si="14"/>
        <v>0.0069292208166401468</v>
      </c>
    </row>
    <row r="267" spans="1:9" ht="15">
      <c r="A267" s="3">
        <f t="shared" si="12"/>
        <v>9264</v>
      </c>
      <c r="B267" s="5" t="s">
        <v>298</v>
      </c>
      <c r="C267" s="69" t="s">
        <v>15</v>
      </c>
      <c r="D267" s="85" t="s">
        <v>404</v>
      </c>
      <c r="E267" s="84">
        <f t="shared" si="13"/>
        <v>8760</v>
      </c>
      <c r="F267" s="44">
        <f>HLOOKUP(D267,'Emission Factor Methodology'!$B$6:$I$7,2,0)</f>
        <v>0.0067607430986224692</v>
      </c>
      <c r="G267" s="43">
        <f>IFERROR(VLOOKUP(C267,'Emission Factor Methodology'!$A$11:$I$21,MATCH(D267,'Emission Factor Methodology'!$A$11:$I$11,0),0),0)</f>
        <v>0.0038999999999999998</v>
      </c>
      <c r="H267" s="44">
        <f>IFERROR((1-VLOOKUP(C267,'Emission Factor Methodology'!$A$25:$I$34,MATCH(D267,'Emission Factor Methodology'!$A$25:$I$25,0),0)),0)</f>
        <v>0.030000000000000027</v>
      </c>
      <c r="I267" s="43">
        <f t="shared" si="14"/>
        <v>0.0069292208166401468</v>
      </c>
    </row>
    <row r="268" spans="1:9" ht="15">
      <c r="A268" s="3">
        <f t="shared" si="12"/>
        <v>9265</v>
      </c>
      <c r="B268" s="5" t="s">
        <v>373</v>
      </c>
      <c r="C268" s="63" t="s">
        <v>12</v>
      </c>
      <c r="D268" s="85" t="s">
        <v>404</v>
      </c>
      <c r="E268" s="84">
        <f t="shared" si="13"/>
        <v>8760</v>
      </c>
      <c r="F268" s="44">
        <f>HLOOKUP(D268,'Emission Factor Methodology'!$B$6:$I$7,2,0)</f>
        <v>0.0067607430986224692</v>
      </c>
      <c r="G268" s="43">
        <f>IFERROR(VLOOKUP(C268,'Emission Factor Methodology'!$A$11:$I$21,MATCH(D268,'Emission Factor Methodology'!$A$11:$I$11,0),0),0)</f>
        <v>0.0132</v>
      </c>
      <c r="H268" s="44">
        <f>IFERROR((1-VLOOKUP(C268,'Emission Factor Methodology'!$A$25:$I$34,MATCH(D268,'Emission Factor Methodology'!$A$25:$I$25,0),0)),0)</f>
        <v>0.030000000000000027</v>
      </c>
      <c r="I268" s="43">
        <f t="shared" si="14"/>
        <v>0.023452747379397423</v>
      </c>
    </row>
    <row r="269" spans="1:9" ht="15">
      <c r="A269" s="3">
        <f t="shared" si="12"/>
        <v>9266</v>
      </c>
      <c r="B269" s="5" t="s">
        <v>213</v>
      </c>
      <c r="C269" s="69" t="s">
        <v>15</v>
      </c>
      <c r="D269" s="85" t="s">
        <v>404</v>
      </c>
      <c r="E269" s="84">
        <f t="shared" si="13"/>
        <v>8760</v>
      </c>
      <c r="F269" s="44">
        <f>HLOOKUP(D269,'Emission Factor Methodology'!$B$6:$I$7,2,0)</f>
        <v>0.0067607430986224692</v>
      </c>
      <c r="G269" s="43">
        <f>IFERROR(VLOOKUP(C269,'Emission Factor Methodology'!$A$11:$I$21,MATCH(D269,'Emission Factor Methodology'!$A$11:$I$11,0),0),0)</f>
        <v>0.0038999999999999998</v>
      </c>
      <c r="H269" s="44">
        <f>IFERROR((1-VLOOKUP(C269,'Emission Factor Methodology'!$A$25:$I$34,MATCH(D269,'Emission Factor Methodology'!$A$25:$I$25,0),0)),0)</f>
        <v>0.030000000000000027</v>
      </c>
      <c r="I269" s="43">
        <f t="shared" si="14"/>
        <v>0.0069292208166401468</v>
      </c>
    </row>
    <row r="270" spans="1:9" ht="15">
      <c r="A270" s="3">
        <f t="shared" si="12"/>
        <v>9267</v>
      </c>
      <c r="B270" s="5" t="s">
        <v>140</v>
      </c>
      <c r="C270" s="63" t="s">
        <v>15</v>
      </c>
      <c r="D270" s="85" t="s">
        <v>404</v>
      </c>
      <c r="E270" s="84">
        <f t="shared" si="13"/>
        <v>8760</v>
      </c>
      <c r="F270" s="44">
        <f>HLOOKUP(D270,'Emission Factor Methodology'!$B$6:$I$7,2,0)</f>
        <v>0.0067607430986224692</v>
      </c>
      <c r="G270" s="43">
        <f>IFERROR(VLOOKUP(C270,'Emission Factor Methodology'!$A$11:$I$21,MATCH(D270,'Emission Factor Methodology'!$A$11:$I$11,0),0),0)</f>
        <v>0.0038999999999999998</v>
      </c>
      <c r="H270" s="44">
        <f>IFERROR((1-VLOOKUP(C270,'Emission Factor Methodology'!$A$25:$I$34,MATCH(D270,'Emission Factor Methodology'!$A$25:$I$25,0),0)),0)</f>
        <v>0.030000000000000027</v>
      </c>
      <c r="I270" s="43">
        <f t="shared" si="14"/>
        <v>0.0069292208166401468</v>
      </c>
    </row>
    <row r="271" spans="1:9" ht="15">
      <c r="A271" s="3">
        <f t="shared" si="12"/>
        <v>9268</v>
      </c>
      <c r="B271" s="5" t="s">
        <v>386</v>
      </c>
      <c r="C271" s="63" t="s">
        <v>15</v>
      </c>
      <c r="D271" s="85" t="s">
        <v>404</v>
      </c>
      <c r="E271" s="84">
        <f t="shared" si="13"/>
        <v>8760</v>
      </c>
      <c r="F271" s="44">
        <f>HLOOKUP(D271,'Emission Factor Methodology'!$B$6:$I$7,2,0)</f>
        <v>0.0067607430986224692</v>
      </c>
      <c r="G271" s="43">
        <f>IFERROR(VLOOKUP(C271,'Emission Factor Methodology'!$A$11:$I$21,MATCH(D271,'Emission Factor Methodology'!$A$11:$I$11,0),0),0)</f>
        <v>0.0038999999999999998</v>
      </c>
      <c r="H271" s="44">
        <f>IFERROR((1-VLOOKUP(C271,'Emission Factor Methodology'!$A$25:$I$34,MATCH(D271,'Emission Factor Methodology'!$A$25:$I$25,0),0)),0)</f>
        <v>0.030000000000000027</v>
      </c>
      <c r="I271" s="43">
        <f t="shared" si="14"/>
        <v>0.0069292208166401468</v>
      </c>
    </row>
    <row r="272" spans="1:9" ht="15">
      <c r="A272" s="3">
        <f t="shared" si="12"/>
        <v>9269</v>
      </c>
      <c r="B272" s="5" t="s">
        <v>280</v>
      </c>
      <c r="C272" s="63" t="s">
        <v>15</v>
      </c>
      <c r="D272" s="85" t="s">
        <v>404</v>
      </c>
      <c r="E272" s="84">
        <f t="shared" si="13"/>
        <v>8760</v>
      </c>
      <c r="F272" s="44">
        <f>HLOOKUP(D272,'Emission Factor Methodology'!$B$6:$I$7,2,0)</f>
        <v>0.0067607430986224692</v>
      </c>
      <c r="G272" s="43">
        <f>IFERROR(VLOOKUP(C272,'Emission Factor Methodology'!$A$11:$I$21,MATCH(D272,'Emission Factor Methodology'!$A$11:$I$11,0),0),0)</f>
        <v>0.0038999999999999998</v>
      </c>
      <c r="H272" s="44">
        <f>IFERROR((1-VLOOKUP(C272,'Emission Factor Methodology'!$A$25:$I$34,MATCH(D272,'Emission Factor Methodology'!$A$25:$I$25,0),0)),0)</f>
        <v>0.030000000000000027</v>
      </c>
      <c r="I272" s="43">
        <f t="shared" si="14"/>
        <v>0.0069292208166401468</v>
      </c>
    </row>
    <row r="273" spans="1:9" ht="15">
      <c r="A273" s="3">
        <f t="shared" si="12"/>
        <v>9270</v>
      </c>
      <c r="B273" s="5" t="s">
        <v>387</v>
      </c>
      <c r="C273" s="63" t="s">
        <v>15</v>
      </c>
      <c r="D273" s="85" t="s">
        <v>404</v>
      </c>
      <c r="E273" s="84">
        <f t="shared" si="13"/>
        <v>8760</v>
      </c>
      <c r="F273" s="44">
        <f>HLOOKUP(D273,'Emission Factor Methodology'!$B$6:$I$7,2,0)</f>
        <v>0.0067607430986224692</v>
      </c>
      <c r="G273" s="43">
        <f>IFERROR(VLOOKUP(C273,'Emission Factor Methodology'!$A$11:$I$21,MATCH(D273,'Emission Factor Methodology'!$A$11:$I$11,0),0),0)</f>
        <v>0.0038999999999999998</v>
      </c>
      <c r="H273" s="44">
        <f>IFERROR((1-VLOOKUP(C273,'Emission Factor Methodology'!$A$25:$I$34,MATCH(D273,'Emission Factor Methodology'!$A$25:$I$25,0),0)),0)</f>
        <v>0.030000000000000027</v>
      </c>
      <c r="I273" s="43">
        <f t="shared" si="14"/>
        <v>0.0069292208166401468</v>
      </c>
    </row>
    <row r="274" spans="1:9" ht="15">
      <c r="A274" s="3">
        <f t="shared" si="12"/>
        <v>9271</v>
      </c>
      <c r="B274" s="5" t="s">
        <v>260</v>
      </c>
      <c r="C274" s="69" t="s">
        <v>15</v>
      </c>
      <c r="D274" s="85" t="s">
        <v>404</v>
      </c>
      <c r="E274" s="84">
        <f t="shared" si="13"/>
        <v>8760</v>
      </c>
      <c r="F274" s="44">
        <f>HLOOKUP(D274,'Emission Factor Methodology'!$B$6:$I$7,2,0)</f>
        <v>0.0067607430986224692</v>
      </c>
      <c r="G274" s="43">
        <f>IFERROR(VLOOKUP(C274,'Emission Factor Methodology'!$A$11:$I$21,MATCH(D274,'Emission Factor Methodology'!$A$11:$I$11,0),0),0)</f>
        <v>0.0038999999999999998</v>
      </c>
      <c r="H274" s="44">
        <f>IFERROR((1-VLOOKUP(C274,'Emission Factor Methodology'!$A$25:$I$34,MATCH(D274,'Emission Factor Methodology'!$A$25:$I$25,0),0)),0)</f>
        <v>0.030000000000000027</v>
      </c>
      <c r="I274" s="43">
        <f t="shared" si="14"/>
        <v>0.0069292208166401468</v>
      </c>
    </row>
    <row r="275" spans="1:9" ht="15">
      <c r="A275" s="3">
        <f t="shared" si="12"/>
        <v>9272</v>
      </c>
      <c r="B275" s="5" t="s">
        <v>387</v>
      </c>
      <c r="C275" s="63" t="s">
        <v>15</v>
      </c>
      <c r="D275" s="85" t="s">
        <v>404</v>
      </c>
      <c r="E275" s="84">
        <f t="shared" si="13"/>
        <v>8760</v>
      </c>
      <c r="F275" s="44">
        <f>HLOOKUP(D275,'Emission Factor Methodology'!$B$6:$I$7,2,0)</f>
        <v>0.0067607430986224692</v>
      </c>
      <c r="G275" s="43">
        <f>IFERROR(VLOOKUP(C275,'Emission Factor Methodology'!$A$11:$I$21,MATCH(D275,'Emission Factor Methodology'!$A$11:$I$11,0),0),0)</f>
        <v>0.0038999999999999998</v>
      </c>
      <c r="H275" s="44">
        <f>IFERROR((1-VLOOKUP(C275,'Emission Factor Methodology'!$A$25:$I$34,MATCH(D275,'Emission Factor Methodology'!$A$25:$I$25,0),0)),0)</f>
        <v>0.030000000000000027</v>
      </c>
      <c r="I275" s="43">
        <f t="shared" si="14"/>
        <v>0.0069292208166401468</v>
      </c>
    </row>
    <row r="276" spans="1:9" ht="15">
      <c r="A276" s="3">
        <f t="shared" si="12"/>
        <v>9273</v>
      </c>
      <c r="B276" s="5" t="s">
        <v>260</v>
      </c>
      <c r="C276" s="69" t="s">
        <v>15</v>
      </c>
      <c r="D276" s="85" t="s">
        <v>404</v>
      </c>
      <c r="E276" s="84">
        <f t="shared" si="13"/>
        <v>8760</v>
      </c>
      <c r="F276" s="44">
        <f>HLOOKUP(D276,'Emission Factor Methodology'!$B$6:$I$7,2,0)</f>
        <v>0.0067607430986224692</v>
      </c>
      <c r="G276" s="43">
        <f>IFERROR(VLOOKUP(C276,'Emission Factor Methodology'!$A$11:$I$21,MATCH(D276,'Emission Factor Methodology'!$A$11:$I$11,0),0),0)</f>
        <v>0.0038999999999999998</v>
      </c>
      <c r="H276" s="44">
        <f>IFERROR((1-VLOOKUP(C276,'Emission Factor Methodology'!$A$25:$I$34,MATCH(D276,'Emission Factor Methodology'!$A$25:$I$25,0),0)),0)</f>
        <v>0.030000000000000027</v>
      </c>
      <c r="I276" s="43">
        <f t="shared" si="14"/>
        <v>0.0069292208166401468</v>
      </c>
    </row>
    <row r="277" spans="1:9" ht="15">
      <c r="A277" s="3">
        <f t="shared" si="12"/>
        <v>9274</v>
      </c>
      <c r="B277" s="5" t="s">
        <v>386</v>
      </c>
      <c r="C277" s="63" t="s">
        <v>15</v>
      </c>
      <c r="D277" s="85" t="s">
        <v>404</v>
      </c>
      <c r="E277" s="84">
        <f t="shared" si="13"/>
        <v>8760</v>
      </c>
      <c r="F277" s="44">
        <f>HLOOKUP(D277,'Emission Factor Methodology'!$B$6:$I$7,2,0)</f>
        <v>0.0067607430986224692</v>
      </c>
      <c r="G277" s="43">
        <f>IFERROR(VLOOKUP(C277,'Emission Factor Methodology'!$A$11:$I$21,MATCH(D277,'Emission Factor Methodology'!$A$11:$I$11,0),0),0)</f>
        <v>0.0038999999999999998</v>
      </c>
      <c r="H277" s="44">
        <f>IFERROR((1-VLOOKUP(C277,'Emission Factor Methodology'!$A$25:$I$34,MATCH(D277,'Emission Factor Methodology'!$A$25:$I$25,0),0)),0)</f>
        <v>0.030000000000000027</v>
      </c>
      <c r="I277" s="43">
        <f t="shared" si="14"/>
        <v>0.0069292208166401468</v>
      </c>
    </row>
    <row r="278" spans="1:9" ht="15">
      <c r="A278" s="3">
        <f t="shared" si="12"/>
        <v>9275</v>
      </c>
      <c r="B278" s="5" t="s">
        <v>280</v>
      </c>
      <c r="C278" s="63" t="s">
        <v>15</v>
      </c>
      <c r="D278" s="85" t="s">
        <v>404</v>
      </c>
      <c r="E278" s="84">
        <f t="shared" si="13"/>
        <v>8760</v>
      </c>
      <c r="F278" s="44">
        <f>HLOOKUP(D278,'Emission Factor Methodology'!$B$6:$I$7,2,0)</f>
        <v>0.0067607430986224692</v>
      </c>
      <c r="G278" s="43">
        <f>IFERROR(VLOOKUP(C278,'Emission Factor Methodology'!$A$11:$I$21,MATCH(D278,'Emission Factor Methodology'!$A$11:$I$11,0),0),0)</f>
        <v>0.0038999999999999998</v>
      </c>
      <c r="H278" s="44">
        <f>IFERROR((1-VLOOKUP(C278,'Emission Factor Methodology'!$A$25:$I$34,MATCH(D278,'Emission Factor Methodology'!$A$25:$I$25,0),0)),0)</f>
        <v>0.030000000000000027</v>
      </c>
      <c r="I278" s="43">
        <f t="shared" si="14"/>
        <v>0.0069292208166401468</v>
      </c>
    </row>
    <row r="279" spans="1:9" ht="15">
      <c r="A279" s="3">
        <f t="shared" si="12"/>
        <v>9276</v>
      </c>
      <c r="B279" s="5" t="s">
        <v>387</v>
      </c>
      <c r="C279" s="63" t="s">
        <v>15</v>
      </c>
      <c r="D279" s="85" t="s">
        <v>404</v>
      </c>
      <c r="E279" s="84">
        <f t="shared" si="13"/>
        <v>8760</v>
      </c>
      <c r="F279" s="44">
        <f>HLOOKUP(D279,'Emission Factor Methodology'!$B$6:$I$7,2,0)</f>
        <v>0.0067607430986224692</v>
      </c>
      <c r="G279" s="43">
        <f>IFERROR(VLOOKUP(C279,'Emission Factor Methodology'!$A$11:$I$21,MATCH(D279,'Emission Factor Methodology'!$A$11:$I$11,0),0),0)</f>
        <v>0.0038999999999999998</v>
      </c>
      <c r="H279" s="44">
        <f>IFERROR((1-VLOOKUP(C279,'Emission Factor Methodology'!$A$25:$I$34,MATCH(D279,'Emission Factor Methodology'!$A$25:$I$25,0),0)),0)</f>
        <v>0.030000000000000027</v>
      </c>
      <c r="I279" s="43">
        <f t="shared" si="14"/>
        <v>0.0069292208166401468</v>
      </c>
    </row>
    <row r="280" spans="1:9" ht="15">
      <c r="A280" s="3">
        <f t="shared" si="12"/>
        <v>9277</v>
      </c>
      <c r="B280" s="5" t="s">
        <v>389</v>
      </c>
      <c r="C280" s="69" t="s">
        <v>15</v>
      </c>
      <c r="D280" s="85" t="s">
        <v>404</v>
      </c>
      <c r="E280" s="84">
        <f t="shared" si="13"/>
        <v>8760</v>
      </c>
      <c r="F280" s="44">
        <f>HLOOKUP(D280,'Emission Factor Methodology'!$B$6:$I$7,2,0)</f>
        <v>0.0067607430986224692</v>
      </c>
      <c r="G280" s="43">
        <f>IFERROR(VLOOKUP(C280,'Emission Factor Methodology'!$A$11:$I$21,MATCH(D280,'Emission Factor Methodology'!$A$11:$I$11,0),0),0)</f>
        <v>0.0038999999999999998</v>
      </c>
      <c r="H280" s="44">
        <f>IFERROR((1-VLOOKUP(C280,'Emission Factor Methodology'!$A$25:$I$34,MATCH(D280,'Emission Factor Methodology'!$A$25:$I$25,0),0)),0)</f>
        <v>0.030000000000000027</v>
      </c>
      <c r="I280" s="43">
        <f t="shared" si="14"/>
        <v>0.0069292208166401468</v>
      </c>
    </row>
    <row r="281" spans="1:9" ht="15">
      <c r="A281" s="3">
        <f t="shared" si="12"/>
        <v>9278</v>
      </c>
      <c r="B281" s="5" t="s">
        <v>280</v>
      </c>
      <c r="C281" s="63" t="s">
        <v>15</v>
      </c>
      <c r="D281" s="85" t="s">
        <v>404</v>
      </c>
      <c r="E281" s="84">
        <f t="shared" si="13"/>
        <v>8760</v>
      </c>
      <c r="F281" s="44">
        <f>HLOOKUP(D281,'Emission Factor Methodology'!$B$6:$I$7,2,0)</f>
        <v>0.0067607430986224692</v>
      </c>
      <c r="G281" s="43">
        <f>IFERROR(VLOOKUP(C281,'Emission Factor Methodology'!$A$11:$I$21,MATCH(D281,'Emission Factor Methodology'!$A$11:$I$11,0),0),0)</f>
        <v>0.0038999999999999998</v>
      </c>
      <c r="H281" s="44">
        <f>IFERROR((1-VLOOKUP(C281,'Emission Factor Methodology'!$A$25:$I$34,MATCH(D281,'Emission Factor Methodology'!$A$25:$I$25,0),0)),0)</f>
        <v>0.030000000000000027</v>
      </c>
      <c r="I281" s="43">
        <f t="shared" si="14"/>
        <v>0.0069292208166401468</v>
      </c>
    </row>
    <row r="282" spans="1:9" ht="15">
      <c r="A282" s="3">
        <f t="shared" si="12"/>
        <v>9279</v>
      </c>
      <c r="B282" s="5" t="s">
        <v>141</v>
      </c>
      <c r="C282" s="63" t="s">
        <v>15</v>
      </c>
      <c r="D282" s="85" t="s">
        <v>404</v>
      </c>
      <c r="E282" s="84">
        <f t="shared" si="13"/>
        <v>8760</v>
      </c>
      <c r="F282" s="44">
        <f>HLOOKUP(D282,'Emission Factor Methodology'!$B$6:$I$7,2,0)</f>
        <v>0.0067607430986224692</v>
      </c>
      <c r="G282" s="43">
        <f>IFERROR(VLOOKUP(C282,'Emission Factor Methodology'!$A$11:$I$21,MATCH(D282,'Emission Factor Methodology'!$A$11:$I$11,0),0),0)</f>
        <v>0.0038999999999999998</v>
      </c>
      <c r="H282" s="44">
        <f>IFERROR((1-VLOOKUP(C282,'Emission Factor Methodology'!$A$25:$I$34,MATCH(D282,'Emission Factor Methodology'!$A$25:$I$25,0),0)),0)</f>
        <v>0.030000000000000027</v>
      </c>
      <c r="I282" s="43">
        <f t="shared" si="14"/>
        <v>0.0069292208166401468</v>
      </c>
    </row>
    <row r="283" spans="1:9" ht="15">
      <c r="A283" s="3">
        <f t="shared" si="12"/>
        <v>9280</v>
      </c>
      <c r="B283" s="5" t="s">
        <v>298</v>
      </c>
      <c r="C283" s="69" t="s">
        <v>15</v>
      </c>
      <c r="D283" s="85" t="s">
        <v>404</v>
      </c>
      <c r="E283" s="84">
        <f t="shared" si="13"/>
        <v>8760</v>
      </c>
      <c r="F283" s="44">
        <f>HLOOKUP(D283,'Emission Factor Methodology'!$B$6:$I$7,2,0)</f>
        <v>0.0067607430986224692</v>
      </c>
      <c r="G283" s="43">
        <f>IFERROR(VLOOKUP(C283,'Emission Factor Methodology'!$A$11:$I$21,MATCH(D283,'Emission Factor Methodology'!$A$11:$I$11,0),0),0)</f>
        <v>0.0038999999999999998</v>
      </c>
      <c r="H283" s="44">
        <f>IFERROR((1-VLOOKUP(C283,'Emission Factor Methodology'!$A$25:$I$34,MATCH(D283,'Emission Factor Methodology'!$A$25:$I$25,0),0)),0)</f>
        <v>0.030000000000000027</v>
      </c>
      <c r="I283" s="43">
        <f t="shared" si="14"/>
        <v>0.0069292208166401468</v>
      </c>
    </row>
    <row r="284" spans="1:9" ht="15">
      <c r="A284" s="3">
        <f t="shared" si="12"/>
        <v>9281</v>
      </c>
      <c r="B284" s="5" t="s">
        <v>373</v>
      </c>
      <c r="C284" s="63" t="s">
        <v>12</v>
      </c>
      <c r="D284" s="85" t="s">
        <v>404</v>
      </c>
      <c r="E284" s="84">
        <f t="shared" si="13"/>
        <v>8760</v>
      </c>
      <c r="F284" s="44">
        <f>HLOOKUP(D284,'Emission Factor Methodology'!$B$6:$I$7,2,0)</f>
        <v>0.0067607430986224692</v>
      </c>
      <c r="G284" s="43">
        <f>IFERROR(VLOOKUP(C284,'Emission Factor Methodology'!$A$11:$I$21,MATCH(D284,'Emission Factor Methodology'!$A$11:$I$11,0),0),0)</f>
        <v>0.0132</v>
      </c>
      <c r="H284" s="44">
        <f>IFERROR((1-VLOOKUP(C284,'Emission Factor Methodology'!$A$25:$I$34,MATCH(D284,'Emission Factor Methodology'!$A$25:$I$25,0),0)),0)</f>
        <v>0.030000000000000027</v>
      </c>
      <c r="I284" s="43">
        <f t="shared" si="14"/>
        <v>0.023452747379397423</v>
      </c>
    </row>
    <row r="285" spans="1:9" ht="15">
      <c r="A285" s="3">
        <f t="shared" si="12"/>
        <v>9282</v>
      </c>
      <c r="B285" s="5" t="s">
        <v>392</v>
      </c>
      <c r="C285" s="63" t="s">
        <v>15</v>
      </c>
      <c r="D285" s="85" t="s">
        <v>404</v>
      </c>
      <c r="E285" s="84">
        <f t="shared" si="13"/>
        <v>8760</v>
      </c>
      <c r="F285" s="44">
        <f>HLOOKUP(D285,'Emission Factor Methodology'!$B$6:$I$7,2,0)</f>
        <v>0.0067607430986224692</v>
      </c>
      <c r="G285" s="43">
        <f>IFERROR(VLOOKUP(C285,'Emission Factor Methodology'!$A$11:$I$21,MATCH(D285,'Emission Factor Methodology'!$A$11:$I$11,0),0),0)</f>
        <v>0.0038999999999999998</v>
      </c>
      <c r="H285" s="44">
        <f>IFERROR((1-VLOOKUP(C285,'Emission Factor Methodology'!$A$25:$I$34,MATCH(D285,'Emission Factor Methodology'!$A$25:$I$25,0),0)),0)</f>
        <v>0.030000000000000027</v>
      </c>
      <c r="I285" s="43">
        <f t="shared" si="14"/>
        <v>0.0069292208166401468</v>
      </c>
    </row>
    <row r="286" spans="1:9" ht="15">
      <c r="A286" s="3">
        <f t="shared" si="12"/>
        <v>9283</v>
      </c>
      <c r="B286" s="5" t="s">
        <v>393</v>
      </c>
      <c r="C286" s="63" t="s">
        <v>15</v>
      </c>
      <c r="D286" s="85" t="s">
        <v>404</v>
      </c>
      <c r="E286" s="84">
        <f t="shared" si="13"/>
        <v>8760</v>
      </c>
      <c r="F286" s="44">
        <f>HLOOKUP(D286,'Emission Factor Methodology'!$B$6:$I$7,2,0)</f>
        <v>0.0067607430986224692</v>
      </c>
      <c r="G286" s="43">
        <f>IFERROR(VLOOKUP(C286,'Emission Factor Methodology'!$A$11:$I$21,MATCH(D286,'Emission Factor Methodology'!$A$11:$I$11,0),0),0)</f>
        <v>0.0038999999999999998</v>
      </c>
      <c r="H286" s="44">
        <f>IFERROR((1-VLOOKUP(C286,'Emission Factor Methodology'!$A$25:$I$34,MATCH(D286,'Emission Factor Methodology'!$A$25:$I$25,0),0)),0)</f>
        <v>0.030000000000000027</v>
      </c>
      <c r="I286" s="43">
        <f t="shared" si="14"/>
        <v>0.0069292208166401468</v>
      </c>
    </row>
    <row r="287" spans="1:9" ht="15">
      <c r="A287" s="3">
        <f t="shared" si="12"/>
        <v>9284</v>
      </c>
      <c r="B287" s="5" t="s">
        <v>394</v>
      </c>
      <c r="C287" s="63" t="s">
        <v>15</v>
      </c>
      <c r="D287" s="85" t="s">
        <v>404</v>
      </c>
      <c r="E287" s="84">
        <f t="shared" si="13"/>
        <v>8760</v>
      </c>
      <c r="F287" s="44">
        <f>HLOOKUP(D287,'Emission Factor Methodology'!$B$6:$I$7,2,0)</f>
        <v>0.0067607430986224692</v>
      </c>
      <c r="G287" s="43">
        <f>IFERROR(VLOOKUP(C287,'Emission Factor Methodology'!$A$11:$I$21,MATCH(D287,'Emission Factor Methodology'!$A$11:$I$11,0),0),0)</f>
        <v>0.0038999999999999998</v>
      </c>
      <c r="H287" s="44">
        <f>IFERROR((1-VLOOKUP(C287,'Emission Factor Methodology'!$A$25:$I$34,MATCH(D287,'Emission Factor Methodology'!$A$25:$I$25,0),0)),0)</f>
        <v>0.030000000000000027</v>
      </c>
      <c r="I287" s="43">
        <f t="shared" si="14"/>
        <v>0.0069292208166401468</v>
      </c>
    </row>
    <row r="288" spans="1:9" ht="15">
      <c r="A288" s="3">
        <f t="shared" si="12"/>
        <v>9285</v>
      </c>
      <c r="B288" s="5" t="s">
        <v>395</v>
      </c>
      <c r="C288" s="63" t="s">
        <v>15</v>
      </c>
      <c r="D288" s="85" t="s">
        <v>404</v>
      </c>
      <c r="E288" s="84">
        <f t="shared" si="13"/>
        <v>8760</v>
      </c>
      <c r="F288" s="44">
        <f>HLOOKUP(D288,'Emission Factor Methodology'!$B$6:$I$7,2,0)</f>
        <v>0.0067607430986224692</v>
      </c>
      <c r="G288" s="43">
        <f>IFERROR(VLOOKUP(C288,'Emission Factor Methodology'!$A$11:$I$21,MATCH(D288,'Emission Factor Methodology'!$A$11:$I$11,0),0),0)</f>
        <v>0.0038999999999999998</v>
      </c>
      <c r="H288" s="44">
        <f>IFERROR((1-VLOOKUP(C288,'Emission Factor Methodology'!$A$25:$I$34,MATCH(D288,'Emission Factor Methodology'!$A$25:$I$25,0),0)),0)</f>
        <v>0.030000000000000027</v>
      </c>
      <c r="I288" s="43">
        <f t="shared" si="14"/>
        <v>0.0069292208166401468</v>
      </c>
    </row>
    <row r="289" spans="1:9" ht="15">
      <c r="A289" s="3">
        <f t="shared" si="12"/>
        <v>9286</v>
      </c>
      <c r="B289" s="5" t="s">
        <v>396</v>
      </c>
      <c r="C289" s="63" t="s">
        <v>15</v>
      </c>
      <c r="D289" s="85" t="s">
        <v>404</v>
      </c>
      <c r="E289" s="84">
        <f t="shared" si="13"/>
        <v>8760</v>
      </c>
      <c r="F289" s="44">
        <f>HLOOKUP(D289,'Emission Factor Methodology'!$B$6:$I$7,2,0)</f>
        <v>0.0067607430986224692</v>
      </c>
      <c r="G289" s="43">
        <f>IFERROR(VLOOKUP(C289,'Emission Factor Methodology'!$A$11:$I$21,MATCH(D289,'Emission Factor Methodology'!$A$11:$I$11,0),0),0)</f>
        <v>0.0038999999999999998</v>
      </c>
      <c r="H289" s="44">
        <f>IFERROR((1-VLOOKUP(C289,'Emission Factor Methodology'!$A$25:$I$34,MATCH(D289,'Emission Factor Methodology'!$A$25:$I$25,0),0)),0)</f>
        <v>0.030000000000000027</v>
      </c>
      <c r="I289" s="43">
        <f t="shared" si="14"/>
        <v>0.0069292208166401468</v>
      </c>
    </row>
    <row r="290" spans="1:9" ht="15">
      <c r="A290" s="3">
        <f t="shared" si="12"/>
        <v>9287</v>
      </c>
      <c r="B290" s="5" t="s">
        <v>395</v>
      </c>
      <c r="C290" s="63" t="s">
        <v>15</v>
      </c>
      <c r="D290" s="85" t="s">
        <v>404</v>
      </c>
      <c r="E290" s="84">
        <f t="shared" si="13"/>
        <v>8760</v>
      </c>
      <c r="F290" s="44">
        <f>HLOOKUP(D290,'Emission Factor Methodology'!$B$6:$I$7,2,0)</f>
        <v>0.0067607430986224692</v>
      </c>
      <c r="G290" s="43">
        <f>IFERROR(VLOOKUP(C290,'Emission Factor Methodology'!$A$11:$I$21,MATCH(D290,'Emission Factor Methodology'!$A$11:$I$11,0),0),0)</f>
        <v>0.0038999999999999998</v>
      </c>
      <c r="H290" s="44">
        <f>IFERROR((1-VLOOKUP(C290,'Emission Factor Methodology'!$A$25:$I$34,MATCH(D290,'Emission Factor Methodology'!$A$25:$I$25,0),0)),0)</f>
        <v>0.030000000000000027</v>
      </c>
      <c r="I290" s="43">
        <f t="shared" si="14"/>
        <v>0.0069292208166401468</v>
      </c>
    </row>
    <row r="291" spans="1:9" ht="15">
      <c r="A291" s="3">
        <f t="shared" si="12"/>
        <v>9288</v>
      </c>
      <c r="B291" s="5" t="s">
        <v>396</v>
      </c>
      <c r="C291" s="63" t="s">
        <v>15</v>
      </c>
      <c r="D291" s="85" t="s">
        <v>404</v>
      </c>
      <c r="E291" s="84">
        <f t="shared" si="13"/>
        <v>8760</v>
      </c>
      <c r="F291" s="44">
        <f>HLOOKUP(D291,'Emission Factor Methodology'!$B$6:$I$7,2,0)</f>
        <v>0.0067607430986224692</v>
      </c>
      <c r="G291" s="43">
        <f>IFERROR(VLOOKUP(C291,'Emission Factor Methodology'!$A$11:$I$21,MATCH(D291,'Emission Factor Methodology'!$A$11:$I$11,0),0),0)</f>
        <v>0.0038999999999999998</v>
      </c>
      <c r="H291" s="44">
        <f>IFERROR((1-VLOOKUP(C291,'Emission Factor Methodology'!$A$25:$I$34,MATCH(D291,'Emission Factor Methodology'!$A$25:$I$25,0),0)),0)</f>
        <v>0.030000000000000027</v>
      </c>
      <c r="I291" s="43">
        <f t="shared" si="14"/>
        <v>0.0069292208166401468</v>
      </c>
    </row>
    <row r="292" spans="1:9" ht="15">
      <c r="A292" s="3">
        <f t="shared" si="12"/>
        <v>9289</v>
      </c>
      <c r="B292" s="5" t="s">
        <v>395</v>
      </c>
      <c r="C292" s="63" t="s">
        <v>15</v>
      </c>
      <c r="D292" s="85" t="s">
        <v>404</v>
      </c>
      <c r="E292" s="84">
        <f t="shared" si="13"/>
        <v>8760</v>
      </c>
      <c r="F292" s="44">
        <f>HLOOKUP(D292,'Emission Factor Methodology'!$B$6:$I$7,2,0)</f>
        <v>0.0067607430986224692</v>
      </c>
      <c r="G292" s="43">
        <f>IFERROR(VLOOKUP(C292,'Emission Factor Methodology'!$A$11:$I$21,MATCH(D292,'Emission Factor Methodology'!$A$11:$I$11,0),0),0)</f>
        <v>0.0038999999999999998</v>
      </c>
      <c r="H292" s="44">
        <f>IFERROR((1-VLOOKUP(C292,'Emission Factor Methodology'!$A$25:$I$34,MATCH(D292,'Emission Factor Methodology'!$A$25:$I$25,0),0)),0)</f>
        <v>0.030000000000000027</v>
      </c>
      <c r="I292" s="43">
        <f t="shared" si="14"/>
        <v>0.0069292208166401468</v>
      </c>
    </row>
    <row r="293" spans="1:9" ht="15">
      <c r="A293" s="3">
        <f t="shared" si="12"/>
        <v>9290</v>
      </c>
      <c r="B293" s="5" t="s">
        <v>396</v>
      </c>
      <c r="C293" s="63" t="s">
        <v>15</v>
      </c>
      <c r="D293" s="85" t="s">
        <v>404</v>
      </c>
      <c r="E293" s="84">
        <f t="shared" si="13"/>
        <v>8760</v>
      </c>
      <c r="F293" s="44">
        <f>HLOOKUP(D293,'Emission Factor Methodology'!$B$6:$I$7,2,0)</f>
        <v>0.0067607430986224692</v>
      </c>
      <c r="G293" s="43">
        <f>IFERROR(VLOOKUP(C293,'Emission Factor Methodology'!$A$11:$I$21,MATCH(D293,'Emission Factor Methodology'!$A$11:$I$11,0),0),0)</f>
        <v>0.0038999999999999998</v>
      </c>
      <c r="H293" s="44">
        <f>IFERROR((1-VLOOKUP(C293,'Emission Factor Methodology'!$A$25:$I$34,MATCH(D293,'Emission Factor Methodology'!$A$25:$I$25,0),0)),0)</f>
        <v>0.030000000000000027</v>
      </c>
      <c r="I293" s="43">
        <f t="shared" si="14"/>
        <v>0.0069292208166401468</v>
      </c>
    </row>
    <row r="294" spans="1:9" ht="15">
      <c r="A294" s="3">
        <f t="shared" si="12"/>
        <v>9291</v>
      </c>
      <c r="B294" s="5" t="s">
        <v>395</v>
      </c>
      <c r="C294" s="63" t="s">
        <v>15</v>
      </c>
      <c r="D294" s="85" t="s">
        <v>404</v>
      </c>
      <c r="E294" s="84">
        <f t="shared" si="13"/>
        <v>8760</v>
      </c>
      <c r="F294" s="44">
        <f>HLOOKUP(D294,'Emission Factor Methodology'!$B$6:$I$7,2,0)</f>
        <v>0.0067607430986224692</v>
      </c>
      <c r="G294" s="43">
        <f>IFERROR(VLOOKUP(C294,'Emission Factor Methodology'!$A$11:$I$21,MATCH(D294,'Emission Factor Methodology'!$A$11:$I$11,0),0),0)</f>
        <v>0.0038999999999999998</v>
      </c>
      <c r="H294" s="44">
        <f>IFERROR((1-VLOOKUP(C294,'Emission Factor Methodology'!$A$25:$I$34,MATCH(D294,'Emission Factor Methodology'!$A$25:$I$25,0),0)),0)</f>
        <v>0.030000000000000027</v>
      </c>
      <c r="I294" s="43">
        <f t="shared" si="14"/>
        <v>0.0069292208166401468</v>
      </c>
    </row>
    <row r="295" spans="1:9" ht="15">
      <c r="A295" s="3">
        <f t="shared" si="12"/>
        <v>9292</v>
      </c>
      <c r="B295" s="5" t="s">
        <v>396</v>
      </c>
      <c r="C295" s="63" t="s">
        <v>15</v>
      </c>
      <c r="D295" s="85" t="s">
        <v>404</v>
      </c>
      <c r="E295" s="84">
        <f t="shared" si="13"/>
        <v>8760</v>
      </c>
      <c r="F295" s="44">
        <f>HLOOKUP(D295,'Emission Factor Methodology'!$B$6:$I$7,2,0)</f>
        <v>0.0067607430986224692</v>
      </c>
      <c r="G295" s="43">
        <f>IFERROR(VLOOKUP(C295,'Emission Factor Methodology'!$A$11:$I$21,MATCH(D295,'Emission Factor Methodology'!$A$11:$I$11,0),0),0)</f>
        <v>0.0038999999999999998</v>
      </c>
      <c r="H295" s="44">
        <f>IFERROR((1-VLOOKUP(C295,'Emission Factor Methodology'!$A$25:$I$34,MATCH(D295,'Emission Factor Methodology'!$A$25:$I$25,0),0)),0)</f>
        <v>0.030000000000000027</v>
      </c>
      <c r="I295" s="43">
        <f t="shared" si="14"/>
        <v>0.0069292208166401468</v>
      </c>
    </row>
    <row r="296" spans="1:9" ht="15">
      <c r="A296" s="3">
        <f t="shared" si="12"/>
        <v>9293</v>
      </c>
      <c r="B296" s="5" t="s">
        <v>397</v>
      </c>
      <c r="C296" s="63" t="s">
        <v>15</v>
      </c>
      <c r="D296" s="85" t="s">
        <v>404</v>
      </c>
      <c r="E296" s="84">
        <f t="shared" si="13"/>
        <v>8760</v>
      </c>
      <c r="F296" s="44">
        <f>HLOOKUP(D296,'Emission Factor Methodology'!$B$6:$I$7,2,0)</f>
        <v>0.0067607430986224692</v>
      </c>
      <c r="G296" s="43">
        <f>IFERROR(VLOOKUP(C296,'Emission Factor Methodology'!$A$11:$I$21,MATCH(D296,'Emission Factor Methodology'!$A$11:$I$11,0),0),0)</f>
        <v>0.0038999999999999998</v>
      </c>
      <c r="H296" s="44">
        <f>IFERROR((1-VLOOKUP(C296,'Emission Factor Methodology'!$A$25:$I$34,MATCH(D296,'Emission Factor Methodology'!$A$25:$I$25,0),0)),0)</f>
        <v>0.030000000000000027</v>
      </c>
      <c r="I296" s="43">
        <f t="shared" si="14"/>
        <v>0.0069292208166401468</v>
      </c>
    </row>
    <row r="297" spans="1:9" ht="15">
      <c r="A297" s="3">
        <f t="shared" si="12"/>
        <v>9294</v>
      </c>
      <c r="B297" s="5" t="s">
        <v>394</v>
      </c>
      <c r="C297" s="63" t="s">
        <v>15</v>
      </c>
      <c r="D297" s="85" t="s">
        <v>404</v>
      </c>
      <c r="E297" s="84">
        <f t="shared" si="13"/>
        <v>8760</v>
      </c>
      <c r="F297" s="44">
        <f>HLOOKUP(D297,'Emission Factor Methodology'!$B$6:$I$7,2,0)</f>
        <v>0.0067607430986224692</v>
      </c>
      <c r="G297" s="43">
        <f>IFERROR(VLOOKUP(C297,'Emission Factor Methodology'!$A$11:$I$21,MATCH(D297,'Emission Factor Methodology'!$A$11:$I$11,0),0),0)</f>
        <v>0.0038999999999999998</v>
      </c>
      <c r="H297" s="44">
        <f>IFERROR((1-VLOOKUP(C297,'Emission Factor Methodology'!$A$25:$I$34,MATCH(D297,'Emission Factor Methodology'!$A$25:$I$25,0),0)),0)</f>
        <v>0.030000000000000027</v>
      </c>
      <c r="I297" s="43">
        <f t="shared" si="14"/>
        <v>0.0069292208166401468</v>
      </c>
    </row>
    <row r="299" spans="1:9" ht="62.25" customHeight="1">
      <c r="A299" s="134" t="s">
        <v>398</v>
      </c>
      <c r="B299" s="134"/>
      <c r="C299" s="134"/>
      <c r="D299" s="134"/>
      <c r="E299" s="134"/>
      <c r="F299" s="134"/>
      <c r="G299" s="134"/>
      <c r="H299" s="134"/>
      <c r="I299" s="134"/>
    </row>
  </sheetData>
  <autoFilter ref="A3:I297"/>
  <mergeCells count="1">
    <mergeCell ref="A299:I299"/>
  </mergeCells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2A3D6C-555E-4C06-8B81-FFC83856264C}">
  <dimension ref="A1:O116"/>
  <sheetViews>
    <sheetView workbookViewId="0" topLeftCell="A1">
      <selection pane="topLeft" activeCell="E29" sqref="E29"/>
    </sheetView>
  </sheetViews>
  <sheetFormatPr defaultColWidth="10.2842857142857" defaultRowHeight="15"/>
  <cols>
    <col min="1" max="1" width="10.7142857142857" style="5" customWidth="1"/>
    <col min="2" max="2" width="47.8571428571429" style="5" customWidth="1"/>
    <col min="3" max="4" width="23.5714285714286" style="63" customWidth="1"/>
    <col min="5" max="6" width="10.7142857142857" style="29" customWidth="1"/>
    <col min="7" max="10" width="10.7142857142857" style="5" customWidth="1"/>
    <col min="11" max="16384" width="10.2857142857143" style="5"/>
  </cols>
  <sheetData>
    <row r="1" spans="1:4" ht="18.75">
      <c r="A1" s="59" t="str">
        <f>'List of Zones'!B21</f>
        <v>Zone 10</v>
      </c>
      <c r="B1" s="60" t="str">
        <f>'List of Zones'!C21</f>
        <v>TCE Transfer Rack</v>
      </c>
      <c r="C1" s="61"/>
      <c r="D1" s="61"/>
    </row>
    <row r="2" spans="1:9" ht="15.75" customHeight="1">
      <c r="A2" s="62"/>
      <c r="G2" s="33" t="s">
        <v>38</v>
      </c>
      <c r="H2" s="33"/>
      <c r="I2" s="34">
        <f>SUM(I4:I999)</f>
        <v>0.021168000000000027</v>
      </c>
    </row>
    <row r="3" spans="1:15" ht="45">
      <c r="A3" s="36" t="s">
        <v>39</v>
      </c>
      <c r="B3" s="36" t="s">
        <v>40</v>
      </c>
      <c r="C3" s="37" t="s">
        <v>41</v>
      </c>
      <c r="D3" s="37" t="s">
        <v>405</v>
      </c>
      <c r="E3" s="38" t="s">
        <v>43</v>
      </c>
      <c r="F3" s="39" t="s">
        <v>44</v>
      </c>
      <c r="G3" s="38" t="s">
        <v>45</v>
      </c>
      <c r="H3" s="38" t="s">
        <v>46</v>
      </c>
      <c r="I3" s="38" t="s">
        <v>47</v>
      </c>
      <c r="J3" s="45"/>
      <c r="K3" s="45"/>
      <c r="L3" s="45"/>
      <c r="M3" s="45"/>
      <c r="N3" s="45"/>
      <c r="O3" s="45"/>
    </row>
    <row r="4" spans="1:9" ht="15">
      <c r="A4" s="3">
        <v>10001</v>
      </c>
      <c r="B4" s="5" t="s">
        <v>209</v>
      </c>
      <c r="C4" s="63" t="s">
        <v>15</v>
      </c>
      <c r="D4" s="85" t="s">
        <v>3</v>
      </c>
      <c r="E4" s="84">
        <v>16</v>
      </c>
      <c r="F4" s="44">
        <f>HLOOKUP(D4,'Emission Factor Methodology'!$B$6:$I$7,2,0)</f>
        <v>1</v>
      </c>
      <c r="G4" s="43">
        <f>IFERROR(VLOOKUP(C4,'Emission Factor Methodology'!$A$11:$I$21,MATCH(D4,'Emission Factor Methodology'!$A$11:$I$11,0),0),0)</f>
        <v>0.00050000000000000001</v>
      </c>
      <c r="H4" s="44">
        <f>IFERROR((1-VLOOKUP(C4,'Emission Factor Methodology'!$A$25:$I$34,MATCH(D4,'Emission Factor Methodology'!$A$25:$I$25,0),0)),0)</f>
        <v>0.030000000000000027</v>
      </c>
      <c r="I4" s="43">
        <f>E4*F4*G4*H4</f>
        <v>0.00024000000000000022</v>
      </c>
    </row>
    <row r="5" spans="1:9" ht="15">
      <c r="A5" s="3">
        <f t="shared" si="0" ref="A5:A24">A4+1</f>
        <v>10002</v>
      </c>
      <c r="B5" s="5" t="s">
        <v>399</v>
      </c>
      <c r="C5" s="63" t="s">
        <v>15</v>
      </c>
      <c r="D5" s="85" t="s">
        <v>3</v>
      </c>
      <c r="E5" s="84">
        <v>16</v>
      </c>
      <c r="F5" s="44">
        <f>HLOOKUP(D5,'Emission Factor Methodology'!$B$6:$I$7,2,0)</f>
        <v>1</v>
      </c>
      <c r="G5" s="43">
        <f>IFERROR(VLOOKUP(C5,'Emission Factor Methodology'!$A$11:$I$21,MATCH(D5,'Emission Factor Methodology'!$A$11:$I$11,0),0),0)</f>
        <v>0.00050000000000000001</v>
      </c>
      <c r="H5" s="44">
        <f>IFERROR((1-VLOOKUP(C5,'Emission Factor Methodology'!$A$25:$I$34,MATCH(D5,'Emission Factor Methodology'!$A$25:$I$25,0),0)),0)</f>
        <v>0.030000000000000027</v>
      </c>
      <c r="I5" s="43">
        <f t="shared" si="1" ref="I5:I24">E5*F5*G5*H5</f>
        <v>0.00024000000000000022</v>
      </c>
    </row>
    <row r="6" spans="1:9" ht="15">
      <c r="A6" s="3">
        <f t="shared" si="0"/>
        <v>10003</v>
      </c>
      <c r="B6" s="5" t="s">
        <v>212</v>
      </c>
      <c r="C6" s="63" t="s">
        <v>12</v>
      </c>
      <c r="D6" s="85" t="s">
        <v>3</v>
      </c>
      <c r="E6" s="84">
        <v>16</v>
      </c>
      <c r="F6" s="44">
        <f>HLOOKUP(D6,'Emission Factor Methodology'!$B$6:$I$7,2,0)</f>
        <v>1</v>
      </c>
      <c r="G6" s="43">
        <f>IFERROR(VLOOKUP(C6,'Emission Factor Methodology'!$A$11:$I$21,MATCH(D6,'Emission Factor Methodology'!$A$11:$I$11,0),0),0)</f>
        <v>0.0088999999999999999</v>
      </c>
      <c r="H6" s="44">
        <f>IFERROR((1-VLOOKUP(C6,'Emission Factor Methodology'!$A$25:$I$34,MATCH(D6,'Emission Factor Methodology'!$A$25:$I$25,0),0)),0)</f>
        <v>0.030000000000000027</v>
      </c>
      <c r="I6" s="43">
        <f t="shared" si="1"/>
        <v>0.0042720000000000041</v>
      </c>
    </row>
    <row r="7" spans="1:9" ht="15">
      <c r="A7" s="3">
        <f t="shared" si="0"/>
        <v>10004</v>
      </c>
      <c r="B7" s="5" t="s">
        <v>400</v>
      </c>
      <c r="C7" s="63" t="s">
        <v>15</v>
      </c>
      <c r="D7" s="85" t="s">
        <v>3</v>
      </c>
      <c r="E7" s="84">
        <v>16</v>
      </c>
      <c r="F7" s="44">
        <f>HLOOKUP(D7,'Emission Factor Methodology'!$B$6:$I$7,2,0)</f>
        <v>1</v>
      </c>
      <c r="G7" s="43">
        <f>IFERROR(VLOOKUP(C7,'Emission Factor Methodology'!$A$11:$I$21,MATCH(D7,'Emission Factor Methodology'!$A$11:$I$11,0),0),0)</f>
        <v>0.00050000000000000001</v>
      </c>
      <c r="H7" s="44">
        <f>IFERROR((1-VLOOKUP(C7,'Emission Factor Methodology'!$A$25:$I$34,MATCH(D7,'Emission Factor Methodology'!$A$25:$I$25,0),0)),0)</f>
        <v>0.030000000000000027</v>
      </c>
      <c r="I7" s="43">
        <f t="shared" si="1"/>
        <v>0.00024000000000000022</v>
      </c>
    </row>
    <row r="8" spans="1:9" ht="15">
      <c r="A8" s="3">
        <f t="shared" si="0"/>
        <v>10005</v>
      </c>
      <c r="B8" s="5" t="s">
        <v>294</v>
      </c>
      <c r="C8" s="63" t="s">
        <v>15</v>
      </c>
      <c r="D8" s="85" t="s">
        <v>3</v>
      </c>
      <c r="E8" s="84">
        <v>16</v>
      </c>
      <c r="F8" s="44">
        <f>HLOOKUP(D8,'Emission Factor Methodology'!$B$6:$I$7,2,0)</f>
        <v>1</v>
      </c>
      <c r="G8" s="43">
        <f>IFERROR(VLOOKUP(C8,'Emission Factor Methodology'!$A$11:$I$21,MATCH(D8,'Emission Factor Methodology'!$A$11:$I$11,0),0),0)</f>
        <v>0.00050000000000000001</v>
      </c>
      <c r="H8" s="44">
        <f>IFERROR((1-VLOOKUP(C8,'Emission Factor Methodology'!$A$25:$I$34,MATCH(D8,'Emission Factor Methodology'!$A$25:$I$25,0),0)),0)</f>
        <v>0.030000000000000027</v>
      </c>
      <c r="I8" s="43">
        <f t="shared" si="1"/>
        <v>0.00024000000000000022</v>
      </c>
    </row>
    <row r="9" spans="1:9" ht="15">
      <c r="A9" s="3">
        <f t="shared" si="0"/>
        <v>10006</v>
      </c>
      <c r="B9" s="5" t="s">
        <v>139</v>
      </c>
      <c r="C9" s="63" t="s">
        <v>12</v>
      </c>
      <c r="D9" s="85" t="s">
        <v>3</v>
      </c>
      <c r="E9" s="84">
        <v>16</v>
      </c>
      <c r="F9" s="44">
        <f>HLOOKUP(D9,'Emission Factor Methodology'!$B$6:$I$7,2,0)</f>
        <v>1</v>
      </c>
      <c r="G9" s="43">
        <f>IFERROR(VLOOKUP(C9,'Emission Factor Methodology'!$A$11:$I$21,MATCH(D9,'Emission Factor Methodology'!$A$11:$I$11,0),0),0)</f>
        <v>0.0088999999999999999</v>
      </c>
      <c r="H9" s="44">
        <f>IFERROR((1-VLOOKUP(C9,'Emission Factor Methodology'!$A$25:$I$34,MATCH(D9,'Emission Factor Methodology'!$A$25:$I$25,0),0)),0)</f>
        <v>0.030000000000000027</v>
      </c>
      <c r="I9" s="43">
        <f t="shared" si="1"/>
        <v>0.0042720000000000041</v>
      </c>
    </row>
    <row r="10" spans="1:9" ht="15">
      <c r="A10" s="3">
        <f t="shared" si="0"/>
        <v>10007</v>
      </c>
      <c r="B10" s="5" t="s">
        <v>294</v>
      </c>
      <c r="C10" s="63" t="s">
        <v>15</v>
      </c>
      <c r="D10" s="85" t="s">
        <v>3</v>
      </c>
      <c r="E10" s="84">
        <v>16</v>
      </c>
      <c r="F10" s="44">
        <f>HLOOKUP(D10,'Emission Factor Methodology'!$B$6:$I$7,2,0)</f>
        <v>1</v>
      </c>
      <c r="G10" s="43">
        <f>IFERROR(VLOOKUP(C10,'Emission Factor Methodology'!$A$11:$I$21,MATCH(D10,'Emission Factor Methodology'!$A$11:$I$11,0),0),0)</f>
        <v>0.00050000000000000001</v>
      </c>
      <c r="H10" s="44">
        <f>IFERROR((1-VLOOKUP(C10,'Emission Factor Methodology'!$A$25:$I$34,MATCH(D10,'Emission Factor Methodology'!$A$25:$I$25,0),0)),0)</f>
        <v>0.030000000000000027</v>
      </c>
      <c r="I10" s="43">
        <f t="shared" si="1"/>
        <v>0.00024000000000000022</v>
      </c>
    </row>
    <row r="11" spans="1:9" ht="15">
      <c r="A11" s="3">
        <f t="shared" si="0"/>
        <v>10008</v>
      </c>
      <c r="B11" s="5" t="s">
        <v>212</v>
      </c>
      <c r="C11" s="63" t="s">
        <v>12</v>
      </c>
      <c r="D11" s="85" t="s">
        <v>3</v>
      </c>
      <c r="E11" s="84">
        <v>16</v>
      </c>
      <c r="F11" s="44">
        <f>HLOOKUP(D11,'Emission Factor Methodology'!$B$6:$I$7,2,0)</f>
        <v>1</v>
      </c>
      <c r="G11" s="43">
        <f>IFERROR(VLOOKUP(C11,'Emission Factor Methodology'!$A$11:$I$21,MATCH(D11,'Emission Factor Methodology'!$A$11:$I$11,0),0),0)</f>
        <v>0.0088999999999999999</v>
      </c>
      <c r="H11" s="44">
        <f>IFERROR((1-VLOOKUP(C11,'Emission Factor Methodology'!$A$25:$I$34,MATCH(D11,'Emission Factor Methodology'!$A$25:$I$25,0),0)),0)</f>
        <v>0.030000000000000027</v>
      </c>
      <c r="I11" s="43">
        <f t="shared" si="1"/>
        <v>0.0042720000000000041</v>
      </c>
    </row>
    <row r="12" spans="1:9" ht="15">
      <c r="A12" s="3">
        <f t="shared" si="0"/>
        <v>10009</v>
      </c>
      <c r="B12" s="5" t="s">
        <v>136</v>
      </c>
      <c r="C12" s="63" t="s">
        <v>15</v>
      </c>
      <c r="D12" s="85" t="s">
        <v>3</v>
      </c>
      <c r="E12" s="84">
        <v>16</v>
      </c>
      <c r="F12" s="44">
        <f>HLOOKUP(D12,'Emission Factor Methodology'!$B$6:$I$7,2,0)</f>
        <v>1</v>
      </c>
      <c r="G12" s="43">
        <f>IFERROR(VLOOKUP(C12,'Emission Factor Methodology'!$A$11:$I$21,MATCH(D12,'Emission Factor Methodology'!$A$11:$I$11,0),0),0)</f>
        <v>0.00050000000000000001</v>
      </c>
      <c r="H12" s="44">
        <f>IFERROR((1-VLOOKUP(C12,'Emission Factor Methodology'!$A$25:$I$34,MATCH(D12,'Emission Factor Methodology'!$A$25:$I$25,0),0)),0)</f>
        <v>0.030000000000000027</v>
      </c>
      <c r="I12" s="43">
        <f t="shared" si="1"/>
        <v>0.00024000000000000022</v>
      </c>
    </row>
    <row r="13" spans="1:9" ht="15">
      <c r="A13" s="3">
        <f t="shared" si="0"/>
        <v>10010</v>
      </c>
      <c r="B13" s="5" t="s">
        <v>400</v>
      </c>
      <c r="C13" s="63" t="s">
        <v>15</v>
      </c>
      <c r="D13" s="85" t="s">
        <v>3</v>
      </c>
      <c r="E13" s="84">
        <v>16</v>
      </c>
      <c r="F13" s="44">
        <f>HLOOKUP(D13,'Emission Factor Methodology'!$B$6:$I$7,2,0)</f>
        <v>1</v>
      </c>
      <c r="G13" s="43">
        <f>IFERROR(VLOOKUP(C13,'Emission Factor Methodology'!$A$11:$I$21,MATCH(D13,'Emission Factor Methodology'!$A$11:$I$11,0),0),0)</f>
        <v>0.00050000000000000001</v>
      </c>
      <c r="H13" s="44">
        <f>IFERROR((1-VLOOKUP(C13,'Emission Factor Methodology'!$A$25:$I$34,MATCH(D13,'Emission Factor Methodology'!$A$25:$I$25,0),0)),0)</f>
        <v>0.030000000000000027</v>
      </c>
      <c r="I13" s="43">
        <f t="shared" si="1"/>
        <v>0.00024000000000000022</v>
      </c>
    </row>
    <row r="14" spans="1:9" ht="15">
      <c r="A14" s="3">
        <f t="shared" si="0"/>
        <v>10011</v>
      </c>
      <c r="B14" s="5" t="s">
        <v>212</v>
      </c>
      <c r="C14" s="63" t="s">
        <v>12</v>
      </c>
      <c r="D14" s="85" t="s">
        <v>3</v>
      </c>
      <c r="E14" s="84">
        <v>16</v>
      </c>
      <c r="F14" s="44">
        <f>HLOOKUP(D14,'Emission Factor Methodology'!$B$6:$I$7,2,0)</f>
        <v>1</v>
      </c>
      <c r="G14" s="43">
        <f>IFERROR(VLOOKUP(C14,'Emission Factor Methodology'!$A$11:$I$21,MATCH(D14,'Emission Factor Methodology'!$A$11:$I$11,0),0),0)</f>
        <v>0.0088999999999999999</v>
      </c>
      <c r="H14" s="44">
        <f>IFERROR((1-VLOOKUP(C14,'Emission Factor Methodology'!$A$25:$I$34,MATCH(D14,'Emission Factor Methodology'!$A$25:$I$25,0),0)),0)</f>
        <v>0.030000000000000027</v>
      </c>
      <c r="I14" s="43">
        <f t="shared" si="1"/>
        <v>0.0042720000000000041</v>
      </c>
    </row>
    <row r="15" spans="1:9" ht="15">
      <c r="A15" s="3">
        <f t="shared" si="0"/>
        <v>10012</v>
      </c>
      <c r="B15" s="5" t="s">
        <v>228</v>
      </c>
      <c r="C15" s="63" t="s">
        <v>15</v>
      </c>
      <c r="D15" s="85" t="s">
        <v>3</v>
      </c>
      <c r="E15" s="84">
        <v>16</v>
      </c>
      <c r="F15" s="44">
        <f>HLOOKUP(D15,'Emission Factor Methodology'!$B$6:$I$7,2,0)</f>
        <v>1</v>
      </c>
      <c r="G15" s="43">
        <f>IFERROR(VLOOKUP(C15,'Emission Factor Methodology'!$A$11:$I$21,MATCH(D15,'Emission Factor Methodology'!$A$11:$I$11,0),0),0)</f>
        <v>0.00050000000000000001</v>
      </c>
      <c r="H15" s="44">
        <f>IFERROR((1-VLOOKUP(C15,'Emission Factor Methodology'!$A$25:$I$34,MATCH(D15,'Emission Factor Methodology'!$A$25:$I$25,0),0)),0)</f>
        <v>0.030000000000000027</v>
      </c>
      <c r="I15" s="43">
        <f t="shared" si="1"/>
        <v>0.00024000000000000022</v>
      </c>
    </row>
    <row r="16" spans="1:9" ht="15">
      <c r="A16" s="3">
        <f t="shared" si="0"/>
        <v>10013</v>
      </c>
      <c r="B16" s="5" t="s">
        <v>337</v>
      </c>
      <c r="C16" s="63" t="s">
        <v>15</v>
      </c>
      <c r="D16" s="85" t="s">
        <v>3</v>
      </c>
      <c r="E16" s="84">
        <v>16</v>
      </c>
      <c r="F16" s="44">
        <f>HLOOKUP(D16,'Emission Factor Methodology'!$B$6:$I$7,2,0)</f>
        <v>1</v>
      </c>
      <c r="G16" s="43">
        <f>IFERROR(VLOOKUP(C16,'Emission Factor Methodology'!$A$11:$I$21,MATCH(D16,'Emission Factor Methodology'!$A$11:$I$11,0),0),0)</f>
        <v>0.00050000000000000001</v>
      </c>
      <c r="H16" s="44">
        <f>IFERROR((1-VLOOKUP(C16,'Emission Factor Methodology'!$A$25:$I$34,MATCH(D16,'Emission Factor Methodology'!$A$25:$I$25,0),0)),0)</f>
        <v>0.030000000000000027</v>
      </c>
      <c r="I16" s="43">
        <f t="shared" si="1"/>
        <v>0.00024000000000000022</v>
      </c>
    </row>
    <row r="17" spans="1:9" ht="15">
      <c r="A17" s="3">
        <f t="shared" si="0"/>
        <v>10014</v>
      </c>
      <c r="B17" s="5" t="s">
        <v>140</v>
      </c>
      <c r="C17" s="63" t="s">
        <v>15</v>
      </c>
      <c r="D17" s="85" t="s">
        <v>3</v>
      </c>
      <c r="E17" s="84">
        <v>16</v>
      </c>
      <c r="F17" s="44">
        <f>HLOOKUP(D17,'Emission Factor Methodology'!$B$6:$I$7,2,0)</f>
        <v>1</v>
      </c>
      <c r="G17" s="43">
        <f>IFERROR(VLOOKUP(C17,'Emission Factor Methodology'!$A$11:$I$21,MATCH(D17,'Emission Factor Methodology'!$A$11:$I$11,0),0),0)</f>
        <v>0.00050000000000000001</v>
      </c>
      <c r="H17" s="44">
        <f>IFERROR((1-VLOOKUP(C17,'Emission Factor Methodology'!$A$25:$I$34,MATCH(D17,'Emission Factor Methodology'!$A$25:$I$25,0),0)),0)</f>
        <v>0.030000000000000027</v>
      </c>
      <c r="I17" s="43">
        <f t="shared" si="1"/>
        <v>0.00024000000000000022</v>
      </c>
    </row>
    <row r="18" spans="1:9" ht="15">
      <c r="A18" s="3">
        <f t="shared" si="0"/>
        <v>10015</v>
      </c>
      <c r="B18" s="5" t="s">
        <v>285</v>
      </c>
      <c r="C18" s="63" t="s">
        <v>15</v>
      </c>
      <c r="D18" s="85" t="s">
        <v>3</v>
      </c>
      <c r="E18" s="84">
        <v>16</v>
      </c>
      <c r="F18" s="44">
        <f>HLOOKUP(D18,'Emission Factor Methodology'!$B$6:$I$7,2,0)</f>
        <v>1</v>
      </c>
      <c r="G18" s="43">
        <f>IFERROR(VLOOKUP(C18,'Emission Factor Methodology'!$A$11:$I$21,MATCH(D18,'Emission Factor Methodology'!$A$11:$I$11,0),0),0)</f>
        <v>0.00050000000000000001</v>
      </c>
      <c r="H18" s="44">
        <f>IFERROR((1-VLOOKUP(C18,'Emission Factor Methodology'!$A$25:$I$34,MATCH(D18,'Emission Factor Methodology'!$A$25:$I$25,0),0)),0)</f>
        <v>0.030000000000000027</v>
      </c>
      <c r="I18" s="43">
        <f t="shared" si="1"/>
        <v>0.00024000000000000022</v>
      </c>
    </row>
    <row r="19" spans="1:9" ht="15">
      <c r="A19" s="3">
        <f t="shared" si="0"/>
        <v>10016</v>
      </c>
      <c r="B19" s="5" t="s">
        <v>401</v>
      </c>
      <c r="C19" s="63" t="s">
        <v>15</v>
      </c>
      <c r="D19" s="85" t="s">
        <v>3</v>
      </c>
      <c r="E19" s="84">
        <v>16</v>
      </c>
      <c r="F19" s="44">
        <f>HLOOKUP(D19,'Emission Factor Methodology'!$B$6:$I$7,2,0)</f>
        <v>1</v>
      </c>
      <c r="G19" s="43">
        <f>IFERROR(VLOOKUP(C19,'Emission Factor Methodology'!$A$11:$I$21,MATCH(D19,'Emission Factor Methodology'!$A$11:$I$11,0),0),0)</f>
        <v>0.00050000000000000001</v>
      </c>
      <c r="H19" s="44">
        <f>IFERROR((1-VLOOKUP(C19,'Emission Factor Methodology'!$A$25:$I$34,MATCH(D19,'Emission Factor Methodology'!$A$25:$I$25,0),0)),0)</f>
        <v>0.030000000000000027</v>
      </c>
      <c r="I19" s="43">
        <f t="shared" si="1"/>
        <v>0.00024000000000000022</v>
      </c>
    </row>
    <row r="20" spans="1:9" ht="15">
      <c r="A20" s="3">
        <f t="shared" si="0"/>
        <v>10017</v>
      </c>
      <c r="B20" s="5" t="s">
        <v>401</v>
      </c>
      <c r="C20" s="63" t="s">
        <v>15</v>
      </c>
      <c r="D20" s="85" t="s">
        <v>3</v>
      </c>
      <c r="E20" s="84">
        <v>16</v>
      </c>
      <c r="F20" s="44">
        <f>HLOOKUP(D20,'Emission Factor Methodology'!$B$6:$I$7,2,0)</f>
        <v>1</v>
      </c>
      <c r="G20" s="43">
        <f>IFERROR(VLOOKUP(C20,'Emission Factor Methodology'!$A$11:$I$21,MATCH(D20,'Emission Factor Methodology'!$A$11:$I$11,0),0),0)</f>
        <v>0.00050000000000000001</v>
      </c>
      <c r="H20" s="44">
        <f>IFERROR((1-VLOOKUP(C20,'Emission Factor Methodology'!$A$25:$I$34,MATCH(D20,'Emission Factor Methodology'!$A$25:$I$25,0),0)),0)</f>
        <v>0.030000000000000027</v>
      </c>
      <c r="I20" s="43">
        <f t="shared" si="1"/>
        <v>0.00024000000000000022</v>
      </c>
    </row>
    <row r="21" spans="1:9" ht="15">
      <c r="A21" s="3">
        <f t="shared" si="0"/>
        <v>10018</v>
      </c>
      <c r="B21" s="5" t="s">
        <v>228</v>
      </c>
      <c r="C21" s="63" t="s">
        <v>15</v>
      </c>
      <c r="D21" s="85" t="s">
        <v>3</v>
      </c>
      <c r="E21" s="84">
        <v>16</v>
      </c>
      <c r="F21" s="44">
        <f>HLOOKUP(D21,'Emission Factor Methodology'!$B$6:$I$7,2,0)</f>
        <v>1</v>
      </c>
      <c r="G21" s="43">
        <f>IFERROR(VLOOKUP(C21,'Emission Factor Methodology'!$A$11:$I$21,MATCH(D21,'Emission Factor Methodology'!$A$11:$I$11,0),0),0)</f>
        <v>0.00050000000000000001</v>
      </c>
      <c r="H21" s="44">
        <f>IFERROR((1-VLOOKUP(C21,'Emission Factor Methodology'!$A$25:$I$34,MATCH(D21,'Emission Factor Methodology'!$A$25:$I$25,0),0)),0)</f>
        <v>0.030000000000000027</v>
      </c>
      <c r="I21" s="43">
        <f t="shared" si="1"/>
        <v>0.00024000000000000022</v>
      </c>
    </row>
    <row r="22" spans="1:9" ht="15">
      <c r="A22" s="3">
        <f t="shared" si="0"/>
        <v>10019</v>
      </c>
      <c r="B22" s="5" t="s">
        <v>136</v>
      </c>
      <c r="C22" s="63" t="s">
        <v>15</v>
      </c>
      <c r="D22" s="85" t="s">
        <v>3</v>
      </c>
      <c r="E22" s="84">
        <v>16</v>
      </c>
      <c r="F22" s="44">
        <f>HLOOKUP(D22,'Emission Factor Methodology'!$B$6:$I$7,2,0)</f>
        <v>1</v>
      </c>
      <c r="G22" s="43">
        <f>IFERROR(VLOOKUP(C22,'Emission Factor Methodology'!$A$11:$I$21,MATCH(D22,'Emission Factor Methodology'!$A$11:$I$11,0),0),0)</f>
        <v>0.00050000000000000001</v>
      </c>
      <c r="H22" s="44">
        <f>IFERROR((1-VLOOKUP(C22,'Emission Factor Methodology'!$A$25:$I$34,MATCH(D22,'Emission Factor Methodology'!$A$25:$I$25,0),0)),0)</f>
        <v>0.030000000000000027</v>
      </c>
      <c r="I22" s="43">
        <f t="shared" si="1"/>
        <v>0.00024000000000000022</v>
      </c>
    </row>
    <row r="23" spans="1:9" ht="15">
      <c r="A23" s="3">
        <f t="shared" si="0"/>
        <v>10020</v>
      </c>
      <c r="B23" s="5" t="s">
        <v>400</v>
      </c>
      <c r="C23" s="63" t="s">
        <v>15</v>
      </c>
      <c r="D23" s="85" t="s">
        <v>3</v>
      </c>
      <c r="E23" s="84">
        <v>16</v>
      </c>
      <c r="F23" s="44">
        <f>HLOOKUP(D23,'Emission Factor Methodology'!$B$6:$I$7,2,0)</f>
        <v>1</v>
      </c>
      <c r="G23" s="43">
        <f>IFERROR(VLOOKUP(C23,'Emission Factor Methodology'!$A$11:$I$21,MATCH(D23,'Emission Factor Methodology'!$A$11:$I$11,0),0),0)</f>
        <v>0.00050000000000000001</v>
      </c>
      <c r="H23" s="44">
        <f>IFERROR((1-VLOOKUP(C23,'Emission Factor Methodology'!$A$25:$I$34,MATCH(D23,'Emission Factor Methodology'!$A$25:$I$25,0),0)),0)</f>
        <v>0.030000000000000027</v>
      </c>
      <c r="I23" s="43">
        <f t="shared" si="1"/>
        <v>0.00024000000000000022</v>
      </c>
    </row>
    <row r="24" spans="1:9" ht="15">
      <c r="A24" s="3">
        <f t="shared" si="0"/>
        <v>10021</v>
      </c>
      <c r="B24" s="5" t="s">
        <v>402</v>
      </c>
      <c r="C24" s="63" t="s">
        <v>15</v>
      </c>
      <c r="D24" s="85" t="s">
        <v>3</v>
      </c>
      <c r="E24" s="84">
        <v>16</v>
      </c>
      <c r="F24" s="44">
        <f>HLOOKUP(D24,'Emission Factor Methodology'!$B$6:$I$7,2,0)</f>
        <v>1</v>
      </c>
      <c r="G24" s="43">
        <f>IFERROR(VLOOKUP(C24,'Emission Factor Methodology'!$A$11:$I$21,MATCH(D24,'Emission Factor Methodology'!$A$11:$I$11,0),0),0)</f>
        <v>0.00050000000000000001</v>
      </c>
      <c r="H24" s="44">
        <f>IFERROR((1-VLOOKUP(C24,'Emission Factor Methodology'!$A$25:$I$34,MATCH(D24,'Emission Factor Methodology'!$A$25:$I$25,0),0)),0)</f>
        <v>0.030000000000000027</v>
      </c>
      <c r="I24" s="43">
        <f t="shared" si="1"/>
        <v>0.00024000000000000022</v>
      </c>
    </row>
    <row r="25" spans="3:3" ht="15">
      <c r="C25" s="63" t="s">
        <v>223</v>
      </c>
    </row>
    <row r="26" spans="1:9" ht="15.75" customHeight="1">
      <c r="A26" s="135" t="s">
        <v>403</v>
      </c>
      <c r="B26" s="135"/>
      <c r="C26" s="135"/>
      <c r="D26" s="135"/>
      <c r="E26" s="135"/>
      <c r="F26" s="135"/>
      <c r="G26" s="135"/>
      <c r="H26" s="135"/>
      <c r="I26" s="135"/>
    </row>
    <row r="27" spans="3:3" ht="15">
      <c r="C27" s="63" t="s">
        <v>223</v>
      </c>
    </row>
    <row r="28" spans="3:3" ht="15">
      <c r="C28" s="63" t="s">
        <v>223</v>
      </c>
    </row>
    <row r="29" spans="3:3" ht="15">
      <c r="C29" s="63" t="s">
        <v>223</v>
      </c>
    </row>
    <row r="30" spans="3:3" ht="15">
      <c r="C30" s="63" t="s">
        <v>223</v>
      </c>
    </row>
    <row r="31" spans="3:3" ht="15">
      <c r="C31" s="63" t="s">
        <v>223</v>
      </c>
    </row>
    <row r="32" spans="3:3" ht="15">
      <c r="C32" s="63" t="s">
        <v>223</v>
      </c>
    </row>
    <row r="33" spans="3:3" ht="15">
      <c r="C33" s="63" t="s">
        <v>223</v>
      </c>
    </row>
    <row r="34" spans="3:3" ht="15">
      <c r="C34" s="63" t="s">
        <v>223</v>
      </c>
    </row>
    <row r="35" spans="3:3" ht="15">
      <c r="C35" s="63" t="s">
        <v>223</v>
      </c>
    </row>
    <row r="36" spans="3:3" ht="15">
      <c r="C36" s="63" t="s">
        <v>223</v>
      </c>
    </row>
    <row r="37" spans="3:3" ht="15">
      <c r="C37" s="63" t="s">
        <v>223</v>
      </c>
    </row>
    <row r="38" spans="3:3" ht="15">
      <c r="C38" s="63" t="s">
        <v>223</v>
      </c>
    </row>
    <row r="39" spans="3:3" ht="15">
      <c r="C39" s="63" t="s">
        <v>223</v>
      </c>
    </row>
    <row r="40" spans="3:3" ht="15">
      <c r="C40" s="63" t="s">
        <v>223</v>
      </c>
    </row>
    <row r="41" spans="3:3" ht="15">
      <c r="C41" s="63" t="s">
        <v>223</v>
      </c>
    </row>
    <row r="42" spans="3:3" ht="15">
      <c r="C42" s="63" t="s">
        <v>223</v>
      </c>
    </row>
    <row r="43" spans="3:3" ht="15">
      <c r="C43" s="63" t="s">
        <v>223</v>
      </c>
    </row>
    <row r="44" spans="3:3" ht="15">
      <c r="C44" s="63" t="s">
        <v>223</v>
      </c>
    </row>
    <row r="45" spans="3:3" ht="15">
      <c r="C45" s="63" t="s">
        <v>223</v>
      </c>
    </row>
    <row r="46" spans="3:3" ht="15">
      <c r="C46" s="63" t="s">
        <v>223</v>
      </c>
    </row>
    <row r="47" spans="3:3" ht="15">
      <c r="C47" s="63" t="s">
        <v>223</v>
      </c>
    </row>
    <row r="48" spans="3:3" ht="15">
      <c r="C48" s="63" t="s">
        <v>223</v>
      </c>
    </row>
    <row r="49" spans="3:3" ht="15">
      <c r="C49" s="63" t="s">
        <v>223</v>
      </c>
    </row>
    <row r="50" spans="3:3" ht="15">
      <c r="C50" s="63" t="s">
        <v>223</v>
      </c>
    </row>
    <row r="51" spans="3:3" ht="15">
      <c r="C51" s="63" t="s">
        <v>223</v>
      </c>
    </row>
    <row r="52" spans="3:3" ht="15">
      <c r="C52" s="63" t="s">
        <v>223</v>
      </c>
    </row>
    <row r="53" spans="3:3" ht="15">
      <c r="C53" s="63" t="s">
        <v>223</v>
      </c>
    </row>
    <row r="54" spans="3:3" ht="15">
      <c r="C54" s="63" t="s">
        <v>223</v>
      </c>
    </row>
    <row r="55" spans="3:3" ht="15">
      <c r="C55" s="63" t="s">
        <v>223</v>
      </c>
    </row>
    <row r="56" spans="3:3" ht="15">
      <c r="C56" s="63" t="s">
        <v>223</v>
      </c>
    </row>
    <row r="57" spans="3:3" ht="15">
      <c r="C57" s="63" t="s">
        <v>223</v>
      </c>
    </row>
    <row r="58" spans="3:3" ht="15">
      <c r="C58" s="63" t="s">
        <v>223</v>
      </c>
    </row>
    <row r="59" spans="3:3" ht="15">
      <c r="C59" s="63" t="s">
        <v>223</v>
      </c>
    </row>
    <row r="60" spans="3:3" ht="15">
      <c r="C60" s="63" t="s">
        <v>223</v>
      </c>
    </row>
    <row r="61" spans="3:3" ht="15">
      <c r="C61" s="63" t="s">
        <v>223</v>
      </c>
    </row>
    <row r="62" spans="3:3" ht="15">
      <c r="C62" s="63" t="s">
        <v>223</v>
      </c>
    </row>
    <row r="63" spans="3:3" ht="15">
      <c r="C63" s="63" t="s">
        <v>223</v>
      </c>
    </row>
    <row r="64" spans="3:3" ht="15">
      <c r="C64" s="63" t="s">
        <v>223</v>
      </c>
    </row>
    <row r="65" spans="3:3" ht="15">
      <c r="C65" s="63" t="s">
        <v>223</v>
      </c>
    </row>
    <row r="66" spans="3:3" ht="15">
      <c r="C66" s="63" t="s">
        <v>223</v>
      </c>
    </row>
    <row r="67" spans="3:3" ht="15">
      <c r="C67" s="63" t="s">
        <v>223</v>
      </c>
    </row>
    <row r="68" spans="3:3" ht="15">
      <c r="C68" s="63" t="s">
        <v>223</v>
      </c>
    </row>
    <row r="69" spans="3:3" ht="15">
      <c r="C69" s="63" t="s">
        <v>223</v>
      </c>
    </row>
    <row r="70" spans="3:3" ht="15">
      <c r="C70" s="63" t="s">
        <v>223</v>
      </c>
    </row>
    <row r="71" spans="3:3" ht="15">
      <c r="C71" s="63" t="s">
        <v>223</v>
      </c>
    </row>
    <row r="72" spans="3:3" ht="15">
      <c r="C72" s="63" t="s">
        <v>223</v>
      </c>
    </row>
    <row r="73" spans="3:3" ht="15">
      <c r="C73" s="63" t="s">
        <v>223</v>
      </c>
    </row>
    <row r="74" spans="3:3" ht="15">
      <c r="C74" s="63" t="s">
        <v>223</v>
      </c>
    </row>
    <row r="75" spans="3:3" ht="15">
      <c r="C75" s="63" t="s">
        <v>223</v>
      </c>
    </row>
    <row r="76" spans="3:3" ht="15">
      <c r="C76" s="63" t="s">
        <v>223</v>
      </c>
    </row>
    <row r="77" spans="3:3" ht="15">
      <c r="C77" s="63" t="s">
        <v>223</v>
      </c>
    </row>
    <row r="78" spans="3:3" ht="15">
      <c r="C78" s="63" t="s">
        <v>223</v>
      </c>
    </row>
    <row r="79" spans="3:3" ht="15">
      <c r="C79" s="63" t="s">
        <v>223</v>
      </c>
    </row>
    <row r="80" spans="3:3" ht="15">
      <c r="C80" s="63" t="s">
        <v>223</v>
      </c>
    </row>
    <row r="81" spans="3:3" ht="15">
      <c r="C81" s="63" t="s">
        <v>223</v>
      </c>
    </row>
    <row r="82" spans="3:3" ht="15">
      <c r="C82" s="63" t="s">
        <v>223</v>
      </c>
    </row>
    <row r="83" spans="3:3" ht="15">
      <c r="C83" s="63" t="s">
        <v>223</v>
      </c>
    </row>
    <row r="84" spans="3:3" ht="15">
      <c r="C84" s="63" t="s">
        <v>223</v>
      </c>
    </row>
    <row r="85" spans="3:3" ht="15">
      <c r="C85" s="63" t="s">
        <v>223</v>
      </c>
    </row>
    <row r="86" spans="3:3" ht="15">
      <c r="C86" s="63" t="s">
        <v>223</v>
      </c>
    </row>
    <row r="87" spans="3:3" ht="15">
      <c r="C87" s="63" t="s">
        <v>223</v>
      </c>
    </row>
    <row r="88" spans="3:3" ht="15">
      <c r="C88" s="63" t="s">
        <v>223</v>
      </c>
    </row>
    <row r="89" spans="3:3" ht="15">
      <c r="C89" s="63" t="s">
        <v>223</v>
      </c>
    </row>
    <row r="90" spans="3:3" ht="15">
      <c r="C90" s="63" t="s">
        <v>223</v>
      </c>
    </row>
    <row r="91" spans="3:3" ht="15">
      <c r="C91" s="63" t="s">
        <v>223</v>
      </c>
    </row>
    <row r="92" spans="3:3" ht="15">
      <c r="C92" s="63" t="s">
        <v>223</v>
      </c>
    </row>
    <row r="93" spans="3:3" ht="15">
      <c r="C93" s="63" t="s">
        <v>223</v>
      </c>
    </row>
    <row r="94" spans="3:3" ht="15">
      <c r="C94" s="63" t="s">
        <v>223</v>
      </c>
    </row>
    <row r="95" spans="3:3" ht="15">
      <c r="C95" s="63" t="s">
        <v>223</v>
      </c>
    </row>
    <row r="96" spans="3:3" ht="15">
      <c r="C96" s="63" t="s">
        <v>223</v>
      </c>
    </row>
    <row r="97" spans="3:3" ht="15">
      <c r="C97" s="63" t="s">
        <v>223</v>
      </c>
    </row>
    <row r="98" spans="3:3" ht="15">
      <c r="C98" s="63" t="s">
        <v>223</v>
      </c>
    </row>
    <row r="99" spans="3:3" ht="15">
      <c r="C99" s="63" t="s">
        <v>223</v>
      </c>
    </row>
    <row r="100" spans="3:3" ht="15">
      <c r="C100" s="63" t="s">
        <v>223</v>
      </c>
    </row>
    <row r="101" spans="3:3" ht="15">
      <c r="C101" s="63" t="s">
        <v>223</v>
      </c>
    </row>
    <row r="102" spans="3:3" ht="15">
      <c r="C102" s="63" t="s">
        <v>223</v>
      </c>
    </row>
    <row r="103" spans="3:3" ht="15">
      <c r="C103" s="63" t="s">
        <v>223</v>
      </c>
    </row>
    <row r="104" spans="3:3" ht="15">
      <c r="C104" s="63" t="s">
        <v>223</v>
      </c>
    </row>
    <row r="105" spans="3:3" ht="15">
      <c r="C105" s="63" t="s">
        <v>223</v>
      </c>
    </row>
    <row r="106" spans="3:3" ht="15">
      <c r="C106" s="63" t="s">
        <v>223</v>
      </c>
    </row>
    <row r="107" spans="3:3" ht="15">
      <c r="C107" s="63" t="s">
        <v>223</v>
      </c>
    </row>
    <row r="108" spans="3:3" ht="15">
      <c r="C108" s="63" t="s">
        <v>223</v>
      </c>
    </row>
    <row r="109" spans="3:3" ht="15">
      <c r="C109" s="63" t="s">
        <v>223</v>
      </c>
    </row>
    <row r="110" spans="3:3" ht="15">
      <c r="C110" s="63" t="s">
        <v>223</v>
      </c>
    </row>
    <row r="111" spans="3:3" ht="15">
      <c r="C111" s="63" t="s">
        <v>223</v>
      </c>
    </row>
    <row r="112" spans="3:3" ht="15">
      <c r="C112" s="63" t="s">
        <v>223</v>
      </c>
    </row>
    <row r="113" spans="3:3" ht="15">
      <c r="C113" s="63" t="s">
        <v>223</v>
      </c>
    </row>
    <row r="114" spans="3:3" ht="15">
      <c r="C114" s="63" t="s">
        <v>223</v>
      </c>
    </row>
    <row r="115" spans="3:3" ht="15">
      <c r="C115" s="63" t="s">
        <v>223</v>
      </c>
    </row>
    <row r="116" spans="3:3" ht="15">
      <c r="C116" s="63" t="s">
        <v>223</v>
      </c>
    </row>
  </sheetData>
  <autoFilter ref="A3:I3"/>
  <mergeCells count="1">
    <mergeCell ref="A26:I2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B768FB-F0B7-41ED-AB7B-D085421B372D}">
  <dimension ref="V3:X30"/>
  <sheetViews>
    <sheetView workbookViewId="0" topLeftCell="I1">
      <selection pane="topLeft" activeCell="X24" sqref="X24"/>
    </sheetView>
  </sheetViews>
  <sheetFormatPr defaultRowHeight="15"/>
  <cols>
    <col min="23" max="23" width="54" bestFit="1" customWidth="1"/>
    <col min="24" max="24" width="64.1428571428571" bestFit="1" customWidth="1"/>
  </cols>
  <sheetData>
    <row r="3" spans="22:24" ht="18.75">
      <c r="V3" s="110" t="s">
        <v>712</v>
      </c>
      <c r="W3" s="111" t="s">
        <v>713</v>
      </c>
      <c r="X3" s="111" t="s">
        <v>714</v>
      </c>
    </row>
    <row r="4" spans="22:24" ht="15">
      <c r="V4" s="114" t="s">
        <v>717</v>
      </c>
      <c r="W4" s="115" t="s">
        <v>718</v>
      </c>
      <c r="X4" s="115" t="s">
        <v>719</v>
      </c>
    </row>
    <row r="5" spans="22:24" ht="15">
      <c r="V5" s="114" t="s">
        <v>721</v>
      </c>
      <c r="W5" s="115" t="s">
        <v>722</v>
      </c>
      <c r="X5" s="115" t="s">
        <v>723</v>
      </c>
    </row>
    <row r="6" spans="22:24" ht="15">
      <c r="V6" s="114" t="s">
        <v>724</v>
      </c>
      <c r="W6" s="115" t="s">
        <v>725</v>
      </c>
      <c r="X6" s="115" t="s">
        <v>726</v>
      </c>
    </row>
    <row r="7" spans="22:24" ht="15">
      <c r="V7" s="114" t="s">
        <v>727</v>
      </c>
      <c r="W7" s="115" t="s">
        <v>728</v>
      </c>
      <c r="X7" s="115" t="s">
        <v>729</v>
      </c>
    </row>
    <row r="8" spans="22:24" ht="15">
      <c r="V8" s="114" t="s">
        <v>730</v>
      </c>
      <c r="W8" s="115" t="s">
        <v>731</v>
      </c>
      <c r="X8" s="115" t="s">
        <v>729</v>
      </c>
    </row>
    <row r="9" spans="22:24" ht="15">
      <c r="V9" s="114" t="s">
        <v>732</v>
      </c>
      <c r="W9" s="115" t="s">
        <v>733</v>
      </c>
      <c r="X9" s="115" t="s">
        <v>729</v>
      </c>
    </row>
    <row r="10" spans="22:24" ht="15">
      <c r="V10" s="114" t="s">
        <v>734</v>
      </c>
      <c r="W10" s="115" t="s">
        <v>735</v>
      </c>
      <c r="X10" s="115" t="s">
        <v>729</v>
      </c>
    </row>
    <row r="11" spans="22:24" ht="15">
      <c r="V11" s="114" t="s">
        <v>736</v>
      </c>
      <c r="W11" s="115" t="s">
        <v>737</v>
      </c>
      <c r="X11" s="115" t="s">
        <v>729</v>
      </c>
    </row>
    <row r="12" spans="22:24" ht="15">
      <c r="V12" s="114" t="s">
        <v>738</v>
      </c>
      <c r="W12" s="115" t="s">
        <v>739</v>
      </c>
      <c r="X12" s="115" t="s">
        <v>729</v>
      </c>
    </row>
    <row r="13" spans="22:24" ht="15">
      <c r="V13" s="114" t="s">
        <v>740</v>
      </c>
      <c r="W13" s="115" t="s">
        <v>741</v>
      </c>
      <c r="X13" s="115" t="s">
        <v>729</v>
      </c>
    </row>
    <row r="14" spans="22:24" ht="30">
      <c r="V14" s="114" t="s">
        <v>742</v>
      </c>
      <c r="W14" s="116" t="s">
        <v>743</v>
      </c>
      <c r="X14" s="115" t="s">
        <v>744</v>
      </c>
    </row>
    <row r="15" spans="22:24" ht="15">
      <c r="V15" s="114" t="s">
        <v>745</v>
      </c>
      <c r="W15" s="115" t="s">
        <v>746</v>
      </c>
      <c r="X15" s="115" t="s">
        <v>729</v>
      </c>
    </row>
    <row r="16" spans="22:24" ht="15">
      <c r="V16" s="114" t="s">
        <v>747</v>
      </c>
      <c r="W16" s="115" t="s">
        <v>748</v>
      </c>
      <c r="X16" s="115" t="s">
        <v>749</v>
      </c>
    </row>
    <row r="17" spans="22:24" ht="15">
      <c r="V17" s="114" t="s">
        <v>750</v>
      </c>
      <c r="W17" s="115" t="s">
        <v>751</v>
      </c>
      <c r="X17" s="115" t="s">
        <v>752</v>
      </c>
    </row>
    <row r="18" spans="22:24" ht="15">
      <c r="V18" s="114" t="s">
        <v>753</v>
      </c>
      <c r="W18" s="115" t="s">
        <v>754</v>
      </c>
      <c r="X18" s="115" t="s">
        <v>755</v>
      </c>
    </row>
    <row r="19" spans="22:24" ht="15">
      <c r="V19" s="114" t="s">
        <v>756</v>
      </c>
      <c r="W19" s="115" t="s">
        <v>757</v>
      </c>
      <c r="X19" s="115" t="s">
        <v>758</v>
      </c>
    </row>
    <row r="20" spans="22:24" ht="30">
      <c r="V20" s="114" t="s">
        <v>759</v>
      </c>
      <c r="W20" s="116" t="s">
        <v>760</v>
      </c>
      <c r="X20" s="115" t="s">
        <v>761</v>
      </c>
    </row>
    <row r="21" spans="22:24" ht="15">
      <c r="V21" s="114" t="s">
        <v>762</v>
      </c>
      <c r="W21" s="115" t="s">
        <v>763</v>
      </c>
      <c r="X21" s="115" t="s">
        <v>764</v>
      </c>
    </row>
    <row r="22" spans="22:24" ht="15">
      <c r="V22" s="114" t="s">
        <v>765</v>
      </c>
      <c r="W22" s="115" t="s">
        <v>792</v>
      </c>
      <c r="X22" s="115" t="s">
        <v>764</v>
      </c>
    </row>
    <row r="23" spans="22:24" ht="15">
      <c r="V23" s="114" t="s">
        <v>767</v>
      </c>
      <c r="W23" s="115" t="s">
        <v>768</v>
      </c>
      <c r="X23" s="115" t="s">
        <v>769</v>
      </c>
    </row>
    <row r="24" spans="22:24" ht="15">
      <c r="V24" s="114" t="s">
        <v>770</v>
      </c>
      <c r="W24" s="115" t="s">
        <v>771</v>
      </c>
      <c r="X24" s="115" t="s">
        <v>772</v>
      </c>
    </row>
    <row r="25" spans="22:24" ht="15">
      <c r="V25" s="114" t="s">
        <v>773</v>
      </c>
      <c r="W25" s="115" t="s">
        <v>774</v>
      </c>
      <c r="X25" s="115" t="s">
        <v>775</v>
      </c>
    </row>
    <row r="26" spans="22:24" ht="15">
      <c r="V26" s="114" t="s">
        <v>776</v>
      </c>
      <c r="W26" s="115" t="s">
        <v>777</v>
      </c>
      <c r="X26" s="115" t="s">
        <v>778</v>
      </c>
    </row>
    <row r="27" spans="22:24" ht="15">
      <c r="V27" s="114" t="s">
        <v>779</v>
      </c>
      <c r="W27" s="115" t="s">
        <v>780</v>
      </c>
      <c r="X27" s="115" t="s">
        <v>781</v>
      </c>
    </row>
    <row r="28" spans="22:24" ht="15">
      <c r="V28" s="114" t="s">
        <v>782</v>
      </c>
      <c r="W28" s="115" t="s">
        <v>783</v>
      </c>
      <c r="X28" s="115" t="s">
        <v>784</v>
      </c>
    </row>
    <row r="29" spans="22:24" ht="15">
      <c r="V29" s="114" t="s">
        <v>785</v>
      </c>
      <c r="W29" s="115" t="s">
        <v>786</v>
      </c>
      <c r="X29" s="115" t="s">
        <v>787</v>
      </c>
    </row>
    <row r="30" spans="22:24" ht="15">
      <c r="V30" s="114" t="s">
        <v>788</v>
      </c>
      <c r="W30" s="115" t="s">
        <v>789</v>
      </c>
      <c r="X30" s="115" t="s">
        <v>790</v>
      </c>
    </row>
  </sheetData>
  <pageMargins left="0.7" right="0.7" top="0.75" bottom="0.75" header="0.3" footer="0.3"/>
  <pageSetup orientation="portrait" r:id="rId2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B509A7-38E3-4E2F-8C29-93B53649428F}">
  <dimension ref="A1:I145"/>
  <sheetViews>
    <sheetView workbookViewId="0" topLeftCell="A1">
      <selection pane="topLeft" activeCell="B2" sqref="B2"/>
    </sheetView>
  </sheetViews>
  <sheetFormatPr defaultColWidth="10.2842857142857" defaultRowHeight="15"/>
  <cols>
    <col min="1" max="1" width="10.7142857142857" style="5" customWidth="1"/>
    <col min="2" max="2" width="55" style="5" customWidth="1"/>
    <col min="3" max="4" width="23.5714285714286" style="85" customWidth="1"/>
    <col min="5" max="5" width="10.7142857142857" style="29" customWidth="1"/>
    <col min="6" max="6" width="10.7142857142857" style="81" customWidth="1"/>
    <col min="7" max="7" width="10.7142857142857" style="5" customWidth="1"/>
    <col min="8" max="8" width="10.7142857142857" style="74" customWidth="1"/>
    <col min="9" max="9" width="10.7142857142857" style="5" customWidth="1"/>
    <col min="10" max="16384" width="10.2857142857143" style="5"/>
  </cols>
  <sheetData>
    <row r="1" spans="1:4" ht="18.75">
      <c r="A1" s="59" t="str">
        <f>'List of Zones'!B22</f>
        <v>Zone 11</v>
      </c>
      <c r="B1" s="60" t="str">
        <f>'List of Zones'!C22</f>
        <v>TCE Storage Tanks &amp; Transfer System (Mostly Welded) - ENCLOSED</v>
      </c>
      <c r="C1" s="61"/>
      <c r="D1" s="61"/>
    </row>
    <row r="2" spans="1:9" ht="15.75" customHeight="1">
      <c r="A2" s="62"/>
      <c r="G2" s="33" t="s">
        <v>38</v>
      </c>
      <c r="H2" s="76"/>
      <c r="I2" s="34">
        <f>SUM(I4:I999)</f>
        <v>139.97604000000013</v>
      </c>
    </row>
    <row r="3" spans="1:9" ht="45">
      <c r="A3" s="36" t="s">
        <v>39</v>
      </c>
      <c r="B3" s="36" t="s">
        <v>40</v>
      </c>
      <c r="C3" s="37" t="s">
        <v>41</v>
      </c>
      <c r="D3" s="37" t="s">
        <v>42</v>
      </c>
      <c r="E3" s="38" t="s">
        <v>43</v>
      </c>
      <c r="F3" s="39" t="s">
        <v>44</v>
      </c>
      <c r="G3" s="38" t="s">
        <v>45</v>
      </c>
      <c r="H3" s="38" t="s">
        <v>46</v>
      </c>
      <c r="I3" s="87" t="s">
        <v>47</v>
      </c>
    </row>
    <row r="4" spans="1:9" ht="15">
      <c r="A4" s="3">
        <v>11001</v>
      </c>
      <c r="B4" s="5" t="s">
        <v>209</v>
      </c>
      <c r="C4" s="85" t="s">
        <v>15</v>
      </c>
      <c r="D4" s="85" t="s">
        <v>3</v>
      </c>
      <c r="E4" s="84">
        <f>24*365</f>
        <v>8760</v>
      </c>
      <c r="F4" s="44">
        <f>HLOOKUP(D4,'Emission Factor Methodology'!$B$6:$I$7,2,0)</f>
        <v>1</v>
      </c>
      <c r="G4" s="43">
        <f>IFERROR(VLOOKUP(C4,'Emission Factor Methodology'!$A$11:$I$21,MATCH(D4,'Emission Factor Methodology'!$A$11:$I$11,0),0),0)</f>
        <v>0.00050000000000000001</v>
      </c>
      <c r="H4" s="44">
        <f>IFERROR((1-VLOOKUP(C4,'Emission Factor Methodology'!$A$25:$I$34,MATCH(D4,'Emission Factor Methodology'!$A$25:$I$25,0),0)),0)</f>
        <v>0.030000000000000027</v>
      </c>
      <c r="I4" s="43">
        <f>E4*F4*G4*H4</f>
        <v>0.1314000000000001</v>
      </c>
    </row>
    <row r="5" spans="1:9" ht="15">
      <c r="A5" s="3">
        <f t="shared" si="0" ref="A5:A68">A4+1</f>
        <v>11002</v>
      </c>
      <c r="B5" s="5" t="s">
        <v>408</v>
      </c>
      <c r="C5" s="85" t="s">
        <v>12</v>
      </c>
      <c r="D5" s="85" t="s">
        <v>3</v>
      </c>
      <c r="E5" s="84">
        <f t="shared" si="1" ref="E5:E68">24*365</f>
        <v>8760</v>
      </c>
      <c r="F5" s="44">
        <f>HLOOKUP(D5,'Emission Factor Methodology'!$B$6:$I$7,2,0)</f>
        <v>1</v>
      </c>
      <c r="G5" s="43">
        <f>IFERROR(VLOOKUP(C5,'Emission Factor Methodology'!$A$11:$I$21,MATCH(D5,'Emission Factor Methodology'!$A$11:$I$11,0),0),0)</f>
        <v>0.0088999999999999999</v>
      </c>
      <c r="H5" s="44">
        <f>IFERROR((1-VLOOKUP(C5,'Emission Factor Methodology'!$A$25:$I$34,MATCH(D5,'Emission Factor Methodology'!$A$25:$I$25,0),0)),0)</f>
        <v>0.030000000000000027</v>
      </c>
      <c r="I5" s="43">
        <f t="shared" si="2" ref="I5:I68">E5*F5*G5*H5</f>
        <v>2.3389200000000021</v>
      </c>
    </row>
    <row r="6" spans="1:9" ht="15">
      <c r="A6" s="3">
        <f t="shared" si="0"/>
        <v>11003</v>
      </c>
      <c r="B6" s="5" t="s">
        <v>409</v>
      </c>
      <c r="C6" s="85" t="s">
        <v>12</v>
      </c>
      <c r="D6" s="85" t="s">
        <v>3</v>
      </c>
      <c r="E6" s="84">
        <f t="shared" si="1"/>
        <v>8760</v>
      </c>
      <c r="F6" s="44">
        <f>HLOOKUP(D6,'Emission Factor Methodology'!$B$6:$I$7,2,0)</f>
        <v>1</v>
      </c>
      <c r="G6" s="43">
        <f>IFERROR(VLOOKUP(C6,'Emission Factor Methodology'!$A$11:$I$21,MATCH(D6,'Emission Factor Methodology'!$A$11:$I$11,0),0),0)</f>
        <v>0.0088999999999999999</v>
      </c>
      <c r="H6" s="44">
        <f>IFERROR((1-VLOOKUP(C6,'Emission Factor Methodology'!$A$25:$I$34,MATCH(D6,'Emission Factor Methodology'!$A$25:$I$25,0),0)),0)</f>
        <v>0.030000000000000027</v>
      </c>
      <c r="I6" s="43">
        <f t="shared" si="2"/>
        <v>2.3389200000000021</v>
      </c>
    </row>
    <row r="7" spans="1:9" ht="15">
      <c r="A7" s="3">
        <f t="shared" si="0"/>
        <v>11004</v>
      </c>
      <c r="B7" s="5" t="s">
        <v>410</v>
      </c>
      <c r="C7" s="85" t="s">
        <v>15</v>
      </c>
      <c r="D7" s="85" t="s">
        <v>3</v>
      </c>
      <c r="E7" s="84">
        <f t="shared" si="1"/>
        <v>8760</v>
      </c>
      <c r="F7" s="44">
        <f>HLOOKUP(D7,'Emission Factor Methodology'!$B$6:$I$7,2,0)</f>
        <v>1</v>
      </c>
      <c r="G7" s="43">
        <f>IFERROR(VLOOKUP(C7,'Emission Factor Methodology'!$A$11:$I$21,MATCH(D7,'Emission Factor Methodology'!$A$11:$I$11,0),0),0)</f>
        <v>0.00050000000000000001</v>
      </c>
      <c r="H7" s="44">
        <f>IFERROR((1-VLOOKUP(C7,'Emission Factor Methodology'!$A$25:$I$34,MATCH(D7,'Emission Factor Methodology'!$A$25:$I$25,0),0)),0)</f>
        <v>0.030000000000000027</v>
      </c>
      <c r="I7" s="43">
        <f t="shared" si="2"/>
        <v>0.1314000000000001</v>
      </c>
    </row>
    <row r="8" spans="1:9" ht="15">
      <c r="A8" s="3">
        <f t="shared" si="0"/>
        <v>11005</v>
      </c>
      <c r="B8" s="5" t="s">
        <v>210</v>
      </c>
      <c r="C8" s="85" t="s">
        <v>15</v>
      </c>
      <c r="D8" s="85" t="s">
        <v>3</v>
      </c>
      <c r="E8" s="84">
        <f t="shared" si="1"/>
        <v>8760</v>
      </c>
      <c r="F8" s="44">
        <f>HLOOKUP(D8,'Emission Factor Methodology'!$B$6:$I$7,2,0)</f>
        <v>1</v>
      </c>
      <c r="G8" s="43">
        <f>IFERROR(VLOOKUP(C8,'Emission Factor Methodology'!$A$11:$I$21,MATCH(D8,'Emission Factor Methodology'!$A$11:$I$11,0),0),0)</f>
        <v>0.00050000000000000001</v>
      </c>
      <c r="H8" s="44">
        <f>IFERROR((1-VLOOKUP(C8,'Emission Factor Methodology'!$A$25:$I$34,MATCH(D8,'Emission Factor Methodology'!$A$25:$I$25,0),0)),0)</f>
        <v>0.030000000000000027</v>
      </c>
      <c r="I8" s="43">
        <f t="shared" si="2"/>
        <v>0.1314000000000001</v>
      </c>
    </row>
    <row r="9" spans="1:9" ht="15">
      <c r="A9" s="3">
        <f t="shared" si="0"/>
        <v>11006</v>
      </c>
      <c r="B9" s="5" t="s">
        <v>408</v>
      </c>
      <c r="C9" s="85" t="s">
        <v>12</v>
      </c>
      <c r="D9" s="85" t="s">
        <v>3</v>
      </c>
      <c r="E9" s="84">
        <f t="shared" si="1"/>
        <v>8760</v>
      </c>
      <c r="F9" s="44">
        <f>HLOOKUP(D9,'Emission Factor Methodology'!$B$6:$I$7,2,0)</f>
        <v>1</v>
      </c>
      <c r="G9" s="43">
        <f>IFERROR(VLOOKUP(C9,'Emission Factor Methodology'!$A$11:$I$21,MATCH(D9,'Emission Factor Methodology'!$A$11:$I$11,0),0),0)</f>
        <v>0.0088999999999999999</v>
      </c>
      <c r="H9" s="44">
        <f>IFERROR((1-VLOOKUP(C9,'Emission Factor Methodology'!$A$25:$I$34,MATCH(D9,'Emission Factor Methodology'!$A$25:$I$25,0),0)),0)</f>
        <v>0.030000000000000027</v>
      </c>
      <c r="I9" s="43">
        <f t="shared" si="2"/>
        <v>2.3389200000000021</v>
      </c>
    </row>
    <row r="10" spans="1:9" ht="15">
      <c r="A10" s="3">
        <f t="shared" si="0"/>
        <v>11007</v>
      </c>
      <c r="B10" s="5" t="s">
        <v>408</v>
      </c>
      <c r="C10" s="85" t="s">
        <v>12</v>
      </c>
      <c r="D10" s="85" t="s">
        <v>3</v>
      </c>
      <c r="E10" s="84">
        <f t="shared" si="1"/>
        <v>8760</v>
      </c>
      <c r="F10" s="44">
        <f>HLOOKUP(D10,'Emission Factor Methodology'!$B$6:$I$7,2,0)</f>
        <v>1</v>
      </c>
      <c r="G10" s="43">
        <f>IFERROR(VLOOKUP(C10,'Emission Factor Methodology'!$A$11:$I$21,MATCH(D10,'Emission Factor Methodology'!$A$11:$I$11,0),0),0)</f>
        <v>0.0088999999999999999</v>
      </c>
      <c r="H10" s="44">
        <f>IFERROR((1-VLOOKUP(C10,'Emission Factor Methodology'!$A$25:$I$34,MATCH(D10,'Emission Factor Methodology'!$A$25:$I$25,0),0)),0)</f>
        <v>0.030000000000000027</v>
      </c>
      <c r="I10" s="43">
        <f t="shared" si="2"/>
        <v>2.3389200000000021</v>
      </c>
    </row>
    <row r="11" spans="1:9" ht="15">
      <c r="A11" s="3">
        <f t="shared" si="0"/>
        <v>11008</v>
      </c>
      <c r="B11" s="5" t="s">
        <v>411</v>
      </c>
      <c r="C11" s="85" t="s">
        <v>15</v>
      </c>
      <c r="D11" s="85" t="s">
        <v>3</v>
      </c>
      <c r="E11" s="84">
        <f t="shared" si="1"/>
        <v>8760</v>
      </c>
      <c r="F11" s="44">
        <f>HLOOKUP(D11,'Emission Factor Methodology'!$B$6:$I$7,2,0)</f>
        <v>1</v>
      </c>
      <c r="G11" s="43">
        <f>IFERROR(VLOOKUP(C11,'Emission Factor Methodology'!$A$11:$I$21,MATCH(D11,'Emission Factor Methodology'!$A$11:$I$11,0),0),0)</f>
        <v>0.00050000000000000001</v>
      </c>
      <c r="H11" s="44">
        <f>IFERROR((1-VLOOKUP(C11,'Emission Factor Methodology'!$A$25:$I$34,MATCH(D11,'Emission Factor Methodology'!$A$25:$I$25,0),0)),0)</f>
        <v>0.030000000000000027</v>
      </c>
      <c r="I11" s="43">
        <f t="shared" si="2"/>
        <v>0.1314000000000001</v>
      </c>
    </row>
    <row r="12" spans="1:9" ht="15">
      <c r="A12" s="3">
        <f t="shared" si="0"/>
        <v>11009</v>
      </c>
      <c r="B12" s="5" t="s">
        <v>412</v>
      </c>
      <c r="C12" s="85" t="s">
        <v>15</v>
      </c>
      <c r="D12" s="85" t="s">
        <v>3</v>
      </c>
      <c r="E12" s="84">
        <f t="shared" si="1"/>
        <v>8760</v>
      </c>
      <c r="F12" s="44">
        <f>HLOOKUP(D12,'Emission Factor Methodology'!$B$6:$I$7,2,0)</f>
        <v>1</v>
      </c>
      <c r="G12" s="43">
        <f>IFERROR(VLOOKUP(C12,'Emission Factor Methodology'!$A$11:$I$21,MATCH(D12,'Emission Factor Methodology'!$A$11:$I$11,0),0),0)</f>
        <v>0.00050000000000000001</v>
      </c>
      <c r="H12" s="44">
        <f>IFERROR((1-VLOOKUP(C12,'Emission Factor Methodology'!$A$25:$I$34,MATCH(D12,'Emission Factor Methodology'!$A$25:$I$25,0),0)),0)</f>
        <v>0.030000000000000027</v>
      </c>
      <c r="I12" s="43">
        <f t="shared" si="2"/>
        <v>0.1314000000000001</v>
      </c>
    </row>
    <row r="13" spans="1:9" ht="15">
      <c r="A13" s="3">
        <f t="shared" si="0"/>
        <v>11010</v>
      </c>
      <c r="B13" s="5" t="s">
        <v>413</v>
      </c>
      <c r="C13" s="85" t="s">
        <v>15</v>
      </c>
      <c r="D13" s="85" t="s">
        <v>3</v>
      </c>
      <c r="E13" s="84">
        <f t="shared" si="1"/>
        <v>8760</v>
      </c>
      <c r="F13" s="44">
        <f>HLOOKUP(D13,'Emission Factor Methodology'!$B$6:$I$7,2,0)</f>
        <v>1</v>
      </c>
      <c r="G13" s="43">
        <f>IFERROR(VLOOKUP(C13,'Emission Factor Methodology'!$A$11:$I$21,MATCH(D13,'Emission Factor Methodology'!$A$11:$I$11,0),0),0)</f>
        <v>0.00050000000000000001</v>
      </c>
      <c r="H13" s="44">
        <f>IFERROR((1-VLOOKUP(C13,'Emission Factor Methodology'!$A$25:$I$34,MATCH(D13,'Emission Factor Methodology'!$A$25:$I$25,0),0)),0)</f>
        <v>0.030000000000000027</v>
      </c>
      <c r="I13" s="43">
        <f t="shared" si="2"/>
        <v>0.1314000000000001</v>
      </c>
    </row>
    <row r="14" spans="1:9" ht="15">
      <c r="A14" s="3">
        <f t="shared" si="0"/>
        <v>11011</v>
      </c>
      <c r="B14" s="5" t="s">
        <v>399</v>
      </c>
      <c r="C14" s="85" t="s">
        <v>15</v>
      </c>
      <c r="D14" s="85" t="s">
        <v>3</v>
      </c>
      <c r="E14" s="84">
        <f t="shared" si="1"/>
        <v>8760</v>
      </c>
      <c r="F14" s="44">
        <f>HLOOKUP(D14,'Emission Factor Methodology'!$B$6:$I$7,2,0)</f>
        <v>1</v>
      </c>
      <c r="G14" s="43">
        <f>IFERROR(VLOOKUP(C14,'Emission Factor Methodology'!$A$11:$I$21,MATCH(D14,'Emission Factor Methodology'!$A$11:$I$11,0),0),0)</f>
        <v>0.00050000000000000001</v>
      </c>
      <c r="H14" s="44">
        <f>IFERROR((1-VLOOKUP(C14,'Emission Factor Methodology'!$A$25:$I$34,MATCH(D14,'Emission Factor Methodology'!$A$25:$I$25,0),0)),0)</f>
        <v>0.030000000000000027</v>
      </c>
      <c r="I14" s="43">
        <f t="shared" si="2"/>
        <v>0.1314000000000001</v>
      </c>
    </row>
    <row r="15" spans="1:9" ht="15">
      <c r="A15" s="3">
        <f t="shared" si="0"/>
        <v>11012</v>
      </c>
      <c r="B15" s="5" t="s">
        <v>209</v>
      </c>
      <c r="C15" s="85" t="s">
        <v>15</v>
      </c>
      <c r="D15" s="85" t="s">
        <v>3</v>
      </c>
      <c r="E15" s="84">
        <f t="shared" si="1"/>
        <v>8760</v>
      </c>
      <c r="F15" s="44">
        <f>HLOOKUP(D15,'Emission Factor Methodology'!$B$6:$I$7,2,0)</f>
        <v>1</v>
      </c>
      <c r="G15" s="43">
        <f>IFERROR(VLOOKUP(C15,'Emission Factor Methodology'!$A$11:$I$21,MATCH(D15,'Emission Factor Methodology'!$A$11:$I$11,0),0),0)</f>
        <v>0.00050000000000000001</v>
      </c>
      <c r="H15" s="44">
        <f>IFERROR((1-VLOOKUP(C15,'Emission Factor Methodology'!$A$25:$I$34,MATCH(D15,'Emission Factor Methodology'!$A$25:$I$25,0),0)),0)</f>
        <v>0.030000000000000027</v>
      </c>
      <c r="I15" s="43">
        <f t="shared" si="2"/>
        <v>0.1314000000000001</v>
      </c>
    </row>
    <row r="16" spans="1:9" ht="15">
      <c r="A16" s="3">
        <f t="shared" si="0"/>
        <v>11013</v>
      </c>
      <c r="B16" s="5" t="s">
        <v>209</v>
      </c>
      <c r="C16" s="85" t="s">
        <v>15</v>
      </c>
      <c r="D16" s="85" t="s">
        <v>3</v>
      </c>
      <c r="E16" s="84">
        <f t="shared" si="1"/>
        <v>8760</v>
      </c>
      <c r="F16" s="44">
        <f>HLOOKUP(D16,'Emission Factor Methodology'!$B$6:$I$7,2,0)</f>
        <v>1</v>
      </c>
      <c r="G16" s="43">
        <f>IFERROR(VLOOKUP(C16,'Emission Factor Methodology'!$A$11:$I$21,MATCH(D16,'Emission Factor Methodology'!$A$11:$I$11,0),0),0)</f>
        <v>0.00050000000000000001</v>
      </c>
      <c r="H16" s="44">
        <f>IFERROR((1-VLOOKUP(C16,'Emission Factor Methodology'!$A$25:$I$34,MATCH(D16,'Emission Factor Methodology'!$A$25:$I$25,0),0)),0)</f>
        <v>0.030000000000000027</v>
      </c>
      <c r="I16" s="43">
        <f t="shared" si="2"/>
        <v>0.1314000000000001</v>
      </c>
    </row>
    <row r="17" spans="1:9" ht="15">
      <c r="A17" s="3">
        <f t="shared" si="0"/>
        <v>11014</v>
      </c>
      <c r="B17" s="5" t="s">
        <v>408</v>
      </c>
      <c r="C17" s="85" t="s">
        <v>12</v>
      </c>
      <c r="D17" s="85" t="s">
        <v>3</v>
      </c>
      <c r="E17" s="84">
        <f t="shared" si="1"/>
        <v>8760</v>
      </c>
      <c r="F17" s="44">
        <f>HLOOKUP(D17,'Emission Factor Methodology'!$B$6:$I$7,2,0)</f>
        <v>1</v>
      </c>
      <c r="G17" s="43">
        <f>IFERROR(VLOOKUP(C17,'Emission Factor Methodology'!$A$11:$I$21,MATCH(D17,'Emission Factor Methodology'!$A$11:$I$11,0),0),0)</f>
        <v>0.0088999999999999999</v>
      </c>
      <c r="H17" s="44">
        <f>IFERROR((1-VLOOKUP(C17,'Emission Factor Methodology'!$A$25:$I$34,MATCH(D17,'Emission Factor Methodology'!$A$25:$I$25,0),0)),0)</f>
        <v>0.030000000000000027</v>
      </c>
      <c r="I17" s="43">
        <f t="shared" si="2"/>
        <v>2.3389200000000021</v>
      </c>
    </row>
    <row r="18" spans="1:9" ht="15">
      <c r="A18" s="3">
        <f t="shared" si="0"/>
        <v>11015</v>
      </c>
      <c r="B18" s="5" t="s">
        <v>411</v>
      </c>
      <c r="C18" s="85" t="s">
        <v>15</v>
      </c>
      <c r="D18" s="85" t="s">
        <v>3</v>
      </c>
      <c r="E18" s="84">
        <f t="shared" si="1"/>
        <v>8760</v>
      </c>
      <c r="F18" s="44">
        <f>HLOOKUP(D18,'Emission Factor Methodology'!$B$6:$I$7,2,0)</f>
        <v>1</v>
      </c>
      <c r="G18" s="43">
        <f>IFERROR(VLOOKUP(C18,'Emission Factor Methodology'!$A$11:$I$21,MATCH(D18,'Emission Factor Methodology'!$A$11:$I$11,0),0),0)</f>
        <v>0.00050000000000000001</v>
      </c>
      <c r="H18" s="44">
        <f>IFERROR((1-VLOOKUP(C18,'Emission Factor Methodology'!$A$25:$I$34,MATCH(D18,'Emission Factor Methodology'!$A$25:$I$25,0),0)),0)</f>
        <v>0.030000000000000027</v>
      </c>
      <c r="I18" s="43">
        <f t="shared" si="2"/>
        <v>0.1314000000000001</v>
      </c>
    </row>
    <row r="19" spans="1:9" ht="15">
      <c r="A19" s="3">
        <f t="shared" si="0"/>
        <v>11016</v>
      </c>
      <c r="B19" s="5" t="s">
        <v>411</v>
      </c>
      <c r="C19" s="85" t="s">
        <v>15</v>
      </c>
      <c r="D19" s="85" t="s">
        <v>3</v>
      </c>
      <c r="E19" s="84">
        <f t="shared" si="1"/>
        <v>8760</v>
      </c>
      <c r="F19" s="44">
        <f>HLOOKUP(D19,'Emission Factor Methodology'!$B$6:$I$7,2,0)</f>
        <v>1</v>
      </c>
      <c r="G19" s="43">
        <f>IFERROR(VLOOKUP(C19,'Emission Factor Methodology'!$A$11:$I$21,MATCH(D19,'Emission Factor Methodology'!$A$11:$I$11,0),0),0)</f>
        <v>0.00050000000000000001</v>
      </c>
      <c r="H19" s="44">
        <f>IFERROR((1-VLOOKUP(C19,'Emission Factor Methodology'!$A$25:$I$34,MATCH(D19,'Emission Factor Methodology'!$A$25:$I$25,0),0)),0)</f>
        <v>0.030000000000000027</v>
      </c>
      <c r="I19" s="43">
        <f t="shared" si="2"/>
        <v>0.1314000000000001</v>
      </c>
    </row>
    <row r="20" spans="1:9" ht="15">
      <c r="A20" s="3">
        <f t="shared" si="0"/>
        <v>11017</v>
      </c>
      <c r="B20" s="5" t="s">
        <v>209</v>
      </c>
      <c r="C20" s="85" t="s">
        <v>15</v>
      </c>
      <c r="D20" s="85" t="s">
        <v>3</v>
      </c>
      <c r="E20" s="84">
        <f t="shared" si="1"/>
        <v>8760</v>
      </c>
      <c r="F20" s="44">
        <f>HLOOKUP(D20,'Emission Factor Methodology'!$B$6:$I$7,2,0)</f>
        <v>1</v>
      </c>
      <c r="G20" s="43">
        <f>IFERROR(VLOOKUP(C20,'Emission Factor Methodology'!$A$11:$I$21,MATCH(D20,'Emission Factor Methodology'!$A$11:$I$11,0),0),0)</f>
        <v>0.00050000000000000001</v>
      </c>
      <c r="H20" s="44">
        <f>IFERROR((1-VLOOKUP(C20,'Emission Factor Methodology'!$A$25:$I$34,MATCH(D20,'Emission Factor Methodology'!$A$25:$I$25,0),0)),0)</f>
        <v>0.030000000000000027</v>
      </c>
      <c r="I20" s="43">
        <f t="shared" si="2"/>
        <v>0.1314000000000001</v>
      </c>
    </row>
    <row r="21" spans="1:9" ht="15">
      <c r="A21" s="3">
        <f t="shared" si="0"/>
        <v>11018</v>
      </c>
      <c r="B21" s="5" t="s">
        <v>408</v>
      </c>
      <c r="C21" s="85" t="s">
        <v>12</v>
      </c>
      <c r="D21" s="85" t="s">
        <v>3</v>
      </c>
      <c r="E21" s="84">
        <f t="shared" si="1"/>
        <v>8760</v>
      </c>
      <c r="F21" s="44">
        <f>HLOOKUP(D21,'Emission Factor Methodology'!$B$6:$I$7,2,0)</f>
        <v>1</v>
      </c>
      <c r="G21" s="43">
        <f>IFERROR(VLOOKUP(C21,'Emission Factor Methodology'!$A$11:$I$21,MATCH(D21,'Emission Factor Methodology'!$A$11:$I$11,0),0),0)</f>
        <v>0.0088999999999999999</v>
      </c>
      <c r="H21" s="44">
        <f>IFERROR((1-VLOOKUP(C21,'Emission Factor Methodology'!$A$25:$I$34,MATCH(D21,'Emission Factor Methodology'!$A$25:$I$25,0),0)),0)</f>
        <v>0.030000000000000027</v>
      </c>
      <c r="I21" s="43">
        <f t="shared" si="2"/>
        <v>2.3389200000000021</v>
      </c>
    </row>
    <row r="22" spans="1:9" ht="15">
      <c r="A22" s="3">
        <f t="shared" si="0"/>
        <v>11019</v>
      </c>
      <c r="B22" s="5" t="s">
        <v>414</v>
      </c>
      <c r="C22" s="85" t="s">
        <v>15</v>
      </c>
      <c r="D22" s="85" t="s">
        <v>3</v>
      </c>
      <c r="E22" s="84">
        <f t="shared" si="1"/>
        <v>8760</v>
      </c>
      <c r="F22" s="44">
        <f>HLOOKUP(D22,'Emission Factor Methodology'!$B$6:$I$7,2,0)</f>
        <v>1</v>
      </c>
      <c r="G22" s="43">
        <f>IFERROR(VLOOKUP(C22,'Emission Factor Methodology'!$A$11:$I$21,MATCH(D22,'Emission Factor Methodology'!$A$11:$I$11,0),0),0)</f>
        <v>0.00050000000000000001</v>
      </c>
      <c r="H22" s="44">
        <f>IFERROR((1-VLOOKUP(C22,'Emission Factor Methodology'!$A$25:$I$34,MATCH(D22,'Emission Factor Methodology'!$A$25:$I$25,0),0)),0)</f>
        <v>0.030000000000000027</v>
      </c>
      <c r="I22" s="43">
        <f t="shared" si="2"/>
        <v>0.1314000000000001</v>
      </c>
    </row>
    <row r="23" spans="1:9" ht="15">
      <c r="A23" s="3">
        <f t="shared" si="0"/>
        <v>11020</v>
      </c>
      <c r="B23" s="5" t="s">
        <v>209</v>
      </c>
      <c r="C23" s="85" t="s">
        <v>15</v>
      </c>
      <c r="D23" s="85" t="s">
        <v>3</v>
      </c>
      <c r="E23" s="84">
        <f t="shared" si="1"/>
        <v>8760</v>
      </c>
      <c r="F23" s="44">
        <f>HLOOKUP(D23,'Emission Factor Methodology'!$B$6:$I$7,2,0)</f>
        <v>1</v>
      </c>
      <c r="G23" s="43">
        <f>IFERROR(VLOOKUP(C23,'Emission Factor Methodology'!$A$11:$I$21,MATCH(D23,'Emission Factor Methodology'!$A$11:$I$11,0),0),0)</f>
        <v>0.00050000000000000001</v>
      </c>
      <c r="H23" s="44">
        <f>IFERROR((1-VLOOKUP(C23,'Emission Factor Methodology'!$A$25:$I$34,MATCH(D23,'Emission Factor Methodology'!$A$25:$I$25,0),0)),0)</f>
        <v>0.030000000000000027</v>
      </c>
      <c r="I23" s="43">
        <f t="shared" si="2"/>
        <v>0.1314000000000001</v>
      </c>
    </row>
    <row r="24" spans="1:9" ht="15">
      <c r="A24" s="3">
        <f t="shared" si="0"/>
        <v>11021</v>
      </c>
      <c r="B24" s="5" t="s">
        <v>209</v>
      </c>
      <c r="C24" s="85" t="s">
        <v>15</v>
      </c>
      <c r="D24" s="85" t="s">
        <v>3</v>
      </c>
      <c r="E24" s="84">
        <f t="shared" si="1"/>
        <v>8760</v>
      </c>
      <c r="F24" s="44">
        <f>HLOOKUP(D24,'Emission Factor Methodology'!$B$6:$I$7,2,0)</f>
        <v>1</v>
      </c>
      <c r="G24" s="43">
        <f>IFERROR(VLOOKUP(C24,'Emission Factor Methodology'!$A$11:$I$21,MATCH(D24,'Emission Factor Methodology'!$A$11:$I$11,0),0),0)</f>
        <v>0.00050000000000000001</v>
      </c>
      <c r="H24" s="44">
        <f>IFERROR((1-VLOOKUP(C24,'Emission Factor Methodology'!$A$25:$I$34,MATCH(D24,'Emission Factor Methodology'!$A$25:$I$25,0),0)),0)</f>
        <v>0.030000000000000027</v>
      </c>
      <c r="I24" s="43">
        <f t="shared" si="2"/>
        <v>0.1314000000000001</v>
      </c>
    </row>
    <row r="25" spans="1:9" ht="15">
      <c r="A25" s="3">
        <f t="shared" si="0"/>
        <v>11022</v>
      </c>
      <c r="B25" s="5" t="s">
        <v>415</v>
      </c>
      <c r="C25" s="85" t="s">
        <v>15</v>
      </c>
      <c r="D25" s="85" t="s">
        <v>3</v>
      </c>
      <c r="E25" s="84">
        <f t="shared" si="1"/>
        <v>8760</v>
      </c>
      <c r="F25" s="44">
        <f>HLOOKUP(D25,'Emission Factor Methodology'!$B$6:$I$7,2,0)</f>
        <v>1</v>
      </c>
      <c r="G25" s="43">
        <f>IFERROR(VLOOKUP(C25,'Emission Factor Methodology'!$A$11:$I$21,MATCH(D25,'Emission Factor Methodology'!$A$11:$I$11,0),0),0)</f>
        <v>0.00050000000000000001</v>
      </c>
      <c r="H25" s="44">
        <f>IFERROR((1-VLOOKUP(C25,'Emission Factor Methodology'!$A$25:$I$34,MATCH(D25,'Emission Factor Methodology'!$A$25:$I$25,0),0)),0)</f>
        <v>0.030000000000000027</v>
      </c>
      <c r="I25" s="43">
        <f t="shared" si="2"/>
        <v>0.1314000000000001</v>
      </c>
    </row>
    <row r="26" spans="1:9" ht="15">
      <c r="A26" s="3">
        <f t="shared" si="0"/>
        <v>11023</v>
      </c>
      <c r="B26" s="5" t="s">
        <v>210</v>
      </c>
      <c r="C26" s="85" t="s">
        <v>15</v>
      </c>
      <c r="D26" s="85" t="s">
        <v>3</v>
      </c>
      <c r="E26" s="84">
        <f t="shared" si="1"/>
        <v>8760</v>
      </c>
      <c r="F26" s="44">
        <f>HLOOKUP(D26,'Emission Factor Methodology'!$B$6:$I$7,2,0)</f>
        <v>1</v>
      </c>
      <c r="G26" s="43">
        <f>IFERROR(VLOOKUP(C26,'Emission Factor Methodology'!$A$11:$I$21,MATCH(D26,'Emission Factor Methodology'!$A$11:$I$11,0),0),0)</f>
        <v>0.00050000000000000001</v>
      </c>
      <c r="H26" s="44">
        <f>IFERROR((1-VLOOKUP(C26,'Emission Factor Methodology'!$A$25:$I$34,MATCH(D26,'Emission Factor Methodology'!$A$25:$I$25,0),0)),0)</f>
        <v>0.030000000000000027</v>
      </c>
      <c r="I26" s="43">
        <f t="shared" si="2"/>
        <v>0.1314000000000001</v>
      </c>
    </row>
    <row r="27" spans="1:9" ht="15">
      <c r="A27" s="3">
        <f t="shared" si="0"/>
        <v>11024</v>
      </c>
      <c r="B27" s="5" t="s">
        <v>408</v>
      </c>
      <c r="C27" s="85" t="s">
        <v>12</v>
      </c>
      <c r="D27" s="85" t="s">
        <v>3</v>
      </c>
      <c r="E27" s="84">
        <f t="shared" si="1"/>
        <v>8760</v>
      </c>
      <c r="F27" s="44">
        <f>HLOOKUP(D27,'Emission Factor Methodology'!$B$6:$I$7,2,0)</f>
        <v>1</v>
      </c>
      <c r="G27" s="43">
        <f>IFERROR(VLOOKUP(C27,'Emission Factor Methodology'!$A$11:$I$21,MATCH(D27,'Emission Factor Methodology'!$A$11:$I$11,0),0),0)</f>
        <v>0.0088999999999999999</v>
      </c>
      <c r="H27" s="44">
        <f>IFERROR((1-VLOOKUP(C27,'Emission Factor Methodology'!$A$25:$I$34,MATCH(D27,'Emission Factor Methodology'!$A$25:$I$25,0),0)),0)</f>
        <v>0.030000000000000027</v>
      </c>
      <c r="I27" s="43">
        <f t="shared" si="2"/>
        <v>2.3389200000000021</v>
      </c>
    </row>
    <row r="28" spans="1:9" ht="15">
      <c r="A28" s="3">
        <f t="shared" si="0"/>
        <v>11025</v>
      </c>
      <c r="B28" s="5" t="s">
        <v>408</v>
      </c>
      <c r="C28" s="85" t="s">
        <v>12</v>
      </c>
      <c r="D28" s="85" t="s">
        <v>3</v>
      </c>
      <c r="E28" s="84">
        <f t="shared" si="1"/>
        <v>8760</v>
      </c>
      <c r="F28" s="44">
        <f>HLOOKUP(D28,'Emission Factor Methodology'!$B$6:$I$7,2,0)</f>
        <v>1</v>
      </c>
      <c r="G28" s="43">
        <f>IFERROR(VLOOKUP(C28,'Emission Factor Methodology'!$A$11:$I$21,MATCH(D28,'Emission Factor Methodology'!$A$11:$I$11,0),0),0)</f>
        <v>0.0088999999999999999</v>
      </c>
      <c r="H28" s="44">
        <f>IFERROR((1-VLOOKUP(C28,'Emission Factor Methodology'!$A$25:$I$34,MATCH(D28,'Emission Factor Methodology'!$A$25:$I$25,0),0)),0)</f>
        <v>0.030000000000000027</v>
      </c>
      <c r="I28" s="43">
        <f t="shared" si="2"/>
        <v>2.3389200000000021</v>
      </c>
    </row>
    <row r="29" spans="1:9" ht="15">
      <c r="A29" s="3">
        <f t="shared" si="0"/>
        <v>11026</v>
      </c>
      <c r="B29" s="5" t="s">
        <v>408</v>
      </c>
      <c r="C29" s="85" t="s">
        <v>12</v>
      </c>
      <c r="D29" s="85" t="s">
        <v>3</v>
      </c>
      <c r="E29" s="84">
        <f t="shared" si="1"/>
        <v>8760</v>
      </c>
      <c r="F29" s="44">
        <f>HLOOKUP(D29,'Emission Factor Methodology'!$B$6:$I$7,2,0)</f>
        <v>1</v>
      </c>
      <c r="G29" s="43">
        <f>IFERROR(VLOOKUP(C29,'Emission Factor Methodology'!$A$11:$I$21,MATCH(D29,'Emission Factor Methodology'!$A$11:$I$11,0),0),0)</f>
        <v>0.0088999999999999999</v>
      </c>
      <c r="H29" s="44">
        <f>IFERROR((1-VLOOKUP(C29,'Emission Factor Methodology'!$A$25:$I$34,MATCH(D29,'Emission Factor Methodology'!$A$25:$I$25,0),0)),0)</f>
        <v>0.030000000000000027</v>
      </c>
      <c r="I29" s="43">
        <f t="shared" si="2"/>
        <v>2.3389200000000021</v>
      </c>
    </row>
    <row r="30" spans="1:9" ht="15">
      <c r="A30" s="3">
        <f t="shared" si="0"/>
        <v>11027</v>
      </c>
      <c r="B30" s="5" t="s">
        <v>140</v>
      </c>
      <c r="C30" s="85" t="s">
        <v>15</v>
      </c>
      <c r="D30" s="85" t="s">
        <v>3</v>
      </c>
      <c r="E30" s="84">
        <f t="shared" si="1"/>
        <v>8760</v>
      </c>
      <c r="F30" s="44">
        <f>HLOOKUP(D30,'Emission Factor Methodology'!$B$6:$I$7,2,0)</f>
        <v>1</v>
      </c>
      <c r="G30" s="43">
        <f>IFERROR(VLOOKUP(C30,'Emission Factor Methodology'!$A$11:$I$21,MATCH(D30,'Emission Factor Methodology'!$A$11:$I$11,0),0),0)</f>
        <v>0.00050000000000000001</v>
      </c>
      <c r="H30" s="44">
        <f>IFERROR((1-VLOOKUP(C30,'Emission Factor Methodology'!$A$25:$I$34,MATCH(D30,'Emission Factor Methodology'!$A$25:$I$25,0),0)),0)</f>
        <v>0.030000000000000027</v>
      </c>
      <c r="I30" s="43">
        <f t="shared" si="2"/>
        <v>0.1314000000000001</v>
      </c>
    </row>
    <row r="31" spans="1:9" ht="15">
      <c r="A31" s="3">
        <f t="shared" si="0"/>
        <v>11028</v>
      </c>
      <c r="B31" s="5" t="s">
        <v>212</v>
      </c>
      <c r="C31" s="85" t="s">
        <v>12</v>
      </c>
      <c r="D31" s="85" t="s">
        <v>3</v>
      </c>
      <c r="E31" s="84">
        <f t="shared" si="1"/>
        <v>8760</v>
      </c>
      <c r="F31" s="44">
        <f>HLOOKUP(D31,'Emission Factor Methodology'!$B$6:$I$7,2,0)</f>
        <v>1</v>
      </c>
      <c r="G31" s="43">
        <f>IFERROR(VLOOKUP(C31,'Emission Factor Methodology'!$A$11:$I$21,MATCH(D31,'Emission Factor Methodology'!$A$11:$I$11,0),0),0)</f>
        <v>0.0088999999999999999</v>
      </c>
      <c r="H31" s="44">
        <f>IFERROR((1-VLOOKUP(C31,'Emission Factor Methodology'!$A$25:$I$34,MATCH(D31,'Emission Factor Methodology'!$A$25:$I$25,0),0)),0)</f>
        <v>0.030000000000000027</v>
      </c>
      <c r="I31" s="43">
        <f t="shared" si="2"/>
        <v>2.3389200000000021</v>
      </c>
    </row>
    <row r="32" spans="1:9" ht="15">
      <c r="A32" s="3">
        <f t="shared" si="0"/>
        <v>11029</v>
      </c>
      <c r="B32" s="5" t="s">
        <v>294</v>
      </c>
      <c r="C32" s="85" t="s">
        <v>15</v>
      </c>
      <c r="D32" s="85" t="s">
        <v>3</v>
      </c>
      <c r="E32" s="84">
        <f t="shared" si="1"/>
        <v>8760</v>
      </c>
      <c r="F32" s="44">
        <f>HLOOKUP(D32,'Emission Factor Methodology'!$B$6:$I$7,2,0)</f>
        <v>1</v>
      </c>
      <c r="G32" s="43">
        <f>IFERROR(VLOOKUP(C32,'Emission Factor Methodology'!$A$11:$I$21,MATCH(D32,'Emission Factor Methodology'!$A$11:$I$11,0),0),0)</f>
        <v>0.00050000000000000001</v>
      </c>
      <c r="H32" s="44">
        <f>IFERROR((1-VLOOKUP(C32,'Emission Factor Methodology'!$A$25:$I$34,MATCH(D32,'Emission Factor Methodology'!$A$25:$I$25,0),0)),0)</f>
        <v>0.030000000000000027</v>
      </c>
      <c r="I32" s="43">
        <f t="shared" si="2"/>
        <v>0.1314000000000001</v>
      </c>
    </row>
    <row r="33" spans="1:9" ht="15">
      <c r="A33" s="3">
        <f t="shared" si="0"/>
        <v>11030</v>
      </c>
      <c r="B33" s="5" t="s">
        <v>210</v>
      </c>
      <c r="C33" s="85" t="s">
        <v>15</v>
      </c>
      <c r="D33" s="85" t="s">
        <v>3</v>
      </c>
      <c r="E33" s="84">
        <f t="shared" si="1"/>
        <v>8760</v>
      </c>
      <c r="F33" s="44">
        <f>HLOOKUP(D33,'Emission Factor Methodology'!$B$6:$I$7,2,0)</f>
        <v>1</v>
      </c>
      <c r="G33" s="43">
        <f>IFERROR(VLOOKUP(C33,'Emission Factor Methodology'!$A$11:$I$21,MATCH(D33,'Emission Factor Methodology'!$A$11:$I$11,0),0),0)</f>
        <v>0.00050000000000000001</v>
      </c>
      <c r="H33" s="44">
        <f>IFERROR((1-VLOOKUP(C33,'Emission Factor Methodology'!$A$25:$I$34,MATCH(D33,'Emission Factor Methodology'!$A$25:$I$25,0),0)),0)</f>
        <v>0.030000000000000027</v>
      </c>
      <c r="I33" s="43">
        <f t="shared" si="2"/>
        <v>0.1314000000000001</v>
      </c>
    </row>
    <row r="34" spans="1:9" ht="15">
      <c r="A34" s="3">
        <f t="shared" si="0"/>
        <v>11031</v>
      </c>
      <c r="B34" s="5" t="s">
        <v>209</v>
      </c>
      <c r="C34" s="85" t="s">
        <v>15</v>
      </c>
      <c r="D34" s="85" t="s">
        <v>3</v>
      </c>
      <c r="E34" s="84">
        <f t="shared" si="1"/>
        <v>8760</v>
      </c>
      <c r="F34" s="44">
        <f>HLOOKUP(D34,'Emission Factor Methodology'!$B$6:$I$7,2,0)</f>
        <v>1</v>
      </c>
      <c r="G34" s="43">
        <f>IFERROR(VLOOKUP(C34,'Emission Factor Methodology'!$A$11:$I$21,MATCH(D34,'Emission Factor Methodology'!$A$11:$I$11,0),0),0)</f>
        <v>0.00050000000000000001</v>
      </c>
      <c r="H34" s="44">
        <f>IFERROR((1-VLOOKUP(C34,'Emission Factor Methodology'!$A$25:$I$34,MATCH(D34,'Emission Factor Methodology'!$A$25:$I$25,0),0)),0)</f>
        <v>0.030000000000000027</v>
      </c>
      <c r="I34" s="43">
        <f t="shared" si="2"/>
        <v>0.1314000000000001</v>
      </c>
    </row>
    <row r="35" spans="1:9" ht="15">
      <c r="A35" s="3">
        <f t="shared" si="0"/>
        <v>11032</v>
      </c>
      <c r="B35" s="5" t="s">
        <v>413</v>
      </c>
      <c r="C35" s="85" t="s">
        <v>15</v>
      </c>
      <c r="D35" s="85" t="s">
        <v>3</v>
      </c>
      <c r="E35" s="84">
        <f t="shared" si="1"/>
        <v>8760</v>
      </c>
      <c r="F35" s="44">
        <f>HLOOKUP(D35,'Emission Factor Methodology'!$B$6:$I$7,2,0)</f>
        <v>1</v>
      </c>
      <c r="G35" s="43">
        <f>IFERROR(VLOOKUP(C35,'Emission Factor Methodology'!$A$11:$I$21,MATCH(D35,'Emission Factor Methodology'!$A$11:$I$11,0),0),0)</f>
        <v>0.00050000000000000001</v>
      </c>
      <c r="H35" s="44">
        <f>IFERROR((1-VLOOKUP(C35,'Emission Factor Methodology'!$A$25:$I$34,MATCH(D35,'Emission Factor Methodology'!$A$25:$I$25,0),0)),0)</f>
        <v>0.030000000000000027</v>
      </c>
      <c r="I35" s="43">
        <f t="shared" si="2"/>
        <v>0.1314000000000001</v>
      </c>
    </row>
    <row r="36" spans="1:9" ht="15">
      <c r="A36" s="3">
        <f t="shared" si="0"/>
        <v>11033</v>
      </c>
      <c r="B36" s="5" t="s">
        <v>209</v>
      </c>
      <c r="C36" s="85" t="s">
        <v>15</v>
      </c>
      <c r="D36" s="85" t="s">
        <v>3</v>
      </c>
      <c r="E36" s="84">
        <f t="shared" si="1"/>
        <v>8760</v>
      </c>
      <c r="F36" s="44">
        <f>HLOOKUP(D36,'Emission Factor Methodology'!$B$6:$I$7,2,0)</f>
        <v>1</v>
      </c>
      <c r="G36" s="43">
        <f>IFERROR(VLOOKUP(C36,'Emission Factor Methodology'!$A$11:$I$21,MATCH(D36,'Emission Factor Methodology'!$A$11:$I$11,0),0),0)</f>
        <v>0.00050000000000000001</v>
      </c>
      <c r="H36" s="44">
        <f>IFERROR((1-VLOOKUP(C36,'Emission Factor Methodology'!$A$25:$I$34,MATCH(D36,'Emission Factor Methodology'!$A$25:$I$25,0),0)),0)</f>
        <v>0.030000000000000027</v>
      </c>
      <c r="I36" s="43">
        <f t="shared" si="2"/>
        <v>0.1314000000000001</v>
      </c>
    </row>
    <row r="37" spans="1:9" ht="15">
      <c r="A37" s="3">
        <f t="shared" si="0"/>
        <v>11034</v>
      </c>
      <c r="B37" s="5" t="s">
        <v>209</v>
      </c>
      <c r="C37" s="85" t="s">
        <v>15</v>
      </c>
      <c r="D37" s="85" t="s">
        <v>3</v>
      </c>
      <c r="E37" s="84">
        <f t="shared" si="1"/>
        <v>8760</v>
      </c>
      <c r="F37" s="44">
        <f>HLOOKUP(D37,'Emission Factor Methodology'!$B$6:$I$7,2,0)</f>
        <v>1</v>
      </c>
      <c r="G37" s="43">
        <f>IFERROR(VLOOKUP(C37,'Emission Factor Methodology'!$A$11:$I$21,MATCH(D37,'Emission Factor Methodology'!$A$11:$I$11,0),0),0)</f>
        <v>0.00050000000000000001</v>
      </c>
      <c r="H37" s="44">
        <f>IFERROR((1-VLOOKUP(C37,'Emission Factor Methodology'!$A$25:$I$34,MATCH(D37,'Emission Factor Methodology'!$A$25:$I$25,0),0)),0)</f>
        <v>0.030000000000000027</v>
      </c>
      <c r="I37" s="43">
        <f t="shared" si="2"/>
        <v>0.1314000000000001</v>
      </c>
    </row>
    <row r="38" spans="1:9" ht="15">
      <c r="A38" s="3">
        <f t="shared" si="0"/>
        <v>11035</v>
      </c>
      <c r="B38" s="5" t="s">
        <v>209</v>
      </c>
      <c r="C38" s="85" t="s">
        <v>15</v>
      </c>
      <c r="D38" s="85" t="s">
        <v>3</v>
      </c>
      <c r="E38" s="84">
        <f t="shared" si="1"/>
        <v>8760</v>
      </c>
      <c r="F38" s="44">
        <f>HLOOKUP(D38,'Emission Factor Methodology'!$B$6:$I$7,2,0)</f>
        <v>1</v>
      </c>
      <c r="G38" s="43">
        <f>IFERROR(VLOOKUP(C38,'Emission Factor Methodology'!$A$11:$I$21,MATCH(D38,'Emission Factor Methodology'!$A$11:$I$11,0),0),0)</f>
        <v>0.00050000000000000001</v>
      </c>
      <c r="H38" s="44">
        <f>IFERROR((1-VLOOKUP(C38,'Emission Factor Methodology'!$A$25:$I$34,MATCH(D38,'Emission Factor Methodology'!$A$25:$I$25,0),0)),0)</f>
        <v>0.030000000000000027</v>
      </c>
      <c r="I38" s="43">
        <f t="shared" si="2"/>
        <v>0.1314000000000001</v>
      </c>
    </row>
    <row r="39" spans="1:9" ht="15">
      <c r="A39" s="3">
        <f t="shared" si="0"/>
        <v>11036</v>
      </c>
      <c r="B39" s="5" t="s">
        <v>209</v>
      </c>
      <c r="C39" s="85" t="s">
        <v>15</v>
      </c>
      <c r="D39" s="85" t="s">
        <v>3</v>
      </c>
      <c r="E39" s="84">
        <f t="shared" si="1"/>
        <v>8760</v>
      </c>
      <c r="F39" s="44">
        <f>HLOOKUP(D39,'Emission Factor Methodology'!$B$6:$I$7,2,0)</f>
        <v>1</v>
      </c>
      <c r="G39" s="43">
        <f>IFERROR(VLOOKUP(C39,'Emission Factor Methodology'!$A$11:$I$21,MATCH(D39,'Emission Factor Methodology'!$A$11:$I$11,0),0),0)</f>
        <v>0.00050000000000000001</v>
      </c>
      <c r="H39" s="44">
        <f>IFERROR((1-VLOOKUP(C39,'Emission Factor Methodology'!$A$25:$I$34,MATCH(D39,'Emission Factor Methodology'!$A$25:$I$25,0),0)),0)</f>
        <v>0.030000000000000027</v>
      </c>
      <c r="I39" s="43">
        <f t="shared" si="2"/>
        <v>0.1314000000000001</v>
      </c>
    </row>
    <row r="40" spans="1:9" ht="15">
      <c r="A40" s="3">
        <f t="shared" si="0"/>
        <v>11037</v>
      </c>
      <c r="B40" s="5" t="s">
        <v>212</v>
      </c>
      <c r="C40" s="85" t="s">
        <v>12</v>
      </c>
      <c r="D40" s="85" t="s">
        <v>3</v>
      </c>
      <c r="E40" s="84">
        <f t="shared" si="1"/>
        <v>8760</v>
      </c>
      <c r="F40" s="44">
        <f>HLOOKUP(D40,'Emission Factor Methodology'!$B$6:$I$7,2,0)</f>
        <v>1</v>
      </c>
      <c r="G40" s="43">
        <f>IFERROR(VLOOKUP(C40,'Emission Factor Methodology'!$A$11:$I$21,MATCH(D40,'Emission Factor Methodology'!$A$11:$I$11,0),0),0)</f>
        <v>0.0088999999999999999</v>
      </c>
      <c r="H40" s="44">
        <f>IFERROR((1-VLOOKUP(C40,'Emission Factor Methodology'!$A$25:$I$34,MATCH(D40,'Emission Factor Methodology'!$A$25:$I$25,0),0)),0)</f>
        <v>0.030000000000000027</v>
      </c>
      <c r="I40" s="43">
        <f t="shared" si="2"/>
        <v>2.3389200000000021</v>
      </c>
    </row>
    <row r="41" spans="1:9" ht="15">
      <c r="A41" s="3">
        <f t="shared" si="0"/>
        <v>11038</v>
      </c>
      <c r="B41" s="5" t="s">
        <v>210</v>
      </c>
      <c r="C41" s="85" t="s">
        <v>15</v>
      </c>
      <c r="D41" s="85" t="s">
        <v>3</v>
      </c>
      <c r="E41" s="84">
        <f t="shared" si="1"/>
        <v>8760</v>
      </c>
      <c r="F41" s="44">
        <f>HLOOKUP(D41,'Emission Factor Methodology'!$B$6:$I$7,2,0)</f>
        <v>1</v>
      </c>
      <c r="G41" s="43">
        <f>IFERROR(VLOOKUP(C41,'Emission Factor Methodology'!$A$11:$I$21,MATCH(D41,'Emission Factor Methodology'!$A$11:$I$11,0),0),0)</f>
        <v>0.00050000000000000001</v>
      </c>
      <c r="H41" s="44">
        <f>IFERROR((1-VLOOKUP(C41,'Emission Factor Methodology'!$A$25:$I$34,MATCH(D41,'Emission Factor Methodology'!$A$25:$I$25,0),0)),0)</f>
        <v>0.030000000000000027</v>
      </c>
      <c r="I41" s="43">
        <f t="shared" si="2"/>
        <v>0.1314000000000001</v>
      </c>
    </row>
    <row r="42" spans="1:9" ht="15">
      <c r="A42" s="3">
        <f t="shared" si="0"/>
        <v>11039</v>
      </c>
      <c r="B42" s="5" t="s">
        <v>294</v>
      </c>
      <c r="C42" s="85" t="s">
        <v>15</v>
      </c>
      <c r="D42" s="85" t="s">
        <v>3</v>
      </c>
      <c r="E42" s="84">
        <f t="shared" si="1"/>
        <v>8760</v>
      </c>
      <c r="F42" s="44">
        <f>HLOOKUP(D42,'Emission Factor Methodology'!$B$6:$I$7,2,0)</f>
        <v>1</v>
      </c>
      <c r="G42" s="43">
        <f>IFERROR(VLOOKUP(C42,'Emission Factor Methodology'!$A$11:$I$21,MATCH(D42,'Emission Factor Methodology'!$A$11:$I$11,0),0),0)</f>
        <v>0.00050000000000000001</v>
      </c>
      <c r="H42" s="44">
        <f>IFERROR((1-VLOOKUP(C42,'Emission Factor Methodology'!$A$25:$I$34,MATCH(D42,'Emission Factor Methodology'!$A$25:$I$25,0),0)),0)</f>
        <v>0.030000000000000027</v>
      </c>
      <c r="I42" s="43">
        <f t="shared" si="2"/>
        <v>0.1314000000000001</v>
      </c>
    </row>
    <row r="43" spans="1:9" ht="15">
      <c r="A43" s="3">
        <f t="shared" si="0"/>
        <v>11040</v>
      </c>
      <c r="B43" s="5" t="s">
        <v>210</v>
      </c>
      <c r="C43" s="85" t="s">
        <v>15</v>
      </c>
      <c r="D43" s="85" t="s">
        <v>3</v>
      </c>
      <c r="E43" s="84">
        <f t="shared" si="1"/>
        <v>8760</v>
      </c>
      <c r="F43" s="44">
        <f>HLOOKUP(D43,'Emission Factor Methodology'!$B$6:$I$7,2,0)</f>
        <v>1</v>
      </c>
      <c r="G43" s="43">
        <f>IFERROR(VLOOKUP(C43,'Emission Factor Methodology'!$A$11:$I$21,MATCH(D43,'Emission Factor Methodology'!$A$11:$I$11,0),0),0)</f>
        <v>0.00050000000000000001</v>
      </c>
      <c r="H43" s="44">
        <f>IFERROR((1-VLOOKUP(C43,'Emission Factor Methodology'!$A$25:$I$34,MATCH(D43,'Emission Factor Methodology'!$A$25:$I$25,0),0)),0)</f>
        <v>0.030000000000000027</v>
      </c>
      <c r="I43" s="43">
        <f t="shared" si="2"/>
        <v>0.1314000000000001</v>
      </c>
    </row>
    <row r="44" spans="1:9" ht="15">
      <c r="A44" s="3">
        <f t="shared" si="0"/>
        <v>11041</v>
      </c>
      <c r="B44" s="5" t="s">
        <v>413</v>
      </c>
      <c r="C44" s="85" t="s">
        <v>15</v>
      </c>
      <c r="D44" s="85" t="s">
        <v>3</v>
      </c>
      <c r="E44" s="84">
        <f t="shared" si="1"/>
        <v>8760</v>
      </c>
      <c r="F44" s="44">
        <f>HLOOKUP(D44,'Emission Factor Methodology'!$B$6:$I$7,2,0)</f>
        <v>1</v>
      </c>
      <c r="G44" s="43">
        <f>IFERROR(VLOOKUP(C44,'Emission Factor Methodology'!$A$11:$I$21,MATCH(D44,'Emission Factor Methodology'!$A$11:$I$11,0),0),0)</f>
        <v>0.00050000000000000001</v>
      </c>
      <c r="H44" s="44">
        <f>IFERROR((1-VLOOKUP(C44,'Emission Factor Methodology'!$A$25:$I$34,MATCH(D44,'Emission Factor Methodology'!$A$25:$I$25,0),0)),0)</f>
        <v>0.030000000000000027</v>
      </c>
      <c r="I44" s="43">
        <f t="shared" si="2"/>
        <v>0.1314000000000001</v>
      </c>
    </row>
    <row r="45" spans="1:9" ht="15">
      <c r="A45" s="3">
        <f t="shared" si="0"/>
        <v>11042</v>
      </c>
      <c r="B45" s="5" t="s">
        <v>413</v>
      </c>
      <c r="C45" s="85" t="s">
        <v>15</v>
      </c>
      <c r="D45" s="85" t="s">
        <v>3</v>
      </c>
      <c r="E45" s="84">
        <f t="shared" si="1"/>
        <v>8760</v>
      </c>
      <c r="F45" s="44">
        <f>HLOOKUP(D45,'Emission Factor Methodology'!$B$6:$I$7,2,0)</f>
        <v>1</v>
      </c>
      <c r="G45" s="43">
        <f>IFERROR(VLOOKUP(C45,'Emission Factor Methodology'!$A$11:$I$21,MATCH(D45,'Emission Factor Methodology'!$A$11:$I$11,0),0),0)</f>
        <v>0.00050000000000000001</v>
      </c>
      <c r="H45" s="44">
        <f>IFERROR((1-VLOOKUP(C45,'Emission Factor Methodology'!$A$25:$I$34,MATCH(D45,'Emission Factor Methodology'!$A$25:$I$25,0),0)),0)</f>
        <v>0.030000000000000027</v>
      </c>
      <c r="I45" s="43">
        <f t="shared" si="2"/>
        <v>0.1314000000000001</v>
      </c>
    </row>
    <row r="46" spans="1:9" ht="15">
      <c r="A46" s="3">
        <f t="shared" si="0"/>
        <v>11043</v>
      </c>
      <c r="B46" s="5" t="s">
        <v>294</v>
      </c>
      <c r="C46" s="85" t="s">
        <v>15</v>
      </c>
      <c r="D46" s="85" t="s">
        <v>3</v>
      </c>
      <c r="E46" s="84">
        <f t="shared" si="1"/>
        <v>8760</v>
      </c>
      <c r="F46" s="44">
        <f>HLOOKUP(D46,'Emission Factor Methodology'!$B$6:$I$7,2,0)</f>
        <v>1</v>
      </c>
      <c r="G46" s="43">
        <f>IFERROR(VLOOKUP(C46,'Emission Factor Methodology'!$A$11:$I$21,MATCH(D46,'Emission Factor Methodology'!$A$11:$I$11,0),0),0)</f>
        <v>0.00050000000000000001</v>
      </c>
      <c r="H46" s="44">
        <f>IFERROR((1-VLOOKUP(C46,'Emission Factor Methodology'!$A$25:$I$34,MATCH(D46,'Emission Factor Methodology'!$A$25:$I$25,0),0)),0)</f>
        <v>0.030000000000000027</v>
      </c>
      <c r="I46" s="43">
        <f t="shared" si="2"/>
        <v>0.1314000000000001</v>
      </c>
    </row>
    <row r="47" spans="1:9" ht="15">
      <c r="A47" s="3">
        <f t="shared" si="0"/>
        <v>11044</v>
      </c>
      <c r="B47" s="5" t="s">
        <v>135</v>
      </c>
      <c r="C47" s="85" t="s">
        <v>15</v>
      </c>
      <c r="D47" s="85" t="s">
        <v>3</v>
      </c>
      <c r="E47" s="84">
        <f t="shared" si="1"/>
        <v>8760</v>
      </c>
      <c r="F47" s="44">
        <f>HLOOKUP(D47,'Emission Factor Methodology'!$B$6:$I$7,2,0)</f>
        <v>1</v>
      </c>
      <c r="G47" s="43">
        <f>IFERROR(VLOOKUP(C47,'Emission Factor Methodology'!$A$11:$I$21,MATCH(D47,'Emission Factor Methodology'!$A$11:$I$11,0),0),0)</f>
        <v>0.00050000000000000001</v>
      </c>
      <c r="H47" s="44">
        <f>IFERROR((1-VLOOKUP(C47,'Emission Factor Methodology'!$A$25:$I$34,MATCH(D47,'Emission Factor Methodology'!$A$25:$I$25,0),0)),0)</f>
        <v>0.030000000000000027</v>
      </c>
      <c r="I47" s="43">
        <f t="shared" si="2"/>
        <v>0.1314000000000001</v>
      </c>
    </row>
    <row r="48" spans="1:9" ht="15">
      <c r="A48" s="3">
        <f t="shared" si="0"/>
        <v>11045</v>
      </c>
      <c r="B48" s="5" t="s">
        <v>210</v>
      </c>
      <c r="C48" s="85" t="s">
        <v>15</v>
      </c>
      <c r="D48" s="85" t="s">
        <v>3</v>
      </c>
      <c r="E48" s="84">
        <f t="shared" si="1"/>
        <v>8760</v>
      </c>
      <c r="F48" s="44">
        <f>HLOOKUP(D48,'Emission Factor Methodology'!$B$6:$I$7,2,0)</f>
        <v>1</v>
      </c>
      <c r="G48" s="43">
        <f>IFERROR(VLOOKUP(C48,'Emission Factor Methodology'!$A$11:$I$21,MATCH(D48,'Emission Factor Methodology'!$A$11:$I$11,0),0),0)</f>
        <v>0.00050000000000000001</v>
      </c>
      <c r="H48" s="44">
        <f>IFERROR((1-VLOOKUP(C48,'Emission Factor Methodology'!$A$25:$I$34,MATCH(D48,'Emission Factor Methodology'!$A$25:$I$25,0),0)),0)</f>
        <v>0.030000000000000027</v>
      </c>
      <c r="I48" s="43">
        <f t="shared" si="2"/>
        <v>0.1314000000000001</v>
      </c>
    </row>
    <row r="49" spans="1:9" ht="15">
      <c r="A49" s="3">
        <f t="shared" si="0"/>
        <v>11046</v>
      </c>
      <c r="B49" s="5" t="s">
        <v>413</v>
      </c>
      <c r="C49" s="85" t="s">
        <v>15</v>
      </c>
      <c r="D49" s="85" t="s">
        <v>3</v>
      </c>
      <c r="E49" s="84">
        <f t="shared" si="1"/>
        <v>8760</v>
      </c>
      <c r="F49" s="44">
        <f>HLOOKUP(D49,'Emission Factor Methodology'!$B$6:$I$7,2,0)</f>
        <v>1</v>
      </c>
      <c r="G49" s="43">
        <f>IFERROR(VLOOKUP(C49,'Emission Factor Methodology'!$A$11:$I$21,MATCH(D49,'Emission Factor Methodology'!$A$11:$I$11,0),0),0)</f>
        <v>0.00050000000000000001</v>
      </c>
      <c r="H49" s="44">
        <f>IFERROR((1-VLOOKUP(C49,'Emission Factor Methodology'!$A$25:$I$34,MATCH(D49,'Emission Factor Methodology'!$A$25:$I$25,0),0)),0)</f>
        <v>0.030000000000000027</v>
      </c>
      <c r="I49" s="43">
        <f t="shared" si="2"/>
        <v>0.1314000000000001</v>
      </c>
    </row>
    <row r="50" spans="1:9" ht="15">
      <c r="A50" s="3">
        <f t="shared" si="0"/>
        <v>11047</v>
      </c>
      <c r="B50" s="5" t="s">
        <v>413</v>
      </c>
      <c r="C50" s="85" t="s">
        <v>15</v>
      </c>
      <c r="D50" s="85" t="s">
        <v>3</v>
      </c>
      <c r="E50" s="84">
        <f t="shared" si="1"/>
        <v>8760</v>
      </c>
      <c r="F50" s="44">
        <f>HLOOKUP(D50,'Emission Factor Methodology'!$B$6:$I$7,2,0)</f>
        <v>1</v>
      </c>
      <c r="G50" s="43">
        <f>IFERROR(VLOOKUP(C50,'Emission Factor Methodology'!$A$11:$I$21,MATCH(D50,'Emission Factor Methodology'!$A$11:$I$11,0),0),0)</f>
        <v>0.00050000000000000001</v>
      </c>
      <c r="H50" s="44">
        <f>IFERROR((1-VLOOKUP(C50,'Emission Factor Methodology'!$A$25:$I$34,MATCH(D50,'Emission Factor Methodology'!$A$25:$I$25,0),0)),0)</f>
        <v>0.030000000000000027</v>
      </c>
      <c r="I50" s="43">
        <f t="shared" si="2"/>
        <v>0.1314000000000001</v>
      </c>
    </row>
    <row r="51" spans="1:9" ht="15">
      <c r="A51" s="3">
        <f t="shared" si="0"/>
        <v>11048</v>
      </c>
      <c r="B51" s="5" t="s">
        <v>230</v>
      </c>
      <c r="C51" s="85" t="s">
        <v>12</v>
      </c>
      <c r="D51" s="85" t="s">
        <v>3</v>
      </c>
      <c r="E51" s="84">
        <f t="shared" si="1"/>
        <v>8760</v>
      </c>
      <c r="F51" s="44">
        <f>HLOOKUP(D51,'Emission Factor Methodology'!$B$6:$I$7,2,0)</f>
        <v>1</v>
      </c>
      <c r="G51" s="43">
        <f>IFERROR(VLOOKUP(C51,'Emission Factor Methodology'!$A$11:$I$21,MATCH(D51,'Emission Factor Methodology'!$A$11:$I$11,0),0),0)</f>
        <v>0.0088999999999999999</v>
      </c>
      <c r="H51" s="44">
        <f>IFERROR((1-VLOOKUP(C51,'Emission Factor Methodology'!$A$25:$I$34,MATCH(D51,'Emission Factor Methodology'!$A$25:$I$25,0),0)),0)</f>
        <v>0.030000000000000027</v>
      </c>
      <c r="I51" s="43">
        <f t="shared" si="2"/>
        <v>2.3389200000000021</v>
      </c>
    </row>
    <row r="52" spans="1:9" ht="15">
      <c r="A52" s="3">
        <f t="shared" si="0"/>
        <v>11049</v>
      </c>
      <c r="B52" s="5" t="s">
        <v>408</v>
      </c>
      <c r="C52" s="85" t="s">
        <v>12</v>
      </c>
      <c r="D52" s="85" t="s">
        <v>3</v>
      </c>
      <c r="E52" s="84">
        <f t="shared" si="1"/>
        <v>8760</v>
      </c>
      <c r="F52" s="44">
        <f>HLOOKUP(D52,'Emission Factor Methodology'!$B$6:$I$7,2,0)</f>
        <v>1</v>
      </c>
      <c r="G52" s="43">
        <f>IFERROR(VLOOKUP(C52,'Emission Factor Methodology'!$A$11:$I$21,MATCH(D52,'Emission Factor Methodology'!$A$11:$I$11,0),0),0)</f>
        <v>0.0088999999999999999</v>
      </c>
      <c r="H52" s="44">
        <f>IFERROR((1-VLOOKUP(C52,'Emission Factor Methodology'!$A$25:$I$34,MATCH(D52,'Emission Factor Methodology'!$A$25:$I$25,0),0)),0)</f>
        <v>0.030000000000000027</v>
      </c>
      <c r="I52" s="43">
        <f t="shared" si="2"/>
        <v>2.3389200000000021</v>
      </c>
    </row>
    <row r="53" spans="1:9" ht="15">
      <c r="A53" s="3">
        <f t="shared" si="0"/>
        <v>11050</v>
      </c>
      <c r="B53" s="5" t="s">
        <v>210</v>
      </c>
      <c r="C53" s="85" t="s">
        <v>15</v>
      </c>
      <c r="D53" s="85" t="s">
        <v>3</v>
      </c>
      <c r="E53" s="84">
        <f t="shared" si="1"/>
        <v>8760</v>
      </c>
      <c r="F53" s="44">
        <f>HLOOKUP(D53,'Emission Factor Methodology'!$B$6:$I$7,2,0)</f>
        <v>1</v>
      </c>
      <c r="G53" s="43">
        <f>IFERROR(VLOOKUP(C53,'Emission Factor Methodology'!$A$11:$I$21,MATCH(D53,'Emission Factor Methodology'!$A$11:$I$11,0),0),0)</f>
        <v>0.00050000000000000001</v>
      </c>
      <c r="H53" s="44">
        <f>IFERROR((1-VLOOKUP(C53,'Emission Factor Methodology'!$A$25:$I$34,MATCH(D53,'Emission Factor Methodology'!$A$25:$I$25,0),0)),0)</f>
        <v>0.030000000000000027</v>
      </c>
      <c r="I53" s="43">
        <f t="shared" si="2"/>
        <v>0.1314000000000001</v>
      </c>
    </row>
    <row r="54" spans="1:9" ht="15">
      <c r="A54" s="3">
        <f t="shared" si="0"/>
        <v>11051</v>
      </c>
      <c r="B54" s="5" t="s">
        <v>410</v>
      </c>
      <c r="C54" s="85" t="s">
        <v>15</v>
      </c>
      <c r="D54" s="85" t="s">
        <v>3</v>
      </c>
      <c r="E54" s="84">
        <f t="shared" si="1"/>
        <v>8760</v>
      </c>
      <c r="F54" s="44">
        <f>HLOOKUP(D54,'Emission Factor Methodology'!$B$6:$I$7,2,0)</f>
        <v>1</v>
      </c>
      <c r="G54" s="43">
        <f>IFERROR(VLOOKUP(C54,'Emission Factor Methodology'!$A$11:$I$21,MATCH(D54,'Emission Factor Methodology'!$A$11:$I$11,0),0),0)</f>
        <v>0.00050000000000000001</v>
      </c>
      <c r="H54" s="44">
        <f>IFERROR((1-VLOOKUP(C54,'Emission Factor Methodology'!$A$25:$I$34,MATCH(D54,'Emission Factor Methodology'!$A$25:$I$25,0),0)),0)</f>
        <v>0.030000000000000027</v>
      </c>
      <c r="I54" s="43">
        <f t="shared" si="2"/>
        <v>0.1314000000000001</v>
      </c>
    </row>
    <row r="55" spans="1:9" ht="15">
      <c r="A55" s="3">
        <f t="shared" si="0"/>
        <v>11052</v>
      </c>
      <c r="B55" s="5" t="s">
        <v>413</v>
      </c>
      <c r="C55" s="85" t="s">
        <v>15</v>
      </c>
      <c r="D55" s="85" t="s">
        <v>3</v>
      </c>
      <c r="E55" s="84">
        <f t="shared" si="1"/>
        <v>8760</v>
      </c>
      <c r="F55" s="44">
        <f>HLOOKUP(D55,'Emission Factor Methodology'!$B$6:$I$7,2,0)</f>
        <v>1</v>
      </c>
      <c r="G55" s="43">
        <f>IFERROR(VLOOKUP(C55,'Emission Factor Methodology'!$A$11:$I$21,MATCH(D55,'Emission Factor Methodology'!$A$11:$I$11,0),0),0)</f>
        <v>0.00050000000000000001</v>
      </c>
      <c r="H55" s="44">
        <f>IFERROR((1-VLOOKUP(C55,'Emission Factor Methodology'!$A$25:$I$34,MATCH(D55,'Emission Factor Methodology'!$A$25:$I$25,0),0)),0)</f>
        <v>0.030000000000000027</v>
      </c>
      <c r="I55" s="43">
        <f t="shared" si="2"/>
        <v>0.1314000000000001</v>
      </c>
    </row>
    <row r="56" spans="1:9" ht="15">
      <c r="A56" s="3">
        <f t="shared" si="0"/>
        <v>11053</v>
      </c>
      <c r="B56" s="5" t="s">
        <v>240</v>
      </c>
      <c r="C56" s="85" t="s">
        <v>15</v>
      </c>
      <c r="D56" s="85" t="s">
        <v>3</v>
      </c>
      <c r="E56" s="84">
        <f t="shared" si="1"/>
        <v>8760</v>
      </c>
      <c r="F56" s="44">
        <f>HLOOKUP(D56,'Emission Factor Methodology'!$B$6:$I$7,2,0)</f>
        <v>1</v>
      </c>
      <c r="G56" s="43">
        <f>IFERROR(VLOOKUP(C56,'Emission Factor Methodology'!$A$11:$I$21,MATCH(D56,'Emission Factor Methodology'!$A$11:$I$11,0),0),0)</f>
        <v>0.00050000000000000001</v>
      </c>
      <c r="H56" s="44">
        <f>IFERROR((1-VLOOKUP(C56,'Emission Factor Methodology'!$A$25:$I$34,MATCH(D56,'Emission Factor Methodology'!$A$25:$I$25,0),0)),0)</f>
        <v>0.030000000000000027</v>
      </c>
      <c r="I56" s="43">
        <f t="shared" si="2"/>
        <v>0.1314000000000001</v>
      </c>
    </row>
    <row r="57" spans="1:9" ht="15">
      <c r="A57" s="3">
        <f t="shared" si="0"/>
        <v>11054</v>
      </c>
      <c r="B57" s="5" t="s">
        <v>410</v>
      </c>
      <c r="C57" s="85" t="s">
        <v>15</v>
      </c>
      <c r="D57" s="85" t="s">
        <v>3</v>
      </c>
      <c r="E57" s="84">
        <f t="shared" si="1"/>
        <v>8760</v>
      </c>
      <c r="F57" s="44">
        <f>HLOOKUP(D57,'Emission Factor Methodology'!$B$6:$I$7,2,0)</f>
        <v>1</v>
      </c>
      <c r="G57" s="43">
        <f>IFERROR(VLOOKUP(C57,'Emission Factor Methodology'!$A$11:$I$21,MATCH(D57,'Emission Factor Methodology'!$A$11:$I$11,0),0),0)</f>
        <v>0.00050000000000000001</v>
      </c>
      <c r="H57" s="44">
        <f>IFERROR((1-VLOOKUP(C57,'Emission Factor Methodology'!$A$25:$I$34,MATCH(D57,'Emission Factor Methodology'!$A$25:$I$25,0),0)),0)</f>
        <v>0.030000000000000027</v>
      </c>
      <c r="I57" s="43">
        <f t="shared" si="2"/>
        <v>0.1314000000000001</v>
      </c>
    </row>
    <row r="58" spans="1:9" ht="15">
      <c r="A58" s="3">
        <f t="shared" si="0"/>
        <v>11055</v>
      </c>
      <c r="B58" s="5" t="s">
        <v>212</v>
      </c>
      <c r="C58" s="85" t="s">
        <v>12</v>
      </c>
      <c r="D58" s="85" t="s">
        <v>3</v>
      </c>
      <c r="E58" s="84">
        <f t="shared" si="1"/>
        <v>8760</v>
      </c>
      <c r="F58" s="44">
        <f>HLOOKUP(D58,'Emission Factor Methodology'!$B$6:$I$7,2,0)</f>
        <v>1</v>
      </c>
      <c r="G58" s="43">
        <f>IFERROR(VLOOKUP(C58,'Emission Factor Methodology'!$A$11:$I$21,MATCH(D58,'Emission Factor Methodology'!$A$11:$I$11,0),0),0)</f>
        <v>0.0088999999999999999</v>
      </c>
      <c r="H58" s="44">
        <f>IFERROR((1-VLOOKUP(C58,'Emission Factor Methodology'!$A$25:$I$34,MATCH(D58,'Emission Factor Methodology'!$A$25:$I$25,0),0)),0)</f>
        <v>0.030000000000000027</v>
      </c>
      <c r="I58" s="43">
        <f t="shared" si="2"/>
        <v>2.3389200000000021</v>
      </c>
    </row>
    <row r="59" spans="1:9" ht="15">
      <c r="A59" s="3">
        <f t="shared" si="0"/>
        <v>11056</v>
      </c>
      <c r="B59" s="5" t="s">
        <v>213</v>
      </c>
      <c r="C59" s="69" t="s">
        <v>15</v>
      </c>
      <c r="D59" s="85" t="s">
        <v>3</v>
      </c>
      <c r="E59" s="84">
        <f t="shared" si="1"/>
        <v>8760</v>
      </c>
      <c r="F59" s="44">
        <f>HLOOKUP(D59,'Emission Factor Methodology'!$B$6:$I$7,2,0)</f>
        <v>1</v>
      </c>
      <c r="G59" s="43">
        <f>IFERROR(VLOOKUP(C59,'Emission Factor Methodology'!$A$11:$I$21,MATCH(D59,'Emission Factor Methodology'!$A$11:$I$11,0),0),0)</f>
        <v>0.00050000000000000001</v>
      </c>
      <c r="H59" s="44">
        <f>IFERROR((1-VLOOKUP(C59,'Emission Factor Methodology'!$A$25:$I$34,MATCH(D59,'Emission Factor Methodology'!$A$25:$I$25,0),0)),0)</f>
        <v>0.030000000000000027</v>
      </c>
      <c r="I59" s="43">
        <f t="shared" si="2"/>
        <v>0.1314000000000001</v>
      </c>
    </row>
    <row r="60" spans="1:9" ht="15">
      <c r="A60" s="3">
        <f t="shared" si="0"/>
        <v>11057</v>
      </c>
      <c r="B60" s="5" t="s">
        <v>408</v>
      </c>
      <c r="C60" s="85" t="s">
        <v>12</v>
      </c>
      <c r="D60" s="85" t="s">
        <v>3</v>
      </c>
      <c r="E60" s="84">
        <f t="shared" si="1"/>
        <v>8760</v>
      </c>
      <c r="F60" s="44">
        <f>HLOOKUP(D60,'Emission Factor Methodology'!$B$6:$I$7,2,0)</f>
        <v>1</v>
      </c>
      <c r="G60" s="43">
        <f>IFERROR(VLOOKUP(C60,'Emission Factor Methodology'!$A$11:$I$21,MATCH(D60,'Emission Factor Methodology'!$A$11:$I$11,0),0),0)</f>
        <v>0.0088999999999999999</v>
      </c>
      <c r="H60" s="44">
        <f>IFERROR((1-VLOOKUP(C60,'Emission Factor Methodology'!$A$25:$I$34,MATCH(D60,'Emission Factor Methodology'!$A$25:$I$25,0),0)),0)</f>
        <v>0.030000000000000027</v>
      </c>
      <c r="I60" s="43">
        <f t="shared" si="2"/>
        <v>2.3389200000000021</v>
      </c>
    </row>
    <row r="61" spans="1:9" ht="15">
      <c r="A61" s="3">
        <f t="shared" si="0"/>
        <v>11058</v>
      </c>
      <c r="B61" s="5" t="s">
        <v>210</v>
      </c>
      <c r="C61" s="85" t="s">
        <v>15</v>
      </c>
      <c r="D61" s="85" t="s">
        <v>3</v>
      </c>
      <c r="E61" s="84">
        <f t="shared" si="1"/>
        <v>8760</v>
      </c>
      <c r="F61" s="44">
        <f>HLOOKUP(D61,'Emission Factor Methodology'!$B$6:$I$7,2,0)</f>
        <v>1</v>
      </c>
      <c r="G61" s="43">
        <f>IFERROR(VLOOKUP(C61,'Emission Factor Methodology'!$A$11:$I$21,MATCH(D61,'Emission Factor Methodology'!$A$11:$I$11,0),0),0)</f>
        <v>0.00050000000000000001</v>
      </c>
      <c r="H61" s="44">
        <f>IFERROR((1-VLOOKUP(C61,'Emission Factor Methodology'!$A$25:$I$34,MATCH(D61,'Emission Factor Methodology'!$A$25:$I$25,0),0)),0)</f>
        <v>0.030000000000000027</v>
      </c>
      <c r="I61" s="43">
        <f t="shared" si="2"/>
        <v>0.1314000000000001</v>
      </c>
    </row>
    <row r="62" spans="1:9" ht="15">
      <c r="A62" s="3">
        <f t="shared" si="0"/>
        <v>11059</v>
      </c>
      <c r="B62" s="5" t="s">
        <v>410</v>
      </c>
      <c r="C62" s="85" t="s">
        <v>15</v>
      </c>
      <c r="D62" s="85" t="s">
        <v>3</v>
      </c>
      <c r="E62" s="84">
        <f t="shared" si="1"/>
        <v>8760</v>
      </c>
      <c r="F62" s="44">
        <f>HLOOKUP(D62,'Emission Factor Methodology'!$B$6:$I$7,2,0)</f>
        <v>1</v>
      </c>
      <c r="G62" s="43">
        <f>IFERROR(VLOOKUP(C62,'Emission Factor Methodology'!$A$11:$I$21,MATCH(D62,'Emission Factor Methodology'!$A$11:$I$11,0),0),0)</f>
        <v>0.00050000000000000001</v>
      </c>
      <c r="H62" s="44">
        <f>IFERROR((1-VLOOKUP(C62,'Emission Factor Methodology'!$A$25:$I$34,MATCH(D62,'Emission Factor Methodology'!$A$25:$I$25,0),0)),0)</f>
        <v>0.030000000000000027</v>
      </c>
      <c r="I62" s="43">
        <f t="shared" si="2"/>
        <v>0.1314000000000001</v>
      </c>
    </row>
    <row r="63" spans="1:9" ht="15">
      <c r="A63" s="3">
        <f t="shared" si="0"/>
        <v>11060</v>
      </c>
      <c r="B63" s="5" t="s">
        <v>416</v>
      </c>
      <c r="C63" s="85" t="s">
        <v>13</v>
      </c>
      <c r="D63" s="85" t="s">
        <v>3</v>
      </c>
      <c r="E63" s="84">
        <f t="shared" si="1"/>
        <v>8760</v>
      </c>
      <c r="F63" s="44">
        <f>HLOOKUP(D63,'Emission Factor Methodology'!$B$6:$I$7,2,0)</f>
        <v>1</v>
      </c>
      <c r="G63" s="43">
        <f>IFERROR(VLOOKUP(C63,'Emission Factor Methodology'!$A$11:$I$21,MATCH(D63,'Emission Factor Methodology'!$A$11:$I$11,0),0),0)</f>
        <v>0.043900000000000002</v>
      </c>
      <c r="H63" s="44">
        <f>IFERROR((1-VLOOKUP(C63,'Emission Factor Methodology'!$A$25:$I$34,MATCH(D63,'Emission Factor Methodology'!$A$25:$I$25,0),0)),0)</f>
        <v>0.069999999999999951</v>
      </c>
      <c r="I63" s="43">
        <f t="shared" si="2"/>
        <v>26.919479999999982</v>
      </c>
    </row>
    <row r="64" spans="1:9" ht="15">
      <c r="A64" s="3">
        <f t="shared" si="0"/>
        <v>11061</v>
      </c>
      <c r="B64" s="5" t="s">
        <v>210</v>
      </c>
      <c r="C64" s="85" t="s">
        <v>15</v>
      </c>
      <c r="D64" s="85" t="s">
        <v>3</v>
      </c>
      <c r="E64" s="84">
        <f t="shared" si="1"/>
        <v>8760</v>
      </c>
      <c r="F64" s="44">
        <f>HLOOKUP(D64,'Emission Factor Methodology'!$B$6:$I$7,2,0)</f>
        <v>1</v>
      </c>
      <c r="G64" s="43">
        <f>IFERROR(VLOOKUP(C64,'Emission Factor Methodology'!$A$11:$I$21,MATCH(D64,'Emission Factor Methodology'!$A$11:$I$11,0),0),0)</f>
        <v>0.00050000000000000001</v>
      </c>
      <c r="H64" s="44">
        <f>IFERROR((1-VLOOKUP(C64,'Emission Factor Methodology'!$A$25:$I$34,MATCH(D64,'Emission Factor Methodology'!$A$25:$I$25,0),0)),0)</f>
        <v>0.030000000000000027</v>
      </c>
      <c r="I64" s="43">
        <f t="shared" si="2"/>
        <v>0.1314000000000001</v>
      </c>
    </row>
    <row r="65" spans="1:9" ht="15">
      <c r="A65" s="3">
        <f t="shared" si="0"/>
        <v>11062</v>
      </c>
      <c r="B65" s="5" t="s">
        <v>413</v>
      </c>
      <c r="C65" s="85" t="s">
        <v>15</v>
      </c>
      <c r="D65" s="85" t="s">
        <v>3</v>
      </c>
      <c r="E65" s="84">
        <f t="shared" si="1"/>
        <v>8760</v>
      </c>
      <c r="F65" s="44">
        <f>HLOOKUP(D65,'Emission Factor Methodology'!$B$6:$I$7,2,0)</f>
        <v>1</v>
      </c>
      <c r="G65" s="43">
        <f>IFERROR(VLOOKUP(C65,'Emission Factor Methodology'!$A$11:$I$21,MATCH(D65,'Emission Factor Methodology'!$A$11:$I$11,0),0),0)</f>
        <v>0.00050000000000000001</v>
      </c>
      <c r="H65" s="44">
        <f>IFERROR((1-VLOOKUP(C65,'Emission Factor Methodology'!$A$25:$I$34,MATCH(D65,'Emission Factor Methodology'!$A$25:$I$25,0),0)),0)</f>
        <v>0.030000000000000027</v>
      </c>
      <c r="I65" s="43">
        <f t="shared" si="2"/>
        <v>0.1314000000000001</v>
      </c>
    </row>
    <row r="66" spans="1:9" ht="15">
      <c r="A66" s="3">
        <f t="shared" si="0"/>
        <v>11063</v>
      </c>
      <c r="B66" s="5" t="s">
        <v>408</v>
      </c>
      <c r="C66" s="85" t="s">
        <v>12</v>
      </c>
      <c r="D66" s="85" t="s">
        <v>3</v>
      </c>
      <c r="E66" s="84">
        <f t="shared" si="1"/>
        <v>8760</v>
      </c>
      <c r="F66" s="44">
        <f>HLOOKUP(D66,'Emission Factor Methodology'!$B$6:$I$7,2,0)</f>
        <v>1</v>
      </c>
      <c r="G66" s="43">
        <f>IFERROR(VLOOKUP(C66,'Emission Factor Methodology'!$A$11:$I$21,MATCH(D66,'Emission Factor Methodology'!$A$11:$I$11,0),0),0)</f>
        <v>0.0088999999999999999</v>
      </c>
      <c r="H66" s="44">
        <f>IFERROR((1-VLOOKUP(C66,'Emission Factor Methodology'!$A$25:$I$34,MATCH(D66,'Emission Factor Methodology'!$A$25:$I$25,0),0)),0)</f>
        <v>0.030000000000000027</v>
      </c>
      <c r="I66" s="43">
        <f t="shared" si="2"/>
        <v>2.3389200000000021</v>
      </c>
    </row>
    <row r="67" spans="1:9" ht="15">
      <c r="A67" s="3">
        <f t="shared" si="0"/>
        <v>11064</v>
      </c>
      <c r="B67" s="5" t="s">
        <v>212</v>
      </c>
      <c r="C67" s="85" t="s">
        <v>12</v>
      </c>
      <c r="D67" s="85" t="s">
        <v>3</v>
      </c>
      <c r="E67" s="84">
        <f t="shared" si="1"/>
        <v>8760</v>
      </c>
      <c r="F67" s="44">
        <f>HLOOKUP(D67,'Emission Factor Methodology'!$B$6:$I$7,2,0)</f>
        <v>1</v>
      </c>
      <c r="G67" s="43">
        <f>IFERROR(VLOOKUP(C67,'Emission Factor Methodology'!$A$11:$I$21,MATCH(D67,'Emission Factor Methodology'!$A$11:$I$11,0),0),0)</f>
        <v>0.0088999999999999999</v>
      </c>
      <c r="H67" s="44">
        <f>IFERROR((1-VLOOKUP(C67,'Emission Factor Methodology'!$A$25:$I$34,MATCH(D67,'Emission Factor Methodology'!$A$25:$I$25,0),0)),0)</f>
        <v>0.030000000000000027</v>
      </c>
      <c r="I67" s="43">
        <f t="shared" si="2"/>
        <v>2.3389200000000021</v>
      </c>
    </row>
    <row r="68" spans="1:9" ht="15">
      <c r="A68" s="3">
        <f t="shared" si="0"/>
        <v>11065</v>
      </c>
      <c r="B68" s="5" t="s">
        <v>417</v>
      </c>
      <c r="C68" s="85" t="s">
        <v>15</v>
      </c>
      <c r="D68" s="85" t="s">
        <v>3</v>
      </c>
      <c r="E68" s="84">
        <f t="shared" si="1"/>
        <v>8760</v>
      </c>
      <c r="F68" s="44">
        <f>HLOOKUP(D68,'Emission Factor Methodology'!$B$6:$I$7,2,0)</f>
        <v>1</v>
      </c>
      <c r="G68" s="43">
        <f>IFERROR(VLOOKUP(C68,'Emission Factor Methodology'!$A$11:$I$21,MATCH(D68,'Emission Factor Methodology'!$A$11:$I$11,0),0),0)</f>
        <v>0.00050000000000000001</v>
      </c>
      <c r="H68" s="44">
        <f>IFERROR((1-VLOOKUP(C68,'Emission Factor Methodology'!$A$25:$I$34,MATCH(D68,'Emission Factor Methodology'!$A$25:$I$25,0),0)),0)</f>
        <v>0.030000000000000027</v>
      </c>
      <c r="I68" s="43">
        <f t="shared" si="2"/>
        <v>0.1314000000000001</v>
      </c>
    </row>
    <row r="69" spans="1:9" ht="15">
      <c r="A69" s="3">
        <f t="shared" si="3" ref="A69:A132">A68+1</f>
        <v>11066</v>
      </c>
      <c r="B69" s="5" t="s">
        <v>408</v>
      </c>
      <c r="C69" s="85" t="s">
        <v>12</v>
      </c>
      <c r="D69" s="85" t="s">
        <v>3</v>
      </c>
      <c r="E69" s="84">
        <f t="shared" si="4" ref="E69:E132">24*365</f>
        <v>8760</v>
      </c>
      <c r="F69" s="44">
        <f>HLOOKUP(D69,'Emission Factor Methodology'!$B$6:$I$7,2,0)</f>
        <v>1</v>
      </c>
      <c r="G69" s="43">
        <f>IFERROR(VLOOKUP(C69,'Emission Factor Methodology'!$A$11:$I$21,MATCH(D69,'Emission Factor Methodology'!$A$11:$I$11,0),0),0)</f>
        <v>0.0088999999999999999</v>
      </c>
      <c r="H69" s="44">
        <f>IFERROR((1-VLOOKUP(C69,'Emission Factor Methodology'!$A$25:$I$34,MATCH(D69,'Emission Factor Methodology'!$A$25:$I$25,0),0)),0)</f>
        <v>0.030000000000000027</v>
      </c>
      <c r="I69" s="43">
        <f t="shared" si="5" ref="I69:I132">E69*F69*G69*H69</f>
        <v>2.3389200000000021</v>
      </c>
    </row>
    <row r="70" spans="1:9" ht="15">
      <c r="A70" s="3">
        <f t="shared" si="3"/>
        <v>11067</v>
      </c>
      <c r="B70" s="5" t="s">
        <v>210</v>
      </c>
      <c r="C70" s="85" t="s">
        <v>15</v>
      </c>
      <c r="D70" s="85" t="s">
        <v>3</v>
      </c>
      <c r="E70" s="84">
        <f t="shared" si="4"/>
        <v>8760</v>
      </c>
      <c r="F70" s="44">
        <f>HLOOKUP(D70,'Emission Factor Methodology'!$B$6:$I$7,2,0)</f>
        <v>1</v>
      </c>
      <c r="G70" s="43">
        <f>IFERROR(VLOOKUP(C70,'Emission Factor Methodology'!$A$11:$I$21,MATCH(D70,'Emission Factor Methodology'!$A$11:$I$11,0),0),0)</f>
        <v>0.00050000000000000001</v>
      </c>
      <c r="H70" s="44">
        <f>IFERROR((1-VLOOKUP(C70,'Emission Factor Methodology'!$A$25:$I$34,MATCH(D70,'Emission Factor Methodology'!$A$25:$I$25,0),0)),0)</f>
        <v>0.030000000000000027</v>
      </c>
      <c r="I70" s="43">
        <f t="shared" si="5"/>
        <v>0.1314000000000001</v>
      </c>
    </row>
    <row r="71" spans="1:9" ht="15">
      <c r="A71" s="3">
        <f t="shared" si="3"/>
        <v>11068</v>
      </c>
      <c r="B71" s="5" t="s">
        <v>417</v>
      </c>
      <c r="C71" s="85" t="s">
        <v>15</v>
      </c>
      <c r="D71" s="85" t="s">
        <v>3</v>
      </c>
      <c r="E71" s="84">
        <f t="shared" si="4"/>
        <v>8760</v>
      </c>
      <c r="F71" s="44">
        <f>HLOOKUP(D71,'Emission Factor Methodology'!$B$6:$I$7,2,0)</f>
        <v>1</v>
      </c>
      <c r="G71" s="43">
        <f>IFERROR(VLOOKUP(C71,'Emission Factor Methodology'!$A$11:$I$21,MATCH(D71,'Emission Factor Methodology'!$A$11:$I$11,0),0),0)</f>
        <v>0.00050000000000000001</v>
      </c>
      <c r="H71" s="44">
        <f>IFERROR((1-VLOOKUP(C71,'Emission Factor Methodology'!$A$25:$I$34,MATCH(D71,'Emission Factor Methodology'!$A$25:$I$25,0),0)),0)</f>
        <v>0.030000000000000027</v>
      </c>
      <c r="I71" s="43">
        <f t="shared" si="5"/>
        <v>0.1314000000000001</v>
      </c>
    </row>
    <row r="72" spans="1:9" ht="15">
      <c r="A72" s="3">
        <f t="shared" si="3"/>
        <v>11069</v>
      </c>
      <c r="B72" s="5" t="s">
        <v>418</v>
      </c>
      <c r="C72" s="85" t="s">
        <v>12</v>
      </c>
      <c r="D72" s="85" t="s">
        <v>3</v>
      </c>
      <c r="E72" s="84">
        <f t="shared" si="4"/>
        <v>8760</v>
      </c>
      <c r="F72" s="44">
        <f>HLOOKUP(D72,'Emission Factor Methodology'!$B$6:$I$7,2,0)</f>
        <v>1</v>
      </c>
      <c r="G72" s="43">
        <f>IFERROR(VLOOKUP(C72,'Emission Factor Methodology'!$A$11:$I$21,MATCH(D72,'Emission Factor Methodology'!$A$11:$I$11,0),0),0)</f>
        <v>0.0088999999999999999</v>
      </c>
      <c r="H72" s="44">
        <f>IFERROR((1-VLOOKUP(C72,'Emission Factor Methodology'!$A$25:$I$34,MATCH(D72,'Emission Factor Methodology'!$A$25:$I$25,0),0)),0)</f>
        <v>0.030000000000000027</v>
      </c>
      <c r="I72" s="43">
        <f t="shared" si="5"/>
        <v>2.3389200000000021</v>
      </c>
    </row>
    <row r="73" spans="1:9" ht="15">
      <c r="A73" s="3">
        <f t="shared" si="3"/>
        <v>11070</v>
      </c>
      <c r="B73" s="5" t="s">
        <v>408</v>
      </c>
      <c r="C73" s="85" t="s">
        <v>12</v>
      </c>
      <c r="D73" s="85" t="s">
        <v>3</v>
      </c>
      <c r="E73" s="84">
        <f t="shared" si="4"/>
        <v>8760</v>
      </c>
      <c r="F73" s="44">
        <f>HLOOKUP(D73,'Emission Factor Methodology'!$B$6:$I$7,2,0)</f>
        <v>1</v>
      </c>
      <c r="G73" s="43">
        <f>IFERROR(VLOOKUP(C73,'Emission Factor Methodology'!$A$11:$I$21,MATCH(D73,'Emission Factor Methodology'!$A$11:$I$11,0),0),0)</f>
        <v>0.0088999999999999999</v>
      </c>
      <c r="H73" s="44">
        <f>IFERROR((1-VLOOKUP(C73,'Emission Factor Methodology'!$A$25:$I$34,MATCH(D73,'Emission Factor Methodology'!$A$25:$I$25,0),0)),0)</f>
        <v>0.030000000000000027</v>
      </c>
      <c r="I73" s="43">
        <f t="shared" si="5"/>
        <v>2.3389200000000021</v>
      </c>
    </row>
    <row r="74" spans="1:9" ht="15">
      <c r="A74" s="3">
        <f t="shared" si="3"/>
        <v>11071</v>
      </c>
      <c r="B74" s="5" t="s">
        <v>408</v>
      </c>
      <c r="C74" s="85" t="s">
        <v>12</v>
      </c>
      <c r="D74" s="85" t="s">
        <v>3</v>
      </c>
      <c r="E74" s="84">
        <f t="shared" si="4"/>
        <v>8760</v>
      </c>
      <c r="F74" s="44">
        <f>HLOOKUP(D74,'Emission Factor Methodology'!$B$6:$I$7,2,0)</f>
        <v>1</v>
      </c>
      <c r="G74" s="43">
        <f>IFERROR(VLOOKUP(C74,'Emission Factor Methodology'!$A$11:$I$21,MATCH(D74,'Emission Factor Methodology'!$A$11:$I$11,0),0),0)</f>
        <v>0.0088999999999999999</v>
      </c>
      <c r="H74" s="44">
        <f>IFERROR((1-VLOOKUP(C74,'Emission Factor Methodology'!$A$25:$I$34,MATCH(D74,'Emission Factor Methodology'!$A$25:$I$25,0),0)),0)</f>
        <v>0.030000000000000027</v>
      </c>
      <c r="I74" s="43">
        <f t="shared" si="5"/>
        <v>2.3389200000000021</v>
      </c>
    </row>
    <row r="75" spans="1:9" ht="15">
      <c r="A75" s="3">
        <f t="shared" si="3"/>
        <v>11072</v>
      </c>
      <c r="B75" s="5" t="s">
        <v>210</v>
      </c>
      <c r="C75" s="85" t="s">
        <v>15</v>
      </c>
      <c r="D75" s="85" t="s">
        <v>3</v>
      </c>
      <c r="E75" s="84">
        <f t="shared" si="4"/>
        <v>8760</v>
      </c>
      <c r="F75" s="44">
        <f>HLOOKUP(D75,'Emission Factor Methodology'!$B$6:$I$7,2,0)</f>
        <v>1</v>
      </c>
      <c r="G75" s="43">
        <f>IFERROR(VLOOKUP(C75,'Emission Factor Methodology'!$A$11:$I$21,MATCH(D75,'Emission Factor Methodology'!$A$11:$I$11,0),0),0)</f>
        <v>0.00050000000000000001</v>
      </c>
      <c r="H75" s="44">
        <f>IFERROR((1-VLOOKUP(C75,'Emission Factor Methodology'!$A$25:$I$34,MATCH(D75,'Emission Factor Methodology'!$A$25:$I$25,0),0)),0)</f>
        <v>0.030000000000000027</v>
      </c>
      <c r="I75" s="43">
        <f t="shared" si="5"/>
        <v>0.1314000000000001</v>
      </c>
    </row>
    <row r="76" spans="1:9" ht="15">
      <c r="A76" s="3">
        <f t="shared" si="3"/>
        <v>11073</v>
      </c>
      <c r="B76" s="46" t="s">
        <v>284</v>
      </c>
      <c r="C76" s="88" t="s">
        <v>14</v>
      </c>
      <c r="D76" s="85" t="s">
        <v>3</v>
      </c>
      <c r="E76" s="84">
        <f t="shared" si="4"/>
        <v>8760</v>
      </c>
      <c r="F76" s="44">
        <f>HLOOKUP(D76,'Emission Factor Methodology'!$B$6:$I$7,2,0)</f>
        <v>1</v>
      </c>
      <c r="G76" s="43">
        <f>IFERROR(VLOOKUP(C76,'Emission Factor Methodology'!$A$11:$I$21,MATCH(D76,'Emission Factor Methodology'!$A$11:$I$11,0),0),0)</f>
        <v>0</v>
      </c>
      <c r="H76" s="44">
        <f>IFERROR((1-VLOOKUP(C76,'Emission Factor Methodology'!$A$25:$I$34,MATCH(D76,'Emission Factor Methodology'!$A$25:$I$25,0),0)),0)</f>
        <v>0</v>
      </c>
      <c r="I76" s="43">
        <f t="shared" si="5"/>
        <v>0</v>
      </c>
    </row>
    <row r="77" spans="1:9" ht="15">
      <c r="A77" s="3">
        <f t="shared" si="3"/>
        <v>11074</v>
      </c>
      <c r="B77" s="5" t="s">
        <v>210</v>
      </c>
      <c r="C77" s="85" t="s">
        <v>15</v>
      </c>
      <c r="D77" s="85" t="s">
        <v>3</v>
      </c>
      <c r="E77" s="84">
        <f t="shared" si="4"/>
        <v>8760</v>
      </c>
      <c r="F77" s="44">
        <f>HLOOKUP(D77,'Emission Factor Methodology'!$B$6:$I$7,2,0)</f>
        <v>1</v>
      </c>
      <c r="G77" s="43">
        <f>IFERROR(VLOOKUP(C77,'Emission Factor Methodology'!$A$11:$I$21,MATCH(D77,'Emission Factor Methodology'!$A$11:$I$11,0),0),0)</f>
        <v>0.00050000000000000001</v>
      </c>
      <c r="H77" s="44">
        <f>IFERROR((1-VLOOKUP(C77,'Emission Factor Methodology'!$A$25:$I$34,MATCH(D77,'Emission Factor Methodology'!$A$25:$I$25,0),0)),0)</f>
        <v>0.030000000000000027</v>
      </c>
      <c r="I77" s="43">
        <f t="shared" si="5"/>
        <v>0.1314000000000001</v>
      </c>
    </row>
    <row r="78" spans="1:9" ht="15">
      <c r="A78" s="3">
        <f t="shared" si="3"/>
        <v>11075</v>
      </c>
      <c r="B78" s="5" t="s">
        <v>408</v>
      </c>
      <c r="C78" s="85" t="s">
        <v>12</v>
      </c>
      <c r="D78" s="85" t="s">
        <v>3</v>
      </c>
      <c r="E78" s="84">
        <f t="shared" si="4"/>
        <v>8760</v>
      </c>
      <c r="F78" s="44">
        <f>HLOOKUP(D78,'Emission Factor Methodology'!$B$6:$I$7,2,0)</f>
        <v>1</v>
      </c>
      <c r="G78" s="43">
        <f>IFERROR(VLOOKUP(C78,'Emission Factor Methodology'!$A$11:$I$21,MATCH(D78,'Emission Factor Methodology'!$A$11:$I$11,0),0),0)</f>
        <v>0.0088999999999999999</v>
      </c>
      <c r="H78" s="44">
        <f>IFERROR((1-VLOOKUP(C78,'Emission Factor Methodology'!$A$25:$I$34,MATCH(D78,'Emission Factor Methodology'!$A$25:$I$25,0),0)),0)</f>
        <v>0.030000000000000027</v>
      </c>
      <c r="I78" s="43">
        <f t="shared" si="5"/>
        <v>2.3389200000000021</v>
      </c>
    </row>
    <row r="79" spans="1:9" ht="15">
      <c r="A79" s="3">
        <f t="shared" si="3"/>
        <v>11076</v>
      </c>
      <c r="B79" s="5" t="s">
        <v>140</v>
      </c>
      <c r="C79" s="85" t="s">
        <v>15</v>
      </c>
      <c r="D79" s="85" t="s">
        <v>3</v>
      </c>
      <c r="E79" s="84">
        <f t="shared" si="4"/>
        <v>8760</v>
      </c>
      <c r="F79" s="44">
        <f>HLOOKUP(D79,'Emission Factor Methodology'!$B$6:$I$7,2,0)</f>
        <v>1</v>
      </c>
      <c r="G79" s="43">
        <f>IFERROR(VLOOKUP(C79,'Emission Factor Methodology'!$A$11:$I$21,MATCH(D79,'Emission Factor Methodology'!$A$11:$I$11,0),0),0)</f>
        <v>0.00050000000000000001</v>
      </c>
      <c r="H79" s="44">
        <f>IFERROR((1-VLOOKUP(C79,'Emission Factor Methodology'!$A$25:$I$34,MATCH(D79,'Emission Factor Methodology'!$A$25:$I$25,0),0)),0)</f>
        <v>0.030000000000000027</v>
      </c>
      <c r="I79" s="43">
        <f t="shared" si="5"/>
        <v>0.1314000000000001</v>
      </c>
    </row>
    <row r="80" spans="1:9" ht="15">
      <c r="A80" s="3">
        <f t="shared" si="3"/>
        <v>11077</v>
      </c>
      <c r="B80" s="5" t="s">
        <v>139</v>
      </c>
      <c r="C80" s="85" t="s">
        <v>12</v>
      </c>
      <c r="D80" s="85" t="s">
        <v>3</v>
      </c>
      <c r="E80" s="84">
        <f t="shared" si="4"/>
        <v>8760</v>
      </c>
      <c r="F80" s="44">
        <f>HLOOKUP(D80,'Emission Factor Methodology'!$B$6:$I$7,2,0)</f>
        <v>1</v>
      </c>
      <c r="G80" s="43">
        <f>IFERROR(VLOOKUP(C80,'Emission Factor Methodology'!$A$11:$I$21,MATCH(D80,'Emission Factor Methodology'!$A$11:$I$11,0),0),0)</f>
        <v>0.0088999999999999999</v>
      </c>
      <c r="H80" s="44">
        <f>IFERROR((1-VLOOKUP(C80,'Emission Factor Methodology'!$A$25:$I$34,MATCH(D80,'Emission Factor Methodology'!$A$25:$I$25,0),0)),0)</f>
        <v>0.030000000000000027</v>
      </c>
      <c r="I80" s="43">
        <f t="shared" si="5"/>
        <v>2.3389200000000021</v>
      </c>
    </row>
    <row r="81" spans="1:9" ht="15">
      <c r="A81" s="3">
        <f t="shared" si="3"/>
        <v>11078</v>
      </c>
      <c r="B81" s="5" t="s">
        <v>410</v>
      </c>
      <c r="C81" s="85" t="s">
        <v>15</v>
      </c>
      <c r="D81" s="85" t="s">
        <v>3</v>
      </c>
      <c r="E81" s="84">
        <f t="shared" si="4"/>
        <v>8760</v>
      </c>
      <c r="F81" s="44">
        <f>HLOOKUP(D81,'Emission Factor Methodology'!$B$6:$I$7,2,0)</f>
        <v>1</v>
      </c>
      <c r="G81" s="43">
        <f>IFERROR(VLOOKUP(C81,'Emission Factor Methodology'!$A$11:$I$21,MATCH(D81,'Emission Factor Methodology'!$A$11:$I$11,0),0),0)</f>
        <v>0.00050000000000000001</v>
      </c>
      <c r="H81" s="44">
        <f>IFERROR((1-VLOOKUP(C81,'Emission Factor Methodology'!$A$25:$I$34,MATCH(D81,'Emission Factor Methodology'!$A$25:$I$25,0),0)),0)</f>
        <v>0.030000000000000027</v>
      </c>
      <c r="I81" s="43">
        <f t="shared" si="5"/>
        <v>0.1314000000000001</v>
      </c>
    </row>
    <row r="82" spans="1:9" ht="15">
      <c r="A82" s="3">
        <f t="shared" si="3"/>
        <v>11079</v>
      </c>
      <c r="B82" s="5" t="s">
        <v>140</v>
      </c>
      <c r="C82" s="85" t="s">
        <v>15</v>
      </c>
      <c r="D82" s="85" t="s">
        <v>3</v>
      </c>
      <c r="E82" s="84">
        <f t="shared" si="4"/>
        <v>8760</v>
      </c>
      <c r="F82" s="44">
        <f>HLOOKUP(D82,'Emission Factor Methodology'!$B$6:$I$7,2,0)</f>
        <v>1</v>
      </c>
      <c r="G82" s="43">
        <f>IFERROR(VLOOKUP(C82,'Emission Factor Methodology'!$A$11:$I$21,MATCH(D82,'Emission Factor Methodology'!$A$11:$I$11,0),0),0)</f>
        <v>0.00050000000000000001</v>
      </c>
      <c r="H82" s="44">
        <f>IFERROR((1-VLOOKUP(C82,'Emission Factor Methodology'!$A$25:$I$34,MATCH(D82,'Emission Factor Methodology'!$A$25:$I$25,0),0)),0)</f>
        <v>0.030000000000000027</v>
      </c>
      <c r="I82" s="43">
        <f t="shared" si="5"/>
        <v>0.1314000000000001</v>
      </c>
    </row>
    <row r="83" spans="1:9" ht="15">
      <c r="A83" s="3">
        <f t="shared" si="3"/>
        <v>11080</v>
      </c>
      <c r="B83" s="5" t="s">
        <v>292</v>
      </c>
      <c r="C83" s="85" t="s">
        <v>12</v>
      </c>
      <c r="D83" s="85" t="s">
        <v>3</v>
      </c>
      <c r="E83" s="84">
        <f t="shared" si="4"/>
        <v>8760</v>
      </c>
      <c r="F83" s="44">
        <f>HLOOKUP(D83,'Emission Factor Methodology'!$B$6:$I$7,2,0)</f>
        <v>1</v>
      </c>
      <c r="G83" s="43">
        <f>IFERROR(VLOOKUP(C83,'Emission Factor Methodology'!$A$11:$I$21,MATCH(D83,'Emission Factor Methodology'!$A$11:$I$11,0),0),0)</f>
        <v>0.0088999999999999999</v>
      </c>
      <c r="H83" s="44">
        <f>IFERROR((1-VLOOKUP(C83,'Emission Factor Methodology'!$A$25:$I$34,MATCH(D83,'Emission Factor Methodology'!$A$25:$I$25,0),0)),0)</f>
        <v>0.030000000000000027</v>
      </c>
      <c r="I83" s="43">
        <f t="shared" si="5"/>
        <v>2.3389200000000021</v>
      </c>
    </row>
    <row r="84" spans="1:9" ht="15">
      <c r="A84" s="3">
        <f t="shared" si="3"/>
        <v>11081</v>
      </c>
      <c r="B84" s="5" t="s">
        <v>410</v>
      </c>
      <c r="C84" s="85" t="s">
        <v>15</v>
      </c>
      <c r="D84" s="85" t="s">
        <v>3</v>
      </c>
      <c r="E84" s="84">
        <f t="shared" si="4"/>
        <v>8760</v>
      </c>
      <c r="F84" s="44">
        <f>HLOOKUP(D84,'Emission Factor Methodology'!$B$6:$I$7,2,0)</f>
        <v>1</v>
      </c>
      <c r="G84" s="43">
        <f>IFERROR(VLOOKUP(C84,'Emission Factor Methodology'!$A$11:$I$21,MATCH(D84,'Emission Factor Methodology'!$A$11:$I$11,0),0),0)</f>
        <v>0.00050000000000000001</v>
      </c>
      <c r="H84" s="44">
        <f>IFERROR((1-VLOOKUP(C84,'Emission Factor Methodology'!$A$25:$I$34,MATCH(D84,'Emission Factor Methodology'!$A$25:$I$25,0),0)),0)</f>
        <v>0.030000000000000027</v>
      </c>
      <c r="I84" s="43">
        <f t="shared" si="5"/>
        <v>0.1314000000000001</v>
      </c>
    </row>
    <row r="85" spans="1:9" ht="15">
      <c r="A85" s="3">
        <f t="shared" si="3"/>
        <v>11082</v>
      </c>
      <c r="B85" s="5" t="s">
        <v>210</v>
      </c>
      <c r="C85" s="85" t="s">
        <v>15</v>
      </c>
      <c r="D85" s="85" t="s">
        <v>3</v>
      </c>
      <c r="E85" s="84">
        <f t="shared" si="4"/>
        <v>8760</v>
      </c>
      <c r="F85" s="44">
        <f>HLOOKUP(D85,'Emission Factor Methodology'!$B$6:$I$7,2,0)</f>
        <v>1</v>
      </c>
      <c r="G85" s="43">
        <f>IFERROR(VLOOKUP(C85,'Emission Factor Methodology'!$A$11:$I$21,MATCH(D85,'Emission Factor Methodology'!$A$11:$I$11,0),0),0)</f>
        <v>0.00050000000000000001</v>
      </c>
      <c r="H85" s="44">
        <f>IFERROR((1-VLOOKUP(C85,'Emission Factor Methodology'!$A$25:$I$34,MATCH(D85,'Emission Factor Methodology'!$A$25:$I$25,0),0)),0)</f>
        <v>0.030000000000000027</v>
      </c>
      <c r="I85" s="43">
        <f t="shared" si="5"/>
        <v>0.1314000000000001</v>
      </c>
    </row>
    <row r="86" spans="1:9" ht="15">
      <c r="A86" s="3">
        <f t="shared" si="3"/>
        <v>11083</v>
      </c>
      <c r="B86" s="5" t="s">
        <v>419</v>
      </c>
      <c r="C86" s="85" t="s">
        <v>15</v>
      </c>
      <c r="D86" s="85" t="s">
        <v>3</v>
      </c>
      <c r="E86" s="84">
        <f t="shared" si="4"/>
        <v>8760</v>
      </c>
      <c r="F86" s="44">
        <f>HLOOKUP(D86,'Emission Factor Methodology'!$B$6:$I$7,2,0)</f>
        <v>1</v>
      </c>
      <c r="G86" s="43">
        <f>IFERROR(VLOOKUP(C86,'Emission Factor Methodology'!$A$11:$I$21,MATCH(D86,'Emission Factor Methodology'!$A$11:$I$11,0),0),0)</f>
        <v>0.00050000000000000001</v>
      </c>
      <c r="H86" s="44">
        <f>IFERROR((1-VLOOKUP(C86,'Emission Factor Methodology'!$A$25:$I$34,MATCH(D86,'Emission Factor Methodology'!$A$25:$I$25,0),0)),0)</f>
        <v>0.030000000000000027</v>
      </c>
      <c r="I86" s="43">
        <f t="shared" si="5"/>
        <v>0.1314000000000001</v>
      </c>
    </row>
    <row r="87" spans="1:9" ht="15">
      <c r="A87" s="3">
        <f t="shared" si="3"/>
        <v>11084</v>
      </c>
      <c r="B87" s="5" t="s">
        <v>210</v>
      </c>
      <c r="C87" s="85" t="s">
        <v>15</v>
      </c>
      <c r="D87" s="85" t="s">
        <v>3</v>
      </c>
      <c r="E87" s="84">
        <f t="shared" si="4"/>
        <v>8760</v>
      </c>
      <c r="F87" s="44">
        <f>HLOOKUP(D87,'Emission Factor Methodology'!$B$6:$I$7,2,0)</f>
        <v>1</v>
      </c>
      <c r="G87" s="43">
        <f>IFERROR(VLOOKUP(C87,'Emission Factor Methodology'!$A$11:$I$21,MATCH(D87,'Emission Factor Methodology'!$A$11:$I$11,0),0),0)</f>
        <v>0.00050000000000000001</v>
      </c>
      <c r="H87" s="44">
        <f>IFERROR((1-VLOOKUP(C87,'Emission Factor Methodology'!$A$25:$I$34,MATCH(D87,'Emission Factor Methodology'!$A$25:$I$25,0),0)),0)</f>
        <v>0.030000000000000027</v>
      </c>
      <c r="I87" s="43">
        <f t="shared" si="5"/>
        <v>0.1314000000000001</v>
      </c>
    </row>
    <row r="88" spans="1:9" ht="15">
      <c r="A88" s="3">
        <f t="shared" si="3"/>
        <v>11085</v>
      </c>
      <c r="B88" s="5" t="s">
        <v>408</v>
      </c>
      <c r="C88" s="85" t="s">
        <v>12</v>
      </c>
      <c r="D88" s="85" t="s">
        <v>3</v>
      </c>
      <c r="E88" s="84">
        <f t="shared" si="4"/>
        <v>8760</v>
      </c>
      <c r="F88" s="44">
        <f>HLOOKUP(D88,'Emission Factor Methodology'!$B$6:$I$7,2,0)</f>
        <v>1</v>
      </c>
      <c r="G88" s="43">
        <f>IFERROR(VLOOKUP(C88,'Emission Factor Methodology'!$A$11:$I$21,MATCH(D88,'Emission Factor Methodology'!$A$11:$I$11,0),0),0)</f>
        <v>0.0088999999999999999</v>
      </c>
      <c r="H88" s="44">
        <f>IFERROR((1-VLOOKUP(C88,'Emission Factor Methodology'!$A$25:$I$34,MATCH(D88,'Emission Factor Methodology'!$A$25:$I$25,0),0)),0)</f>
        <v>0.030000000000000027</v>
      </c>
      <c r="I88" s="43">
        <f t="shared" si="5"/>
        <v>2.3389200000000021</v>
      </c>
    </row>
    <row r="89" spans="1:9" ht="15">
      <c r="A89" s="3">
        <f t="shared" si="3"/>
        <v>11086</v>
      </c>
      <c r="B89" s="5" t="s">
        <v>413</v>
      </c>
      <c r="C89" s="85" t="s">
        <v>15</v>
      </c>
      <c r="D89" s="85" t="s">
        <v>3</v>
      </c>
      <c r="E89" s="84">
        <f t="shared" si="4"/>
        <v>8760</v>
      </c>
      <c r="F89" s="44">
        <f>HLOOKUP(D89,'Emission Factor Methodology'!$B$6:$I$7,2,0)</f>
        <v>1</v>
      </c>
      <c r="G89" s="43">
        <f>IFERROR(VLOOKUP(C89,'Emission Factor Methodology'!$A$11:$I$21,MATCH(D89,'Emission Factor Methodology'!$A$11:$I$11,0),0),0)</f>
        <v>0.00050000000000000001</v>
      </c>
      <c r="H89" s="44">
        <f>IFERROR((1-VLOOKUP(C89,'Emission Factor Methodology'!$A$25:$I$34,MATCH(D89,'Emission Factor Methodology'!$A$25:$I$25,0),0)),0)</f>
        <v>0.030000000000000027</v>
      </c>
      <c r="I89" s="43">
        <f t="shared" si="5"/>
        <v>0.1314000000000001</v>
      </c>
    </row>
    <row r="90" spans="1:9" ht="15">
      <c r="A90" s="3">
        <f t="shared" si="3"/>
        <v>11087</v>
      </c>
      <c r="B90" s="5" t="s">
        <v>413</v>
      </c>
      <c r="C90" s="85" t="s">
        <v>15</v>
      </c>
      <c r="D90" s="85" t="s">
        <v>3</v>
      </c>
      <c r="E90" s="84">
        <f t="shared" si="4"/>
        <v>8760</v>
      </c>
      <c r="F90" s="44">
        <f>HLOOKUP(D90,'Emission Factor Methodology'!$B$6:$I$7,2,0)</f>
        <v>1</v>
      </c>
      <c r="G90" s="43">
        <f>IFERROR(VLOOKUP(C90,'Emission Factor Methodology'!$A$11:$I$21,MATCH(D90,'Emission Factor Methodology'!$A$11:$I$11,0),0),0)</f>
        <v>0.00050000000000000001</v>
      </c>
      <c r="H90" s="44">
        <f>IFERROR((1-VLOOKUP(C90,'Emission Factor Methodology'!$A$25:$I$34,MATCH(D90,'Emission Factor Methodology'!$A$25:$I$25,0),0)),0)</f>
        <v>0.030000000000000027</v>
      </c>
      <c r="I90" s="43">
        <f t="shared" si="5"/>
        <v>0.1314000000000001</v>
      </c>
    </row>
    <row r="91" spans="1:9" ht="15">
      <c r="A91" s="3">
        <f t="shared" si="3"/>
        <v>11088</v>
      </c>
      <c r="B91" s="5" t="s">
        <v>420</v>
      </c>
      <c r="C91" s="85" t="s">
        <v>15</v>
      </c>
      <c r="D91" s="85" t="s">
        <v>3</v>
      </c>
      <c r="E91" s="84">
        <f t="shared" si="4"/>
        <v>8760</v>
      </c>
      <c r="F91" s="44">
        <f>HLOOKUP(D91,'Emission Factor Methodology'!$B$6:$I$7,2,0)</f>
        <v>1</v>
      </c>
      <c r="G91" s="43">
        <f>IFERROR(VLOOKUP(C91,'Emission Factor Methodology'!$A$11:$I$21,MATCH(D91,'Emission Factor Methodology'!$A$11:$I$11,0),0),0)</f>
        <v>0.00050000000000000001</v>
      </c>
      <c r="H91" s="44">
        <f>IFERROR((1-VLOOKUP(C91,'Emission Factor Methodology'!$A$25:$I$34,MATCH(D91,'Emission Factor Methodology'!$A$25:$I$25,0),0)),0)</f>
        <v>0.030000000000000027</v>
      </c>
      <c r="I91" s="43">
        <f t="shared" si="5"/>
        <v>0.1314000000000001</v>
      </c>
    </row>
    <row r="92" spans="1:9" ht="15">
      <c r="A92" s="3">
        <f t="shared" si="3"/>
        <v>11089</v>
      </c>
      <c r="B92" s="5" t="s">
        <v>410</v>
      </c>
      <c r="C92" s="85" t="s">
        <v>15</v>
      </c>
      <c r="D92" s="85" t="s">
        <v>3</v>
      </c>
      <c r="E92" s="84">
        <f t="shared" si="4"/>
        <v>8760</v>
      </c>
      <c r="F92" s="44">
        <f>HLOOKUP(D92,'Emission Factor Methodology'!$B$6:$I$7,2,0)</f>
        <v>1</v>
      </c>
      <c r="G92" s="43">
        <f>IFERROR(VLOOKUP(C92,'Emission Factor Methodology'!$A$11:$I$21,MATCH(D92,'Emission Factor Methodology'!$A$11:$I$11,0),0),0)</f>
        <v>0.00050000000000000001</v>
      </c>
      <c r="H92" s="44">
        <f>IFERROR((1-VLOOKUP(C92,'Emission Factor Methodology'!$A$25:$I$34,MATCH(D92,'Emission Factor Methodology'!$A$25:$I$25,0),0)),0)</f>
        <v>0.030000000000000027</v>
      </c>
      <c r="I92" s="43">
        <f t="shared" si="5"/>
        <v>0.1314000000000001</v>
      </c>
    </row>
    <row r="93" spans="1:9" ht="15">
      <c r="A93" s="3">
        <f t="shared" si="3"/>
        <v>11090</v>
      </c>
      <c r="B93" s="5" t="s">
        <v>212</v>
      </c>
      <c r="C93" s="85" t="s">
        <v>12</v>
      </c>
      <c r="D93" s="85" t="s">
        <v>3</v>
      </c>
      <c r="E93" s="84">
        <f t="shared" si="4"/>
        <v>8760</v>
      </c>
      <c r="F93" s="44">
        <f>HLOOKUP(D93,'Emission Factor Methodology'!$B$6:$I$7,2,0)</f>
        <v>1</v>
      </c>
      <c r="G93" s="43">
        <f>IFERROR(VLOOKUP(C93,'Emission Factor Methodology'!$A$11:$I$21,MATCH(D93,'Emission Factor Methodology'!$A$11:$I$11,0),0),0)</f>
        <v>0.0088999999999999999</v>
      </c>
      <c r="H93" s="44">
        <f>IFERROR((1-VLOOKUP(C93,'Emission Factor Methodology'!$A$25:$I$34,MATCH(D93,'Emission Factor Methodology'!$A$25:$I$25,0),0)),0)</f>
        <v>0.030000000000000027</v>
      </c>
      <c r="I93" s="43">
        <f t="shared" si="5"/>
        <v>2.3389200000000021</v>
      </c>
    </row>
    <row r="94" spans="1:9" ht="15">
      <c r="A94" s="3">
        <f t="shared" si="3"/>
        <v>11091</v>
      </c>
      <c r="B94" s="5" t="s">
        <v>213</v>
      </c>
      <c r="C94" s="69" t="s">
        <v>15</v>
      </c>
      <c r="D94" s="85" t="s">
        <v>3</v>
      </c>
      <c r="E94" s="84">
        <f t="shared" si="4"/>
        <v>8760</v>
      </c>
      <c r="F94" s="44">
        <f>HLOOKUP(D94,'Emission Factor Methodology'!$B$6:$I$7,2,0)</f>
        <v>1</v>
      </c>
      <c r="G94" s="43">
        <f>IFERROR(VLOOKUP(C94,'Emission Factor Methodology'!$A$11:$I$21,MATCH(D94,'Emission Factor Methodology'!$A$11:$I$11,0),0),0)</f>
        <v>0.00050000000000000001</v>
      </c>
      <c r="H94" s="44">
        <f>IFERROR((1-VLOOKUP(C94,'Emission Factor Methodology'!$A$25:$I$34,MATCH(D94,'Emission Factor Methodology'!$A$25:$I$25,0),0)),0)</f>
        <v>0.030000000000000027</v>
      </c>
      <c r="I94" s="43">
        <f t="shared" si="5"/>
        <v>0.1314000000000001</v>
      </c>
    </row>
    <row r="95" spans="1:9" ht="15">
      <c r="A95" s="3">
        <f t="shared" si="3"/>
        <v>11092</v>
      </c>
      <c r="B95" s="5" t="s">
        <v>209</v>
      </c>
      <c r="C95" s="85" t="s">
        <v>15</v>
      </c>
      <c r="D95" s="85" t="s">
        <v>3</v>
      </c>
      <c r="E95" s="84">
        <f t="shared" si="4"/>
        <v>8760</v>
      </c>
      <c r="F95" s="44">
        <f>HLOOKUP(D95,'Emission Factor Methodology'!$B$6:$I$7,2,0)</f>
        <v>1</v>
      </c>
      <c r="G95" s="43">
        <f>IFERROR(VLOOKUP(C95,'Emission Factor Methodology'!$A$11:$I$21,MATCH(D95,'Emission Factor Methodology'!$A$11:$I$11,0),0),0)</f>
        <v>0.00050000000000000001</v>
      </c>
      <c r="H95" s="44">
        <f>IFERROR((1-VLOOKUP(C95,'Emission Factor Methodology'!$A$25:$I$34,MATCH(D95,'Emission Factor Methodology'!$A$25:$I$25,0),0)),0)</f>
        <v>0.030000000000000027</v>
      </c>
      <c r="I95" s="43">
        <f t="shared" si="5"/>
        <v>0.1314000000000001</v>
      </c>
    </row>
    <row r="96" spans="1:9" ht="15">
      <c r="A96" s="3">
        <f t="shared" si="3"/>
        <v>11093</v>
      </c>
      <c r="B96" s="5" t="s">
        <v>418</v>
      </c>
      <c r="C96" s="85" t="s">
        <v>12</v>
      </c>
      <c r="D96" s="85" t="s">
        <v>3</v>
      </c>
      <c r="E96" s="84">
        <f t="shared" si="4"/>
        <v>8760</v>
      </c>
      <c r="F96" s="44">
        <f>HLOOKUP(D96,'Emission Factor Methodology'!$B$6:$I$7,2,0)</f>
        <v>1</v>
      </c>
      <c r="G96" s="43">
        <f>IFERROR(VLOOKUP(C96,'Emission Factor Methodology'!$A$11:$I$21,MATCH(D96,'Emission Factor Methodology'!$A$11:$I$11,0),0),0)</f>
        <v>0.0088999999999999999</v>
      </c>
      <c r="H96" s="44">
        <f>IFERROR((1-VLOOKUP(C96,'Emission Factor Methodology'!$A$25:$I$34,MATCH(D96,'Emission Factor Methodology'!$A$25:$I$25,0),0)),0)</f>
        <v>0.030000000000000027</v>
      </c>
      <c r="I96" s="43">
        <f t="shared" si="5"/>
        <v>2.3389200000000021</v>
      </c>
    </row>
    <row r="97" spans="1:9" ht="15">
      <c r="A97" s="3">
        <f t="shared" si="3"/>
        <v>11094</v>
      </c>
      <c r="B97" s="5" t="s">
        <v>418</v>
      </c>
      <c r="C97" s="85" t="s">
        <v>12</v>
      </c>
      <c r="D97" s="85" t="s">
        <v>3</v>
      </c>
      <c r="E97" s="84">
        <f t="shared" si="4"/>
        <v>8760</v>
      </c>
      <c r="F97" s="44">
        <f>HLOOKUP(D97,'Emission Factor Methodology'!$B$6:$I$7,2,0)</f>
        <v>1</v>
      </c>
      <c r="G97" s="43">
        <f>IFERROR(VLOOKUP(C97,'Emission Factor Methodology'!$A$11:$I$21,MATCH(D97,'Emission Factor Methodology'!$A$11:$I$11,0),0),0)</f>
        <v>0.0088999999999999999</v>
      </c>
      <c r="H97" s="44">
        <f>IFERROR((1-VLOOKUP(C97,'Emission Factor Methodology'!$A$25:$I$34,MATCH(D97,'Emission Factor Methodology'!$A$25:$I$25,0),0)),0)</f>
        <v>0.030000000000000027</v>
      </c>
      <c r="I97" s="43">
        <f t="shared" si="5"/>
        <v>2.3389200000000021</v>
      </c>
    </row>
    <row r="98" spans="1:9" ht="15">
      <c r="A98" s="3">
        <f t="shared" si="3"/>
        <v>11095</v>
      </c>
      <c r="B98" s="5" t="s">
        <v>408</v>
      </c>
      <c r="C98" s="85" t="s">
        <v>12</v>
      </c>
      <c r="D98" s="85" t="s">
        <v>3</v>
      </c>
      <c r="E98" s="84">
        <f t="shared" si="4"/>
        <v>8760</v>
      </c>
      <c r="F98" s="44">
        <f>HLOOKUP(D98,'Emission Factor Methodology'!$B$6:$I$7,2,0)</f>
        <v>1</v>
      </c>
      <c r="G98" s="43">
        <f>IFERROR(VLOOKUP(C98,'Emission Factor Methodology'!$A$11:$I$21,MATCH(D98,'Emission Factor Methodology'!$A$11:$I$11,0),0),0)</f>
        <v>0.0088999999999999999</v>
      </c>
      <c r="H98" s="44">
        <f>IFERROR((1-VLOOKUP(C98,'Emission Factor Methodology'!$A$25:$I$34,MATCH(D98,'Emission Factor Methodology'!$A$25:$I$25,0),0)),0)</f>
        <v>0.030000000000000027</v>
      </c>
      <c r="I98" s="43">
        <f t="shared" si="5"/>
        <v>2.3389200000000021</v>
      </c>
    </row>
    <row r="99" spans="1:9" ht="15">
      <c r="A99" s="3">
        <f t="shared" si="3"/>
        <v>11096</v>
      </c>
      <c r="B99" s="5" t="s">
        <v>408</v>
      </c>
      <c r="C99" s="85" t="s">
        <v>12</v>
      </c>
      <c r="D99" s="85" t="s">
        <v>3</v>
      </c>
      <c r="E99" s="84">
        <f t="shared" si="4"/>
        <v>8760</v>
      </c>
      <c r="F99" s="44">
        <f>HLOOKUP(D99,'Emission Factor Methodology'!$B$6:$I$7,2,0)</f>
        <v>1</v>
      </c>
      <c r="G99" s="43">
        <f>IFERROR(VLOOKUP(C99,'Emission Factor Methodology'!$A$11:$I$21,MATCH(D99,'Emission Factor Methodology'!$A$11:$I$11,0),0),0)</f>
        <v>0.0088999999999999999</v>
      </c>
      <c r="H99" s="44">
        <f>IFERROR((1-VLOOKUP(C99,'Emission Factor Methodology'!$A$25:$I$34,MATCH(D99,'Emission Factor Methodology'!$A$25:$I$25,0),0)),0)</f>
        <v>0.030000000000000027</v>
      </c>
      <c r="I99" s="43">
        <f t="shared" si="5"/>
        <v>2.3389200000000021</v>
      </c>
    </row>
    <row r="100" spans="1:9" ht="15">
      <c r="A100" s="3">
        <f t="shared" si="3"/>
        <v>11097</v>
      </c>
      <c r="B100" s="5" t="s">
        <v>209</v>
      </c>
      <c r="C100" s="85" t="s">
        <v>15</v>
      </c>
      <c r="D100" s="85" t="s">
        <v>3</v>
      </c>
      <c r="E100" s="84">
        <f t="shared" si="4"/>
        <v>8760</v>
      </c>
      <c r="F100" s="44">
        <f>HLOOKUP(D100,'Emission Factor Methodology'!$B$6:$I$7,2,0)</f>
        <v>1</v>
      </c>
      <c r="G100" s="43">
        <f>IFERROR(VLOOKUP(C100,'Emission Factor Methodology'!$A$11:$I$21,MATCH(D100,'Emission Factor Methodology'!$A$11:$I$11,0),0),0)</f>
        <v>0.00050000000000000001</v>
      </c>
      <c r="H100" s="44">
        <f>IFERROR((1-VLOOKUP(C100,'Emission Factor Methodology'!$A$25:$I$34,MATCH(D100,'Emission Factor Methodology'!$A$25:$I$25,0),0)),0)</f>
        <v>0.030000000000000027</v>
      </c>
      <c r="I100" s="43">
        <f t="shared" si="5"/>
        <v>0.1314000000000001</v>
      </c>
    </row>
    <row r="101" spans="1:9" ht="15">
      <c r="A101" s="3">
        <f t="shared" si="3"/>
        <v>11098</v>
      </c>
      <c r="B101" s="5" t="s">
        <v>209</v>
      </c>
      <c r="C101" s="85" t="s">
        <v>15</v>
      </c>
      <c r="D101" s="85" t="s">
        <v>3</v>
      </c>
      <c r="E101" s="84">
        <f t="shared" si="4"/>
        <v>8760</v>
      </c>
      <c r="F101" s="44">
        <f>HLOOKUP(D101,'Emission Factor Methodology'!$B$6:$I$7,2,0)</f>
        <v>1</v>
      </c>
      <c r="G101" s="43">
        <f>IFERROR(VLOOKUP(C101,'Emission Factor Methodology'!$A$11:$I$21,MATCH(D101,'Emission Factor Methodology'!$A$11:$I$11,0),0),0)</f>
        <v>0.00050000000000000001</v>
      </c>
      <c r="H101" s="44">
        <f>IFERROR((1-VLOOKUP(C101,'Emission Factor Methodology'!$A$25:$I$34,MATCH(D101,'Emission Factor Methodology'!$A$25:$I$25,0),0)),0)</f>
        <v>0.030000000000000027</v>
      </c>
      <c r="I101" s="43">
        <f t="shared" si="5"/>
        <v>0.1314000000000001</v>
      </c>
    </row>
    <row r="102" spans="1:9" ht="15">
      <c r="A102" s="3">
        <f t="shared" si="3"/>
        <v>11099</v>
      </c>
      <c r="B102" s="5" t="s">
        <v>209</v>
      </c>
      <c r="C102" s="85" t="s">
        <v>15</v>
      </c>
      <c r="D102" s="85" t="s">
        <v>3</v>
      </c>
      <c r="E102" s="84">
        <f t="shared" si="4"/>
        <v>8760</v>
      </c>
      <c r="F102" s="44">
        <f>HLOOKUP(D102,'Emission Factor Methodology'!$B$6:$I$7,2,0)</f>
        <v>1</v>
      </c>
      <c r="G102" s="43">
        <f>IFERROR(VLOOKUP(C102,'Emission Factor Methodology'!$A$11:$I$21,MATCH(D102,'Emission Factor Methodology'!$A$11:$I$11,0),0),0)</f>
        <v>0.00050000000000000001</v>
      </c>
      <c r="H102" s="44">
        <f>IFERROR((1-VLOOKUP(C102,'Emission Factor Methodology'!$A$25:$I$34,MATCH(D102,'Emission Factor Methodology'!$A$25:$I$25,0),0)),0)</f>
        <v>0.030000000000000027</v>
      </c>
      <c r="I102" s="43">
        <f t="shared" si="5"/>
        <v>0.1314000000000001</v>
      </c>
    </row>
    <row r="103" spans="1:9" ht="15">
      <c r="A103" s="3">
        <f t="shared" si="3"/>
        <v>11100</v>
      </c>
      <c r="B103" s="5" t="s">
        <v>408</v>
      </c>
      <c r="C103" s="85" t="s">
        <v>12</v>
      </c>
      <c r="D103" s="85" t="s">
        <v>3</v>
      </c>
      <c r="E103" s="84">
        <f t="shared" si="4"/>
        <v>8760</v>
      </c>
      <c r="F103" s="44">
        <f>HLOOKUP(D103,'Emission Factor Methodology'!$B$6:$I$7,2,0)</f>
        <v>1</v>
      </c>
      <c r="G103" s="43">
        <f>IFERROR(VLOOKUP(C103,'Emission Factor Methodology'!$A$11:$I$21,MATCH(D103,'Emission Factor Methodology'!$A$11:$I$11,0),0),0)</f>
        <v>0.0088999999999999999</v>
      </c>
      <c r="H103" s="44">
        <f>IFERROR((1-VLOOKUP(C103,'Emission Factor Methodology'!$A$25:$I$34,MATCH(D103,'Emission Factor Methodology'!$A$25:$I$25,0),0)),0)</f>
        <v>0.030000000000000027</v>
      </c>
      <c r="I103" s="43">
        <f t="shared" si="5"/>
        <v>2.3389200000000021</v>
      </c>
    </row>
    <row r="104" spans="1:9" ht="15">
      <c r="A104" s="3">
        <f t="shared" si="3"/>
        <v>11101</v>
      </c>
      <c r="B104" s="5" t="s">
        <v>209</v>
      </c>
      <c r="C104" s="85" t="s">
        <v>15</v>
      </c>
      <c r="D104" s="85" t="s">
        <v>3</v>
      </c>
      <c r="E104" s="84">
        <f t="shared" si="4"/>
        <v>8760</v>
      </c>
      <c r="F104" s="44">
        <f>HLOOKUP(D104,'Emission Factor Methodology'!$B$6:$I$7,2,0)</f>
        <v>1</v>
      </c>
      <c r="G104" s="43">
        <f>IFERROR(VLOOKUP(C104,'Emission Factor Methodology'!$A$11:$I$21,MATCH(D104,'Emission Factor Methodology'!$A$11:$I$11,0),0),0)</f>
        <v>0.00050000000000000001</v>
      </c>
      <c r="H104" s="44">
        <f>IFERROR((1-VLOOKUP(C104,'Emission Factor Methodology'!$A$25:$I$34,MATCH(D104,'Emission Factor Methodology'!$A$25:$I$25,0),0)),0)</f>
        <v>0.030000000000000027</v>
      </c>
      <c r="I104" s="43">
        <f t="shared" si="5"/>
        <v>0.1314000000000001</v>
      </c>
    </row>
    <row r="105" spans="1:9" ht="15">
      <c r="A105" s="3">
        <f t="shared" si="3"/>
        <v>11102</v>
      </c>
      <c r="B105" s="5" t="s">
        <v>408</v>
      </c>
      <c r="C105" s="85" t="s">
        <v>12</v>
      </c>
      <c r="D105" s="85" t="s">
        <v>3</v>
      </c>
      <c r="E105" s="84">
        <f t="shared" si="4"/>
        <v>8760</v>
      </c>
      <c r="F105" s="44">
        <f>HLOOKUP(D105,'Emission Factor Methodology'!$B$6:$I$7,2,0)</f>
        <v>1</v>
      </c>
      <c r="G105" s="43">
        <f>IFERROR(VLOOKUP(C105,'Emission Factor Methodology'!$A$11:$I$21,MATCH(D105,'Emission Factor Methodology'!$A$11:$I$11,0),0),0)</f>
        <v>0.0088999999999999999</v>
      </c>
      <c r="H105" s="44">
        <f>IFERROR((1-VLOOKUP(C105,'Emission Factor Methodology'!$A$25:$I$34,MATCH(D105,'Emission Factor Methodology'!$A$25:$I$25,0),0)),0)</f>
        <v>0.030000000000000027</v>
      </c>
      <c r="I105" s="43">
        <f t="shared" si="5"/>
        <v>2.3389200000000021</v>
      </c>
    </row>
    <row r="106" spans="1:9" ht="15">
      <c r="A106" s="3">
        <f t="shared" si="3"/>
        <v>11103</v>
      </c>
      <c r="B106" s="5" t="s">
        <v>408</v>
      </c>
      <c r="C106" s="85" t="s">
        <v>12</v>
      </c>
      <c r="D106" s="85" t="s">
        <v>3</v>
      </c>
      <c r="E106" s="84">
        <f t="shared" si="4"/>
        <v>8760</v>
      </c>
      <c r="F106" s="44">
        <f>HLOOKUP(D106,'Emission Factor Methodology'!$B$6:$I$7,2,0)</f>
        <v>1</v>
      </c>
      <c r="G106" s="43">
        <f>IFERROR(VLOOKUP(C106,'Emission Factor Methodology'!$A$11:$I$21,MATCH(D106,'Emission Factor Methodology'!$A$11:$I$11,0),0),0)</f>
        <v>0.0088999999999999999</v>
      </c>
      <c r="H106" s="44">
        <f>IFERROR((1-VLOOKUP(C106,'Emission Factor Methodology'!$A$25:$I$34,MATCH(D106,'Emission Factor Methodology'!$A$25:$I$25,0),0)),0)</f>
        <v>0.030000000000000027</v>
      </c>
      <c r="I106" s="43">
        <f t="shared" si="5"/>
        <v>2.3389200000000021</v>
      </c>
    </row>
    <row r="107" spans="1:9" ht="15">
      <c r="A107" s="3">
        <f t="shared" si="3"/>
        <v>11104</v>
      </c>
      <c r="B107" s="5" t="s">
        <v>408</v>
      </c>
      <c r="C107" s="85" t="s">
        <v>12</v>
      </c>
      <c r="D107" s="85" t="s">
        <v>3</v>
      </c>
      <c r="E107" s="84">
        <f t="shared" si="4"/>
        <v>8760</v>
      </c>
      <c r="F107" s="44">
        <f>HLOOKUP(D107,'Emission Factor Methodology'!$B$6:$I$7,2,0)</f>
        <v>1</v>
      </c>
      <c r="G107" s="43">
        <f>IFERROR(VLOOKUP(C107,'Emission Factor Methodology'!$A$11:$I$21,MATCH(D107,'Emission Factor Methodology'!$A$11:$I$11,0),0),0)</f>
        <v>0.0088999999999999999</v>
      </c>
      <c r="H107" s="44">
        <f>IFERROR((1-VLOOKUP(C107,'Emission Factor Methodology'!$A$25:$I$34,MATCH(D107,'Emission Factor Methodology'!$A$25:$I$25,0),0)),0)</f>
        <v>0.030000000000000027</v>
      </c>
      <c r="I107" s="43">
        <f t="shared" si="5"/>
        <v>2.3389200000000021</v>
      </c>
    </row>
    <row r="108" spans="1:9" ht="15">
      <c r="A108" s="3">
        <f t="shared" si="3"/>
        <v>11105</v>
      </c>
      <c r="B108" s="5" t="s">
        <v>209</v>
      </c>
      <c r="C108" s="85" t="s">
        <v>15</v>
      </c>
      <c r="D108" s="85" t="s">
        <v>3</v>
      </c>
      <c r="E108" s="84">
        <f t="shared" si="4"/>
        <v>8760</v>
      </c>
      <c r="F108" s="44">
        <f>HLOOKUP(D108,'Emission Factor Methodology'!$B$6:$I$7,2,0)</f>
        <v>1</v>
      </c>
      <c r="G108" s="43">
        <f>IFERROR(VLOOKUP(C108,'Emission Factor Methodology'!$A$11:$I$21,MATCH(D108,'Emission Factor Methodology'!$A$11:$I$11,0),0),0)</f>
        <v>0.00050000000000000001</v>
      </c>
      <c r="H108" s="44">
        <f>IFERROR((1-VLOOKUP(C108,'Emission Factor Methodology'!$A$25:$I$34,MATCH(D108,'Emission Factor Methodology'!$A$25:$I$25,0),0)),0)</f>
        <v>0.030000000000000027</v>
      </c>
      <c r="I108" s="43">
        <f t="shared" si="5"/>
        <v>0.1314000000000001</v>
      </c>
    </row>
    <row r="109" spans="1:9" ht="15">
      <c r="A109" s="3">
        <f t="shared" si="3"/>
        <v>11106</v>
      </c>
      <c r="B109" s="5" t="s">
        <v>421</v>
      </c>
      <c r="C109" s="85" t="s">
        <v>15</v>
      </c>
      <c r="D109" s="85" t="s">
        <v>3</v>
      </c>
      <c r="E109" s="84">
        <f t="shared" si="4"/>
        <v>8760</v>
      </c>
      <c r="F109" s="44">
        <f>HLOOKUP(D109,'Emission Factor Methodology'!$B$6:$I$7,2,0)</f>
        <v>1</v>
      </c>
      <c r="G109" s="43">
        <f>IFERROR(VLOOKUP(C109,'Emission Factor Methodology'!$A$11:$I$21,MATCH(D109,'Emission Factor Methodology'!$A$11:$I$11,0),0),0)</f>
        <v>0.00050000000000000001</v>
      </c>
      <c r="H109" s="44">
        <f>IFERROR((1-VLOOKUP(C109,'Emission Factor Methodology'!$A$25:$I$34,MATCH(D109,'Emission Factor Methodology'!$A$25:$I$25,0),0)),0)</f>
        <v>0.030000000000000027</v>
      </c>
      <c r="I109" s="43">
        <f t="shared" si="5"/>
        <v>0.1314000000000001</v>
      </c>
    </row>
    <row r="110" spans="1:9" ht="15">
      <c r="A110" s="3">
        <f t="shared" si="3"/>
        <v>11107</v>
      </c>
      <c r="B110" s="5" t="s">
        <v>209</v>
      </c>
      <c r="C110" s="85" t="s">
        <v>15</v>
      </c>
      <c r="D110" s="85" t="s">
        <v>3</v>
      </c>
      <c r="E110" s="84">
        <f t="shared" si="4"/>
        <v>8760</v>
      </c>
      <c r="F110" s="44">
        <f>HLOOKUP(D110,'Emission Factor Methodology'!$B$6:$I$7,2,0)</f>
        <v>1</v>
      </c>
      <c r="G110" s="43">
        <f>IFERROR(VLOOKUP(C110,'Emission Factor Methodology'!$A$11:$I$21,MATCH(D110,'Emission Factor Methodology'!$A$11:$I$11,0),0),0)</f>
        <v>0.00050000000000000001</v>
      </c>
      <c r="H110" s="44">
        <f>IFERROR((1-VLOOKUP(C110,'Emission Factor Methodology'!$A$25:$I$34,MATCH(D110,'Emission Factor Methodology'!$A$25:$I$25,0),0)),0)</f>
        <v>0.030000000000000027</v>
      </c>
      <c r="I110" s="43">
        <f t="shared" si="5"/>
        <v>0.1314000000000001</v>
      </c>
    </row>
    <row r="111" spans="1:9" ht="15">
      <c r="A111" s="3">
        <f t="shared" si="3"/>
        <v>11108</v>
      </c>
      <c r="B111" s="5" t="s">
        <v>408</v>
      </c>
      <c r="C111" s="85" t="s">
        <v>12</v>
      </c>
      <c r="D111" s="85" t="s">
        <v>3</v>
      </c>
      <c r="E111" s="84">
        <f t="shared" si="4"/>
        <v>8760</v>
      </c>
      <c r="F111" s="44">
        <f>HLOOKUP(D111,'Emission Factor Methodology'!$B$6:$I$7,2,0)</f>
        <v>1</v>
      </c>
      <c r="G111" s="43">
        <f>IFERROR(VLOOKUP(C111,'Emission Factor Methodology'!$A$11:$I$21,MATCH(D111,'Emission Factor Methodology'!$A$11:$I$11,0),0),0)</f>
        <v>0.0088999999999999999</v>
      </c>
      <c r="H111" s="44">
        <f>IFERROR((1-VLOOKUP(C111,'Emission Factor Methodology'!$A$25:$I$34,MATCH(D111,'Emission Factor Methodology'!$A$25:$I$25,0),0)),0)</f>
        <v>0.030000000000000027</v>
      </c>
      <c r="I111" s="43">
        <f t="shared" si="5"/>
        <v>2.3389200000000021</v>
      </c>
    </row>
    <row r="112" spans="1:9" ht="15">
      <c r="A112" s="3">
        <f t="shared" si="3"/>
        <v>11109</v>
      </c>
      <c r="B112" s="5" t="s">
        <v>408</v>
      </c>
      <c r="C112" s="85" t="s">
        <v>12</v>
      </c>
      <c r="D112" s="85" t="s">
        <v>3</v>
      </c>
      <c r="E112" s="84">
        <f t="shared" si="4"/>
        <v>8760</v>
      </c>
      <c r="F112" s="44">
        <f>HLOOKUP(D112,'Emission Factor Methodology'!$B$6:$I$7,2,0)</f>
        <v>1</v>
      </c>
      <c r="G112" s="43">
        <f>IFERROR(VLOOKUP(C112,'Emission Factor Methodology'!$A$11:$I$21,MATCH(D112,'Emission Factor Methodology'!$A$11:$I$11,0),0),0)</f>
        <v>0.0088999999999999999</v>
      </c>
      <c r="H112" s="44">
        <f>IFERROR((1-VLOOKUP(C112,'Emission Factor Methodology'!$A$25:$I$34,MATCH(D112,'Emission Factor Methodology'!$A$25:$I$25,0),0)),0)</f>
        <v>0.030000000000000027</v>
      </c>
      <c r="I112" s="43">
        <f t="shared" si="5"/>
        <v>2.3389200000000021</v>
      </c>
    </row>
    <row r="113" spans="1:9" ht="15">
      <c r="A113" s="3">
        <f t="shared" si="3"/>
        <v>11110</v>
      </c>
      <c r="B113" s="5" t="s">
        <v>209</v>
      </c>
      <c r="C113" s="85" t="s">
        <v>15</v>
      </c>
      <c r="D113" s="85" t="s">
        <v>3</v>
      </c>
      <c r="E113" s="84">
        <f t="shared" si="4"/>
        <v>8760</v>
      </c>
      <c r="F113" s="44">
        <f>HLOOKUP(D113,'Emission Factor Methodology'!$B$6:$I$7,2,0)</f>
        <v>1</v>
      </c>
      <c r="G113" s="43">
        <f>IFERROR(VLOOKUP(C113,'Emission Factor Methodology'!$A$11:$I$21,MATCH(D113,'Emission Factor Methodology'!$A$11:$I$11,0),0),0)</f>
        <v>0.00050000000000000001</v>
      </c>
      <c r="H113" s="44">
        <f>IFERROR((1-VLOOKUP(C113,'Emission Factor Methodology'!$A$25:$I$34,MATCH(D113,'Emission Factor Methodology'!$A$25:$I$25,0),0)),0)</f>
        <v>0.030000000000000027</v>
      </c>
      <c r="I113" s="43">
        <f t="shared" si="5"/>
        <v>0.1314000000000001</v>
      </c>
    </row>
    <row r="114" spans="1:9" ht="15">
      <c r="A114" s="3">
        <f t="shared" si="3"/>
        <v>11111</v>
      </c>
      <c r="B114" s="5" t="s">
        <v>421</v>
      </c>
      <c r="C114" s="85" t="s">
        <v>15</v>
      </c>
      <c r="D114" s="85" t="s">
        <v>3</v>
      </c>
      <c r="E114" s="84">
        <f t="shared" si="4"/>
        <v>8760</v>
      </c>
      <c r="F114" s="44">
        <f>HLOOKUP(D114,'Emission Factor Methodology'!$B$6:$I$7,2,0)</f>
        <v>1</v>
      </c>
      <c r="G114" s="43">
        <f>IFERROR(VLOOKUP(C114,'Emission Factor Methodology'!$A$11:$I$21,MATCH(D114,'Emission Factor Methodology'!$A$11:$I$11,0),0),0)</f>
        <v>0.00050000000000000001</v>
      </c>
      <c r="H114" s="44">
        <f>IFERROR((1-VLOOKUP(C114,'Emission Factor Methodology'!$A$25:$I$34,MATCH(D114,'Emission Factor Methodology'!$A$25:$I$25,0),0)),0)</f>
        <v>0.030000000000000027</v>
      </c>
      <c r="I114" s="43">
        <f t="shared" si="5"/>
        <v>0.1314000000000001</v>
      </c>
    </row>
    <row r="115" spans="1:9" ht="15">
      <c r="A115" s="3">
        <f t="shared" si="3"/>
        <v>11112</v>
      </c>
      <c r="B115" s="5" t="s">
        <v>410</v>
      </c>
      <c r="C115" s="85" t="s">
        <v>15</v>
      </c>
      <c r="D115" s="85" t="s">
        <v>3</v>
      </c>
      <c r="E115" s="84">
        <f t="shared" si="4"/>
        <v>8760</v>
      </c>
      <c r="F115" s="44">
        <f>HLOOKUP(D115,'Emission Factor Methodology'!$B$6:$I$7,2,0)</f>
        <v>1</v>
      </c>
      <c r="G115" s="43">
        <f>IFERROR(VLOOKUP(C115,'Emission Factor Methodology'!$A$11:$I$21,MATCH(D115,'Emission Factor Methodology'!$A$11:$I$11,0),0),0)</f>
        <v>0.00050000000000000001</v>
      </c>
      <c r="H115" s="44">
        <f>IFERROR((1-VLOOKUP(C115,'Emission Factor Methodology'!$A$25:$I$34,MATCH(D115,'Emission Factor Methodology'!$A$25:$I$25,0),0)),0)</f>
        <v>0.030000000000000027</v>
      </c>
      <c r="I115" s="43">
        <f t="shared" si="5"/>
        <v>0.1314000000000001</v>
      </c>
    </row>
    <row r="116" spans="1:9" ht="15">
      <c r="A116" s="3">
        <f t="shared" si="3"/>
        <v>11113</v>
      </c>
      <c r="B116" s="5" t="s">
        <v>212</v>
      </c>
      <c r="C116" s="85" t="s">
        <v>12</v>
      </c>
      <c r="D116" s="85" t="s">
        <v>3</v>
      </c>
      <c r="E116" s="84">
        <f t="shared" si="4"/>
        <v>8760</v>
      </c>
      <c r="F116" s="44">
        <f>HLOOKUP(D116,'Emission Factor Methodology'!$B$6:$I$7,2,0)</f>
        <v>1</v>
      </c>
      <c r="G116" s="43">
        <f>IFERROR(VLOOKUP(C116,'Emission Factor Methodology'!$A$11:$I$21,MATCH(D116,'Emission Factor Methodology'!$A$11:$I$11,0),0),0)</f>
        <v>0.0088999999999999999</v>
      </c>
      <c r="H116" s="44">
        <f>IFERROR((1-VLOOKUP(C116,'Emission Factor Methodology'!$A$25:$I$34,MATCH(D116,'Emission Factor Methodology'!$A$25:$I$25,0),0)),0)</f>
        <v>0.030000000000000027</v>
      </c>
      <c r="I116" s="43">
        <f t="shared" si="5"/>
        <v>2.3389200000000021</v>
      </c>
    </row>
    <row r="117" spans="1:9" ht="15">
      <c r="A117" s="3">
        <f t="shared" si="3"/>
        <v>11114</v>
      </c>
      <c r="B117" s="5" t="s">
        <v>422</v>
      </c>
      <c r="C117" s="85" t="s">
        <v>15</v>
      </c>
      <c r="D117" s="85" t="s">
        <v>3</v>
      </c>
      <c r="E117" s="84">
        <f t="shared" si="4"/>
        <v>8760</v>
      </c>
      <c r="F117" s="44">
        <f>HLOOKUP(D117,'Emission Factor Methodology'!$B$6:$I$7,2,0)</f>
        <v>1</v>
      </c>
      <c r="G117" s="43">
        <f>IFERROR(VLOOKUP(C117,'Emission Factor Methodology'!$A$11:$I$21,MATCH(D117,'Emission Factor Methodology'!$A$11:$I$11,0),0),0)</f>
        <v>0.00050000000000000001</v>
      </c>
      <c r="H117" s="44">
        <f>IFERROR((1-VLOOKUP(C117,'Emission Factor Methodology'!$A$25:$I$34,MATCH(D117,'Emission Factor Methodology'!$A$25:$I$25,0),0)),0)</f>
        <v>0.030000000000000027</v>
      </c>
      <c r="I117" s="43">
        <f t="shared" si="5"/>
        <v>0.1314000000000001</v>
      </c>
    </row>
    <row r="118" spans="1:9" ht="15">
      <c r="A118" s="3">
        <f t="shared" si="3"/>
        <v>11115</v>
      </c>
      <c r="B118" s="5" t="s">
        <v>423</v>
      </c>
      <c r="C118" s="85" t="s">
        <v>15</v>
      </c>
      <c r="D118" s="85" t="s">
        <v>3</v>
      </c>
      <c r="E118" s="84">
        <f t="shared" si="4"/>
        <v>8760</v>
      </c>
      <c r="F118" s="44">
        <f>HLOOKUP(D118,'Emission Factor Methodology'!$B$6:$I$7,2,0)</f>
        <v>1</v>
      </c>
      <c r="G118" s="43">
        <f>IFERROR(VLOOKUP(C118,'Emission Factor Methodology'!$A$11:$I$21,MATCH(D118,'Emission Factor Methodology'!$A$11:$I$11,0),0),0)</f>
        <v>0.00050000000000000001</v>
      </c>
      <c r="H118" s="44">
        <f>IFERROR((1-VLOOKUP(C118,'Emission Factor Methodology'!$A$25:$I$34,MATCH(D118,'Emission Factor Methodology'!$A$25:$I$25,0),0)),0)</f>
        <v>0.030000000000000027</v>
      </c>
      <c r="I118" s="43">
        <f t="shared" si="5"/>
        <v>0.1314000000000001</v>
      </c>
    </row>
    <row r="119" spans="1:9" ht="15">
      <c r="A119" s="3">
        <f t="shared" si="3"/>
        <v>11116</v>
      </c>
      <c r="B119" s="5" t="s">
        <v>422</v>
      </c>
      <c r="C119" s="85" t="s">
        <v>15</v>
      </c>
      <c r="D119" s="85" t="s">
        <v>3</v>
      </c>
      <c r="E119" s="84">
        <f t="shared" si="4"/>
        <v>8760</v>
      </c>
      <c r="F119" s="44">
        <f>HLOOKUP(D119,'Emission Factor Methodology'!$B$6:$I$7,2,0)</f>
        <v>1</v>
      </c>
      <c r="G119" s="43">
        <f>IFERROR(VLOOKUP(C119,'Emission Factor Methodology'!$A$11:$I$21,MATCH(D119,'Emission Factor Methodology'!$A$11:$I$11,0),0),0)</f>
        <v>0.00050000000000000001</v>
      </c>
      <c r="H119" s="44">
        <f>IFERROR((1-VLOOKUP(C119,'Emission Factor Methodology'!$A$25:$I$34,MATCH(D119,'Emission Factor Methodology'!$A$25:$I$25,0),0)),0)</f>
        <v>0.030000000000000027</v>
      </c>
      <c r="I119" s="43">
        <f t="shared" si="5"/>
        <v>0.1314000000000001</v>
      </c>
    </row>
    <row r="120" spans="1:9" ht="15">
      <c r="A120" s="3">
        <f t="shared" si="3"/>
        <v>11117</v>
      </c>
      <c r="B120" s="5" t="s">
        <v>423</v>
      </c>
      <c r="C120" s="85" t="s">
        <v>15</v>
      </c>
      <c r="D120" s="85" t="s">
        <v>3</v>
      </c>
      <c r="E120" s="84">
        <f t="shared" si="4"/>
        <v>8760</v>
      </c>
      <c r="F120" s="44">
        <f>HLOOKUP(D120,'Emission Factor Methodology'!$B$6:$I$7,2,0)</f>
        <v>1</v>
      </c>
      <c r="G120" s="43">
        <f>IFERROR(VLOOKUP(C120,'Emission Factor Methodology'!$A$11:$I$21,MATCH(D120,'Emission Factor Methodology'!$A$11:$I$11,0),0),0)</f>
        <v>0.00050000000000000001</v>
      </c>
      <c r="H120" s="44">
        <f>IFERROR((1-VLOOKUP(C120,'Emission Factor Methodology'!$A$25:$I$34,MATCH(D120,'Emission Factor Methodology'!$A$25:$I$25,0),0)),0)</f>
        <v>0.030000000000000027</v>
      </c>
      <c r="I120" s="43">
        <f t="shared" si="5"/>
        <v>0.1314000000000001</v>
      </c>
    </row>
    <row r="121" spans="1:9" ht="15">
      <c r="A121" s="3">
        <f t="shared" si="3"/>
        <v>11118</v>
      </c>
      <c r="B121" s="5" t="s">
        <v>423</v>
      </c>
      <c r="C121" s="85" t="s">
        <v>15</v>
      </c>
      <c r="D121" s="85" t="s">
        <v>3</v>
      </c>
      <c r="E121" s="84">
        <f t="shared" si="4"/>
        <v>8760</v>
      </c>
      <c r="F121" s="44">
        <f>HLOOKUP(D121,'Emission Factor Methodology'!$B$6:$I$7,2,0)</f>
        <v>1</v>
      </c>
      <c r="G121" s="43">
        <f>IFERROR(VLOOKUP(C121,'Emission Factor Methodology'!$A$11:$I$21,MATCH(D121,'Emission Factor Methodology'!$A$11:$I$11,0),0),0)</f>
        <v>0.00050000000000000001</v>
      </c>
      <c r="H121" s="44">
        <f>IFERROR((1-VLOOKUP(C121,'Emission Factor Methodology'!$A$25:$I$34,MATCH(D121,'Emission Factor Methodology'!$A$25:$I$25,0),0)),0)</f>
        <v>0.030000000000000027</v>
      </c>
      <c r="I121" s="43">
        <f t="shared" si="5"/>
        <v>0.1314000000000001</v>
      </c>
    </row>
    <row r="122" spans="1:9" ht="15">
      <c r="A122" s="3">
        <f t="shared" si="3"/>
        <v>11119</v>
      </c>
      <c r="B122" s="5" t="s">
        <v>422</v>
      </c>
      <c r="C122" s="85" t="s">
        <v>15</v>
      </c>
      <c r="D122" s="85" t="s">
        <v>3</v>
      </c>
      <c r="E122" s="84">
        <f t="shared" si="4"/>
        <v>8760</v>
      </c>
      <c r="F122" s="44">
        <f>HLOOKUP(D122,'Emission Factor Methodology'!$B$6:$I$7,2,0)</f>
        <v>1</v>
      </c>
      <c r="G122" s="43">
        <f>IFERROR(VLOOKUP(C122,'Emission Factor Methodology'!$A$11:$I$21,MATCH(D122,'Emission Factor Methodology'!$A$11:$I$11,0),0),0)</f>
        <v>0.00050000000000000001</v>
      </c>
      <c r="H122" s="44">
        <f>IFERROR((1-VLOOKUP(C122,'Emission Factor Methodology'!$A$25:$I$34,MATCH(D122,'Emission Factor Methodology'!$A$25:$I$25,0),0)),0)</f>
        <v>0.030000000000000027</v>
      </c>
      <c r="I122" s="43">
        <f t="shared" si="5"/>
        <v>0.1314000000000001</v>
      </c>
    </row>
    <row r="123" spans="1:9" ht="15">
      <c r="A123" s="3">
        <f t="shared" si="3"/>
        <v>11120</v>
      </c>
      <c r="B123" s="5" t="s">
        <v>139</v>
      </c>
      <c r="C123" s="85" t="s">
        <v>12</v>
      </c>
      <c r="D123" s="85" t="s">
        <v>3</v>
      </c>
      <c r="E123" s="84">
        <f t="shared" si="4"/>
        <v>8760</v>
      </c>
      <c r="F123" s="44">
        <f>HLOOKUP(D123,'Emission Factor Methodology'!$B$6:$I$7,2,0)</f>
        <v>1</v>
      </c>
      <c r="G123" s="43">
        <f>IFERROR(VLOOKUP(C123,'Emission Factor Methodology'!$A$11:$I$21,MATCH(D123,'Emission Factor Methodology'!$A$11:$I$11,0),0),0)</f>
        <v>0.0088999999999999999</v>
      </c>
      <c r="H123" s="44">
        <f>IFERROR((1-VLOOKUP(C123,'Emission Factor Methodology'!$A$25:$I$34,MATCH(D123,'Emission Factor Methodology'!$A$25:$I$25,0),0)),0)</f>
        <v>0.030000000000000027</v>
      </c>
      <c r="I123" s="43">
        <f t="shared" si="5"/>
        <v>2.3389200000000021</v>
      </c>
    </row>
    <row r="124" spans="1:9" ht="15">
      <c r="A124" s="3">
        <f t="shared" si="3"/>
        <v>11121</v>
      </c>
      <c r="B124" s="5" t="s">
        <v>410</v>
      </c>
      <c r="C124" s="85" t="s">
        <v>15</v>
      </c>
      <c r="D124" s="85" t="s">
        <v>3</v>
      </c>
      <c r="E124" s="84">
        <f t="shared" si="4"/>
        <v>8760</v>
      </c>
      <c r="F124" s="44">
        <f>HLOOKUP(D124,'Emission Factor Methodology'!$B$6:$I$7,2,0)</f>
        <v>1</v>
      </c>
      <c r="G124" s="43">
        <f>IFERROR(VLOOKUP(C124,'Emission Factor Methodology'!$A$11:$I$21,MATCH(D124,'Emission Factor Methodology'!$A$11:$I$11,0),0),0)</f>
        <v>0.00050000000000000001</v>
      </c>
      <c r="H124" s="44">
        <f>IFERROR((1-VLOOKUP(C124,'Emission Factor Methodology'!$A$25:$I$34,MATCH(D124,'Emission Factor Methodology'!$A$25:$I$25,0),0)),0)</f>
        <v>0.030000000000000027</v>
      </c>
      <c r="I124" s="43">
        <f t="shared" si="5"/>
        <v>0.1314000000000001</v>
      </c>
    </row>
    <row r="125" spans="1:9" ht="15">
      <c r="A125" s="3">
        <f t="shared" si="3"/>
        <v>11122</v>
      </c>
      <c r="B125" s="5" t="s">
        <v>424</v>
      </c>
      <c r="C125" s="85" t="s">
        <v>15</v>
      </c>
      <c r="D125" s="85" t="s">
        <v>3</v>
      </c>
      <c r="E125" s="84">
        <f t="shared" si="4"/>
        <v>8760</v>
      </c>
      <c r="F125" s="44">
        <f>HLOOKUP(D125,'Emission Factor Methodology'!$B$6:$I$7,2,0)</f>
        <v>1</v>
      </c>
      <c r="G125" s="43">
        <f>IFERROR(VLOOKUP(C125,'Emission Factor Methodology'!$A$11:$I$21,MATCH(D125,'Emission Factor Methodology'!$A$11:$I$11,0),0),0)</f>
        <v>0.00050000000000000001</v>
      </c>
      <c r="H125" s="44">
        <f>IFERROR((1-VLOOKUP(C125,'Emission Factor Methodology'!$A$25:$I$34,MATCH(D125,'Emission Factor Methodology'!$A$25:$I$25,0),0)),0)</f>
        <v>0.030000000000000027</v>
      </c>
      <c r="I125" s="43">
        <f t="shared" si="5"/>
        <v>0.1314000000000001</v>
      </c>
    </row>
    <row r="126" spans="1:9" ht="15">
      <c r="A126" s="3">
        <f t="shared" si="3"/>
        <v>11123</v>
      </c>
      <c r="B126" s="5" t="s">
        <v>209</v>
      </c>
      <c r="C126" s="85" t="s">
        <v>15</v>
      </c>
      <c r="D126" s="85" t="s">
        <v>3</v>
      </c>
      <c r="E126" s="84">
        <f t="shared" si="4"/>
        <v>8760</v>
      </c>
      <c r="F126" s="44">
        <f>HLOOKUP(D126,'Emission Factor Methodology'!$B$6:$I$7,2,0)</f>
        <v>1</v>
      </c>
      <c r="G126" s="43">
        <f>IFERROR(VLOOKUP(C126,'Emission Factor Methodology'!$A$11:$I$21,MATCH(D126,'Emission Factor Methodology'!$A$11:$I$11,0),0),0)</f>
        <v>0.00050000000000000001</v>
      </c>
      <c r="H126" s="44">
        <f>IFERROR((1-VLOOKUP(C126,'Emission Factor Methodology'!$A$25:$I$34,MATCH(D126,'Emission Factor Methodology'!$A$25:$I$25,0),0)),0)</f>
        <v>0.030000000000000027</v>
      </c>
      <c r="I126" s="43">
        <f t="shared" si="5"/>
        <v>0.1314000000000001</v>
      </c>
    </row>
    <row r="127" spans="1:9" ht="15">
      <c r="A127" s="3">
        <f t="shared" si="3"/>
        <v>11124</v>
      </c>
      <c r="B127" s="5" t="s">
        <v>413</v>
      </c>
      <c r="C127" s="85" t="s">
        <v>15</v>
      </c>
      <c r="D127" s="85" t="s">
        <v>3</v>
      </c>
      <c r="E127" s="84">
        <f t="shared" si="4"/>
        <v>8760</v>
      </c>
      <c r="F127" s="44">
        <f>HLOOKUP(D127,'Emission Factor Methodology'!$B$6:$I$7,2,0)</f>
        <v>1</v>
      </c>
      <c r="G127" s="43">
        <f>IFERROR(VLOOKUP(C127,'Emission Factor Methodology'!$A$11:$I$21,MATCH(D127,'Emission Factor Methodology'!$A$11:$I$11,0),0),0)</f>
        <v>0.00050000000000000001</v>
      </c>
      <c r="H127" s="44">
        <f>IFERROR((1-VLOOKUP(C127,'Emission Factor Methodology'!$A$25:$I$34,MATCH(D127,'Emission Factor Methodology'!$A$25:$I$25,0),0)),0)</f>
        <v>0.030000000000000027</v>
      </c>
      <c r="I127" s="43">
        <f t="shared" si="5"/>
        <v>0.1314000000000001</v>
      </c>
    </row>
    <row r="128" spans="1:9" ht="15">
      <c r="A128" s="3">
        <f t="shared" si="3"/>
        <v>11125</v>
      </c>
      <c r="B128" s="5" t="s">
        <v>423</v>
      </c>
      <c r="C128" s="85" t="s">
        <v>15</v>
      </c>
      <c r="D128" s="85" t="s">
        <v>3</v>
      </c>
      <c r="E128" s="84">
        <f t="shared" si="4"/>
        <v>8760</v>
      </c>
      <c r="F128" s="44">
        <f>HLOOKUP(D128,'Emission Factor Methodology'!$B$6:$I$7,2,0)</f>
        <v>1</v>
      </c>
      <c r="G128" s="43">
        <f>IFERROR(VLOOKUP(C128,'Emission Factor Methodology'!$A$11:$I$21,MATCH(D128,'Emission Factor Methodology'!$A$11:$I$11,0),0),0)</f>
        <v>0.00050000000000000001</v>
      </c>
      <c r="H128" s="44">
        <f>IFERROR((1-VLOOKUP(C128,'Emission Factor Methodology'!$A$25:$I$34,MATCH(D128,'Emission Factor Methodology'!$A$25:$I$25,0),0)),0)</f>
        <v>0.030000000000000027</v>
      </c>
      <c r="I128" s="43">
        <f t="shared" si="5"/>
        <v>0.1314000000000001</v>
      </c>
    </row>
    <row r="129" spans="1:9" ht="15">
      <c r="A129" s="3">
        <f t="shared" si="3"/>
        <v>11126</v>
      </c>
      <c r="B129" s="5" t="s">
        <v>213</v>
      </c>
      <c r="C129" s="69" t="s">
        <v>15</v>
      </c>
      <c r="D129" s="85" t="s">
        <v>3</v>
      </c>
      <c r="E129" s="84">
        <f t="shared" si="4"/>
        <v>8760</v>
      </c>
      <c r="F129" s="44">
        <f>HLOOKUP(D129,'Emission Factor Methodology'!$B$6:$I$7,2,0)</f>
        <v>1</v>
      </c>
      <c r="G129" s="43">
        <f>IFERROR(VLOOKUP(C129,'Emission Factor Methodology'!$A$11:$I$21,MATCH(D129,'Emission Factor Methodology'!$A$11:$I$11,0),0),0)</f>
        <v>0.00050000000000000001</v>
      </c>
      <c r="H129" s="44">
        <f>IFERROR((1-VLOOKUP(C129,'Emission Factor Methodology'!$A$25:$I$34,MATCH(D129,'Emission Factor Methodology'!$A$25:$I$25,0),0)),0)</f>
        <v>0.030000000000000027</v>
      </c>
      <c r="I129" s="43">
        <f t="shared" si="5"/>
        <v>0.1314000000000001</v>
      </c>
    </row>
    <row r="130" spans="1:9" ht="15">
      <c r="A130" s="3">
        <f t="shared" si="3"/>
        <v>11127</v>
      </c>
      <c r="B130" s="5" t="s">
        <v>423</v>
      </c>
      <c r="C130" s="85" t="s">
        <v>15</v>
      </c>
      <c r="D130" s="85" t="s">
        <v>3</v>
      </c>
      <c r="E130" s="84">
        <f t="shared" si="4"/>
        <v>8760</v>
      </c>
      <c r="F130" s="44">
        <f>HLOOKUP(D130,'Emission Factor Methodology'!$B$6:$I$7,2,0)</f>
        <v>1</v>
      </c>
      <c r="G130" s="43">
        <f>IFERROR(VLOOKUP(C130,'Emission Factor Methodology'!$A$11:$I$21,MATCH(D130,'Emission Factor Methodology'!$A$11:$I$11,0),0),0)</f>
        <v>0.00050000000000000001</v>
      </c>
      <c r="H130" s="44">
        <f>IFERROR((1-VLOOKUP(C130,'Emission Factor Methodology'!$A$25:$I$34,MATCH(D130,'Emission Factor Methodology'!$A$25:$I$25,0),0)),0)</f>
        <v>0.030000000000000027</v>
      </c>
      <c r="I130" s="43">
        <f t="shared" si="5"/>
        <v>0.1314000000000001</v>
      </c>
    </row>
    <row r="131" spans="1:9" ht="15">
      <c r="A131" s="3">
        <f t="shared" si="3"/>
        <v>11128</v>
      </c>
      <c r="B131" s="5" t="s">
        <v>139</v>
      </c>
      <c r="C131" s="85" t="s">
        <v>12</v>
      </c>
      <c r="D131" s="85" t="s">
        <v>3</v>
      </c>
      <c r="E131" s="84">
        <f t="shared" si="4"/>
        <v>8760</v>
      </c>
      <c r="F131" s="44">
        <f>HLOOKUP(D131,'Emission Factor Methodology'!$B$6:$I$7,2,0)</f>
        <v>1</v>
      </c>
      <c r="G131" s="43">
        <f>IFERROR(VLOOKUP(C131,'Emission Factor Methodology'!$A$11:$I$21,MATCH(D131,'Emission Factor Methodology'!$A$11:$I$11,0),0),0)</f>
        <v>0.0088999999999999999</v>
      </c>
      <c r="H131" s="44">
        <f>IFERROR((1-VLOOKUP(C131,'Emission Factor Methodology'!$A$25:$I$34,MATCH(D131,'Emission Factor Methodology'!$A$25:$I$25,0),0)),0)</f>
        <v>0.030000000000000027</v>
      </c>
      <c r="I131" s="43">
        <f t="shared" si="5"/>
        <v>2.3389200000000021</v>
      </c>
    </row>
    <row r="132" spans="1:9" ht="15">
      <c r="A132" s="3">
        <f t="shared" si="3"/>
        <v>11129</v>
      </c>
      <c r="B132" s="5" t="s">
        <v>425</v>
      </c>
      <c r="C132" s="85" t="s">
        <v>15</v>
      </c>
      <c r="D132" s="85" t="s">
        <v>3</v>
      </c>
      <c r="E132" s="84">
        <f t="shared" si="4"/>
        <v>8760</v>
      </c>
      <c r="F132" s="44">
        <f>HLOOKUP(D132,'Emission Factor Methodology'!$B$6:$I$7,2,0)</f>
        <v>1</v>
      </c>
      <c r="G132" s="43">
        <f>IFERROR(VLOOKUP(C132,'Emission Factor Methodology'!$A$11:$I$21,MATCH(D132,'Emission Factor Methodology'!$A$11:$I$11,0),0),0)</f>
        <v>0.00050000000000000001</v>
      </c>
      <c r="H132" s="44">
        <f>IFERROR((1-VLOOKUP(C132,'Emission Factor Methodology'!$A$25:$I$34,MATCH(D132,'Emission Factor Methodology'!$A$25:$I$25,0),0)),0)</f>
        <v>0.030000000000000027</v>
      </c>
      <c r="I132" s="43">
        <f t="shared" si="5"/>
        <v>0.1314000000000001</v>
      </c>
    </row>
    <row r="133" spans="1:9" ht="15">
      <c r="A133" s="3">
        <f t="shared" si="6" ref="A133:A143">A132+1</f>
        <v>11130</v>
      </c>
      <c r="B133" s="5" t="s">
        <v>212</v>
      </c>
      <c r="C133" s="85" t="s">
        <v>12</v>
      </c>
      <c r="D133" s="85" t="s">
        <v>3</v>
      </c>
      <c r="E133" s="84">
        <f t="shared" si="7" ref="E133:E143">24*365</f>
        <v>8760</v>
      </c>
      <c r="F133" s="44">
        <f>HLOOKUP(D133,'Emission Factor Methodology'!$B$6:$I$7,2,0)</f>
        <v>1</v>
      </c>
      <c r="G133" s="43">
        <f>IFERROR(VLOOKUP(C133,'Emission Factor Methodology'!$A$11:$I$21,MATCH(D133,'Emission Factor Methodology'!$A$11:$I$11,0),0),0)</f>
        <v>0.0088999999999999999</v>
      </c>
      <c r="H133" s="44">
        <f>IFERROR((1-VLOOKUP(C133,'Emission Factor Methodology'!$A$25:$I$34,MATCH(D133,'Emission Factor Methodology'!$A$25:$I$25,0),0)),0)</f>
        <v>0.030000000000000027</v>
      </c>
      <c r="I133" s="43">
        <f t="shared" si="8" ref="I133:I143">E133*F133*G133*H133</f>
        <v>2.3389200000000021</v>
      </c>
    </row>
    <row r="134" spans="1:9" ht="15">
      <c r="A134" s="3">
        <f t="shared" si="6"/>
        <v>11131</v>
      </c>
      <c r="B134" s="5" t="s">
        <v>410</v>
      </c>
      <c r="C134" s="85" t="s">
        <v>15</v>
      </c>
      <c r="D134" s="85" t="s">
        <v>3</v>
      </c>
      <c r="E134" s="84">
        <f t="shared" si="7"/>
        <v>8760</v>
      </c>
      <c r="F134" s="44">
        <f>HLOOKUP(D134,'Emission Factor Methodology'!$B$6:$I$7,2,0)</f>
        <v>1</v>
      </c>
      <c r="G134" s="43">
        <f>IFERROR(VLOOKUP(C134,'Emission Factor Methodology'!$A$11:$I$21,MATCH(D134,'Emission Factor Methodology'!$A$11:$I$11,0),0),0)</f>
        <v>0.00050000000000000001</v>
      </c>
      <c r="H134" s="44">
        <f>IFERROR((1-VLOOKUP(C134,'Emission Factor Methodology'!$A$25:$I$34,MATCH(D134,'Emission Factor Methodology'!$A$25:$I$25,0),0)),0)</f>
        <v>0.030000000000000027</v>
      </c>
      <c r="I134" s="43">
        <f t="shared" si="8"/>
        <v>0.1314000000000001</v>
      </c>
    </row>
    <row r="135" spans="1:9" ht="15">
      <c r="A135" s="3">
        <f t="shared" si="6"/>
        <v>11132</v>
      </c>
      <c r="B135" s="5" t="s">
        <v>426</v>
      </c>
      <c r="C135" s="85" t="s">
        <v>15</v>
      </c>
      <c r="D135" s="85" t="s">
        <v>3</v>
      </c>
      <c r="E135" s="84">
        <f t="shared" si="7"/>
        <v>8760</v>
      </c>
      <c r="F135" s="44">
        <f>HLOOKUP(D135,'Emission Factor Methodology'!$B$6:$I$7,2,0)</f>
        <v>1</v>
      </c>
      <c r="G135" s="43">
        <f>IFERROR(VLOOKUP(C135,'Emission Factor Methodology'!$A$11:$I$21,MATCH(D135,'Emission Factor Methodology'!$A$11:$I$11,0),0),0)</f>
        <v>0.00050000000000000001</v>
      </c>
      <c r="H135" s="44">
        <f>IFERROR((1-VLOOKUP(C135,'Emission Factor Methodology'!$A$25:$I$34,MATCH(D135,'Emission Factor Methodology'!$A$25:$I$25,0),0)),0)</f>
        <v>0.030000000000000027</v>
      </c>
      <c r="I135" s="43">
        <f t="shared" si="8"/>
        <v>0.1314000000000001</v>
      </c>
    </row>
    <row r="136" spans="1:9" ht="15">
      <c r="A136" s="3">
        <f t="shared" si="6"/>
        <v>11133</v>
      </c>
      <c r="B136" s="5" t="s">
        <v>410</v>
      </c>
      <c r="C136" s="85" t="s">
        <v>15</v>
      </c>
      <c r="D136" s="85" t="s">
        <v>3</v>
      </c>
      <c r="E136" s="84">
        <f t="shared" si="7"/>
        <v>8760</v>
      </c>
      <c r="F136" s="44">
        <f>HLOOKUP(D136,'Emission Factor Methodology'!$B$6:$I$7,2,0)</f>
        <v>1</v>
      </c>
      <c r="G136" s="43">
        <f>IFERROR(VLOOKUP(C136,'Emission Factor Methodology'!$A$11:$I$21,MATCH(D136,'Emission Factor Methodology'!$A$11:$I$11,0),0),0)</f>
        <v>0.00050000000000000001</v>
      </c>
      <c r="H136" s="44">
        <f>IFERROR((1-VLOOKUP(C136,'Emission Factor Methodology'!$A$25:$I$34,MATCH(D136,'Emission Factor Methodology'!$A$25:$I$25,0),0)),0)</f>
        <v>0.030000000000000027</v>
      </c>
      <c r="I136" s="43">
        <f t="shared" si="8"/>
        <v>0.1314000000000001</v>
      </c>
    </row>
    <row r="137" spans="1:9" ht="15">
      <c r="A137" s="3">
        <f t="shared" si="6"/>
        <v>11134</v>
      </c>
      <c r="B137" s="5" t="s">
        <v>212</v>
      </c>
      <c r="C137" s="85" t="s">
        <v>12</v>
      </c>
      <c r="D137" s="85" t="s">
        <v>3</v>
      </c>
      <c r="E137" s="84">
        <f t="shared" si="7"/>
        <v>8760</v>
      </c>
      <c r="F137" s="44">
        <f>HLOOKUP(D137,'Emission Factor Methodology'!$B$6:$I$7,2,0)</f>
        <v>1</v>
      </c>
      <c r="G137" s="43">
        <f>IFERROR(VLOOKUP(C137,'Emission Factor Methodology'!$A$11:$I$21,MATCH(D137,'Emission Factor Methodology'!$A$11:$I$11,0),0),0)</f>
        <v>0.0088999999999999999</v>
      </c>
      <c r="H137" s="44">
        <f>IFERROR((1-VLOOKUP(C137,'Emission Factor Methodology'!$A$25:$I$34,MATCH(D137,'Emission Factor Methodology'!$A$25:$I$25,0),0)),0)</f>
        <v>0.030000000000000027</v>
      </c>
      <c r="I137" s="43">
        <f t="shared" si="8"/>
        <v>2.3389200000000021</v>
      </c>
    </row>
    <row r="138" spans="1:9" ht="15">
      <c r="A138" s="3">
        <f t="shared" si="6"/>
        <v>11135</v>
      </c>
      <c r="B138" s="5" t="s">
        <v>410</v>
      </c>
      <c r="C138" s="85" t="s">
        <v>15</v>
      </c>
      <c r="D138" s="85" t="s">
        <v>3</v>
      </c>
      <c r="E138" s="84">
        <f t="shared" si="7"/>
        <v>8760</v>
      </c>
      <c r="F138" s="44">
        <f>HLOOKUP(D138,'Emission Factor Methodology'!$B$6:$I$7,2,0)</f>
        <v>1</v>
      </c>
      <c r="G138" s="43">
        <f>IFERROR(VLOOKUP(C138,'Emission Factor Methodology'!$A$11:$I$21,MATCH(D138,'Emission Factor Methodology'!$A$11:$I$11,0),0),0)</f>
        <v>0.00050000000000000001</v>
      </c>
      <c r="H138" s="44">
        <f>IFERROR((1-VLOOKUP(C138,'Emission Factor Methodology'!$A$25:$I$34,MATCH(D138,'Emission Factor Methodology'!$A$25:$I$25,0),0)),0)</f>
        <v>0.030000000000000027</v>
      </c>
      <c r="I138" s="43">
        <f t="shared" si="8"/>
        <v>0.1314000000000001</v>
      </c>
    </row>
    <row r="139" spans="1:9" ht="15">
      <c r="A139" s="3">
        <f t="shared" si="6"/>
        <v>11136</v>
      </c>
      <c r="B139" s="5" t="s">
        <v>209</v>
      </c>
      <c r="C139" s="85" t="s">
        <v>15</v>
      </c>
      <c r="D139" s="85" t="s">
        <v>3</v>
      </c>
      <c r="E139" s="84">
        <f t="shared" si="7"/>
        <v>8760</v>
      </c>
      <c r="F139" s="44">
        <f>HLOOKUP(D139,'Emission Factor Methodology'!$B$6:$I$7,2,0)</f>
        <v>1</v>
      </c>
      <c r="G139" s="43">
        <f>IFERROR(VLOOKUP(C139,'Emission Factor Methodology'!$A$11:$I$21,MATCH(D139,'Emission Factor Methodology'!$A$11:$I$11,0),0),0)</f>
        <v>0.00050000000000000001</v>
      </c>
      <c r="H139" s="44">
        <f>IFERROR((1-VLOOKUP(C139,'Emission Factor Methodology'!$A$25:$I$34,MATCH(D139,'Emission Factor Methodology'!$A$25:$I$25,0),0)),0)</f>
        <v>0.030000000000000027</v>
      </c>
      <c r="I139" s="43">
        <f t="shared" si="8"/>
        <v>0.1314000000000001</v>
      </c>
    </row>
    <row r="140" spans="1:9" ht="15">
      <c r="A140" s="3">
        <f t="shared" si="6"/>
        <v>11137</v>
      </c>
      <c r="B140" s="5" t="s">
        <v>212</v>
      </c>
      <c r="C140" s="85" t="s">
        <v>12</v>
      </c>
      <c r="D140" s="85" t="s">
        <v>3</v>
      </c>
      <c r="E140" s="84">
        <f t="shared" si="7"/>
        <v>8760</v>
      </c>
      <c r="F140" s="44">
        <f>HLOOKUP(D140,'Emission Factor Methodology'!$B$6:$I$7,2,0)</f>
        <v>1</v>
      </c>
      <c r="G140" s="43">
        <f>IFERROR(VLOOKUP(C140,'Emission Factor Methodology'!$A$11:$I$21,MATCH(D140,'Emission Factor Methodology'!$A$11:$I$11,0),0),0)</f>
        <v>0.0088999999999999999</v>
      </c>
      <c r="H140" s="44">
        <f>IFERROR((1-VLOOKUP(C140,'Emission Factor Methodology'!$A$25:$I$34,MATCH(D140,'Emission Factor Methodology'!$A$25:$I$25,0),0)),0)</f>
        <v>0.030000000000000027</v>
      </c>
      <c r="I140" s="43">
        <f t="shared" si="8"/>
        <v>2.3389200000000021</v>
      </c>
    </row>
    <row r="141" spans="1:9" ht="15">
      <c r="A141" s="3">
        <f t="shared" si="6"/>
        <v>11138</v>
      </c>
      <c r="B141" s="5" t="s">
        <v>209</v>
      </c>
      <c r="C141" s="85" t="s">
        <v>15</v>
      </c>
      <c r="D141" s="85" t="s">
        <v>3</v>
      </c>
      <c r="E141" s="84">
        <f t="shared" si="7"/>
        <v>8760</v>
      </c>
      <c r="F141" s="44">
        <f>HLOOKUP(D141,'Emission Factor Methodology'!$B$6:$I$7,2,0)</f>
        <v>1</v>
      </c>
      <c r="G141" s="43">
        <f>IFERROR(VLOOKUP(C141,'Emission Factor Methodology'!$A$11:$I$21,MATCH(D141,'Emission Factor Methodology'!$A$11:$I$11,0),0),0)</f>
        <v>0.00050000000000000001</v>
      </c>
      <c r="H141" s="44">
        <f>IFERROR((1-VLOOKUP(C141,'Emission Factor Methodology'!$A$25:$I$34,MATCH(D141,'Emission Factor Methodology'!$A$25:$I$25,0),0)),0)</f>
        <v>0.030000000000000027</v>
      </c>
      <c r="I141" s="43">
        <f t="shared" si="8"/>
        <v>0.1314000000000001</v>
      </c>
    </row>
    <row r="142" spans="1:9" ht="15">
      <c r="A142" s="3">
        <f t="shared" si="6"/>
        <v>11139</v>
      </c>
      <c r="B142" s="5" t="s">
        <v>408</v>
      </c>
      <c r="C142" s="85" t="s">
        <v>12</v>
      </c>
      <c r="D142" s="85" t="s">
        <v>3</v>
      </c>
      <c r="E142" s="84">
        <f t="shared" si="7"/>
        <v>8760</v>
      </c>
      <c r="F142" s="44">
        <f>HLOOKUP(D142,'Emission Factor Methodology'!$B$6:$I$7,2,0)</f>
        <v>1</v>
      </c>
      <c r="G142" s="43">
        <f>IFERROR(VLOOKUP(C142,'Emission Factor Methodology'!$A$11:$I$21,MATCH(D142,'Emission Factor Methodology'!$A$11:$I$11,0),0),0)</f>
        <v>0.0088999999999999999</v>
      </c>
      <c r="H142" s="44">
        <f>IFERROR((1-VLOOKUP(C142,'Emission Factor Methodology'!$A$25:$I$34,MATCH(D142,'Emission Factor Methodology'!$A$25:$I$25,0),0)),0)</f>
        <v>0.030000000000000027</v>
      </c>
      <c r="I142" s="43">
        <f t="shared" si="8"/>
        <v>2.3389200000000021</v>
      </c>
    </row>
    <row r="143" spans="1:9" ht="15">
      <c r="A143" s="3">
        <f t="shared" si="6"/>
        <v>11140</v>
      </c>
      <c r="B143" s="5" t="s">
        <v>209</v>
      </c>
      <c r="C143" s="85" t="s">
        <v>15</v>
      </c>
      <c r="D143" s="85" t="s">
        <v>3</v>
      </c>
      <c r="E143" s="84">
        <f t="shared" si="7"/>
        <v>8760</v>
      </c>
      <c r="F143" s="44">
        <f>HLOOKUP(D143,'Emission Factor Methodology'!$B$6:$I$7,2,0)</f>
        <v>1</v>
      </c>
      <c r="G143" s="43">
        <f>IFERROR(VLOOKUP(C143,'Emission Factor Methodology'!$A$11:$I$21,MATCH(D143,'Emission Factor Methodology'!$A$11:$I$11,0),0),0)</f>
        <v>0.00050000000000000001</v>
      </c>
      <c r="H143" s="44">
        <f>IFERROR((1-VLOOKUP(C143,'Emission Factor Methodology'!$A$25:$I$34,MATCH(D143,'Emission Factor Methodology'!$A$25:$I$25,0),0)),0)</f>
        <v>0.030000000000000027</v>
      </c>
      <c r="I143" s="43">
        <f t="shared" si="8"/>
        <v>0.1314000000000001</v>
      </c>
    </row>
    <row r="145" spans="1:9" ht="15">
      <c r="A145" s="135" t="s">
        <v>403</v>
      </c>
      <c r="B145" s="135"/>
      <c r="C145" s="135"/>
      <c r="D145" s="135"/>
      <c r="E145" s="135"/>
      <c r="F145" s="135"/>
      <c r="G145" s="135"/>
      <c r="H145" s="135"/>
      <c r="I145" s="135"/>
    </row>
  </sheetData>
  <mergeCells count="1">
    <mergeCell ref="A145:I145"/>
  </mergeCells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FD68D9-124F-489E-8EB7-CAF8F1270A3D}">
  <dimension ref="A1:I78"/>
  <sheetViews>
    <sheetView workbookViewId="0" topLeftCell="A1">
      <selection pane="topLeft" activeCell="B2" sqref="B2"/>
    </sheetView>
  </sheetViews>
  <sheetFormatPr defaultColWidth="10.2842857142857" defaultRowHeight="15"/>
  <cols>
    <col min="1" max="1" width="10.7142857142857" style="5" customWidth="1"/>
    <col min="2" max="2" width="52.1428571428571" style="5" customWidth="1"/>
    <col min="3" max="4" width="23.5714285714286" style="85" customWidth="1"/>
    <col min="5" max="5" width="10.7142857142857" style="29" customWidth="1"/>
    <col min="6" max="6" width="10.7142857142857" style="81" customWidth="1"/>
    <col min="7" max="7" width="10.7142857142857" style="5" customWidth="1"/>
    <col min="8" max="8" width="10.7142857142857" style="74" customWidth="1"/>
    <col min="9" max="9" width="10.7142857142857" style="5" customWidth="1"/>
    <col min="10" max="16384" width="10.2857142857143" style="5"/>
  </cols>
  <sheetData>
    <row r="1" spans="1:4" ht="18.75">
      <c r="A1" s="59" t="str">
        <f>'List of Zones'!B23</f>
        <v>Zone 12A</v>
      </c>
      <c r="B1" s="60" t="str">
        <f>'List of Zones'!C23</f>
        <v>Solvent Tanks Phase Separator - ENCLOSED</v>
      </c>
      <c r="C1" s="61"/>
      <c r="D1" s="61"/>
    </row>
    <row r="2" spans="1:9" ht="15.75" customHeight="1">
      <c r="A2" s="62"/>
      <c r="G2" s="33" t="s">
        <v>38</v>
      </c>
      <c r="H2" s="76"/>
      <c r="I2" s="34">
        <f>SUM(I4:I967)</f>
        <v>18.869040000000005</v>
      </c>
    </row>
    <row r="3" spans="1:9" ht="45">
      <c r="A3" s="36" t="s">
        <v>39</v>
      </c>
      <c r="B3" s="36" t="s">
        <v>40</v>
      </c>
      <c r="C3" s="37" t="s">
        <v>41</v>
      </c>
      <c r="D3" s="37" t="s">
        <v>42</v>
      </c>
      <c r="E3" s="38" t="s">
        <v>43</v>
      </c>
      <c r="F3" s="39" t="s">
        <v>44</v>
      </c>
      <c r="G3" s="38" t="s">
        <v>45</v>
      </c>
      <c r="H3" s="38" t="s">
        <v>46</v>
      </c>
      <c r="I3" s="87" t="s">
        <v>47</v>
      </c>
    </row>
    <row r="4" spans="1:9" ht="15">
      <c r="A4" s="3">
        <v>12001</v>
      </c>
      <c r="B4" s="5" t="s">
        <v>135</v>
      </c>
      <c r="C4" s="85" t="s">
        <v>15</v>
      </c>
      <c r="D4" s="85" t="s">
        <v>3</v>
      </c>
      <c r="E4" s="84">
        <f>24*365</f>
        <v>8760</v>
      </c>
      <c r="F4" s="44">
        <f>HLOOKUP(D4,'Emission Factor Methodology'!$B$6:$I$7,2,0)</f>
        <v>1</v>
      </c>
      <c r="G4" s="43">
        <f>IFERROR(VLOOKUP(C4,'Emission Factor Methodology'!$A$11:$I$21,MATCH(D4,'Emission Factor Methodology'!$A$11:$I$11,0),0),0)</f>
        <v>0.00050000000000000001</v>
      </c>
      <c r="H4" s="44">
        <f>IFERROR((1-VLOOKUP(C4,'Emission Factor Methodology'!$A$25:$I$34,MATCH(D4,'Emission Factor Methodology'!$A$25:$I$25,0),0)),0)</f>
        <v>0.030000000000000027</v>
      </c>
      <c r="I4" s="43">
        <f>E4*F4*G4*H4</f>
        <v>0.1314000000000001</v>
      </c>
    </row>
    <row r="5" spans="1:9" ht="15">
      <c r="A5" s="3">
        <f t="shared" si="0" ref="A5:A29">A4+1</f>
        <v>12002</v>
      </c>
      <c r="B5" s="5" t="s">
        <v>212</v>
      </c>
      <c r="C5" s="85" t="s">
        <v>12</v>
      </c>
      <c r="D5" s="85" t="s">
        <v>3</v>
      </c>
      <c r="E5" s="84">
        <f t="shared" si="1" ref="E5:E29">24*365</f>
        <v>8760</v>
      </c>
      <c r="F5" s="44">
        <f>HLOOKUP(D5,'Emission Factor Methodology'!$B$6:$I$7,2,0)</f>
        <v>1</v>
      </c>
      <c r="G5" s="43">
        <f>IFERROR(VLOOKUP(C5,'Emission Factor Methodology'!$A$11:$I$21,MATCH(D5,'Emission Factor Methodology'!$A$11:$I$11,0),0),0)</f>
        <v>0.0088999999999999999</v>
      </c>
      <c r="H5" s="44">
        <f>IFERROR((1-VLOOKUP(C5,'Emission Factor Methodology'!$A$25:$I$34,MATCH(D5,'Emission Factor Methodology'!$A$25:$I$25,0),0)),0)</f>
        <v>0.030000000000000027</v>
      </c>
      <c r="I5" s="43">
        <f t="shared" si="2" ref="I5:I29">E5*F5*G5*H5</f>
        <v>2.3389200000000021</v>
      </c>
    </row>
    <row r="6" spans="1:9" ht="15">
      <c r="A6" s="3">
        <f t="shared" si="0"/>
        <v>12003</v>
      </c>
      <c r="B6" s="5" t="s">
        <v>212</v>
      </c>
      <c r="C6" s="85" t="s">
        <v>12</v>
      </c>
      <c r="D6" s="85" t="s">
        <v>3</v>
      </c>
      <c r="E6" s="84">
        <f t="shared" si="1"/>
        <v>8760</v>
      </c>
      <c r="F6" s="44">
        <f>HLOOKUP(D6,'Emission Factor Methodology'!$B$6:$I$7,2,0)</f>
        <v>1</v>
      </c>
      <c r="G6" s="43">
        <f>IFERROR(VLOOKUP(C6,'Emission Factor Methodology'!$A$11:$I$21,MATCH(D6,'Emission Factor Methodology'!$A$11:$I$11,0),0),0)</f>
        <v>0.0088999999999999999</v>
      </c>
      <c r="H6" s="44">
        <f>IFERROR((1-VLOOKUP(C6,'Emission Factor Methodology'!$A$25:$I$34,MATCH(D6,'Emission Factor Methodology'!$A$25:$I$25,0),0)),0)</f>
        <v>0.030000000000000027</v>
      </c>
      <c r="I6" s="43">
        <f t="shared" si="2"/>
        <v>2.3389200000000021</v>
      </c>
    </row>
    <row r="7" spans="1:9" ht="15">
      <c r="A7" s="3">
        <f t="shared" si="0"/>
        <v>12004</v>
      </c>
      <c r="B7" s="5" t="s">
        <v>427</v>
      </c>
      <c r="C7" s="85" t="s">
        <v>15</v>
      </c>
      <c r="D7" s="85" t="s">
        <v>3</v>
      </c>
      <c r="E7" s="84">
        <f t="shared" si="1"/>
        <v>8760</v>
      </c>
      <c r="F7" s="44">
        <f>HLOOKUP(D7,'Emission Factor Methodology'!$B$6:$I$7,2,0)</f>
        <v>1</v>
      </c>
      <c r="G7" s="43">
        <f>IFERROR(VLOOKUP(C7,'Emission Factor Methodology'!$A$11:$I$21,MATCH(D7,'Emission Factor Methodology'!$A$11:$I$11,0),0),0)</f>
        <v>0.00050000000000000001</v>
      </c>
      <c r="H7" s="44">
        <f>IFERROR((1-VLOOKUP(C7,'Emission Factor Methodology'!$A$25:$I$34,MATCH(D7,'Emission Factor Methodology'!$A$25:$I$25,0),0)),0)</f>
        <v>0.030000000000000027</v>
      </c>
      <c r="I7" s="43">
        <f t="shared" si="2"/>
        <v>0.1314000000000001</v>
      </c>
    </row>
    <row r="8" spans="1:9" ht="15">
      <c r="A8" s="3">
        <f t="shared" si="0"/>
        <v>12005</v>
      </c>
      <c r="B8" s="5" t="s">
        <v>294</v>
      </c>
      <c r="C8" s="85" t="s">
        <v>15</v>
      </c>
      <c r="D8" s="85" t="s">
        <v>3</v>
      </c>
      <c r="E8" s="84">
        <f t="shared" si="1"/>
        <v>8760</v>
      </c>
      <c r="F8" s="44">
        <f>HLOOKUP(D8,'Emission Factor Methodology'!$B$6:$I$7,2,0)</f>
        <v>1</v>
      </c>
      <c r="G8" s="43">
        <f>IFERROR(VLOOKUP(C8,'Emission Factor Methodology'!$A$11:$I$21,MATCH(D8,'Emission Factor Methodology'!$A$11:$I$11,0),0),0)</f>
        <v>0.00050000000000000001</v>
      </c>
      <c r="H8" s="44">
        <f>IFERROR((1-VLOOKUP(C8,'Emission Factor Methodology'!$A$25:$I$34,MATCH(D8,'Emission Factor Methodology'!$A$25:$I$25,0),0)),0)</f>
        <v>0.030000000000000027</v>
      </c>
      <c r="I8" s="43">
        <f t="shared" si="2"/>
        <v>0.1314000000000001</v>
      </c>
    </row>
    <row r="9" spans="1:9" ht="15">
      <c r="A9" s="3">
        <f t="shared" si="0"/>
        <v>12006</v>
      </c>
      <c r="B9" s="5" t="s">
        <v>428</v>
      </c>
      <c r="C9" s="85" t="s">
        <v>15</v>
      </c>
      <c r="D9" s="85" t="s">
        <v>3</v>
      </c>
      <c r="E9" s="84">
        <f t="shared" si="1"/>
        <v>8760</v>
      </c>
      <c r="F9" s="44">
        <f>HLOOKUP(D9,'Emission Factor Methodology'!$B$6:$I$7,2,0)</f>
        <v>1</v>
      </c>
      <c r="G9" s="43">
        <f>IFERROR(VLOOKUP(C9,'Emission Factor Methodology'!$A$11:$I$21,MATCH(D9,'Emission Factor Methodology'!$A$11:$I$11,0),0),0)</f>
        <v>0.00050000000000000001</v>
      </c>
      <c r="H9" s="44">
        <f>IFERROR((1-VLOOKUP(C9,'Emission Factor Methodology'!$A$25:$I$34,MATCH(D9,'Emission Factor Methodology'!$A$25:$I$25,0),0)),0)</f>
        <v>0.030000000000000027</v>
      </c>
      <c r="I9" s="43">
        <f t="shared" si="2"/>
        <v>0.1314000000000001</v>
      </c>
    </row>
    <row r="10" spans="1:9" ht="15">
      <c r="A10" s="3">
        <f t="shared" si="0"/>
        <v>12007</v>
      </c>
      <c r="B10" s="5" t="s">
        <v>428</v>
      </c>
      <c r="C10" s="85" t="s">
        <v>15</v>
      </c>
      <c r="D10" s="85" t="s">
        <v>3</v>
      </c>
      <c r="E10" s="84">
        <f t="shared" si="1"/>
        <v>8760</v>
      </c>
      <c r="F10" s="44">
        <f>HLOOKUP(D10,'Emission Factor Methodology'!$B$6:$I$7,2,0)</f>
        <v>1</v>
      </c>
      <c r="G10" s="43">
        <f>IFERROR(VLOOKUP(C10,'Emission Factor Methodology'!$A$11:$I$21,MATCH(D10,'Emission Factor Methodology'!$A$11:$I$11,0),0),0)</f>
        <v>0.00050000000000000001</v>
      </c>
      <c r="H10" s="44">
        <f>IFERROR((1-VLOOKUP(C10,'Emission Factor Methodology'!$A$25:$I$34,MATCH(D10,'Emission Factor Methodology'!$A$25:$I$25,0),0)),0)</f>
        <v>0.030000000000000027</v>
      </c>
      <c r="I10" s="43">
        <f t="shared" si="2"/>
        <v>0.1314000000000001</v>
      </c>
    </row>
    <row r="11" spans="1:9" ht="15">
      <c r="A11" s="3">
        <f t="shared" si="0"/>
        <v>12008</v>
      </c>
      <c r="B11" s="5" t="s">
        <v>212</v>
      </c>
      <c r="C11" s="85" t="s">
        <v>12</v>
      </c>
      <c r="D11" s="85" t="s">
        <v>3</v>
      </c>
      <c r="E11" s="84">
        <f t="shared" si="1"/>
        <v>8760</v>
      </c>
      <c r="F11" s="44">
        <f>HLOOKUP(D11,'Emission Factor Methodology'!$B$6:$I$7,2,0)</f>
        <v>1</v>
      </c>
      <c r="G11" s="43">
        <f>IFERROR(VLOOKUP(C11,'Emission Factor Methodology'!$A$11:$I$21,MATCH(D11,'Emission Factor Methodology'!$A$11:$I$11,0),0),0)</f>
        <v>0.0088999999999999999</v>
      </c>
      <c r="H11" s="44">
        <f>IFERROR((1-VLOOKUP(C11,'Emission Factor Methodology'!$A$25:$I$34,MATCH(D11,'Emission Factor Methodology'!$A$25:$I$25,0),0)),0)</f>
        <v>0.030000000000000027</v>
      </c>
      <c r="I11" s="43">
        <f t="shared" si="2"/>
        <v>2.3389200000000021</v>
      </c>
    </row>
    <row r="12" spans="1:9" ht="15">
      <c r="A12" s="3">
        <f t="shared" si="0"/>
        <v>12009</v>
      </c>
      <c r="B12" s="5" t="s">
        <v>136</v>
      </c>
      <c r="C12" s="85" t="s">
        <v>15</v>
      </c>
      <c r="D12" s="85" t="s">
        <v>3</v>
      </c>
      <c r="E12" s="84">
        <f t="shared" si="1"/>
        <v>8760</v>
      </c>
      <c r="F12" s="44">
        <f>HLOOKUP(D12,'Emission Factor Methodology'!$B$6:$I$7,2,0)</f>
        <v>1</v>
      </c>
      <c r="G12" s="43">
        <f>IFERROR(VLOOKUP(C12,'Emission Factor Methodology'!$A$11:$I$21,MATCH(D12,'Emission Factor Methodology'!$A$11:$I$11,0),0),0)</f>
        <v>0.00050000000000000001</v>
      </c>
      <c r="H12" s="44">
        <f>IFERROR((1-VLOOKUP(C12,'Emission Factor Methodology'!$A$25:$I$34,MATCH(D12,'Emission Factor Methodology'!$A$25:$I$25,0),0)),0)</f>
        <v>0.030000000000000027</v>
      </c>
      <c r="I12" s="43">
        <f t="shared" si="2"/>
        <v>0.1314000000000001</v>
      </c>
    </row>
    <row r="13" spans="1:9" ht="15">
      <c r="A13" s="3">
        <f t="shared" si="0"/>
        <v>12010</v>
      </c>
      <c r="B13" s="5" t="s">
        <v>429</v>
      </c>
      <c r="C13" s="85" t="s">
        <v>15</v>
      </c>
      <c r="D13" s="85" t="s">
        <v>3</v>
      </c>
      <c r="E13" s="84">
        <f t="shared" si="1"/>
        <v>8760</v>
      </c>
      <c r="F13" s="44">
        <f>HLOOKUP(D13,'Emission Factor Methodology'!$B$6:$I$7,2,0)</f>
        <v>1</v>
      </c>
      <c r="G13" s="43">
        <f>IFERROR(VLOOKUP(C13,'Emission Factor Methodology'!$A$11:$I$21,MATCH(D13,'Emission Factor Methodology'!$A$11:$I$11,0),0),0)</f>
        <v>0.00050000000000000001</v>
      </c>
      <c r="H13" s="44">
        <f>IFERROR((1-VLOOKUP(C13,'Emission Factor Methodology'!$A$25:$I$34,MATCH(D13,'Emission Factor Methodology'!$A$25:$I$25,0),0)),0)</f>
        <v>0.030000000000000027</v>
      </c>
      <c r="I13" s="43">
        <f t="shared" si="2"/>
        <v>0.1314000000000001</v>
      </c>
    </row>
    <row r="14" spans="1:9" ht="15">
      <c r="A14" s="3">
        <f t="shared" si="0"/>
        <v>12011</v>
      </c>
      <c r="B14" s="5" t="s">
        <v>430</v>
      </c>
      <c r="C14" s="85" t="s">
        <v>15</v>
      </c>
      <c r="D14" s="85" t="s">
        <v>3</v>
      </c>
      <c r="E14" s="84">
        <f t="shared" si="1"/>
        <v>8760</v>
      </c>
      <c r="F14" s="44">
        <f>HLOOKUP(D14,'Emission Factor Methodology'!$B$6:$I$7,2,0)</f>
        <v>1</v>
      </c>
      <c r="G14" s="43">
        <f>IFERROR(VLOOKUP(C14,'Emission Factor Methodology'!$A$11:$I$21,MATCH(D14,'Emission Factor Methodology'!$A$11:$I$11,0),0),0)</f>
        <v>0.00050000000000000001</v>
      </c>
      <c r="H14" s="44">
        <f>IFERROR((1-VLOOKUP(C14,'Emission Factor Methodology'!$A$25:$I$34,MATCH(D14,'Emission Factor Methodology'!$A$25:$I$25,0),0)),0)</f>
        <v>0.030000000000000027</v>
      </c>
      <c r="I14" s="43">
        <f t="shared" si="2"/>
        <v>0.1314000000000001</v>
      </c>
    </row>
    <row r="15" spans="1:9" ht="15">
      <c r="A15" s="3">
        <f t="shared" si="0"/>
        <v>12012</v>
      </c>
      <c r="B15" s="5" t="s">
        <v>431</v>
      </c>
      <c r="C15" s="85" t="s">
        <v>15</v>
      </c>
      <c r="D15" s="85" t="s">
        <v>3</v>
      </c>
      <c r="E15" s="84">
        <f t="shared" si="1"/>
        <v>8760</v>
      </c>
      <c r="F15" s="44">
        <f>HLOOKUP(D15,'Emission Factor Methodology'!$B$6:$I$7,2,0)</f>
        <v>1</v>
      </c>
      <c r="G15" s="43">
        <f>IFERROR(VLOOKUP(C15,'Emission Factor Methodology'!$A$11:$I$21,MATCH(D15,'Emission Factor Methodology'!$A$11:$I$11,0),0),0)</f>
        <v>0.00050000000000000001</v>
      </c>
      <c r="H15" s="44">
        <f>IFERROR((1-VLOOKUP(C15,'Emission Factor Methodology'!$A$25:$I$34,MATCH(D15,'Emission Factor Methodology'!$A$25:$I$25,0),0)),0)</f>
        <v>0.030000000000000027</v>
      </c>
      <c r="I15" s="43">
        <f t="shared" si="2"/>
        <v>0.1314000000000001</v>
      </c>
    </row>
    <row r="16" spans="1:9" ht="15">
      <c r="A16" s="3">
        <f t="shared" si="0"/>
        <v>12013</v>
      </c>
      <c r="B16" s="5" t="s">
        <v>240</v>
      </c>
      <c r="C16" s="85" t="s">
        <v>15</v>
      </c>
      <c r="D16" s="85" t="s">
        <v>3</v>
      </c>
      <c r="E16" s="84">
        <f t="shared" si="1"/>
        <v>8760</v>
      </c>
      <c r="F16" s="44">
        <f>HLOOKUP(D16,'Emission Factor Methodology'!$B$6:$I$7,2,0)</f>
        <v>1</v>
      </c>
      <c r="G16" s="43">
        <f>IFERROR(VLOOKUP(C16,'Emission Factor Methodology'!$A$11:$I$21,MATCH(D16,'Emission Factor Methodology'!$A$11:$I$11,0),0),0)</f>
        <v>0.00050000000000000001</v>
      </c>
      <c r="H16" s="44">
        <f>IFERROR((1-VLOOKUP(C16,'Emission Factor Methodology'!$A$25:$I$34,MATCH(D16,'Emission Factor Methodology'!$A$25:$I$25,0),0)),0)</f>
        <v>0.030000000000000027</v>
      </c>
      <c r="I16" s="43">
        <f t="shared" si="2"/>
        <v>0.1314000000000001</v>
      </c>
    </row>
    <row r="17" spans="1:9" ht="15">
      <c r="A17" s="3">
        <f t="shared" si="0"/>
        <v>12014</v>
      </c>
      <c r="B17" s="5" t="s">
        <v>135</v>
      </c>
      <c r="C17" s="85" t="s">
        <v>15</v>
      </c>
      <c r="D17" s="85" t="s">
        <v>3</v>
      </c>
      <c r="E17" s="84">
        <f t="shared" si="1"/>
        <v>8760</v>
      </c>
      <c r="F17" s="44">
        <f>HLOOKUP(D17,'Emission Factor Methodology'!$B$6:$I$7,2,0)</f>
        <v>1</v>
      </c>
      <c r="G17" s="43">
        <f>IFERROR(VLOOKUP(C17,'Emission Factor Methodology'!$A$11:$I$21,MATCH(D17,'Emission Factor Methodology'!$A$11:$I$11,0),0),0)</f>
        <v>0.00050000000000000001</v>
      </c>
      <c r="H17" s="44">
        <f>IFERROR((1-VLOOKUP(C17,'Emission Factor Methodology'!$A$25:$I$34,MATCH(D17,'Emission Factor Methodology'!$A$25:$I$25,0),0)),0)</f>
        <v>0.030000000000000027</v>
      </c>
      <c r="I17" s="43">
        <f t="shared" si="2"/>
        <v>0.1314000000000001</v>
      </c>
    </row>
    <row r="18" spans="1:9" ht="15">
      <c r="A18" s="3">
        <f t="shared" si="0"/>
        <v>12015</v>
      </c>
      <c r="B18" s="5" t="s">
        <v>432</v>
      </c>
      <c r="C18" s="85" t="s">
        <v>15</v>
      </c>
      <c r="D18" s="85" t="s">
        <v>3</v>
      </c>
      <c r="E18" s="84">
        <f t="shared" si="1"/>
        <v>8760</v>
      </c>
      <c r="F18" s="44">
        <f>HLOOKUP(D18,'Emission Factor Methodology'!$B$6:$I$7,2,0)</f>
        <v>1</v>
      </c>
      <c r="G18" s="43">
        <f>IFERROR(VLOOKUP(C18,'Emission Factor Methodology'!$A$11:$I$21,MATCH(D18,'Emission Factor Methodology'!$A$11:$I$11,0),0),0)</f>
        <v>0.00050000000000000001</v>
      </c>
      <c r="H18" s="44">
        <f>IFERROR((1-VLOOKUP(C18,'Emission Factor Methodology'!$A$25:$I$34,MATCH(D18,'Emission Factor Methodology'!$A$25:$I$25,0),0)),0)</f>
        <v>0.030000000000000027</v>
      </c>
      <c r="I18" s="43">
        <f t="shared" si="2"/>
        <v>0.1314000000000001</v>
      </c>
    </row>
    <row r="19" spans="1:9" ht="15">
      <c r="A19" s="3">
        <f t="shared" si="0"/>
        <v>12016</v>
      </c>
      <c r="B19" s="5" t="s">
        <v>210</v>
      </c>
      <c r="C19" s="85" t="s">
        <v>15</v>
      </c>
      <c r="D19" s="85" t="s">
        <v>3</v>
      </c>
      <c r="E19" s="84">
        <f t="shared" si="1"/>
        <v>8760</v>
      </c>
      <c r="F19" s="44">
        <f>HLOOKUP(D19,'Emission Factor Methodology'!$B$6:$I$7,2,0)</f>
        <v>1</v>
      </c>
      <c r="G19" s="43">
        <f>IFERROR(VLOOKUP(C19,'Emission Factor Methodology'!$A$11:$I$21,MATCH(D19,'Emission Factor Methodology'!$A$11:$I$11,0),0),0)</f>
        <v>0.00050000000000000001</v>
      </c>
      <c r="H19" s="44">
        <f>IFERROR((1-VLOOKUP(C19,'Emission Factor Methodology'!$A$25:$I$34,MATCH(D19,'Emission Factor Methodology'!$A$25:$I$25,0),0)),0)</f>
        <v>0.030000000000000027</v>
      </c>
      <c r="I19" s="43">
        <f t="shared" si="2"/>
        <v>0.1314000000000001</v>
      </c>
    </row>
    <row r="20" spans="1:9" ht="15">
      <c r="A20" s="3">
        <f t="shared" si="0"/>
        <v>12017</v>
      </c>
      <c r="B20" s="5" t="s">
        <v>230</v>
      </c>
      <c r="C20" s="85" t="s">
        <v>12</v>
      </c>
      <c r="D20" s="85" t="s">
        <v>3</v>
      </c>
      <c r="E20" s="84">
        <f t="shared" si="1"/>
        <v>8760</v>
      </c>
      <c r="F20" s="44">
        <f>HLOOKUP(D20,'Emission Factor Methodology'!$B$6:$I$7,2,0)</f>
        <v>1</v>
      </c>
      <c r="G20" s="43">
        <f>IFERROR(VLOOKUP(C20,'Emission Factor Methodology'!$A$11:$I$21,MATCH(D20,'Emission Factor Methodology'!$A$11:$I$11,0),0),0)</f>
        <v>0.0088999999999999999</v>
      </c>
      <c r="H20" s="44">
        <f>IFERROR((1-VLOOKUP(C20,'Emission Factor Methodology'!$A$25:$I$34,MATCH(D20,'Emission Factor Methodology'!$A$25:$I$25,0),0)),0)</f>
        <v>0.030000000000000027</v>
      </c>
      <c r="I20" s="43">
        <f t="shared" si="2"/>
        <v>2.3389200000000021</v>
      </c>
    </row>
    <row r="21" spans="1:9" ht="15">
      <c r="A21" s="3">
        <f t="shared" si="0"/>
        <v>12018</v>
      </c>
      <c r="B21" s="5" t="s">
        <v>212</v>
      </c>
      <c r="C21" s="85" t="s">
        <v>12</v>
      </c>
      <c r="D21" s="85" t="s">
        <v>3</v>
      </c>
      <c r="E21" s="84">
        <f t="shared" si="1"/>
        <v>8760</v>
      </c>
      <c r="F21" s="44">
        <f>HLOOKUP(D21,'Emission Factor Methodology'!$B$6:$I$7,2,0)</f>
        <v>1</v>
      </c>
      <c r="G21" s="43">
        <f>IFERROR(VLOOKUP(C21,'Emission Factor Methodology'!$A$11:$I$21,MATCH(D21,'Emission Factor Methodology'!$A$11:$I$11,0),0),0)</f>
        <v>0.0088999999999999999</v>
      </c>
      <c r="H21" s="44">
        <f>IFERROR((1-VLOOKUP(C21,'Emission Factor Methodology'!$A$25:$I$34,MATCH(D21,'Emission Factor Methodology'!$A$25:$I$25,0),0)),0)</f>
        <v>0.030000000000000027</v>
      </c>
      <c r="I21" s="43">
        <f t="shared" si="2"/>
        <v>2.3389200000000021</v>
      </c>
    </row>
    <row r="22" spans="1:9" ht="15">
      <c r="A22" s="3">
        <f t="shared" si="0"/>
        <v>12019</v>
      </c>
      <c r="B22" s="5" t="s">
        <v>212</v>
      </c>
      <c r="C22" s="85" t="s">
        <v>12</v>
      </c>
      <c r="D22" s="85" t="s">
        <v>3</v>
      </c>
      <c r="E22" s="84">
        <f t="shared" si="1"/>
        <v>8760</v>
      </c>
      <c r="F22" s="44">
        <f>HLOOKUP(D22,'Emission Factor Methodology'!$B$6:$I$7,2,0)</f>
        <v>1</v>
      </c>
      <c r="G22" s="43">
        <f>IFERROR(VLOOKUP(C22,'Emission Factor Methodology'!$A$11:$I$21,MATCH(D22,'Emission Factor Methodology'!$A$11:$I$11,0),0),0)</f>
        <v>0.0088999999999999999</v>
      </c>
      <c r="H22" s="44">
        <f>IFERROR((1-VLOOKUP(C22,'Emission Factor Methodology'!$A$25:$I$34,MATCH(D22,'Emission Factor Methodology'!$A$25:$I$25,0),0)),0)</f>
        <v>0.030000000000000027</v>
      </c>
      <c r="I22" s="43">
        <f t="shared" si="2"/>
        <v>2.3389200000000021</v>
      </c>
    </row>
    <row r="23" spans="1:9" ht="15">
      <c r="A23" s="3">
        <f t="shared" si="0"/>
        <v>12020</v>
      </c>
      <c r="B23" s="5" t="s">
        <v>230</v>
      </c>
      <c r="C23" s="85" t="s">
        <v>12</v>
      </c>
      <c r="D23" s="85" t="s">
        <v>3</v>
      </c>
      <c r="E23" s="84">
        <f t="shared" si="1"/>
        <v>8760</v>
      </c>
      <c r="F23" s="44">
        <f>HLOOKUP(D23,'Emission Factor Methodology'!$B$6:$I$7,2,0)</f>
        <v>1</v>
      </c>
      <c r="G23" s="43">
        <f>IFERROR(VLOOKUP(C23,'Emission Factor Methodology'!$A$11:$I$21,MATCH(D23,'Emission Factor Methodology'!$A$11:$I$11,0),0),0)</f>
        <v>0.0088999999999999999</v>
      </c>
      <c r="H23" s="44">
        <f>IFERROR((1-VLOOKUP(C23,'Emission Factor Methodology'!$A$25:$I$34,MATCH(D23,'Emission Factor Methodology'!$A$25:$I$25,0),0)),0)</f>
        <v>0.030000000000000027</v>
      </c>
      <c r="I23" s="43">
        <f t="shared" si="2"/>
        <v>2.3389200000000021</v>
      </c>
    </row>
    <row r="24" spans="1:9" ht="15">
      <c r="A24" s="3">
        <f t="shared" si="0"/>
        <v>12021</v>
      </c>
      <c r="B24" s="5" t="s">
        <v>210</v>
      </c>
      <c r="C24" s="85" t="s">
        <v>15</v>
      </c>
      <c r="D24" s="85" t="s">
        <v>3</v>
      </c>
      <c r="E24" s="84">
        <f t="shared" si="1"/>
        <v>8760</v>
      </c>
      <c r="F24" s="44">
        <f>HLOOKUP(D24,'Emission Factor Methodology'!$B$6:$I$7,2,0)</f>
        <v>1</v>
      </c>
      <c r="G24" s="43">
        <f>IFERROR(VLOOKUP(C24,'Emission Factor Methodology'!$A$11:$I$21,MATCH(D24,'Emission Factor Methodology'!$A$11:$I$11,0),0),0)</f>
        <v>0.00050000000000000001</v>
      </c>
      <c r="H24" s="44">
        <f>IFERROR((1-VLOOKUP(C24,'Emission Factor Methodology'!$A$25:$I$34,MATCH(D24,'Emission Factor Methodology'!$A$25:$I$25,0),0)),0)</f>
        <v>0.030000000000000027</v>
      </c>
      <c r="I24" s="43">
        <f t="shared" si="2"/>
        <v>0.1314000000000001</v>
      </c>
    </row>
    <row r="25" spans="1:9" ht="15">
      <c r="A25" s="3">
        <f t="shared" si="0"/>
        <v>12022</v>
      </c>
      <c r="B25" s="5" t="s">
        <v>432</v>
      </c>
      <c r="C25" s="85" t="s">
        <v>15</v>
      </c>
      <c r="D25" s="85" t="s">
        <v>3</v>
      </c>
      <c r="E25" s="84">
        <f t="shared" si="1"/>
        <v>8760</v>
      </c>
      <c r="F25" s="44">
        <f>HLOOKUP(D25,'Emission Factor Methodology'!$B$6:$I$7,2,0)</f>
        <v>1</v>
      </c>
      <c r="G25" s="43">
        <f>IFERROR(VLOOKUP(C25,'Emission Factor Methodology'!$A$11:$I$21,MATCH(D25,'Emission Factor Methodology'!$A$11:$I$11,0),0),0)</f>
        <v>0.00050000000000000001</v>
      </c>
      <c r="H25" s="44">
        <f>IFERROR((1-VLOOKUP(C25,'Emission Factor Methodology'!$A$25:$I$34,MATCH(D25,'Emission Factor Methodology'!$A$25:$I$25,0),0)),0)</f>
        <v>0.030000000000000027</v>
      </c>
      <c r="I25" s="43">
        <f t="shared" si="2"/>
        <v>0.1314000000000001</v>
      </c>
    </row>
    <row r="26" spans="1:9" ht="15">
      <c r="A26" s="3">
        <f t="shared" si="0"/>
        <v>12023</v>
      </c>
      <c r="B26" s="5" t="s">
        <v>135</v>
      </c>
      <c r="C26" s="85" t="s">
        <v>15</v>
      </c>
      <c r="D26" s="85" t="s">
        <v>3</v>
      </c>
      <c r="E26" s="84">
        <f t="shared" si="1"/>
        <v>8760</v>
      </c>
      <c r="F26" s="44">
        <f>HLOOKUP(D26,'Emission Factor Methodology'!$B$6:$I$7,2,0)</f>
        <v>1</v>
      </c>
      <c r="G26" s="43">
        <f>IFERROR(VLOOKUP(C26,'Emission Factor Methodology'!$A$11:$I$21,MATCH(D26,'Emission Factor Methodology'!$A$11:$I$11,0),0),0)</f>
        <v>0.00050000000000000001</v>
      </c>
      <c r="H26" s="44">
        <f>IFERROR((1-VLOOKUP(C26,'Emission Factor Methodology'!$A$25:$I$34,MATCH(D26,'Emission Factor Methodology'!$A$25:$I$25,0),0)),0)</f>
        <v>0.030000000000000027</v>
      </c>
      <c r="I26" s="43">
        <f t="shared" si="2"/>
        <v>0.1314000000000001</v>
      </c>
    </row>
    <row r="27" spans="1:9" ht="15">
      <c r="A27" s="3">
        <f t="shared" si="0"/>
        <v>12024</v>
      </c>
      <c r="B27" s="5" t="s">
        <v>240</v>
      </c>
      <c r="C27" s="85" t="s">
        <v>15</v>
      </c>
      <c r="D27" s="85" t="s">
        <v>3</v>
      </c>
      <c r="E27" s="84">
        <f t="shared" si="1"/>
        <v>8760</v>
      </c>
      <c r="F27" s="44">
        <f>HLOOKUP(D27,'Emission Factor Methodology'!$B$6:$I$7,2,0)</f>
        <v>1</v>
      </c>
      <c r="G27" s="43">
        <f>IFERROR(VLOOKUP(C27,'Emission Factor Methodology'!$A$11:$I$21,MATCH(D27,'Emission Factor Methodology'!$A$11:$I$11,0),0),0)</f>
        <v>0.00050000000000000001</v>
      </c>
      <c r="H27" s="44">
        <f>IFERROR((1-VLOOKUP(C27,'Emission Factor Methodology'!$A$25:$I$34,MATCH(D27,'Emission Factor Methodology'!$A$25:$I$25,0),0)),0)</f>
        <v>0.030000000000000027</v>
      </c>
      <c r="I27" s="43">
        <f t="shared" si="2"/>
        <v>0.1314000000000001</v>
      </c>
    </row>
    <row r="28" spans="1:9" ht="15">
      <c r="A28" s="3">
        <f t="shared" si="0"/>
        <v>12025</v>
      </c>
      <c r="B28" s="5" t="s">
        <v>241</v>
      </c>
      <c r="C28" s="85" t="s">
        <v>15</v>
      </c>
      <c r="D28" s="85" t="s">
        <v>3</v>
      </c>
      <c r="E28" s="84">
        <f t="shared" si="1"/>
        <v>8760</v>
      </c>
      <c r="F28" s="44">
        <f>HLOOKUP(D28,'Emission Factor Methodology'!$B$6:$I$7,2,0)</f>
        <v>1</v>
      </c>
      <c r="G28" s="43">
        <f>IFERROR(VLOOKUP(C28,'Emission Factor Methodology'!$A$11:$I$21,MATCH(D28,'Emission Factor Methodology'!$A$11:$I$11,0),0),0)</f>
        <v>0.00050000000000000001</v>
      </c>
      <c r="H28" s="44">
        <f>IFERROR((1-VLOOKUP(C28,'Emission Factor Methodology'!$A$25:$I$34,MATCH(D28,'Emission Factor Methodology'!$A$25:$I$25,0),0)),0)</f>
        <v>0.030000000000000027</v>
      </c>
      <c r="I28" s="43">
        <f t="shared" si="2"/>
        <v>0.1314000000000001</v>
      </c>
    </row>
    <row r="29" spans="1:9" ht="15">
      <c r="A29" s="3">
        <f t="shared" si="0"/>
        <v>12026</v>
      </c>
      <c r="B29" s="5" t="s">
        <v>241</v>
      </c>
      <c r="C29" s="85" t="s">
        <v>15</v>
      </c>
      <c r="D29" s="85" t="s">
        <v>3</v>
      </c>
      <c r="E29" s="84">
        <f t="shared" si="1"/>
        <v>8760</v>
      </c>
      <c r="F29" s="44">
        <f>HLOOKUP(D29,'Emission Factor Methodology'!$B$6:$I$7,2,0)</f>
        <v>1</v>
      </c>
      <c r="G29" s="43">
        <f>IFERROR(VLOOKUP(C29,'Emission Factor Methodology'!$A$11:$I$21,MATCH(D29,'Emission Factor Methodology'!$A$11:$I$11,0),0),0)</f>
        <v>0.00050000000000000001</v>
      </c>
      <c r="H29" s="44">
        <f>IFERROR((1-VLOOKUP(C29,'Emission Factor Methodology'!$A$25:$I$34,MATCH(D29,'Emission Factor Methodology'!$A$25:$I$25,0),0)),0)</f>
        <v>0.030000000000000027</v>
      </c>
      <c r="I29" s="43">
        <f t="shared" si="2"/>
        <v>0.1314000000000001</v>
      </c>
    </row>
    <row r="30" spans="3:3" ht="15">
      <c r="C30" s="85" t="s">
        <v>223</v>
      </c>
    </row>
    <row r="31" spans="1:9" ht="15.75" customHeight="1">
      <c r="A31" s="135" t="s">
        <v>403</v>
      </c>
      <c r="B31" s="135"/>
      <c r="C31" s="135"/>
      <c r="D31" s="135"/>
      <c r="E31" s="135"/>
      <c r="F31" s="135"/>
      <c r="G31" s="135"/>
      <c r="H31" s="135"/>
      <c r="I31" s="135"/>
    </row>
    <row r="32" spans="3:3" ht="15">
      <c r="C32" s="85" t="s">
        <v>223</v>
      </c>
    </row>
    <row r="33" spans="3:3" ht="15">
      <c r="C33" s="85" t="s">
        <v>223</v>
      </c>
    </row>
    <row r="34" spans="3:3" ht="15">
      <c r="C34" s="85" t="s">
        <v>223</v>
      </c>
    </row>
    <row r="35" spans="3:3" ht="15">
      <c r="C35" s="85" t="s">
        <v>223</v>
      </c>
    </row>
    <row r="36" spans="3:3" ht="15">
      <c r="C36" s="85" t="s">
        <v>223</v>
      </c>
    </row>
    <row r="37" spans="3:3" ht="15">
      <c r="C37" s="85" t="s">
        <v>223</v>
      </c>
    </row>
    <row r="38" spans="3:3" ht="15">
      <c r="C38" s="85" t="s">
        <v>223</v>
      </c>
    </row>
    <row r="39" spans="3:3" ht="15">
      <c r="C39" s="85" t="s">
        <v>223</v>
      </c>
    </row>
    <row r="40" spans="3:3" ht="15">
      <c r="C40" s="85" t="s">
        <v>223</v>
      </c>
    </row>
    <row r="41" spans="3:3" ht="15">
      <c r="C41" s="85" t="s">
        <v>223</v>
      </c>
    </row>
    <row r="42" spans="3:3" ht="15">
      <c r="C42" s="85" t="s">
        <v>223</v>
      </c>
    </row>
    <row r="43" spans="3:3" ht="15">
      <c r="C43" s="85" t="s">
        <v>223</v>
      </c>
    </row>
    <row r="44" spans="3:3" ht="15">
      <c r="C44" s="85" t="s">
        <v>223</v>
      </c>
    </row>
    <row r="45" spans="3:3" ht="15">
      <c r="C45" s="85" t="s">
        <v>223</v>
      </c>
    </row>
    <row r="46" spans="3:3" ht="15">
      <c r="C46" s="85" t="s">
        <v>223</v>
      </c>
    </row>
    <row r="47" spans="3:3" ht="15">
      <c r="C47" s="85" t="s">
        <v>223</v>
      </c>
    </row>
    <row r="48" spans="3:3" ht="15">
      <c r="C48" s="85" t="s">
        <v>223</v>
      </c>
    </row>
    <row r="49" spans="3:3" ht="15">
      <c r="C49" s="85" t="s">
        <v>223</v>
      </c>
    </row>
    <row r="50" spans="3:3" ht="15">
      <c r="C50" s="85" t="s">
        <v>223</v>
      </c>
    </row>
    <row r="51" spans="3:3" ht="15">
      <c r="C51" s="85" t="s">
        <v>223</v>
      </c>
    </row>
    <row r="52" spans="3:3" ht="15">
      <c r="C52" s="85" t="s">
        <v>223</v>
      </c>
    </row>
    <row r="53" spans="3:3" ht="15">
      <c r="C53" s="85" t="s">
        <v>223</v>
      </c>
    </row>
    <row r="54" spans="3:3" ht="15">
      <c r="C54" s="85" t="s">
        <v>223</v>
      </c>
    </row>
    <row r="55" spans="3:3" ht="15">
      <c r="C55" s="85" t="s">
        <v>223</v>
      </c>
    </row>
    <row r="56" spans="3:3" ht="15">
      <c r="C56" s="85" t="s">
        <v>223</v>
      </c>
    </row>
    <row r="57" spans="3:3" ht="15">
      <c r="C57" s="85" t="s">
        <v>223</v>
      </c>
    </row>
    <row r="58" spans="3:3" ht="15">
      <c r="C58" s="85" t="s">
        <v>223</v>
      </c>
    </row>
    <row r="59" spans="3:3" ht="15">
      <c r="C59" s="85" t="s">
        <v>223</v>
      </c>
    </row>
    <row r="60" spans="3:3" ht="15">
      <c r="C60" s="85" t="s">
        <v>223</v>
      </c>
    </row>
    <row r="61" spans="3:3" ht="15">
      <c r="C61" s="85" t="s">
        <v>223</v>
      </c>
    </row>
    <row r="62" spans="3:3" ht="15">
      <c r="C62" s="85" t="s">
        <v>223</v>
      </c>
    </row>
    <row r="63" spans="3:3" ht="15">
      <c r="C63" s="85" t="s">
        <v>223</v>
      </c>
    </row>
    <row r="64" spans="3:3" ht="15">
      <c r="C64" s="85" t="s">
        <v>223</v>
      </c>
    </row>
    <row r="65" spans="3:3" ht="15">
      <c r="C65" s="85" t="s">
        <v>223</v>
      </c>
    </row>
    <row r="66" spans="3:3" ht="15">
      <c r="C66" s="85" t="s">
        <v>223</v>
      </c>
    </row>
    <row r="67" spans="3:3" ht="15">
      <c r="C67" s="85" t="s">
        <v>223</v>
      </c>
    </row>
    <row r="68" spans="3:3" ht="15">
      <c r="C68" s="85" t="s">
        <v>223</v>
      </c>
    </row>
    <row r="69" spans="3:3" ht="15">
      <c r="C69" s="85" t="s">
        <v>223</v>
      </c>
    </row>
    <row r="70" spans="3:3" ht="15">
      <c r="C70" s="85" t="s">
        <v>223</v>
      </c>
    </row>
    <row r="71" spans="3:3" ht="15">
      <c r="C71" s="85" t="s">
        <v>223</v>
      </c>
    </row>
    <row r="72" spans="3:3" ht="15">
      <c r="C72" s="85" t="s">
        <v>223</v>
      </c>
    </row>
    <row r="73" spans="3:3" ht="15">
      <c r="C73" s="85" t="s">
        <v>223</v>
      </c>
    </row>
    <row r="74" spans="3:3" ht="15">
      <c r="C74" s="85" t="s">
        <v>223</v>
      </c>
    </row>
    <row r="75" spans="3:3" ht="15">
      <c r="C75" s="85" t="s">
        <v>223</v>
      </c>
    </row>
    <row r="76" spans="3:3" ht="15">
      <c r="C76" s="85" t="s">
        <v>223</v>
      </c>
    </row>
    <row r="77" spans="3:3" ht="15">
      <c r="C77" s="85" t="s">
        <v>223</v>
      </c>
    </row>
    <row r="78" spans="3:3" ht="15">
      <c r="C78" s="85" t="s">
        <v>223</v>
      </c>
    </row>
  </sheetData>
  <mergeCells count="1">
    <mergeCell ref="A31:I31"/>
  </mergeCells>
  <pageMargins left="0.7" right="0.7" top="0.75" bottom="0.75" header="0.3" footer="0.3"/>
  <pageSetup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4DCA57-6162-48DD-AB2B-09288B4C7C6F}">
  <dimension ref="A1:I87"/>
  <sheetViews>
    <sheetView workbookViewId="0" topLeftCell="A1">
      <selection pane="topLeft" activeCell="B2" sqref="B2"/>
    </sheetView>
  </sheetViews>
  <sheetFormatPr defaultColWidth="10.2842857142857" defaultRowHeight="15"/>
  <cols>
    <col min="1" max="1" width="10.7142857142857" style="5" customWidth="1"/>
    <col min="2" max="2" width="52.1428571428571" style="5" customWidth="1"/>
    <col min="3" max="4" width="23.5714285714286" style="85" customWidth="1"/>
    <col min="5" max="5" width="10.7142857142857" style="29" customWidth="1"/>
    <col min="6" max="6" width="10.7142857142857" style="81" customWidth="1"/>
    <col min="7" max="7" width="10.7142857142857" style="5" customWidth="1"/>
    <col min="8" max="8" width="10.7142857142857" style="74" customWidth="1"/>
    <col min="9" max="9" width="10.7142857142857" style="5" customWidth="1"/>
    <col min="10" max="16384" width="10.2857142857143" style="5"/>
  </cols>
  <sheetData>
    <row r="1" spans="1:4" ht="18.75">
      <c r="A1" s="59" t="str">
        <f>'List of Zones'!B24</f>
        <v>Zone 12B</v>
      </c>
      <c r="B1" s="60" t="str">
        <f>'List of Zones'!C24</f>
        <v>Solvent Tanks Phase Separator</v>
      </c>
      <c r="C1" s="61"/>
      <c r="D1" s="61"/>
    </row>
    <row r="2" spans="1:9" ht="15.75" customHeight="1">
      <c r="A2" s="62"/>
      <c r="G2" s="33" t="s">
        <v>38</v>
      </c>
      <c r="H2" s="76"/>
      <c r="I2" s="34">
        <f>SUM(I4:I976)</f>
        <v>26.674200000000003</v>
      </c>
    </row>
    <row r="3" spans="1:9" ht="45">
      <c r="A3" s="36" t="s">
        <v>39</v>
      </c>
      <c r="B3" s="36" t="s">
        <v>40</v>
      </c>
      <c r="C3" s="37" t="s">
        <v>41</v>
      </c>
      <c r="D3" s="37" t="s">
        <v>42</v>
      </c>
      <c r="E3" s="38" t="s">
        <v>43</v>
      </c>
      <c r="F3" s="39" t="s">
        <v>44</v>
      </c>
      <c r="G3" s="38" t="s">
        <v>45</v>
      </c>
      <c r="H3" s="38" t="s">
        <v>46</v>
      </c>
      <c r="I3" s="87" t="s">
        <v>47</v>
      </c>
    </row>
    <row r="4" spans="1:9" ht="15">
      <c r="A4" s="3">
        <v>12027</v>
      </c>
      <c r="B4" s="5" t="s">
        <v>212</v>
      </c>
      <c r="C4" s="85" t="s">
        <v>12</v>
      </c>
      <c r="D4" s="85" t="s">
        <v>3</v>
      </c>
      <c r="E4" s="84">
        <f t="shared" si="0" ref="E4:E34">24*365</f>
        <v>8760</v>
      </c>
      <c r="F4" s="44">
        <f>HLOOKUP(D4,'Emission Factor Methodology'!$B$6:$I$7,2,0)</f>
        <v>1</v>
      </c>
      <c r="G4" s="43">
        <f>IFERROR(VLOOKUP(C4,'Emission Factor Methodology'!$A$11:$I$21,MATCH(D4,'Emission Factor Methodology'!$A$11:$I$11,0),0),0)</f>
        <v>0.0088999999999999999</v>
      </c>
      <c r="H4" s="44">
        <f>IFERROR((1-VLOOKUP(C4,'Emission Factor Methodology'!$A$25:$I$34,MATCH(D4,'Emission Factor Methodology'!$A$25:$I$25,0),0)),0)</f>
        <v>0.030000000000000027</v>
      </c>
      <c r="I4" s="43">
        <f t="shared" si="1" ref="I4:I38">E4*F4*G4*H4</f>
        <v>2.3389200000000021</v>
      </c>
    </row>
    <row r="5" spans="1:9" ht="15">
      <c r="A5" s="3">
        <f t="shared" si="2" ref="A5:A34">A4+1</f>
        <v>12028</v>
      </c>
      <c r="B5" s="5" t="s">
        <v>241</v>
      </c>
      <c r="C5" s="85" t="s">
        <v>15</v>
      </c>
      <c r="D5" s="85" t="s">
        <v>3</v>
      </c>
      <c r="E5" s="84">
        <f t="shared" si="0"/>
        <v>8760</v>
      </c>
      <c r="F5" s="44">
        <f>HLOOKUP(D5,'Emission Factor Methodology'!$B$6:$I$7,2,0)</f>
        <v>1</v>
      </c>
      <c r="G5" s="43">
        <f>IFERROR(VLOOKUP(C5,'Emission Factor Methodology'!$A$11:$I$21,MATCH(D5,'Emission Factor Methodology'!$A$11:$I$11,0),0),0)</f>
        <v>0.00050000000000000001</v>
      </c>
      <c r="H5" s="44">
        <f>IFERROR((1-VLOOKUP(C5,'Emission Factor Methodology'!$A$25:$I$34,MATCH(D5,'Emission Factor Methodology'!$A$25:$I$25,0),0)),0)</f>
        <v>0.030000000000000027</v>
      </c>
      <c r="I5" s="43">
        <f t="shared" si="1"/>
        <v>0.1314000000000001</v>
      </c>
    </row>
    <row r="6" spans="1:9" ht="15">
      <c r="A6" s="3">
        <f t="shared" si="2"/>
        <v>12029</v>
      </c>
      <c r="B6" s="5" t="s">
        <v>230</v>
      </c>
      <c r="C6" s="85" t="s">
        <v>12</v>
      </c>
      <c r="D6" s="85" t="s">
        <v>3</v>
      </c>
      <c r="E6" s="84">
        <f t="shared" si="0"/>
        <v>8760</v>
      </c>
      <c r="F6" s="44">
        <f>HLOOKUP(D6,'Emission Factor Methodology'!$B$6:$I$7,2,0)</f>
        <v>1</v>
      </c>
      <c r="G6" s="43">
        <f>IFERROR(VLOOKUP(C6,'Emission Factor Methodology'!$A$11:$I$21,MATCH(D6,'Emission Factor Methodology'!$A$11:$I$11,0),0),0)</f>
        <v>0.0088999999999999999</v>
      </c>
      <c r="H6" s="44">
        <f>IFERROR((1-VLOOKUP(C6,'Emission Factor Methodology'!$A$25:$I$34,MATCH(D6,'Emission Factor Methodology'!$A$25:$I$25,0),0)),0)</f>
        <v>0.030000000000000027</v>
      </c>
      <c r="I6" s="43">
        <f t="shared" si="1"/>
        <v>2.3389200000000021</v>
      </c>
    </row>
    <row r="7" spans="1:9" ht="15">
      <c r="A7" s="3">
        <f t="shared" si="2"/>
        <v>12030</v>
      </c>
      <c r="B7" s="5" t="s">
        <v>136</v>
      </c>
      <c r="C7" s="85" t="s">
        <v>15</v>
      </c>
      <c r="D7" s="85" t="s">
        <v>3</v>
      </c>
      <c r="E7" s="84">
        <f t="shared" si="0"/>
        <v>8760</v>
      </c>
      <c r="F7" s="44">
        <f>HLOOKUP(D7,'Emission Factor Methodology'!$B$6:$I$7,2,0)</f>
        <v>1</v>
      </c>
      <c r="G7" s="43">
        <f>IFERROR(VLOOKUP(C7,'Emission Factor Methodology'!$A$11:$I$21,MATCH(D7,'Emission Factor Methodology'!$A$11:$I$11,0),0),0)</f>
        <v>0.00050000000000000001</v>
      </c>
      <c r="H7" s="44">
        <f>IFERROR((1-VLOOKUP(C7,'Emission Factor Methodology'!$A$25:$I$34,MATCH(D7,'Emission Factor Methodology'!$A$25:$I$25,0),0)),0)</f>
        <v>0.030000000000000027</v>
      </c>
      <c r="I7" s="43">
        <f t="shared" si="1"/>
        <v>0.1314000000000001</v>
      </c>
    </row>
    <row r="8" spans="1:9" ht="15">
      <c r="A8" s="3">
        <f t="shared" si="2"/>
        <v>12031</v>
      </c>
      <c r="B8" s="5" t="s">
        <v>294</v>
      </c>
      <c r="C8" s="85" t="s">
        <v>15</v>
      </c>
      <c r="D8" s="85" t="s">
        <v>3</v>
      </c>
      <c r="E8" s="84">
        <f t="shared" si="0"/>
        <v>8760</v>
      </c>
      <c r="F8" s="44">
        <f>HLOOKUP(D8,'Emission Factor Methodology'!$B$6:$I$7,2,0)</f>
        <v>1</v>
      </c>
      <c r="G8" s="43">
        <f>IFERROR(VLOOKUP(C8,'Emission Factor Methodology'!$A$11:$I$21,MATCH(D8,'Emission Factor Methodology'!$A$11:$I$11,0),0),0)</f>
        <v>0.00050000000000000001</v>
      </c>
      <c r="H8" s="44">
        <f>IFERROR((1-VLOOKUP(C8,'Emission Factor Methodology'!$A$25:$I$34,MATCH(D8,'Emission Factor Methodology'!$A$25:$I$25,0),0)),0)</f>
        <v>0.030000000000000027</v>
      </c>
      <c r="I8" s="43">
        <f t="shared" si="1"/>
        <v>0.1314000000000001</v>
      </c>
    </row>
    <row r="9" spans="1:9" ht="15">
      <c r="A9" s="3">
        <f t="shared" si="2"/>
        <v>12032</v>
      </c>
      <c r="B9" s="5" t="s">
        <v>230</v>
      </c>
      <c r="C9" s="85" t="s">
        <v>12</v>
      </c>
      <c r="D9" s="85" t="s">
        <v>3</v>
      </c>
      <c r="E9" s="84">
        <f t="shared" si="0"/>
        <v>8760</v>
      </c>
      <c r="F9" s="44">
        <f>HLOOKUP(D9,'Emission Factor Methodology'!$B$6:$I$7,2,0)</f>
        <v>1</v>
      </c>
      <c r="G9" s="43">
        <f>IFERROR(VLOOKUP(C9,'Emission Factor Methodology'!$A$11:$I$21,MATCH(D9,'Emission Factor Methodology'!$A$11:$I$11,0),0),0)</f>
        <v>0.0088999999999999999</v>
      </c>
      <c r="H9" s="44">
        <f>IFERROR((1-VLOOKUP(C9,'Emission Factor Methodology'!$A$25:$I$34,MATCH(D9,'Emission Factor Methodology'!$A$25:$I$25,0),0)),0)</f>
        <v>0.030000000000000027</v>
      </c>
      <c r="I9" s="43">
        <f t="shared" si="1"/>
        <v>2.3389200000000021</v>
      </c>
    </row>
    <row r="10" spans="1:9" ht="15">
      <c r="A10" s="3">
        <f t="shared" si="2"/>
        <v>12033</v>
      </c>
      <c r="B10" s="5" t="s">
        <v>212</v>
      </c>
      <c r="C10" s="85" t="s">
        <v>12</v>
      </c>
      <c r="D10" s="85" t="s">
        <v>3</v>
      </c>
      <c r="E10" s="84">
        <f t="shared" si="0"/>
        <v>8760</v>
      </c>
      <c r="F10" s="44">
        <f>HLOOKUP(D10,'Emission Factor Methodology'!$B$6:$I$7,2,0)</f>
        <v>1</v>
      </c>
      <c r="G10" s="43">
        <f>IFERROR(VLOOKUP(C10,'Emission Factor Methodology'!$A$11:$I$21,MATCH(D10,'Emission Factor Methodology'!$A$11:$I$11,0),0),0)</f>
        <v>0.0088999999999999999</v>
      </c>
      <c r="H10" s="44">
        <f>IFERROR((1-VLOOKUP(C10,'Emission Factor Methodology'!$A$25:$I$34,MATCH(D10,'Emission Factor Methodology'!$A$25:$I$25,0),0)),0)</f>
        <v>0.030000000000000027</v>
      </c>
      <c r="I10" s="43">
        <f t="shared" si="1"/>
        <v>2.3389200000000021</v>
      </c>
    </row>
    <row r="11" spans="1:9" ht="15">
      <c r="A11" s="3">
        <f t="shared" si="2"/>
        <v>12034</v>
      </c>
      <c r="B11" s="5" t="s">
        <v>241</v>
      </c>
      <c r="C11" s="85" t="s">
        <v>15</v>
      </c>
      <c r="D11" s="85" t="s">
        <v>3</v>
      </c>
      <c r="E11" s="84">
        <f t="shared" si="0"/>
        <v>8760</v>
      </c>
      <c r="F11" s="44">
        <f>HLOOKUP(D11,'Emission Factor Methodology'!$B$6:$I$7,2,0)</f>
        <v>1</v>
      </c>
      <c r="G11" s="43">
        <f>IFERROR(VLOOKUP(C11,'Emission Factor Methodology'!$A$11:$I$21,MATCH(D11,'Emission Factor Methodology'!$A$11:$I$11,0),0),0)</f>
        <v>0.00050000000000000001</v>
      </c>
      <c r="H11" s="44">
        <f>IFERROR((1-VLOOKUP(C11,'Emission Factor Methodology'!$A$25:$I$34,MATCH(D11,'Emission Factor Methodology'!$A$25:$I$25,0),0)),0)</f>
        <v>0.030000000000000027</v>
      </c>
      <c r="I11" s="43">
        <f t="shared" si="1"/>
        <v>0.1314000000000001</v>
      </c>
    </row>
    <row r="12" spans="1:9" ht="15">
      <c r="A12" s="3">
        <f t="shared" si="2"/>
        <v>12035</v>
      </c>
      <c r="B12" s="5" t="s">
        <v>241</v>
      </c>
      <c r="C12" s="85" t="s">
        <v>15</v>
      </c>
      <c r="D12" s="85" t="s">
        <v>3</v>
      </c>
      <c r="E12" s="84">
        <f t="shared" si="0"/>
        <v>8760</v>
      </c>
      <c r="F12" s="44">
        <f>HLOOKUP(D12,'Emission Factor Methodology'!$B$6:$I$7,2,0)</f>
        <v>1</v>
      </c>
      <c r="G12" s="43">
        <f>IFERROR(VLOOKUP(C12,'Emission Factor Methodology'!$A$11:$I$21,MATCH(D12,'Emission Factor Methodology'!$A$11:$I$11,0),0),0)</f>
        <v>0.00050000000000000001</v>
      </c>
      <c r="H12" s="44">
        <f>IFERROR((1-VLOOKUP(C12,'Emission Factor Methodology'!$A$25:$I$34,MATCH(D12,'Emission Factor Methodology'!$A$25:$I$25,0),0)),0)</f>
        <v>0.030000000000000027</v>
      </c>
      <c r="I12" s="43">
        <f t="shared" si="1"/>
        <v>0.1314000000000001</v>
      </c>
    </row>
    <row r="13" spans="1:9" ht="15">
      <c r="A13" s="3">
        <f t="shared" si="2"/>
        <v>12036</v>
      </c>
      <c r="B13" s="5" t="s">
        <v>241</v>
      </c>
      <c r="C13" s="85" t="s">
        <v>15</v>
      </c>
      <c r="D13" s="85" t="s">
        <v>3</v>
      </c>
      <c r="E13" s="84">
        <f t="shared" si="0"/>
        <v>8760</v>
      </c>
      <c r="F13" s="44">
        <f>HLOOKUP(D13,'Emission Factor Methodology'!$B$6:$I$7,2,0)</f>
        <v>1</v>
      </c>
      <c r="G13" s="43">
        <f>IFERROR(VLOOKUP(C13,'Emission Factor Methodology'!$A$11:$I$21,MATCH(D13,'Emission Factor Methodology'!$A$11:$I$11,0),0),0)</f>
        <v>0.00050000000000000001</v>
      </c>
      <c r="H13" s="44">
        <f>IFERROR((1-VLOOKUP(C13,'Emission Factor Methodology'!$A$25:$I$34,MATCH(D13,'Emission Factor Methodology'!$A$25:$I$25,0),0)),0)</f>
        <v>0.030000000000000027</v>
      </c>
      <c r="I13" s="43">
        <f t="shared" si="1"/>
        <v>0.1314000000000001</v>
      </c>
    </row>
    <row r="14" spans="1:9" ht="15">
      <c r="A14" s="3">
        <f t="shared" si="2"/>
        <v>12037</v>
      </c>
      <c r="B14" s="5" t="s">
        <v>241</v>
      </c>
      <c r="C14" s="85" t="s">
        <v>15</v>
      </c>
      <c r="D14" s="85" t="s">
        <v>3</v>
      </c>
      <c r="E14" s="84">
        <f t="shared" si="0"/>
        <v>8760</v>
      </c>
      <c r="F14" s="44">
        <f>HLOOKUP(D14,'Emission Factor Methodology'!$B$6:$I$7,2,0)</f>
        <v>1</v>
      </c>
      <c r="G14" s="43">
        <f>IFERROR(VLOOKUP(C14,'Emission Factor Methodology'!$A$11:$I$21,MATCH(D14,'Emission Factor Methodology'!$A$11:$I$11,0),0),0)</f>
        <v>0.00050000000000000001</v>
      </c>
      <c r="H14" s="44">
        <f>IFERROR((1-VLOOKUP(C14,'Emission Factor Methodology'!$A$25:$I$34,MATCH(D14,'Emission Factor Methodology'!$A$25:$I$25,0),0)),0)</f>
        <v>0.030000000000000027</v>
      </c>
      <c r="I14" s="43">
        <f t="shared" si="1"/>
        <v>0.1314000000000001</v>
      </c>
    </row>
    <row r="15" spans="1:9" ht="15">
      <c r="A15" s="3">
        <f t="shared" si="2"/>
        <v>12038</v>
      </c>
      <c r="B15" s="5" t="s">
        <v>136</v>
      </c>
      <c r="C15" s="85" t="s">
        <v>15</v>
      </c>
      <c r="D15" s="85" t="s">
        <v>3</v>
      </c>
      <c r="E15" s="84">
        <f t="shared" si="0"/>
        <v>8760</v>
      </c>
      <c r="F15" s="44">
        <f>HLOOKUP(D15,'Emission Factor Methodology'!$B$6:$I$7,2,0)</f>
        <v>1</v>
      </c>
      <c r="G15" s="43">
        <f>IFERROR(VLOOKUP(C15,'Emission Factor Methodology'!$A$11:$I$21,MATCH(D15,'Emission Factor Methodology'!$A$11:$I$11,0),0),0)</f>
        <v>0.00050000000000000001</v>
      </c>
      <c r="H15" s="44">
        <f>IFERROR((1-VLOOKUP(C15,'Emission Factor Methodology'!$A$25:$I$34,MATCH(D15,'Emission Factor Methodology'!$A$25:$I$25,0),0)),0)</f>
        <v>0.030000000000000027</v>
      </c>
      <c r="I15" s="43">
        <f t="shared" si="1"/>
        <v>0.1314000000000001</v>
      </c>
    </row>
    <row r="16" spans="1:9" ht="15">
      <c r="A16" s="3">
        <f t="shared" si="2"/>
        <v>12039</v>
      </c>
      <c r="B16" s="5" t="s">
        <v>230</v>
      </c>
      <c r="C16" s="85" t="s">
        <v>12</v>
      </c>
      <c r="D16" s="85" t="s">
        <v>3</v>
      </c>
      <c r="E16" s="84">
        <f t="shared" si="0"/>
        <v>8760</v>
      </c>
      <c r="F16" s="44">
        <f>HLOOKUP(D16,'Emission Factor Methodology'!$B$6:$I$7,2,0)</f>
        <v>1</v>
      </c>
      <c r="G16" s="43">
        <f>IFERROR(VLOOKUP(C16,'Emission Factor Methodology'!$A$11:$I$21,MATCH(D16,'Emission Factor Methodology'!$A$11:$I$11,0),0),0)</f>
        <v>0.0088999999999999999</v>
      </c>
      <c r="H16" s="44">
        <f>IFERROR((1-VLOOKUP(C16,'Emission Factor Methodology'!$A$25:$I$34,MATCH(D16,'Emission Factor Methodology'!$A$25:$I$25,0),0)),0)</f>
        <v>0.030000000000000027</v>
      </c>
      <c r="I16" s="43">
        <f t="shared" si="1"/>
        <v>2.3389200000000021</v>
      </c>
    </row>
    <row r="17" spans="1:9" ht="15">
      <c r="A17" s="3">
        <f t="shared" si="2"/>
        <v>12040</v>
      </c>
      <c r="B17" s="5" t="s">
        <v>212</v>
      </c>
      <c r="C17" s="85" t="s">
        <v>12</v>
      </c>
      <c r="D17" s="85" t="s">
        <v>3</v>
      </c>
      <c r="E17" s="84">
        <f t="shared" si="0"/>
        <v>8760</v>
      </c>
      <c r="F17" s="44">
        <f>HLOOKUP(D17,'Emission Factor Methodology'!$B$6:$I$7,2,0)</f>
        <v>1</v>
      </c>
      <c r="G17" s="43">
        <f>IFERROR(VLOOKUP(C17,'Emission Factor Methodology'!$A$11:$I$21,MATCH(D17,'Emission Factor Methodology'!$A$11:$I$11,0),0),0)</f>
        <v>0.0088999999999999999</v>
      </c>
      <c r="H17" s="44">
        <f>IFERROR((1-VLOOKUP(C17,'Emission Factor Methodology'!$A$25:$I$34,MATCH(D17,'Emission Factor Methodology'!$A$25:$I$25,0),0)),0)</f>
        <v>0.030000000000000027</v>
      </c>
      <c r="I17" s="43">
        <f t="shared" si="1"/>
        <v>2.3389200000000021</v>
      </c>
    </row>
    <row r="18" spans="1:9" ht="15">
      <c r="A18" s="3">
        <f t="shared" si="2"/>
        <v>12041</v>
      </c>
      <c r="B18" s="5" t="s">
        <v>241</v>
      </c>
      <c r="C18" s="85" t="s">
        <v>15</v>
      </c>
      <c r="D18" s="85" t="s">
        <v>3</v>
      </c>
      <c r="E18" s="84">
        <f t="shared" si="0"/>
        <v>8760</v>
      </c>
      <c r="F18" s="44">
        <f>HLOOKUP(D18,'Emission Factor Methodology'!$B$6:$I$7,2,0)</f>
        <v>1</v>
      </c>
      <c r="G18" s="43">
        <f>IFERROR(VLOOKUP(C18,'Emission Factor Methodology'!$A$11:$I$21,MATCH(D18,'Emission Factor Methodology'!$A$11:$I$11,0),0),0)</f>
        <v>0.00050000000000000001</v>
      </c>
      <c r="H18" s="44">
        <f>IFERROR((1-VLOOKUP(C18,'Emission Factor Methodology'!$A$25:$I$34,MATCH(D18,'Emission Factor Methodology'!$A$25:$I$25,0),0)),0)</f>
        <v>0.030000000000000027</v>
      </c>
      <c r="I18" s="43">
        <f t="shared" si="1"/>
        <v>0.1314000000000001</v>
      </c>
    </row>
    <row r="19" spans="1:9" ht="15">
      <c r="A19" s="3">
        <f t="shared" si="2"/>
        <v>12042</v>
      </c>
      <c r="B19" s="5" t="s">
        <v>241</v>
      </c>
      <c r="C19" s="85" t="s">
        <v>15</v>
      </c>
      <c r="D19" s="85" t="s">
        <v>3</v>
      </c>
      <c r="E19" s="84">
        <f t="shared" si="0"/>
        <v>8760</v>
      </c>
      <c r="F19" s="44">
        <f>HLOOKUP(D19,'Emission Factor Methodology'!$B$6:$I$7,2,0)</f>
        <v>1</v>
      </c>
      <c r="G19" s="43">
        <f>IFERROR(VLOOKUP(C19,'Emission Factor Methodology'!$A$11:$I$21,MATCH(D19,'Emission Factor Methodology'!$A$11:$I$11,0),0),0)</f>
        <v>0.00050000000000000001</v>
      </c>
      <c r="H19" s="44">
        <f>IFERROR((1-VLOOKUP(C19,'Emission Factor Methodology'!$A$25:$I$34,MATCH(D19,'Emission Factor Methodology'!$A$25:$I$25,0),0)),0)</f>
        <v>0.030000000000000027</v>
      </c>
      <c r="I19" s="43">
        <f t="shared" si="1"/>
        <v>0.1314000000000001</v>
      </c>
    </row>
    <row r="20" spans="1:9" ht="15">
      <c r="A20" s="3">
        <f t="shared" si="2"/>
        <v>12043</v>
      </c>
      <c r="B20" s="5" t="s">
        <v>294</v>
      </c>
      <c r="C20" s="85" t="s">
        <v>15</v>
      </c>
      <c r="D20" s="85" t="s">
        <v>3</v>
      </c>
      <c r="E20" s="84">
        <f t="shared" si="0"/>
        <v>8760</v>
      </c>
      <c r="F20" s="44">
        <f>HLOOKUP(D20,'Emission Factor Methodology'!$B$6:$I$7,2,0)</f>
        <v>1</v>
      </c>
      <c r="G20" s="43">
        <f>IFERROR(VLOOKUP(C20,'Emission Factor Methodology'!$A$11:$I$21,MATCH(D20,'Emission Factor Methodology'!$A$11:$I$11,0),0),0)</f>
        <v>0.00050000000000000001</v>
      </c>
      <c r="H20" s="44">
        <f>IFERROR((1-VLOOKUP(C20,'Emission Factor Methodology'!$A$25:$I$34,MATCH(D20,'Emission Factor Methodology'!$A$25:$I$25,0),0)),0)</f>
        <v>0.030000000000000027</v>
      </c>
      <c r="I20" s="43">
        <f t="shared" si="1"/>
        <v>0.1314000000000001</v>
      </c>
    </row>
    <row r="21" spans="1:9" ht="15">
      <c r="A21" s="3">
        <f t="shared" si="2"/>
        <v>12044</v>
      </c>
      <c r="B21" s="5" t="s">
        <v>241</v>
      </c>
      <c r="C21" s="85" t="s">
        <v>15</v>
      </c>
      <c r="D21" s="85" t="s">
        <v>3</v>
      </c>
      <c r="E21" s="84">
        <f t="shared" si="0"/>
        <v>8760</v>
      </c>
      <c r="F21" s="44">
        <f>HLOOKUP(D21,'Emission Factor Methodology'!$B$6:$I$7,2,0)</f>
        <v>1</v>
      </c>
      <c r="G21" s="43">
        <f>IFERROR(VLOOKUP(C21,'Emission Factor Methodology'!$A$11:$I$21,MATCH(D21,'Emission Factor Methodology'!$A$11:$I$11,0),0),0)</f>
        <v>0.00050000000000000001</v>
      </c>
      <c r="H21" s="44">
        <f>IFERROR((1-VLOOKUP(C21,'Emission Factor Methodology'!$A$25:$I$34,MATCH(D21,'Emission Factor Methodology'!$A$25:$I$25,0),0)),0)</f>
        <v>0.030000000000000027</v>
      </c>
      <c r="I21" s="43">
        <f t="shared" si="1"/>
        <v>0.1314000000000001</v>
      </c>
    </row>
    <row r="22" spans="1:9" ht="15">
      <c r="A22" s="3">
        <f t="shared" si="2"/>
        <v>12045</v>
      </c>
      <c r="B22" s="5" t="s">
        <v>230</v>
      </c>
      <c r="C22" s="85" t="s">
        <v>12</v>
      </c>
      <c r="D22" s="85" t="s">
        <v>3</v>
      </c>
      <c r="E22" s="84">
        <f t="shared" si="0"/>
        <v>8760</v>
      </c>
      <c r="F22" s="44">
        <f>HLOOKUP(D22,'Emission Factor Methodology'!$B$6:$I$7,2,0)</f>
        <v>1</v>
      </c>
      <c r="G22" s="43">
        <f>IFERROR(VLOOKUP(C22,'Emission Factor Methodology'!$A$11:$I$21,MATCH(D22,'Emission Factor Methodology'!$A$11:$I$11,0),0),0)</f>
        <v>0.0088999999999999999</v>
      </c>
      <c r="H22" s="44">
        <f>IFERROR((1-VLOOKUP(C22,'Emission Factor Methodology'!$A$25:$I$34,MATCH(D22,'Emission Factor Methodology'!$A$25:$I$25,0),0)),0)</f>
        <v>0.030000000000000027</v>
      </c>
      <c r="I22" s="43">
        <f t="shared" si="1"/>
        <v>2.3389200000000021</v>
      </c>
    </row>
    <row r="23" spans="1:9" ht="15">
      <c r="A23" s="3">
        <f t="shared" si="2"/>
        <v>12046</v>
      </c>
      <c r="B23" s="5" t="s">
        <v>210</v>
      </c>
      <c r="C23" s="85" t="s">
        <v>15</v>
      </c>
      <c r="D23" s="85" t="s">
        <v>3</v>
      </c>
      <c r="E23" s="84">
        <f t="shared" si="0"/>
        <v>8760</v>
      </c>
      <c r="F23" s="44">
        <f>HLOOKUP(D23,'Emission Factor Methodology'!$B$6:$I$7,2,0)</f>
        <v>1</v>
      </c>
      <c r="G23" s="43">
        <f>IFERROR(VLOOKUP(C23,'Emission Factor Methodology'!$A$11:$I$21,MATCH(D23,'Emission Factor Methodology'!$A$11:$I$11,0),0),0)</f>
        <v>0.00050000000000000001</v>
      </c>
      <c r="H23" s="44">
        <f>IFERROR((1-VLOOKUP(C23,'Emission Factor Methodology'!$A$25:$I$34,MATCH(D23,'Emission Factor Methodology'!$A$25:$I$25,0),0)),0)</f>
        <v>0.030000000000000027</v>
      </c>
      <c r="I23" s="43">
        <f t="shared" si="1"/>
        <v>0.1314000000000001</v>
      </c>
    </row>
    <row r="24" spans="1:9" ht="15">
      <c r="A24" s="3">
        <f t="shared" si="2"/>
        <v>12047</v>
      </c>
      <c r="B24" s="5" t="s">
        <v>212</v>
      </c>
      <c r="C24" s="85" t="s">
        <v>12</v>
      </c>
      <c r="D24" s="85" t="s">
        <v>3</v>
      </c>
      <c r="E24" s="84">
        <f t="shared" si="0"/>
        <v>8760</v>
      </c>
      <c r="F24" s="44">
        <f>HLOOKUP(D24,'Emission Factor Methodology'!$B$6:$I$7,2,0)</f>
        <v>1</v>
      </c>
      <c r="G24" s="43">
        <f>IFERROR(VLOOKUP(C24,'Emission Factor Methodology'!$A$11:$I$21,MATCH(D24,'Emission Factor Methodology'!$A$11:$I$11,0),0),0)</f>
        <v>0.0088999999999999999</v>
      </c>
      <c r="H24" s="44">
        <f>IFERROR((1-VLOOKUP(C24,'Emission Factor Methodology'!$A$25:$I$34,MATCH(D24,'Emission Factor Methodology'!$A$25:$I$25,0),0)),0)</f>
        <v>0.030000000000000027</v>
      </c>
      <c r="I24" s="43">
        <f t="shared" si="1"/>
        <v>2.3389200000000021</v>
      </c>
    </row>
    <row r="25" spans="1:9" ht="15">
      <c r="A25" s="3">
        <f t="shared" si="2"/>
        <v>12048</v>
      </c>
      <c r="B25" s="5" t="s">
        <v>294</v>
      </c>
      <c r="C25" s="85" t="s">
        <v>15</v>
      </c>
      <c r="D25" s="85" t="s">
        <v>3</v>
      </c>
      <c r="E25" s="84">
        <f t="shared" si="0"/>
        <v>8760</v>
      </c>
      <c r="F25" s="44">
        <f>HLOOKUP(D25,'Emission Factor Methodology'!$B$6:$I$7,2,0)</f>
        <v>1</v>
      </c>
      <c r="G25" s="43">
        <f>IFERROR(VLOOKUP(C25,'Emission Factor Methodology'!$A$11:$I$21,MATCH(D25,'Emission Factor Methodology'!$A$11:$I$11,0),0),0)</f>
        <v>0.00050000000000000001</v>
      </c>
      <c r="H25" s="44">
        <f>IFERROR((1-VLOOKUP(C25,'Emission Factor Methodology'!$A$25:$I$34,MATCH(D25,'Emission Factor Methodology'!$A$25:$I$25,0),0)),0)</f>
        <v>0.030000000000000027</v>
      </c>
      <c r="I25" s="43">
        <f t="shared" si="1"/>
        <v>0.1314000000000001</v>
      </c>
    </row>
    <row r="26" spans="1:9" ht="15">
      <c r="A26" s="3">
        <f t="shared" si="2"/>
        <v>12049</v>
      </c>
      <c r="B26" s="5" t="s">
        <v>294</v>
      </c>
      <c r="C26" s="85" t="s">
        <v>15</v>
      </c>
      <c r="D26" s="85" t="s">
        <v>3</v>
      </c>
      <c r="E26" s="84">
        <f t="shared" si="0"/>
        <v>8760</v>
      </c>
      <c r="F26" s="44">
        <f>HLOOKUP(D26,'Emission Factor Methodology'!$B$6:$I$7,2,0)</f>
        <v>1</v>
      </c>
      <c r="G26" s="43">
        <f>IFERROR(VLOOKUP(C26,'Emission Factor Methodology'!$A$11:$I$21,MATCH(D26,'Emission Factor Methodology'!$A$11:$I$11,0),0),0)</f>
        <v>0.00050000000000000001</v>
      </c>
      <c r="H26" s="44">
        <f>IFERROR((1-VLOOKUP(C26,'Emission Factor Methodology'!$A$25:$I$34,MATCH(D26,'Emission Factor Methodology'!$A$25:$I$25,0),0)),0)</f>
        <v>0.030000000000000027</v>
      </c>
      <c r="I26" s="43">
        <f t="shared" si="1"/>
        <v>0.1314000000000001</v>
      </c>
    </row>
    <row r="27" spans="1:9" ht="15">
      <c r="A27" s="3">
        <f t="shared" si="2"/>
        <v>12050</v>
      </c>
      <c r="B27" s="5" t="s">
        <v>210</v>
      </c>
      <c r="C27" s="85" t="s">
        <v>15</v>
      </c>
      <c r="D27" s="85" t="s">
        <v>3</v>
      </c>
      <c r="E27" s="84">
        <f t="shared" si="0"/>
        <v>8760</v>
      </c>
      <c r="F27" s="44">
        <f>HLOOKUP(D27,'Emission Factor Methodology'!$B$6:$I$7,2,0)</f>
        <v>1</v>
      </c>
      <c r="G27" s="43">
        <f>IFERROR(VLOOKUP(C27,'Emission Factor Methodology'!$A$11:$I$21,MATCH(D27,'Emission Factor Methodology'!$A$11:$I$11,0),0),0)</f>
        <v>0.00050000000000000001</v>
      </c>
      <c r="H27" s="44">
        <f>IFERROR((1-VLOOKUP(C27,'Emission Factor Methodology'!$A$25:$I$34,MATCH(D27,'Emission Factor Methodology'!$A$25:$I$25,0),0)),0)</f>
        <v>0.030000000000000027</v>
      </c>
      <c r="I27" s="43">
        <f t="shared" si="1"/>
        <v>0.1314000000000001</v>
      </c>
    </row>
    <row r="28" spans="1:9" ht="15">
      <c r="A28" s="3">
        <f t="shared" si="2"/>
        <v>12051</v>
      </c>
      <c r="B28" s="5" t="s">
        <v>241</v>
      </c>
      <c r="C28" s="85" t="s">
        <v>15</v>
      </c>
      <c r="D28" s="85" t="s">
        <v>3</v>
      </c>
      <c r="E28" s="84">
        <f t="shared" si="0"/>
        <v>8760</v>
      </c>
      <c r="F28" s="44">
        <f>HLOOKUP(D28,'Emission Factor Methodology'!$B$6:$I$7,2,0)</f>
        <v>1</v>
      </c>
      <c r="G28" s="43">
        <f>IFERROR(VLOOKUP(C28,'Emission Factor Methodology'!$A$11:$I$21,MATCH(D28,'Emission Factor Methodology'!$A$11:$I$11,0),0),0)</f>
        <v>0.00050000000000000001</v>
      </c>
      <c r="H28" s="44">
        <f>IFERROR((1-VLOOKUP(C28,'Emission Factor Methodology'!$A$25:$I$34,MATCH(D28,'Emission Factor Methodology'!$A$25:$I$25,0),0)),0)</f>
        <v>0.030000000000000027</v>
      </c>
      <c r="I28" s="43">
        <f t="shared" si="1"/>
        <v>0.1314000000000001</v>
      </c>
    </row>
    <row r="29" spans="1:9" ht="15">
      <c r="A29" s="3">
        <f t="shared" si="2"/>
        <v>12052</v>
      </c>
      <c r="B29" s="5" t="s">
        <v>212</v>
      </c>
      <c r="C29" s="85" t="s">
        <v>12</v>
      </c>
      <c r="D29" s="85" t="s">
        <v>3</v>
      </c>
      <c r="E29" s="84">
        <f t="shared" si="0"/>
        <v>8760</v>
      </c>
      <c r="F29" s="44">
        <f>HLOOKUP(D29,'Emission Factor Methodology'!$B$6:$I$7,2,0)</f>
        <v>1</v>
      </c>
      <c r="G29" s="43">
        <f>IFERROR(VLOOKUP(C29,'Emission Factor Methodology'!$A$11:$I$21,MATCH(D29,'Emission Factor Methodology'!$A$11:$I$11,0),0),0)</f>
        <v>0.0088999999999999999</v>
      </c>
      <c r="H29" s="44">
        <f>IFERROR((1-VLOOKUP(C29,'Emission Factor Methodology'!$A$25:$I$34,MATCH(D29,'Emission Factor Methodology'!$A$25:$I$25,0),0)),0)</f>
        <v>0.030000000000000027</v>
      </c>
      <c r="I29" s="43">
        <f t="shared" si="1"/>
        <v>2.3389200000000021</v>
      </c>
    </row>
    <row r="30" spans="1:9" ht="15">
      <c r="A30" s="3">
        <f t="shared" si="2"/>
        <v>12053</v>
      </c>
      <c r="B30" s="5" t="s">
        <v>210</v>
      </c>
      <c r="C30" s="85" t="s">
        <v>15</v>
      </c>
      <c r="D30" s="85" t="s">
        <v>3</v>
      </c>
      <c r="E30" s="84">
        <f t="shared" si="0"/>
        <v>8760</v>
      </c>
      <c r="F30" s="44">
        <f>HLOOKUP(D30,'Emission Factor Methodology'!$B$6:$I$7,2,0)</f>
        <v>1</v>
      </c>
      <c r="G30" s="43">
        <f>IFERROR(VLOOKUP(C30,'Emission Factor Methodology'!$A$11:$I$21,MATCH(D30,'Emission Factor Methodology'!$A$11:$I$11,0),0),0)</f>
        <v>0.00050000000000000001</v>
      </c>
      <c r="H30" s="44">
        <f>IFERROR((1-VLOOKUP(C30,'Emission Factor Methodology'!$A$25:$I$34,MATCH(D30,'Emission Factor Methodology'!$A$25:$I$25,0),0)),0)</f>
        <v>0.030000000000000027</v>
      </c>
      <c r="I30" s="43">
        <f t="shared" si="1"/>
        <v>0.1314000000000001</v>
      </c>
    </row>
    <row r="31" spans="1:9" ht="15">
      <c r="A31" s="3">
        <f t="shared" si="2"/>
        <v>12054</v>
      </c>
      <c r="B31" s="5" t="s">
        <v>241</v>
      </c>
      <c r="C31" s="85" t="s">
        <v>15</v>
      </c>
      <c r="D31" s="85" t="s">
        <v>3</v>
      </c>
      <c r="E31" s="84">
        <f t="shared" si="0"/>
        <v>8760</v>
      </c>
      <c r="F31" s="44">
        <f>HLOOKUP(D31,'Emission Factor Methodology'!$B$6:$I$7,2,0)</f>
        <v>1</v>
      </c>
      <c r="G31" s="43">
        <f>IFERROR(VLOOKUP(C31,'Emission Factor Methodology'!$A$11:$I$21,MATCH(D31,'Emission Factor Methodology'!$A$11:$I$11,0),0),0)</f>
        <v>0.00050000000000000001</v>
      </c>
      <c r="H31" s="44">
        <f>IFERROR((1-VLOOKUP(C31,'Emission Factor Methodology'!$A$25:$I$34,MATCH(D31,'Emission Factor Methodology'!$A$25:$I$25,0),0)),0)</f>
        <v>0.030000000000000027</v>
      </c>
      <c r="I31" s="43">
        <f t="shared" si="1"/>
        <v>0.1314000000000001</v>
      </c>
    </row>
    <row r="32" spans="1:9" ht="15">
      <c r="A32" s="3">
        <f t="shared" si="2"/>
        <v>12055</v>
      </c>
      <c r="B32" s="5" t="s">
        <v>212</v>
      </c>
      <c r="C32" s="85" t="s">
        <v>15</v>
      </c>
      <c r="D32" s="85" t="s">
        <v>3</v>
      </c>
      <c r="E32" s="84">
        <f t="shared" si="0"/>
        <v>8760</v>
      </c>
      <c r="F32" s="44">
        <f>HLOOKUP(D32,'Emission Factor Methodology'!$B$6:$I$7,2,0)</f>
        <v>1</v>
      </c>
      <c r="G32" s="43">
        <f>IFERROR(VLOOKUP(C32,'Emission Factor Methodology'!$A$11:$I$21,MATCH(D32,'Emission Factor Methodology'!$A$11:$I$11,0),0),0)</f>
        <v>0.00050000000000000001</v>
      </c>
      <c r="H32" s="44">
        <f>IFERROR((1-VLOOKUP(C32,'Emission Factor Methodology'!$A$25:$I$34,MATCH(D32,'Emission Factor Methodology'!$A$25:$I$25,0),0)),0)</f>
        <v>0.030000000000000027</v>
      </c>
      <c r="I32" s="43">
        <f t="shared" si="1"/>
        <v>0.1314000000000001</v>
      </c>
    </row>
    <row r="33" spans="1:9" ht="15">
      <c r="A33" s="3">
        <f t="shared" si="2"/>
        <v>12056</v>
      </c>
      <c r="B33" s="5" t="s">
        <v>240</v>
      </c>
      <c r="C33" s="85" t="s">
        <v>15</v>
      </c>
      <c r="D33" s="85" t="s">
        <v>3</v>
      </c>
      <c r="E33" s="84">
        <f t="shared" si="0"/>
        <v>8760</v>
      </c>
      <c r="F33" s="44">
        <f>HLOOKUP(D33,'Emission Factor Methodology'!$B$6:$I$7,2,0)</f>
        <v>1</v>
      </c>
      <c r="G33" s="43">
        <f>IFERROR(VLOOKUP(C33,'Emission Factor Methodology'!$A$11:$I$21,MATCH(D33,'Emission Factor Methodology'!$A$11:$I$11,0),0),0)</f>
        <v>0.00050000000000000001</v>
      </c>
      <c r="H33" s="44">
        <f>IFERROR((1-VLOOKUP(C33,'Emission Factor Methodology'!$A$25:$I$34,MATCH(D33,'Emission Factor Methodology'!$A$25:$I$25,0),0)),0)</f>
        <v>0.030000000000000027</v>
      </c>
      <c r="I33" s="43">
        <f t="shared" si="1"/>
        <v>0.1314000000000001</v>
      </c>
    </row>
    <row r="34" spans="1:9" ht="15">
      <c r="A34" s="3">
        <f t="shared" si="2"/>
        <v>12057</v>
      </c>
      <c r="B34" s="5" t="s">
        <v>433</v>
      </c>
      <c r="C34" s="85" t="s">
        <v>15</v>
      </c>
      <c r="D34" s="85" t="s">
        <v>3</v>
      </c>
      <c r="E34" s="84">
        <f t="shared" si="0"/>
        <v>8760</v>
      </c>
      <c r="F34" s="44">
        <f>HLOOKUP(D34,'Emission Factor Methodology'!$B$6:$I$7,2,0)</f>
        <v>1</v>
      </c>
      <c r="G34" s="43">
        <f>IFERROR(VLOOKUP(C34,'Emission Factor Methodology'!$A$11:$I$21,MATCH(D34,'Emission Factor Methodology'!$A$11:$I$11,0),0),0)</f>
        <v>0.00050000000000000001</v>
      </c>
      <c r="H34" s="44">
        <f>IFERROR((1-VLOOKUP(C34,'Emission Factor Methodology'!$A$25:$I$34,MATCH(D34,'Emission Factor Methodology'!$A$25:$I$25,0),0)),0)</f>
        <v>0.030000000000000027</v>
      </c>
      <c r="I34" s="43">
        <f t="shared" si="1"/>
        <v>0.1314000000000001</v>
      </c>
    </row>
    <row r="35" spans="1:9" ht="15">
      <c r="A35" s="3">
        <v>12058</v>
      </c>
      <c r="B35" s="5" t="s">
        <v>294</v>
      </c>
      <c r="C35" s="85" t="s">
        <v>15</v>
      </c>
      <c r="D35" s="85" t="s">
        <v>3</v>
      </c>
      <c r="E35" s="84">
        <f>24*365</f>
        <v>8760</v>
      </c>
      <c r="F35" s="44">
        <f>HLOOKUP(D35,'Emission Factor Methodology'!$B$6:$I$7,2,0)</f>
        <v>1</v>
      </c>
      <c r="G35" s="43">
        <f>IFERROR(VLOOKUP(C35,'Emission Factor Methodology'!$A$11:$I$21,MATCH(D35,'Emission Factor Methodology'!$A$11:$I$11,0),0),0)</f>
        <v>0.00050000000000000001</v>
      </c>
      <c r="H35" s="44">
        <f>IFERROR((1-VLOOKUP(C35,'Emission Factor Methodology'!$A$25:$I$34,MATCH(D35,'Emission Factor Methodology'!$A$25:$I$25,0),0)),0)</f>
        <v>0.030000000000000027</v>
      </c>
      <c r="I35" s="43">
        <f t="shared" si="1"/>
        <v>0.1314000000000001</v>
      </c>
    </row>
    <row r="36" spans="1:9" ht="15">
      <c r="A36" s="3">
        <v>12059</v>
      </c>
      <c r="B36" s="5" t="s">
        <v>212</v>
      </c>
      <c r="C36" s="85" t="s">
        <v>12</v>
      </c>
      <c r="D36" s="85" t="s">
        <v>3</v>
      </c>
      <c r="E36" s="84">
        <f>24*365</f>
        <v>8760</v>
      </c>
      <c r="F36" s="44">
        <f>HLOOKUP(D36,'Emission Factor Methodology'!$B$6:$I$7,2,0)</f>
        <v>1</v>
      </c>
      <c r="G36" s="43">
        <f>IFERROR(VLOOKUP(C36,'Emission Factor Methodology'!$A$11:$I$21,MATCH(D36,'Emission Factor Methodology'!$A$11:$I$11,0),0),0)</f>
        <v>0.0088999999999999999</v>
      </c>
      <c r="H36" s="44">
        <f>IFERROR((1-VLOOKUP(C36,'Emission Factor Methodology'!$A$25:$I$34,MATCH(D36,'Emission Factor Methodology'!$A$25:$I$25,0),0)),0)</f>
        <v>0.030000000000000027</v>
      </c>
      <c r="I36" s="43">
        <f t="shared" si="1"/>
        <v>2.3389200000000021</v>
      </c>
    </row>
    <row r="37" spans="1:9" ht="15">
      <c r="A37" s="3">
        <v>12060</v>
      </c>
      <c r="B37" s="5" t="s">
        <v>240</v>
      </c>
      <c r="C37" s="85" t="s">
        <v>15</v>
      </c>
      <c r="D37" s="85" t="s">
        <v>3</v>
      </c>
      <c r="E37" s="84">
        <f>24*365</f>
        <v>8760</v>
      </c>
      <c r="F37" s="44">
        <f>HLOOKUP(D37,'Emission Factor Methodology'!$B$6:$I$7,2,0)</f>
        <v>1</v>
      </c>
      <c r="G37" s="43">
        <f>IFERROR(VLOOKUP(C37,'Emission Factor Methodology'!$A$11:$I$21,MATCH(D37,'Emission Factor Methodology'!$A$11:$I$11,0),0),0)</f>
        <v>0.00050000000000000001</v>
      </c>
      <c r="H37" s="44">
        <f>IFERROR((1-VLOOKUP(C37,'Emission Factor Methodology'!$A$25:$I$34,MATCH(D37,'Emission Factor Methodology'!$A$25:$I$25,0),0)),0)</f>
        <v>0.030000000000000027</v>
      </c>
      <c r="I37" s="43">
        <f t="shared" si="1"/>
        <v>0.1314000000000001</v>
      </c>
    </row>
    <row r="38" spans="1:9" ht="15">
      <c r="A38" s="3">
        <v>12061</v>
      </c>
      <c r="B38" s="5" t="s">
        <v>140</v>
      </c>
      <c r="C38" s="85" t="s">
        <v>15</v>
      </c>
      <c r="D38" s="85" t="s">
        <v>3</v>
      </c>
      <c r="E38" s="84">
        <f>24*365</f>
        <v>8760</v>
      </c>
      <c r="F38" s="44">
        <f>HLOOKUP(D38,'Emission Factor Methodology'!$B$6:$I$7,2,0)</f>
        <v>1</v>
      </c>
      <c r="G38" s="43">
        <f>IFERROR(VLOOKUP(C38,'Emission Factor Methodology'!$A$11:$I$21,MATCH(D38,'Emission Factor Methodology'!$A$11:$I$11,0),0),0)</f>
        <v>0.00050000000000000001</v>
      </c>
      <c r="H38" s="44">
        <f>IFERROR((1-VLOOKUP(C38,'Emission Factor Methodology'!$A$25:$I$34,MATCH(D38,'Emission Factor Methodology'!$A$25:$I$25,0),0)),0)</f>
        <v>0.030000000000000027</v>
      </c>
      <c r="I38" s="43">
        <f t="shared" si="1"/>
        <v>0.1314000000000001</v>
      </c>
    </row>
    <row r="39" spans="3:3" ht="15">
      <c r="C39" s="85" t="s">
        <v>223</v>
      </c>
    </row>
    <row r="40" spans="1:9" ht="15.75" customHeight="1">
      <c r="A40" s="135" t="s">
        <v>403</v>
      </c>
      <c r="B40" s="135"/>
      <c r="C40" s="135"/>
      <c r="D40" s="135"/>
      <c r="E40" s="135"/>
      <c r="F40" s="135"/>
      <c r="G40" s="135"/>
      <c r="H40" s="135"/>
      <c r="I40" s="135"/>
    </row>
    <row r="41" spans="3:3" ht="15">
      <c r="C41" s="85" t="s">
        <v>223</v>
      </c>
    </row>
    <row r="42" spans="3:3" ht="15">
      <c r="C42" s="85" t="s">
        <v>223</v>
      </c>
    </row>
    <row r="43" spans="3:3" ht="15">
      <c r="C43" s="85" t="s">
        <v>223</v>
      </c>
    </row>
    <row r="44" spans="3:3" ht="15">
      <c r="C44" s="85" t="s">
        <v>223</v>
      </c>
    </row>
    <row r="45" spans="3:3" ht="15">
      <c r="C45" s="85" t="s">
        <v>223</v>
      </c>
    </row>
    <row r="46" spans="3:3" ht="15">
      <c r="C46" s="85" t="s">
        <v>223</v>
      </c>
    </row>
    <row r="47" spans="3:3" ht="15">
      <c r="C47" s="85" t="s">
        <v>223</v>
      </c>
    </row>
    <row r="48" spans="3:3" ht="15">
      <c r="C48" s="85" t="s">
        <v>223</v>
      </c>
    </row>
    <row r="49" spans="3:3" ht="15">
      <c r="C49" s="85" t="s">
        <v>223</v>
      </c>
    </row>
    <row r="50" spans="3:3" ht="15">
      <c r="C50" s="85" t="s">
        <v>223</v>
      </c>
    </row>
    <row r="51" spans="3:3" ht="15">
      <c r="C51" s="85" t="s">
        <v>223</v>
      </c>
    </row>
    <row r="52" spans="3:3" ht="15">
      <c r="C52" s="85" t="s">
        <v>223</v>
      </c>
    </row>
    <row r="53" spans="3:3" ht="15">
      <c r="C53" s="85" t="s">
        <v>223</v>
      </c>
    </row>
    <row r="54" spans="3:3" ht="15">
      <c r="C54" s="85" t="s">
        <v>223</v>
      </c>
    </row>
    <row r="55" spans="3:3" ht="15">
      <c r="C55" s="85" t="s">
        <v>223</v>
      </c>
    </row>
    <row r="56" spans="3:3" ht="15">
      <c r="C56" s="85" t="s">
        <v>223</v>
      </c>
    </row>
    <row r="57" spans="3:3" ht="15">
      <c r="C57" s="85" t="s">
        <v>223</v>
      </c>
    </row>
    <row r="58" spans="3:3" ht="15">
      <c r="C58" s="85" t="s">
        <v>223</v>
      </c>
    </row>
    <row r="59" spans="3:3" ht="15">
      <c r="C59" s="85" t="s">
        <v>223</v>
      </c>
    </row>
    <row r="60" spans="3:3" ht="15">
      <c r="C60" s="85" t="s">
        <v>223</v>
      </c>
    </row>
    <row r="61" spans="3:3" ht="15">
      <c r="C61" s="85" t="s">
        <v>223</v>
      </c>
    </row>
    <row r="62" spans="3:3" ht="15">
      <c r="C62" s="85" t="s">
        <v>223</v>
      </c>
    </row>
    <row r="63" spans="3:3" ht="15">
      <c r="C63" s="85" t="s">
        <v>223</v>
      </c>
    </row>
    <row r="64" spans="3:3" ht="15">
      <c r="C64" s="85" t="s">
        <v>223</v>
      </c>
    </row>
    <row r="65" spans="3:3" ht="15">
      <c r="C65" s="85" t="s">
        <v>223</v>
      </c>
    </row>
    <row r="66" spans="3:3" ht="15">
      <c r="C66" s="85" t="s">
        <v>223</v>
      </c>
    </row>
    <row r="67" spans="3:3" ht="15">
      <c r="C67" s="85" t="s">
        <v>223</v>
      </c>
    </row>
    <row r="68" spans="3:3" ht="15">
      <c r="C68" s="85" t="s">
        <v>223</v>
      </c>
    </row>
    <row r="69" spans="3:3" ht="15">
      <c r="C69" s="85" t="s">
        <v>223</v>
      </c>
    </row>
    <row r="70" spans="3:3" ht="15">
      <c r="C70" s="85" t="s">
        <v>223</v>
      </c>
    </row>
    <row r="71" spans="3:3" ht="15">
      <c r="C71" s="85" t="s">
        <v>223</v>
      </c>
    </row>
    <row r="72" spans="3:3" ht="15">
      <c r="C72" s="85" t="s">
        <v>223</v>
      </c>
    </row>
    <row r="73" spans="3:3" ht="15">
      <c r="C73" s="85" t="s">
        <v>223</v>
      </c>
    </row>
    <row r="74" spans="3:3" ht="15">
      <c r="C74" s="85" t="s">
        <v>223</v>
      </c>
    </row>
    <row r="75" spans="3:3" ht="15">
      <c r="C75" s="85" t="s">
        <v>223</v>
      </c>
    </row>
    <row r="76" spans="3:3" ht="15">
      <c r="C76" s="85" t="s">
        <v>223</v>
      </c>
    </row>
    <row r="77" spans="3:3" ht="15">
      <c r="C77" s="85" t="s">
        <v>223</v>
      </c>
    </row>
    <row r="78" spans="3:3" ht="15">
      <c r="C78" s="85" t="s">
        <v>223</v>
      </c>
    </row>
    <row r="79" spans="3:3" ht="15">
      <c r="C79" s="85" t="s">
        <v>223</v>
      </c>
    </row>
    <row r="80" spans="3:3" ht="15">
      <c r="C80" s="85" t="s">
        <v>223</v>
      </c>
    </row>
    <row r="81" spans="3:3" ht="15">
      <c r="C81" s="85" t="s">
        <v>223</v>
      </c>
    </row>
    <row r="82" spans="3:3" ht="15">
      <c r="C82" s="85" t="s">
        <v>223</v>
      </c>
    </row>
    <row r="83" spans="3:3" ht="15">
      <c r="C83" s="85" t="s">
        <v>223</v>
      </c>
    </row>
    <row r="84" spans="3:3" ht="15">
      <c r="C84" s="85" t="s">
        <v>223</v>
      </c>
    </row>
    <row r="85" spans="3:3" ht="15">
      <c r="C85" s="85" t="s">
        <v>223</v>
      </c>
    </row>
    <row r="86" spans="3:3" ht="15">
      <c r="C86" s="85" t="s">
        <v>223</v>
      </c>
    </row>
    <row r="87" spans="3:3" ht="15">
      <c r="C87" s="85" t="s">
        <v>223</v>
      </c>
    </row>
  </sheetData>
  <mergeCells count="1">
    <mergeCell ref="A40:I40"/>
  </mergeCells>
  <pageMargins left="0.7" right="0.7" top="0.75" bottom="0.75" header="0.3" footer="0.3"/>
  <pageSetup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87C14A-8417-493F-AC40-18E9EBF4C676}">
  <dimension ref="A1:I165"/>
  <sheetViews>
    <sheetView workbookViewId="0" topLeftCell="A1">
      <selection pane="topLeft" activeCell="B2" sqref="B2"/>
    </sheetView>
  </sheetViews>
  <sheetFormatPr defaultColWidth="10.2842857142857" defaultRowHeight="15"/>
  <cols>
    <col min="1" max="1" width="10.7142857142857" style="62" customWidth="1"/>
    <col min="2" max="2" width="60.5714285714286" style="5" customWidth="1"/>
    <col min="3" max="4" width="23.5714285714286" style="85" customWidth="1"/>
    <col min="5" max="5" width="10.7142857142857" style="29" customWidth="1"/>
    <col min="6" max="6" width="10.7142857142857" style="97" customWidth="1"/>
    <col min="7" max="7" width="10.7142857142857" style="5" customWidth="1"/>
    <col min="8" max="8" width="10.7142857142857" style="74" customWidth="1"/>
    <col min="9" max="9" width="10.7142857142857" style="5" customWidth="1"/>
    <col min="10" max="16384" width="10.2857142857143" style="5"/>
  </cols>
  <sheetData>
    <row r="1" spans="1:4" ht="18.75">
      <c r="A1" s="59" t="str">
        <f>'List of Zones'!B25</f>
        <v>Zone 13</v>
      </c>
      <c r="B1" s="60" t="str">
        <f>'List of Zones'!C25</f>
        <v>Building # 1 Negative Air Ducting</v>
      </c>
      <c r="C1" s="61"/>
      <c r="D1" s="61"/>
    </row>
    <row r="2" spans="7:9" ht="15.75" customHeight="1">
      <c r="G2" s="33" t="s">
        <v>38</v>
      </c>
      <c r="H2" s="76"/>
      <c r="I2" s="34">
        <f>SUM(I4:I1000)</f>
        <v>0.0071978650271107896</v>
      </c>
    </row>
    <row r="3" spans="1:9" ht="45">
      <c r="A3" s="36" t="s">
        <v>39</v>
      </c>
      <c r="B3" s="36" t="s">
        <v>40</v>
      </c>
      <c r="C3" s="37" t="s">
        <v>41</v>
      </c>
      <c r="D3" s="37" t="s">
        <v>42</v>
      </c>
      <c r="E3" s="38" t="s">
        <v>43</v>
      </c>
      <c r="F3" s="98" t="s">
        <v>44</v>
      </c>
      <c r="G3" s="38" t="s">
        <v>45</v>
      </c>
      <c r="H3" s="38" t="s">
        <v>46</v>
      </c>
      <c r="I3" s="87" t="s">
        <v>47</v>
      </c>
    </row>
    <row r="4" spans="1:8" ht="15">
      <c r="A4" s="99"/>
      <c r="B4" s="27" t="s">
        <v>434</v>
      </c>
      <c r="C4" s="61" t="s">
        <v>223</v>
      </c>
      <c r="D4" s="61"/>
      <c r="E4" s="84"/>
      <c r="F4" s="100"/>
      <c r="H4" s="101"/>
    </row>
    <row r="5" spans="1:9" ht="15">
      <c r="A5" s="3">
        <v>13001</v>
      </c>
      <c r="B5" s="5" t="s">
        <v>435</v>
      </c>
      <c r="C5" s="85" t="s">
        <v>15</v>
      </c>
      <c r="D5" s="85" t="s">
        <v>407</v>
      </c>
      <c r="E5" s="84">
        <f t="shared" si="0" ref="E5:E68">24*365</f>
        <v>8760</v>
      </c>
      <c r="F5" s="100">
        <f>HLOOKUP(D5,'Emission Factor Methodology'!$B$6:$I$7,2,0)</f>
        <v>4.5308744960177957E-05</v>
      </c>
      <c r="G5" s="43">
        <f>IFERROR(VLOOKUP(C5,'Emission Factor Methodology'!$A$11:$I$21,MATCH(D5,'Emission Factor Methodology'!$A$11:$I$11,0),0),0)</f>
        <v>0.0038999999999999998</v>
      </c>
      <c r="H5" s="44">
        <f>IFERROR((1-VLOOKUP(C5,'Emission Factor Methodology'!$A$25:$I$34,MATCH(D5,'Emission Factor Methodology'!$A$25:$I$25,0),0)),0)</f>
        <v>0.030000000000000027</v>
      </c>
      <c r="I5" s="43">
        <f>E5*F5*G5*H5</f>
        <v>4.6437838884585626E-05</v>
      </c>
    </row>
    <row r="6" spans="1:9" ht="15">
      <c r="A6" s="3">
        <f t="shared" si="1" ref="A6:A69">A5+1</f>
        <v>13002</v>
      </c>
      <c r="B6" s="5" t="s">
        <v>436</v>
      </c>
      <c r="C6" s="85" t="s">
        <v>15</v>
      </c>
      <c r="D6" s="85" t="s">
        <v>407</v>
      </c>
      <c r="E6" s="84">
        <f t="shared" si="0"/>
        <v>8760</v>
      </c>
      <c r="F6" s="100">
        <f>HLOOKUP(D6,'Emission Factor Methodology'!$B$6:$I$7,2,0)</f>
        <v>4.5308744960177957E-05</v>
      </c>
      <c r="G6" s="43">
        <f>IFERROR(VLOOKUP(C6,'Emission Factor Methodology'!$A$11:$I$21,MATCH(D6,'Emission Factor Methodology'!$A$11:$I$11,0),0),0)</f>
        <v>0.0038999999999999998</v>
      </c>
      <c r="H6" s="44">
        <f>IFERROR((1-VLOOKUP(C6,'Emission Factor Methodology'!$A$25:$I$34,MATCH(D6,'Emission Factor Methodology'!$A$25:$I$25,0),0)),0)</f>
        <v>0.030000000000000027</v>
      </c>
      <c r="I6" s="43">
        <f t="shared" si="2" ref="I6:I69">E6*F6*G6*H6</f>
        <v>4.6437838884585626E-05</v>
      </c>
    </row>
    <row r="7" spans="1:9" ht="15">
      <c r="A7" s="3">
        <f t="shared" si="1"/>
        <v>13003</v>
      </c>
      <c r="B7" s="5" t="s">
        <v>437</v>
      </c>
      <c r="C7" s="85" t="s">
        <v>15</v>
      </c>
      <c r="D7" s="85" t="s">
        <v>407</v>
      </c>
      <c r="E7" s="84">
        <f t="shared" si="0"/>
        <v>8760</v>
      </c>
      <c r="F7" s="100">
        <f>HLOOKUP(D7,'Emission Factor Methodology'!$B$6:$I$7,2,0)</f>
        <v>4.5308744960177957E-05</v>
      </c>
      <c r="G7" s="43">
        <f>IFERROR(VLOOKUP(C7,'Emission Factor Methodology'!$A$11:$I$21,MATCH(D7,'Emission Factor Methodology'!$A$11:$I$11,0),0),0)</f>
        <v>0.0038999999999999998</v>
      </c>
      <c r="H7" s="44">
        <f>IFERROR((1-VLOOKUP(C7,'Emission Factor Methodology'!$A$25:$I$34,MATCH(D7,'Emission Factor Methodology'!$A$25:$I$25,0),0)),0)</f>
        <v>0.030000000000000027</v>
      </c>
      <c r="I7" s="43">
        <f t="shared" si="2"/>
        <v>4.6437838884585626E-05</v>
      </c>
    </row>
    <row r="8" spans="1:9" ht="15">
      <c r="A8" s="3">
        <f t="shared" si="1"/>
        <v>13004</v>
      </c>
      <c r="B8" s="5" t="s">
        <v>438</v>
      </c>
      <c r="C8" s="85" t="s">
        <v>15</v>
      </c>
      <c r="D8" s="85" t="s">
        <v>407</v>
      </c>
      <c r="E8" s="84">
        <f t="shared" si="0"/>
        <v>8760</v>
      </c>
      <c r="F8" s="100">
        <f>HLOOKUP(D8,'Emission Factor Methodology'!$B$6:$I$7,2,0)</f>
        <v>4.5308744960177957E-05</v>
      </c>
      <c r="G8" s="43">
        <f>IFERROR(VLOOKUP(C8,'Emission Factor Methodology'!$A$11:$I$21,MATCH(D8,'Emission Factor Methodology'!$A$11:$I$11,0),0),0)</f>
        <v>0.0038999999999999998</v>
      </c>
      <c r="H8" s="44">
        <f>IFERROR((1-VLOOKUP(C8,'Emission Factor Methodology'!$A$25:$I$34,MATCH(D8,'Emission Factor Methodology'!$A$25:$I$25,0),0)),0)</f>
        <v>0.030000000000000027</v>
      </c>
      <c r="I8" s="43">
        <f t="shared" si="2"/>
        <v>4.6437838884585626E-05</v>
      </c>
    </row>
    <row r="9" spans="1:9" ht="15">
      <c r="A9" s="3">
        <f t="shared" si="1"/>
        <v>13005</v>
      </c>
      <c r="B9" s="5" t="s">
        <v>437</v>
      </c>
      <c r="C9" s="85" t="s">
        <v>15</v>
      </c>
      <c r="D9" s="85" t="s">
        <v>407</v>
      </c>
      <c r="E9" s="84">
        <f t="shared" si="0"/>
        <v>8760</v>
      </c>
      <c r="F9" s="100">
        <f>HLOOKUP(D9,'Emission Factor Methodology'!$B$6:$I$7,2,0)</f>
        <v>4.5308744960177957E-05</v>
      </c>
      <c r="G9" s="43">
        <f>IFERROR(VLOOKUP(C9,'Emission Factor Methodology'!$A$11:$I$21,MATCH(D9,'Emission Factor Methodology'!$A$11:$I$11,0),0),0)</f>
        <v>0.0038999999999999998</v>
      </c>
      <c r="H9" s="44">
        <f>IFERROR((1-VLOOKUP(C9,'Emission Factor Methodology'!$A$25:$I$34,MATCH(D9,'Emission Factor Methodology'!$A$25:$I$25,0),0)),0)</f>
        <v>0.030000000000000027</v>
      </c>
      <c r="I9" s="43">
        <f t="shared" si="2"/>
        <v>4.6437838884585626E-05</v>
      </c>
    </row>
    <row r="10" spans="1:9" ht="15">
      <c r="A10" s="3">
        <f t="shared" si="1"/>
        <v>13006</v>
      </c>
      <c r="B10" s="5" t="s">
        <v>438</v>
      </c>
      <c r="C10" s="85" t="s">
        <v>15</v>
      </c>
      <c r="D10" s="85" t="s">
        <v>407</v>
      </c>
      <c r="E10" s="84">
        <f t="shared" si="0"/>
        <v>8760</v>
      </c>
      <c r="F10" s="100">
        <f>HLOOKUP(D10,'Emission Factor Methodology'!$B$6:$I$7,2,0)</f>
        <v>4.5308744960177957E-05</v>
      </c>
      <c r="G10" s="43">
        <f>IFERROR(VLOOKUP(C10,'Emission Factor Methodology'!$A$11:$I$21,MATCH(D10,'Emission Factor Methodology'!$A$11:$I$11,0),0),0)</f>
        <v>0.0038999999999999998</v>
      </c>
      <c r="H10" s="44">
        <f>IFERROR((1-VLOOKUP(C10,'Emission Factor Methodology'!$A$25:$I$34,MATCH(D10,'Emission Factor Methodology'!$A$25:$I$25,0),0)),0)</f>
        <v>0.030000000000000027</v>
      </c>
      <c r="I10" s="43">
        <f t="shared" si="2"/>
        <v>4.6437838884585626E-05</v>
      </c>
    </row>
    <row r="11" spans="1:9" ht="15">
      <c r="A11" s="3">
        <f t="shared" si="1"/>
        <v>13007</v>
      </c>
      <c r="B11" s="5" t="s">
        <v>439</v>
      </c>
      <c r="C11" s="85" t="s">
        <v>15</v>
      </c>
      <c r="D11" s="85" t="s">
        <v>407</v>
      </c>
      <c r="E11" s="84">
        <f t="shared" si="0"/>
        <v>8760</v>
      </c>
      <c r="F11" s="100">
        <f>HLOOKUP(D11,'Emission Factor Methodology'!$B$6:$I$7,2,0)</f>
        <v>4.5308744960177957E-05</v>
      </c>
      <c r="G11" s="43">
        <f>IFERROR(VLOOKUP(C11,'Emission Factor Methodology'!$A$11:$I$21,MATCH(D11,'Emission Factor Methodology'!$A$11:$I$11,0),0),0)</f>
        <v>0.0038999999999999998</v>
      </c>
      <c r="H11" s="44">
        <f>IFERROR((1-VLOOKUP(C11,'Emission Factor Methodology'!$A$25:$I$34,MATCH(D11,'Emission Factor Methodology'!$A$25:$I$25,0),0)),0)</f>
        <v>0.030000000000000027</v>
      </c>
      <c r="I11" s="43">
        <f t="shared" si="2"/>
        <v>4.6437838884585626E-05</v>
      </c>
    </row>
    <row r="12" spans="1:9" ht="15">
      <c r="A12" s="3">
        <f t="shared" si="1"/>
        <v>13008</v>
      </c>
      <c r="B12" s="5" t="s">
        <v>440</v>
      </c>
      <c r="C12" s="85" t="s">
        <v>15</v>
      </c>
      <c r="D12" s="85" t="s">
        <v>407</v>
      </c>
      <c r="E12" s="84">
        <f t="shared" si="0"/>
        <v>8760</v>
      </c>
      <c r="F12" s="100">
        <f>HLOOKUP(D12,'Emission Factor Methodology'!$B$6:$I$7,2,0)</f>
        <v>4.5308744960177957E-05</v>
      </c>
      <c r="G12" s="43">
        <f>IFERROR(VLOOKUP(C12,'Emission Factor Methodology'!$A$11:$I$21,MATCH(D12,'Emission Factor Methodology'!$A$11:$I$11,0),0),0)</f>
        <v>0.0038999999999999998</v>
      </c>
      <c r="H12" s="44">
        <f>IFERROR((1-VLOOKUP(C12,'Emission Factor Methodology'!$A$25:$I$34,MATCH(D12,'Emission Factor Methodology'!$A$25:$I$25,0),0)),0)</f>
        <v>0.030000000000000027</v>
      </c>
      <c r="I12" s="43">
        <f t="shared" si="2"/>
        <v>4.6437838884585626E-05</v>
      </c>
    </row>
    <row r="13" spans="1:9" ht="15">
      <c r="A13" s="3">
        <f t="shared" si="1"/>
        <v>13009</v>
      </c>
      <c r="B13" s="5" t="s">
        <v>441</v>
      </c>
      <c r="C13" s="85" t="s">
        <v>15</v>
      </c>
      <c r="D13" s="85" t="s">
        <v>407</v>
      </c>
      <c r="E13" s="84">
        <f t="shared" si="0"/>
        <v>8760</v>
      </c>
      <c r="F13" s="100">
        <f>HLOOKUP(D13,'Emission Factor Methodology'!$B$6:$I$7,2,0)</f>
        <v>4.5308744960177957E-05</v>
      </c>
      <c r="G13" s="43">
        <f>IFERROR(VLOOKUP(C13,'Emission Factor Methodology'!$A$11:$I$21,MATCH(D13,'Emission Factor Methodology'!$A$11:$I$11,0),0),0)</f>
        <v>0.0038999999999999998</v>
      </c>
      <c r="H13" s="44">
        <f>IFERROR((1-VLOOKUP(C13,'Emission Factor Methodology'!$A$25:$I$34,MATCH(D13,'Emission Factor Methodology'!$A$25:$I$25,0),0)),0)</f>
        <v>0.030000000000000027</v>
      </c>
      <c r="I13" s="43">
        <f t="shared" si="2"/>
        <v>4.6437838884585626E-05</v>
      </c>
    </row>
    <row r="14" spans="1:9" ht="15">
      <c r="A14" s="3">
        <f t="shared" si="1"/>
        <v>13010</v>
      </c>
      <c r="B14" s="5" t="s">
        <v>437</v>
      </c>
      <c r="C14" s="85" t="s">
        <v>15</v>
      </c>
      <c r="D14" s="85" t="s">
        <v>407</v>
      </c>
      <c r="E14" s="84">
        <f t="shared" si="0"/>
        <v>8760</v>
      </c>
      <c r="F14" s="100">
        <f>HLOOKUP(D14,'Emission Factor Methodology'!$B$6:$I$7,2,0)</f>
        <v>4.5308744960177957E-05</v>
      </c>
      <c r="G14" s="43">
        <f>IFERROR(VLOOKUP(C14,'Emission Factor Methodology'!$A$11:$I$21,MATCH(D14,'Emission Factor Methodology'!$A$11:$I$11,0),0),0)</f>
        <v>0.0038999999999999998</v>
      </c>
      <c r="H14" s="44">
        <f>IFERROR((1-VLOOKUP(C14,'Emission Factor Methodology'!$A$25:$I$34,MATCH(D14,'Emission Factor Methodology'!$A$25:$I$25,0),0)),0)</f>
        <v>0.030000000000000027</v>
      </c>
      <c r="I14" s="43">
        <f t="shared" si="2"/>
        <v>4.6437838884585626E-05</v>
      </c>
    </row>
    <row r="15" spans="1:9" ht="15">
      <c r="A15" s="3">
        <f t="shared" si="1"/>
        <v>13011</v>
      </c>
      <c r="B15" s="5" t="s">
        <v>438</v>
      </c>
      <c r="C15" s="85" t="s">
        <v>15</v>
      </c>
      <c r="D15" s="85" t="s">
        <v>407</v>
      </c>
      <c r="E15" s="84">
        <f t="shared" si="0"/>
        <v>8760</v>
      </c>
      <c r="F15" s="100">
        <f>HLOOKUP(D15,'Emission Factor Methodology'!$B$6:$I$7,2,0)</f>
        <v>4.5308744960177957E-05</v>
      </c>
      <c r="G15" s="43">
        <f>IFERROR(VLOOKUP(C15,'Emission Factor Methodology'!$A$11:$I$21,MATCH(D15,'Emission Factor Methodology'!$A$11:$I$11,0),0),0)</f>
        <v>0.0038999999999999998</v>
      </c>
      <c r="H15" s="44">
        <f>IFERROR((1-VLOOKUP(C15,'Emission Factor Methodology'!$A$25:$I$34,MATCH(D15,'Emission Factor Methodology'!$A$25:$I$25,0),0)),0)</f>
        <v>0.030000000000000027</v>
      </c>
      <c r="I15" s="43">
        <f t="shared" si="2"/>
        <v>4.6437838884585626E-05</v>
      </c>
    </row>
    <row r="16" spans="1:9" ht="15">
      <c r="A16" s="3">
        <f t="shared" si="1"/>
        <v>13012</v>
      </c>
      <c r="B16" s="5" t="s">
        <v>442</v>
      </c>
      <c r="C16" s="85" t="s">
        <v>15</v>
      </c>
      <c r="D16" s="85" t="s">
        <v>407</v>
      </c>
      <c r="E16" s="84">
        <f t="shared" si="0"/>
        <v>8760</v>
      </c>
      <c r="F16" s="100">
        <f>HLOOKUP(D16,'Emission Factor Methodology'!$B$6:$I$7,2,0)</f>
        <v>4.5308744960177957E-05</v>
      </c>
      <c r="G16" s="43">
        <f>IFERROR(VLOOKUP(C16,'Emission Factor Methodology'!$A$11:$I$21,MATCH(D16,'Emission Factor Methodology'!$A$11:$I$11,0),0),0)</f>
        <v>0.0038999999999999998</v>
      </c>
      <c r="H16" s="44">
        <f>IFERROR((1-VLOOKUP(C16,'Emission Factor Methodology'!$A$25:$I$34,MATCH(D16,'Emission Factor Methodology'!$A$25:$I$25,0),0)),0)</f>
        <v>0.030000000000000027</v>
      </c>
      <c r="I16" s="43">
        <f t="shared" si="2"/>
        <v>4.6437838884585626E-05</v>
      </c>
    </row>
    <row r="17" spans="1:9" ht="15">
      <c r="A17" s="3">
        <f t="shared" si="1"/>
        <v>13013</v>
      </c>
      <c r="B17" s="5" t="s">
        <v>441</v>
      </c>
      <c r="C17" s="85" t="s">
        <v>15</v>
      </c>
      <c r="D17" s="85" t="s">
        <v>407</v>
      </c>
      <c r="E17" s="84">
        <f t="shared" si="0"/>
        <v>8760</v>
      </c>
      <c r="F17" s="100">
        <f>HLOOKUP(D17,'Emission Factor Methodology'!$B$6:$I$7,2,0)</f>
        <v>4.5308744960177957E-05</v>
      </c>
      <c r="G17" s="43">
        <f>IFERROR(VLOOKUP(C17,'Emission Factor Methodology'!$A$11:$I$21,MATCH(D17,'Emission Factor Methodology'!$A$11:$I$11,0),0),0)</f>
        <v>0.0038999999999999998</v>
      </c>
      <c r="H17" s="44">
        <f>IFERROR((1-VLOOKUP(C17,'Emission Factor Methodology'!$A$25:$I$34,MATCH(D17,'Emission Factor Methodology'!$A$25:$I$25,0),0)),0)</f>
        <v>0.030000000000000027</v>
      </c>
      <c r="I17" s="43">
        <f t="shared" si="2"/>
        <v>4.6437838884585626E-05</v>
      </c>
    </row>
    <row r="18" spans="1:9" ht="15">
      <c r="A18" s="3">
        <f t="shared" si="1"/>
        <v>13014</v>
      </c>
      <c r="B18" s="5" t="s">
        <v>439</v>
      </c>
      <c r="C18" s="85" t="s">
        <v>15</v>
      </c>
      <c r="D18" s="85" t="s">
        <v>407</v>
      </c>
      <c r="E18" s="84">
        <f t="shared" si="0"/>
        <v>8760</v>
      </c>
      <c r="F18" s="100">
        <f>HLOOKUP(D18,'Emission Factor Methodology'!$B$6:$I$7,2,0)</f>
        <v>4.5308744960177957E-05</v>
      </c>
      <c r="G18" s="43">
        <f>IFERROR(VLOOKUP(C18,'Emission Factor Methodology'!$A$11:$I$21,MATCH(D18,'Emission Factor Methodology'!$A$11:$I$11,0),0),0)</f>
        <v>0.0038999999999999998</v>
      </c>
      <c r="H18" s="44">
        <f>IFERROR((1-VLOOKUP(C18,'Emission Factor Methodology'!$A$25:$I$34,MATCH(D18,'Emission Factor Methodology'!$A$25:$I$25,0),0)),0)</f>
        <v>0.030000000000000027</v>
      </c>
      <c r="I18" s="43">
        <f t="shared" si="2"/>
        <v>4.6437838884585626E-05</v>
      </c>
    </row>
    <row r="19" spans="1:9" ht="15">
      <c r="A19" s="3">
        <f t="shared" si="1"/>
        <v>13015</v>
      </c>
      <c r="B19" s="5" t="s">
        <v>443</v>
      </c>
      <c r="C19" s="85" t="s">
        <v>15</v>
      </c>
      <c r="D19" s="85" t="s">
        <v>407</v>
      </c>
      <c r="E19" s="84">
        <f t="shared" si="0"/>
        <v>8760</v>
      </c>
      <c r="F19" s="100">
        <f>HLOOKUP(D19,'Emission Factor Methodology'!$B$6:$I$7,2,0)</f>
        <v>4.5308744960177957E-05</v>
      </c>
      <c r="G19" s="43">
        <f>IFERROR(VLOOKUP(C19,'Emission Factor Methodology'!$A$11:$I$21,MATCH(D19,'Emission Factor Methodology'!$A$11:$I$11,0),0),0)</f>
        <v>0.0038999999999999998</v>
      </c>
      <c r="H19" s="44">
        <f>IFERROR((1-VLOOKUP(C19,'Emission Factor Methodology'!$A$25:$I$34,MATCH(D19,'Emission Factor Methodology'!$A$25:$I$25,0),0)),0)</f>
        <v>0.030000000000000027</v>
      </c>
      <c r="I19" s="43">
        <f t="shared" si="2"/>
        <v>4.6437838884585626E-05</v>
      </c>
    </row>
    <row r="20" spans="1:9" ht="15">
      <c r="A20" s="3">
        <f t="shared" si="1"/>
        <v>13016</v>
      </c>
      <c r="B20" s="5" t="s">
        <v>444</v>
      </c>
      <c r="C20" s="85" t="s">
        <v>15</v>
      </c>
      <c r="D20" s="85" t="s">
        <v>407</v>
      </c>
      <c r="E20" s="84">
        <f t="shared" si="0"/>
        <v>8760</v>
      </c>
      <c r="F20" s="100">
        <f>HLOOKUP(D20,'Emission Factor Methodology'!$B$6:$I$7,2,0)</f>
        <v>4.5308744960177957E-05</v>
      </c>
      <c r="G20" s="43">
        <f>IFERROR(VLOOKUP(C20,'Emission Factor Methodology'!$A$11:$I$21,MATCH(D20,'Emission Factor Methodology'!$A$11:$I$11,0),0),0)</f>
        <v>0.0038999999999999998</v>
      </c>
      <c r="H20" s="44">
        <f>IFERROR((1-VLOOKUP(C20,'Emission Factor Methodology'!$A$25:$I$34,MATCH(D20,'Emission Factor Methodology'!$A$25:$I$25,0),0)),0)</f>
        <v>0.030000000000000027</v>
      </c>
      <c r="I20" s="43">
        <f t="shared" si="2"/>
        <v>4.6437838884585626E-05</v>
      </c>
    </row>
    <row r="21" spans="1:9" ht="15">
      <c r="A21" s="3">
        <f t="shared" si="1"/>
        <v>13017</v>
      </c>
      <c r="B21" s="5" t="s">
        <v>440</v>
      </c>
      <c r="C21" s="85" t="s">
        <v>15</v>
      </c>
      <c r="D21" s="85" t="s">
        <v>407</v>
      </c>
      <c r="E21" s="84">
        <f t="shared" si="0"/>
        <v>8760</v>
      </c>
      <c r="F21" s="100">
        <f>HLOOKUP(D21,'Emission Factor Methodology'!$B$6:$I$7,2,0)</f>
        <v>4.5308744960177957E-05</v>
      </c>
      <c r="G21" s="43">
        <f>IFERROR(VLOOKUP(C21,'Emission Factor Methodology'!$A$11:$I$21,MATCH(D21,'Emission Factor Methodology'!$A$11:$I$11,0),0),0)</f>
        <v>0.0038999999999999998</v>
      </c>
      <c r="H21" s="44">
        <f>IFERROR((1-VLOOKUP(C21,'Emission Factor Methodology'!$A$25:$I$34,MATCH(D21,'Emission Factor Methodology'!$A$25:$I$25,0),0)),0)</f>
        <v>0.030000000000000027</v>
      </c>
      <c r="I21" s="43">
        <f t="shared" si="2"/>
        <v>4.6437838884585626E-05</v>
      </c>
    </row>
    <row r="22" spans="1:9" ht="15">
      <c r="A22" s="3">
        <f t="shared" si="1"/>
        <v>13018</v>
      </c>
      <c r="B22" s="5" t="s">
        <v>441</v>
      </c>
      <c r="C22" s="85" t="s">
        <v>15</v>
      </c>
      <c r="D22" s="85" t="s">
        <v>407</v>
      </c>
      <c r="E22" s="84">
        <f t="shared" si="0"/>
        <v>8760</v>
      </c>
      <c r="F22" s="100">
        <f>HLOOKUP(D22,'Emission Factor Methodology'!$B$6:$I$7,2,0)</f>
        <v>4.5308744960177957E-05</v>
      </c>
      <c r="G22" s="43">
        <f>IFERROR(VLOOKUP(C22,'Emission Factor Methodology'!$A$11:$I$21,MATCH(D22,'Emission Factor Methodology'!$A$11:$I$11,0),0),0)</f>
        <v>0.0038999999999999998</v>
      </c>
      <c r="H22" s="44">
        <f>IFERROR((1-VLOOKUP(C22,'Emission Factor Methodology'!$A$25:$I$34,MATCH(D22,'Emission Factor Methodology'!$A$25:$I$25,0),0)),0)</f>
        <v>0.030000000000000027</v>
      </c>
      <c r="I22" s="43">
        <f t="shared" si="2"/>
        <v>4.6437838884585626E-05</v>
      </c>
    </row>
    <row r="23" spans="1:9" ht="15">
      <c r="A23" s="3">
        <f t="shared" si="1"/>
        <v>13019</v>
      </c>
      <c r="B23" s="5" t="s">
        <v>437</v>
      </c>
      <c r="C23" s="85" t="s">
        <v>15</v>
      </c>
      <c r="D23" s="85" t="s">
        <v>407</v>
      </c>
      <c r="E23" s="84">
        <f t="shared" si="0"/>
        <v>8760</v>
      </c>
      <c r="F23" s="100">
        <f>HLOOKUP(D23,'Emission Factor Methodology'!$B$6:$I$7,2,0)</f>
        <v>4.5308744960177957E-05</v>
      </c>
      <c r="G23" s="43">
        <f>IFERROR(VLOOKUP(C23,'Emission Factor Methodology'!$A$11:$I$21,MATCH(D23,'Emission Factor Methodology'!$A$11:$I$11,0),0),0)</f>
        <v>0.0038999999999999998</v>
      </c>
      <c r="H23" s="44">
        <f>IFERROR((1-VLOOKUP(C23,'Emission Factor Methodology'!$A$25:$I$34,MATCH(D23,'Emission Factor Methodology'!$A$25:$I$25,0),0)),0)</f>
        <v>0.030000000000000027</v>
      </c>
      <c r="I23" s="43">
        <f t="shared" si="2"/>
        <v>4.6437838884585626E-05</v>
      </c>
    </row>
    <row r="24" spans="1:9" ht="15">
      <c r="A24" s="3">
        <f t="shared" si="1"/>
        <v>13020</v>
      </c>
      <c r="B24" s="5" t="s">
        <v>438</v>
      </c>
      <c r="C24" s="85" t="s">
        <v>15</v>
      </c>
      <c r="D24" s="85" t="s">
        <v>407</v>
      </c>
      <c r="E24" s="84">
        <f t="shared" si="0"/>
        <v>8760</v>
      </c>
      <c r="F24" s="100">
        <f>HLOOKUP(D24,'Emission Factor Methodology'!$B$6:$I$7,2,0)</f>
        <v>4.5308744960177957E-05</v>
      </c>
      <c r="G24" s="43">
        <f>IFERROR(VLOOKUP(C24,'Emission Factor Methodology'!$A$11:$I$21,MATCH(D24,'Emission Factor Methodology'!$A$11:$I$11,0),0),0)</f>
        <v>0.0038999999999999998</v>
      </c>
      <c r="H24" s="44">
        <f>IFERROR((1-VLOOKUP(C24,'Emission Factor Methodology'!$A$25:$I$34,MATCH(D24,'Emission Factor Methodology'!$A$25:$I$25,0),0)),0)</f>
        <v>0.030000000000000027</v>
      </c>
      <c r="I24" s="43">
        <f t="shared" si="2"/>
        <v>4.6437838884585626E-05</v>
      </c>
    </row>
    <row r="25" spans="1:9" ht="15">
      <c r="A25" s="3">
        <f t="shared" si="1"/>
        <v>13021</v>
      </c>
      <c r="B25" s="5" t="s">
        <v>445</v>
      </c>
      <c r="C25" s="85" t="s">
        <v>15</v>
      </c>
      <c r="D25" s="85" t="s">
        <v>407</v>
      </c>
      <c r="E25" s="84">
        <f t="shared" si="0"/>
        <v>8760</v>
      </c>
      <c r="F25" s="100">
        <f>HLOOKUP(D25,'Emission Factor Methodology'!$B$6:$I$7,2,0)</f>
        <v>4.5308744960177957E-05</v>
      </c>
      <c r="G25" s="43">
        <f>IFERROR(VLOOKUP(C25,'Emission Factor Methodology'!$A$11:$I$21,MATCH(D25,'Emission Factor Methodology'!$A$11:$I$11,0),0),0)</f>
        <v>0.0038999999999999998</v>
      </c>
      <c r="H25" s="44">
        <f>IFERROR((1-VLOOKUP(C25,'Emission Factor Methodology'!$A$25:$I$34,MATCH(D25,'Emission Factor Methodology'!$A$25:$I$25,0),0)),0)</f>
        <v>0.030000000000000027</v>
      </c>
      <c r="I25" s="43">
        <f t="shared" si="2"/>
        <v>4.6437838884585626E-05</v>
      </c>
    </row>
    <row r="26" spans="1:9" ht="15">
      <c r="A26" s="3">
        <f t="shared" si="1"/>
        <v>13022</v>
      </c>
      <c r="B26" s="5" t="s">
        <v>441</v>
      </c>
      <c r="C26" s="85" t="s">
        <v>15</v>
      </c>
      <c r="D26" s="85" t="s">
        <v>407</v>
      </c>
      <c r="E26" s="84">
        <f t="shared" si="0"/>
        <v>8760</v>
      </c>
      <c r="F26" s="100">
        <f>HLOOKUP(D26,'Emission Factor Methodology'!$B$6:$I$7,2,0)</f>
        <v>4.5308744960177957E-05</v>
      </c>
      <c r="G26" s="43">
        <f>IFERROR(VLOOKUP(C26,'Emission Factor Methodology'!$A$11:$I$21,MATCH(D26,'Emission Factor Methodology'!$A$11:$I$11,0),0),0)</f>
        <v>0.0038999999999999998</v>
      </c>
      <c r="H26" s="44">
        <f>IFERROR((1-VLOOKUP(C26,'Emission Factor Methodology'!$A$25:$I$34,MATCH(D26,'Emission Factor Methodology'!$A$25:$I$25,0),0)),0)</f>
        <v>0.030000000000000027</v>
      </c>
      <c r="I26" s="43">
        <f t="shared" si="2"/>
        <v>4.6437838884585626E-05</v>
      </c>
    </row>
    <row r="27" spans="1:9" ht="15">
      <c r="A27" s="3">
        <f t="shared" si="1"/>
        <v>13023</v>
      </c>
      <c r="B27" s="5" t="s">
        <v>437</v>
      </c>
      <c r="C27" s="85" t="s">
        <v>15</v>
      </c>
      <c r="D27" s="85" t="s">
        <v>407</v>
      </c>
      <c r="E27" s="84">
        <f t="shared" si="0"/>
        <v>8760</v>
      </c>
      <c r="F27" s="100">
        <f>HLOOKUP(D27,'Emission Factor Methodology'!$B$6:$I$7,2,0)</f>
        <v>4.5308744960177957E-05</v>
      </c>
      <c r="G27" s="43">
        <f>IFERROR(VLOOKUP(C27,'Emission Factor Methodology'!$A$11:$I$21,MATCH(D27,'Emission Factor Methodology'!$A$11:$I$11,0),0),0)</f>
        <v>0.0038999999999999998</v>
      </c>
      <c r="H27" s="44">
        <f>IFERROR((1-VLOOKUP(C27,'Emission Factor Methodology'!$A$25:$I$34,MATCH(D27,'Emission Factor Methodology'!$A$25:$I$25,0),0)),0)</f>
        <v>0.030000000000000027</v>
      </c>
      <c r="I27" s="43">
        <f t="shared" si="2"/>
        <v>4.6437838884585626E-05</v>
      </c>
    </row>
    <row r="28" spans="1:9" ht="15">
      <c r="A28" s="3">
        <f t="shared" si="1"/>
        <v>13024</v>
      </c>
      <c r="B28" s="5" t="s">
        <v>446</v>
      </c>
      <c r="C28" s="85" t="s">
        <v>15</v>
      </c>
      <c r="D28" s="85" t="s">
        <v>407</v>
      </c>
      <c r="E28" s="84">
        <f t="shared" si="0"/>
        <v>8760</v>
      </c>
      <c r="F28" s="100">
        <f>HLOOKUP(D28,'Emission Factor Methodology'!$B$6:$I$7,2,0)</f>
        <v>4.5308744960177957E-05</v>
      </c>
      <c r="G28" s="43">
        <f>IFERROR(VLOOKUP(C28,'Emission Factor Methodology'!$A$11:$I$21,MATCH(D28,'Emission Factor Methodology'!$A$11:$I$11,0),0),0)</f>
        <v>0.0038999999999999998</v>
      </c>
      <c r="H28" s="44">
        <f>IFERROR((1-VLOOKUP(C28,'Emission Factor Methodology'!$A$25:$I$34,MATCH(D28,'Emission Factor Methodology'!$A$25:$I$25,0),0)),0)</f>
        <v>0.030000000000000027</v>
      </c>
      <c r="I28" s="43">
        <f t="shared" si="2"/>
        <v>4.6437838884585626E-05</v>
      </c>
    </row>
    <row r="29" spans="1:9" ht="15">
      <c r="A29" s="3">
        <f t="shared" si="1"/>
        <v>13025</v>
      </c>
      <c r="B29" s="5" t="s">
        <v>444</v>
      </c>
      <c r="C29" s="85" t="s">
        <v>15</v>
      </c>
      <c r="D29" s="85" t="s">
        <v>407</v>
      </c>
      <c r="E29" s="84">
        <f t="shared" si="0"/>
        <v>8760</v>
      </c>
      <c r="F29" s="100">
        <f>HLOOKUP(D29,'Emission Factor Methodology'!$B$6:$I$7,2,0)</f>
        <v>4.5308744960177957E-05</v>
      </c>
      <c r="G29" s="43">
        <f>IFERROR(VLOOKUP(C29,'Emission Factor Methodology'!$A$11:$I$21,MATCH(D29,'Emission Factor Methodology'!$A$11:$I$11,0),0),0)</f>
        <v>0.0038999999999999998</v>
      </c>
      <c r="H29" s="44">
        <f>IFERROR((1-VLOOKUP(C29,'Emission Factor Methodology'!$A$25:$I$34,MATCH(D29,'Emission Factor Methodology'!$A$25:$I$25,0),0)),0)</f>
        <v>0.030000000000000027</v>
      </c>
      <c r="I29" s="43">
        <f t="shared" si="2"/>
        <v>4.6437838884585626E-05</v>
      </c>
    </row>
    <row r="30" spans="1:9" ht="15">
      <c r="A30" s="3">
        <f t="shared" si="1"/>
        <v>13026</v>
      </c>
      <c r="B30" s="5" t="s">
        <v>440</v>
      </c>
      <c r="C30" s="85" t="s">
        <v>15</v>
      </c>
      <c r="D30" s="85" t="s">
        <v>407</v>
      </c>
      <c r="E30" s="84">
        <f t="shared" si="0"/>
        <v>8760</v>
      </c>
      <c r="F30" s="100">
        <f>HLOOKUP(D30,'Emission Factor Methodology'!$B$6:$I$7,2,0)</f>
        <v>4.5308744960177957E-05</v>
      </c>
      <c r="G30" s="43">
        <f>IFERROR(VLOOKUP(C30,'Emission Factor Methodology'!$A$11:$I$21,MATCH(D30,'Emission Factor Methodology'!$A$11:$I$11,0),0),0)</f>
        <v>0.0038999999999999998</v>
      </c>
      <c r="H30" s="44">
        <f>IFERROR((1-VLOOKUP(C30,'Emission Factor Methodology'!$A$25:$I$34,MATCH(D30,'Emission Factor Methodology'!$A$25:$I$25,0),0)),0)</f>
        <v>0.030000000000000027</v>
      </c>
      <c r="I30" s="43">
        <f t="shared" si="2"/>
        <v>4.6437838884585626E-05</v>
      </c>
    </row>
    <row r="31" spans="1:9" ht="15">
      <c r="A31" s="3">
        <f t="shared" si="1"/>
        <v>13027</v>
      </c>
      <c r="B31" s="5" t="s">
        <v>447</v>
      </c>
      <c r="C31" s="85" t="s">
        <v>15</v>
      </c>
      <c r="D31" s="85" t="s">
        <v>407</v>
      </c>
      <c r="E31" s="84">
        <f t="shared" si="0"/>
        <v>8760</v>
      </c>
      <c r="F31" s="100">
        <f>HLOOKUP(D31,'Emission Factor Methodology'!$B$6:$I$7,2,0)</f>
        <v>4.5308744960177957E-05</v>
      </c>
      <c r="G31" s="43">
        <f>IFERROR(VLOOKUP(C31,'Emission Factor Methodology'!$A$11:$I$21,MATCH(D31,'Emission Factor Methodology'!$A$11:$I$11,0),0),0)</f>
        <v>0.0038999999999999998</v>
      </c>
      <c r="H31" s="44">
        <f>IFERROR((1-VLOOKUP(C31,'Emission Factor Methodology'!$A$25:$I$34,MATCH(D31,'Emission Factor Methodology'!$A$25:$I$25,0),0)),0)</f>
        <v>0.030000000000000027</v>
      </c>
      <c r="I31" s="43">
        <f t="shared" si="2"/>
        <v>4.6437838884585626E-05</v>
      </c>
    </row>
    <row r="32" spans="1:9" ht="15">
      <c r="A32" s="3">
        <f t="shared" si="1"/>
        <v>13028</v>
      </c>
      <c r="B32" s="5" t="s">
        <v>448</v>
      </c>
      <c r="C32" s="85" t="s">
        <v>15</v>
      </c>
      <c r="D32" s="85" t="s">
        <v>407</v>
      </c>
      <c r="E32" s="84">
        <f t="shared" si="0"/>
        <v>8760</v>
      </c>
      <c r="F32" s="100">
        <f>HLOOKUP(D32,'Emission Factor Methodology'!$B$6:$I$7,2,0)</f>
        <v>4.5308744960177957E-05</v>
      </c>
      <c r="G32" s="43">
        <f>IFERROR(VLOOKUP(C32,'Emission Factor Methodology'!$A$11:$I$21,MATCH(D32,'Emission Factor Methodology'!$A$11:$I$11,0),0),0)</f>
        <v>0.0038999999999999998</v>
      </c>
      <c r="H32" s="44">
        <f>IFERROR((1-VLOOKUP(C32,'Emission Factor Methodology'!$A$25:$I$34,MATCH(D32,'Emission Factor Methodology'!$A$25:$I$25,0),0)),0)</f>
        <v>0.030000000000000027</v>
      </c>
      <c r="I32" s="43">
        <f t="shared" si="2"/>
        <v>4.6437838884585626E-05</v>
      </c>
    </row>
    <row r="33" spans="1:9" ht="15">
      <c r="A33" s="3">
        <f t="shared" si="1"/>
        <v>13029</v>
      </c>
      <c r="B33" s="5" t="s">
        <v>449</v>
      </c>
      <c r="C33" s="85" t="s">
        <v>15</v>
      </c>
      <c r="D33" s="85" t="s">
        <v>407</v>
      </c>
      <c r="E33" s="84">
        <f t="shared" si="0"/>
        <v>8760</v>
      </c>
      <c r="F33" s="100">
        <f>HLOOKUP(D33,'Emission Factor Methodology'!$B$6:$I$7,2,0)</f>
        <v>4.5308744960177957E-05</v>
      </c>
      <c r="G33" s="43">
        <f>IFERROR(VLOOKUP(C33,'Emission Factor Methodology'!$A$11:$I$21,MATCH(D33,'Emission Factor Methodology'!$A$11:$I$11,0),0),0)</f>
        <v>0.0038999999999999998</v>
      </c>
      <c r="H33" s="44">
        <f>IFERROR((1-VLOOKUP(C33,'Emission Factor Methodology'!$A$25:$I$34,MATCH(D33,'Emission Factor Methodology'!$A$25:$I$25,0),0)),0)</f>
        <v>0.030000000000000027</v>
      </c>
      <c r="I33" s="43">
        <f t="shared" si="2"/>
        <v>4.6437838884585626E-05</v>
      </c>
    </row>
    <row r="34" spans="1:9" ht="15">
      <c r="A34" s="3">
        <f t="shared" si="1"/>
        <v>13030</v>
      </c>
      <c r="B34" s="5" t="s">
        <v>437</v>
      </c>
      <c r="C34" s="85" t="s">
        <v>15</v>
      </c>
      <c r="D34" s="85" t="s">
        <v>407</v>
      </c>
      <c r="E34" s="84">
        <f t="shared" si="0"/>
        <v>8760</v>
      </c>
      <c r="F34" s="100">
        <f>HLOOKUP(D34,'Emission Factor Methodology'!$B$6:$I$7,2,0)</f>
        <v>4.5308744960177957E-05</v>
      </c>
      <c r="G34" s="43">
        <f>IFERROR(VLOOKUP(C34,'Emission Factor Methodology'!$A$11:$I$21,MATCH(D34,'Emission Factor Methodology'!$A$11:$I$11,0),0),0)</f>
        <v>0.0038999999999999998</v>
      </c>
      <c r="H34" s="44">
        <f>IFERROR((1-VLOOKUP(C34,'Emission Factor Methodology'!$A$25:$I$34,MATCH(D34,'Emission Factor Methodology'!$A$25:$I$25,0),0)),0)</f>
        <v>0.030000000000000027</v>
      </c>
      <c r="I34" s="43">
        <f t="shared" si="2"/>
        <v>4.6437838884585626E-05</v>
      </c>
    </row>
    <row r="35" spans="1:9" ht="15">
      <c r="A35" s="3">
        <f t="shared" si="1"/>
        <v>13031</v>
      </c>
      <c r="B35" s="5" t="s">
        <v>438</v>
      </c>
      <c r="C35" s="85" t="s">
        <v>15</v>
      </c>
      <c r="D35" s="85" t="s">
        <v>407</v>
      </c>
      <c r="E35" s="84">
        <f t="shared" si="0"/>
        <v>8760</v>
      </c>
      <c r="F35" s="100">
        <f>HLOOKUP(D35,'Emission Factor Methodology'!$B$6:$I$7,2,0)</f>
        <v>4.5308744960177957E-05</v>
      </c>
      <c r="G35" s="43">
        <f>IFERROR(VLOOKUP(C35,'Emission Factor Methodology'!$A$11:$I$21,MATCH(D35,'Emission Factor Methodology'!$A$11:$I$11,0),0),0)</f>
        <v>0.0038999999999999998</v>
      </c>
      <c r="H35" s="44">
        <f>IFERROR((1-VLOOKUP(C35,'Emission Factor Methodology'!$A$25:$I$34,MATCH(D35,'Emission Factor Methodology'!$A$25:$I$25,0),0)),0)</f>
        <v>0.030000000000000027</v>
      </c>
      <c r="I35" s="43">
        <f t="shared" si="2"/>
        <v>4.6437838884585626E-05</v>
      </c>
    </row>
    <row r="36" spans="1:9" ht="15">
      <c r="A36" s="3">
        <f t="shared" si="1"/>
        <v>13032</v>
      </c>
      <c r="B36" s="5" t="s">
        <v>450</v>
      </c>
      <c r="C36" s="85" t="s">
        <v>15</v>
      </c>
      <c r="D36" s="85" t="s">
        <v>407</v>
      </c>
      <c r="E36" s="84">
        <f t="shared" si="0"/>
        <v>8760</v>
      </c>
      <c r="F36" s="100">
        <f>HLOOKUP(D36,'Emission Factor Methodology'!$B$6:$I$7,2,0)</f>
        <v>4.5308744960177957E-05</v>
      </c>
      <c r="G36" s="43">
        <f>IFERROR(VLOOKUP(C36,'Emission Factor Methodology'!$A$11:$I$21,MATCH(D36,'Emission Factor Methodology'!$A$11:$I$11,0),0),0)</f>
        <v>0.0038999999999999998</v>
      </c>
      <c r="H36" s="44">
        <f>IFERROR((1-VLOOKUP(C36,'Emission Factor Methodology'!$A$25:$I$34,MATCH(D36,'Emission Factor Methodology'!$A$25:$I$25,0),0)),0)</f>
        <v>0.030000000000000027</v>
      </c>
      <c r="I36" s="43">
        <f t="shared" si="2"/>
        <v>4.6437838884585626E-05</v>
      </c>
    </row>
    <row r="37" spans="1:9" ht="15">
      <c r="A37" s="3">
        <f t="shared" si="1"/>
        <v>13033</v>
      </c>
      <c r="B37" s="5" t="s">
        <v>441</v>
      </c>
      <c r="C37" s="85" t="s">
        <v>15</v>
      </c>
      <c r="D37" s="85" t="s">
        <v>407</v>
      </c>
      <c r="E37" s="84">
        <f t="shared" si="0"/>
        <v>8760</v>
      </c>
      <c r="F37" s="100">
        <f>HLOOKUP(D37,'Emission Factor Methodology'!$B$6:$I$7,2,0)</f>
        <v>4.5308744960177957E-05</v>
      </c>
      <c r="G37" s="43">
        <f>IFERROR(VLOOKUP(C37,'Emission Factor Methodology'!$A$11:$I$21,MATCH(D37,'Emission Factor Methodology'!$A$11:$I$11,0),0),0)</f>
        <v>0.0038999999999999998</v>
      </c>
      <c r="H37" s="44">
        <f>IFERROR((1-VLOOKUP(C37,'Emission Factor Methodology'!$A$25:$I$34,MATCH(D37,'Emission Factor Methodology'!$A$25:$I$25,0),0)),0)</f>
        <v>0.030000000000000027</v>
      </c>
      <c r="I37" s="43">
        <f t="shared" si="2"/>
        <v>4.6437838884585626E-05</v>
      </c>
    </row>
    <row r="38" spans="1:9" ht="15">
      <c r="A38" s="3">
        <f t="shared" si="1"/>
        <v>13034</v>
      </c>
      <c r="B38" s="5" t="s">
        <v>440</v>
      </c>
      <c r="C38" s="85" t="s">
        <v>15</v>
      </c>
      <c r="D38" s="85" t="s">
        <v>407</v>
      </c>
      <c r="E38" s="84">
        <f t="shared" si="0"/>
        <v>8760</v>
      </c>
      <c r="F38" s="100">
        <f>HLOOKUP(D38,'Emission Factor Methodology'!$B$6:$I$7,2,0)</f>
        <v>4.5308744960177957E-05</v>
      </c>
      <c r="G38" s="43">
        <f>IFERROR(VLOOKUP(C38,'Emission Factor Methodology'!$A$11:$I$21,MATCH(D38,'Emission Factor Methodology'!$A$11:$I$11,0),0),0)</f>
        <v>0.0038999999999999998</v>
      </c>
      <c r="H38" s="44">
        <f>IFERROR((1-VLOOKUP(C38,'Emission Factor Methodology'!$A$25:$I$34,MATCH(D38,'Emission Factor Methodology'!$A$25:$I$25,0),0)),0)</f>
        <v>0.030000000000000027</v>
      </c>
      <c r="I38" s="43">
        <f t="shared" si="2"/>
        <v>4.6437838884585626E-05</v>
      </c>
    </row>
    <row r="39" spans="1:9" ht="15">
      <c r="A39" s="3">
        <f t="shared" si="1"/>
        <v>13035</v>
      </c>
      <c r="B39" s="5" t="s">
        <v>447</v>
      </c>
      <c r="C39" s="85" t="s">
        <v>15</v>
      </c>
      <c r="D39" s="85" t="s">
        <v>407</v>
      </c>
      <c r="E39" s="84">
        <f t="shared" si="0"/>
        <v>8760</v>
      </c>
      <c r="F39" s="100">
        <f>HLOOKUP(D39,'Emission Factor Methodology'!$B$6:$I$7,2,0)</f>
        <v>4.5308744960177957E-05</v>
      </c>
      <c r="G39" s="43">
        <f>IFERROR(VLOOKUP(C39,'Emission Factor Methodology'!$A$11:$I$21,MATCH(D39,'Emission Factor Methodology'!$A$11:$I$11,0),0),0)</f>
        <v>0.0038999999999999998</v>
      </c>
      <c r="H39" s="44">
        <f>IFERROR((1-VLOOKUP(C39,'Emission Factor Methodology'!$A$25:$I$34,MATCH(D39,'Emission Factor Methodology'!$A$25:$I$25,0),0)),0)</f>
        <v>0.030000000000000027</v>
      </c>
      <c r="I39" s="43">
        <f t="shared" si="2"/>
        <v>4.6437838884585626E-05</v>
      </c>
    </row>
    <row r="40" spans="1:9" ht="15">
      <c r="A40" s="3">
        <f t="shared" si="1"/>
        <v>13036</v>
      </c>
      <c r="B40" s="5" t="s">
        <v>448</v>
      </c>
      <c r="C40" s="85" t="s">
        <v>15</v>
      </c>
      <c r="D40" s="85" t="s">
        <v>407</v>
      </c>
      <c r="E40" s="84">
        <f t="shared" si="0"/>
        <v>8760</v>
      </c>
      <c r="F40" s="100">
        <f>HLOOKUP(D40,'Emission Factor Methodology'!$B$6:$I$7,2,0)</f>
        <v>4.5308744960177957E-05</v>
      </c>
      <c r="G40" s="43">
        <f>IFERROR(VLOOKUP(C40,'Emission Factor Methodology'!$A$11:$I$21,MATCH(D40,'Emission Factor Methodology'!$A$11:$I$11,0),0),0)</f>
        <v>0.0038999999999999998</v>
      </c>
      <c r="H40" s="44">
        <f>IFERROR((1-VLOOKUP(C40,'Emission Factor Methodology'!$A$25:$I$34,MATCH(D40,'Emission Factor Methodology'!$A$25:$I$25,0),0)),0)</f>
        <v>0.030000000000000027</v>
      </c>
      <c r="I40" s="43">
        <f t="shared" si="2"/>
        <v>4.6437838884585626E-05</v>
      </c>
    </row>
    <row r="41" spans="1:9" ht="15">
      <c r="A41" s="3">
        <f t="shared" si="1"/>
        <v>13037</v>
      </c>
      <c r="B41" s="5" t="s">
        <v>449</v>
      </c>
      <c r="C41" s="85" t="s">
        <v>15</v>
      </c>
      <c r="D41" s="85" t="s">
        <v>407</v>
      </c>
      <c r="E41" s="84">
        <f t="shared" si="0"/>
        <v>8760</v>
      </c>
      <c r="F41" s="100">
        <f>HLOOKUP(D41,'Emission Factor Methodology'!$B$6:$I$7,2,0)</f>
        <v>4.5308744960177957E-05</v>
      </c>
      <c r="G41" s="43">
        <f>IFERROR(VLOOKUP(C41,'Emission Factor Methodology'!$A$11:$I$21,MATCH(D41,'Emission Factor Methodology'!$A$11:$I$11,0),0),0)</f>
        <v>0.0038999999999999998</v>
      </c>
      <c r="H41" s="44">
        <f>IFERROR((1-VLOOKUP(C41,'Emission Factor Methodology'!$A$25:$I$34,MATCH(D41,'Emission Factor Methodology'!$A$25:$I$25,0),0)),0)</f>
        <v>0.030000000000000027</v>
      </c>
      <c r="I41" s="43">
        <f t="shared" si="2"/>
        <v>4.6437838884585626E-05</v>
      </c>
    </row>
    <row r="42" spans="1:9" ht="15">
      <c r="A42" s="3">
        <f t="shared" si="1"/>
        <v>13038</v>
      </c>
      <c r="B42" s="5" t="s">
        <v>437</v>
      </c>
      <c r="C42" s="85" t="s">
        <v>15</v>
      </c>
      <c r="D42" s="85" t="s">
        <v>407</v>
      </c>
      <c r="E42" s="84">
        <f t="shared" si="0"/>
        <v>8760</v>
      </c>
      <c r="F42" s="100">
        <f>HLOOKUP(D42,'Emission Factor Methodology'!$B$6:$I$7,2,0)</f>
        <v>4.5308744960177957E-05</v>
      </c>
      <c r="G42" s="43">
        <f>IFERROR(VLOOKUP(C42,'Emission Factor Methodology'!$A$11:$I$21,MATCH(D42,'Emission Factor Methodology'!$A$11:$I$11,0),0),0)</f>
        <v>0.0038999999999999998</v>
      </c>
      <c r="H42" s="44">
        <f>IFERROR((1-VLOOKUP(C42,'Emission Factor Methodology'!$A$25:$I$34,MATCH(D42,'Emission Factor Methodology'!$A$25:$I$25,0),0)),0)</f>
        <v>0.030000000000000027</v>
      </c>
      <c r="I42" s="43">
        <f t="shared" si="2"/>
        <v>4.6437838884585626E-05</v>
      </c>
    </row>
    <row r="43" spans="1:9" ht="15">
      <c r="A43" s="3">
        <f t="shared" si="1"/>
        <v>13039</v>
      </c>
      <c r="B43" s="5" t="s">
        <v>438</v>
      </c>
      <c r="C43" s="85" t="s">
        <v>15</v>
      </c>
      <c r="D43" s="85" t="s">
        <v>407</v>
      </c>
      <c r="E43" s="84">
        <f t="shared" si="0"/>
        <v>8760</v>
      </c>
      <c r="F43" s="100">
        <f>HLOOKUP(D43,'Emission Factor Methodology'!$B$6:$I$7,2,0)</f>
        <v>4.5308744960177957E-05</v>
      </c>
      <c r="G43" s="43">
        <f>IFERROR(VLOOKUP(C43,'Emission Factor Methodology'!$A$11:$I$21,MATCH(D43,'Emission Factor Methodology'!$A$11:$I$11,0),0),0)</f>
        <v>0.0038999999999999998</v>
      </c>
      <c r="H43" s="44">
        <f>IFERROR((1-VLOOKUP(C43,'Emission Factor Methodology'!$A$25:$I$34,MATCH(D43,'Emission Factor Methodology'!$A$25:$I$25,0),0)),0)</f>
        <v>0.030000000000000027</v>
      </c>
      <c r="I43" s="43">
        <f t="shared" si="2"/>
        <v>4.6437838884585626E-05</v>
      </c>
    </row>
    <row r="44" spans="1:9" ht="15">
      <c r="A44" s="3">
        <f t="shared" si="1"/>
        <v>13040</v>
      </c>
      <c r="B44" s="5" t="s">
        <v>451</v>
      </c>
      <c r="C44" s="85" t="s">
        <v>15</v>
      </c>
      <c r="D44" s="85" t="s">
        <v>407</v>
      </c>
      <c r="E44" s="84">
        <f t="shared" si="0"/>
        <v>8760</v>
      </c>
      <c r="F44" s="100">
        <f>HLOOKUP(D44,'Emission Factor Methodology'!$B$6:$I$7,2,0)</f>
        <v>4.5308744960177957E-05</v>
      </c>
      <c r="G44" s="43">
        <f>IFERROR(VLOOKUP(C44,'Emission Factor Methodology'!$A$11:$I$21,MATCH(D44,'Emission Factor Methodology'!$A$11:$I$11,0),0),0)</f>
        <v>0.0038999999999999998</v>
      </c>
      <c r="H44" s="44">
        <f>IFERROR((1-VLOOKUP(C44,'Emission Factor Methodology'!$A$25:$I$34,MATCH(D44,'Emission Factor Methodology'!$A$25:$I$25,0),0)),0)</f>
        <v>0.030000000000000027</v>
      </c>
      <c r="I44" s="43">
        <f t="shared" si="2"/>
        <v>4.6437838884585626E-05</v>
      </c>
    </row>
    <row r="45" spans="1:9" ht="15">
      <c r="A45" s="3">
        <f t="shared" si="1"/>
        <v>13041</v>
      </c>
      <c r="B45" s="5" t="s">
        <v>441</v>
      </c>
      <c r="C45" s="85" t="s">
        <v>15</v>
      </c>
      <c r="D45" s="85" t="s">
        <v>407</v>
      </c>
      <c r="E45" s="84">
        <f t="shared" si="0"/>
        <v>8760</v>
      </c>
      <c r="F45" s="100">
        <f>HLOOKUP(D45,'Emission Factor Methodology'!$B$6:$I$7,2,0)</f>
        <v>4.5308744960177957E-05</v>
      </c>
      <c r="G45" s="43">
        <f>IFERROR(VLOOKUP(C45,'Emission Factor Methodology'!$A$11:$I$21,MATCH(D45,'Emission Factor Methodology'!$A$11:$I$11,0),0),0)</f>
        <v>0.0038999999999999998</v>
      </c>
      <c r="H45" s="44">
        <f>IFERROR((1-VLOOKUP(C45,'Emission Factor Methodology'!$A$25:$I$34,MATCH(D45,'Emission Factor Methodology'!$A$25:$I$25,0),0)),0)</f>
        <v>0.030000000000000027</v>
      </c>
      <c r="I45" s="43">
        <f t="shared" si="2"/>
        <v>4.6437838884585626E-05</v>
      </c>
    </row>
    <row r="46" spans="1:9" ht="15">
      <c r="A46" s="3">
        <f t="shared" si="1"/>
        <v>13042</v>
      </c>
      <c r="B46" s="5" t="s">
        <v>440</v>
      </c>
      <c r="C46" s="85" t="s">
        <v>15</v>
      </c>
      <c r="D46" s="85" t="s">
        <v>407</v>
      </c>
      <c r="E46" s="84">
        <f t="shared" si="0"/>
        <v>8760</v>
      </c>
      <c r="F46" s="100">
        <f>HLOOKUP(D46,'Emission Factor Methodology'!$B$6:$I$7,2,0)</f>
        <v>4.5308744960177957E-05</v>
      </c>
      <c r="G46" s="43">
        <f>IFERROR(VLOOKUP(C46,'Emission Factor Methodology'!$A$11:$I$21,MATCH(D46,'Emission Factor Methodology'!$A$11:$I$11,0),0),0)</f>
        <v>0.0038999999999999998</v>
      </c>
      <c r="H46" s="44">
        <f>IFERROR((1-VLOOKUP(C46,'Emission Factor Methodology'!$A$25:$I$34,MATCH(D46,'Emission Factor Methodology'!$A$25:$I$25,0),0)),0)</f>
        <v>0.030000000000000027</v>
      </c>
      <c r="I46" s="43">
        <f t="shared" si="2"/>
        <v>4.6437838884585626E-05</v>
      </c>
    </row>
    <row r="47" spans="1:9" ht="15">
      <c r="A47" s="3">
        <f t="shared" si="1"/>
        <v>13043</v>
      </c>
      <c r="B47" s="5" t="s">
        <v>447</v>
      </c>
      <c r="C47" s="85" t="s">
        <v>15</v>
      </c>
      <c r="D47" s="85" t="s">
        <v>407</v>
      </c>
      <c r="E47" s="84">
        <f t="shared" si="0"/>
        <v>8760</v>
      </c>
      <c r="F47" s="100">
        <f>HLOOKUP(D47,'Emission Factor Methodology'!$B$6:$I$7,2,0)</f>
        <v>4.5308744960177957E-05</v>
      </c>
      <c r="G47" s="43">
        <f>IFERROR(VLOOKUP(C47,'Emission Factor Methodology'!$A$11:$I$21,MATCH(D47,'Emission Factor Methodology'!$A$11:$I$11,0),0),0)</f>
        <v>0.0038999999999999998</v>
      </c>
      <c r="H47" s="44">
        <f>IFERROR((1-VLOOKUP(C47,'Emission Factor Methodology'!$A$25:$I$34,MATCH(D47,'Emission Factor Methodology'!$A$25:$I$25,0),0)),0)</f>
        <v>0.030000000000000027</v>
      </c>
      <c r="I47" s="43">
        <f t="shared" si="2"/>
        <v>4.6437838884585626E-05</v>
      </c>
    </row>
    <row r="48" spans="1:9" ht="15">
      <c r="A48" s="3">
        <f t="shared" si="1"/>
        <v>13044</v>
      </c>
      <c r="B48" s="5" t="s">
        <v>448</v>
      </c>
      <c r="C48" s="85" t="s">
        <v>15</v>
      </c>
      <c r="D48" s="85" t="s">
        <v>407</v>
      </c>
      <c r="E48" s="84">
        <f t="shared" si="0"/>
        <v>8760</v>
      </c>
      <c r="F48" s="100">
        <f>HLOOKUP(D48,'Emission Factor Methodology'!$B$6:$I$7,2,0)</f>
        <v>4.5308744960177957E-05</v>
      </c>
      <c r="G48" s="43">
        <f>IFERROR(VLOOKUP(C48,'Emission Factor Methodology'!$A$11:$I$21,MATCH(D48,'Emission Factor Methodology'!$A$11:$I$11,0),0),0)</f>
        <v>0.0038999999999999998</v>
      </c>
      <c r="H48" s="44">
        <f>IFERROR((1-VLOOKUP(C48,'Emission Factor Methodology'!$A$25:$I$34,MATCH(D48,'Emission Factor Methodology'!$A$25:$I$25,0),0)),0)</f>
        <v>0.030000000000000027</v>
      </c>
      <c r="I48" s="43">
        <f t="shared" si="2"/>
        <v>4.6437838884585626E-05</v>
      </c>
    </row>
    <row r="49" spans="1:9" ht="15">
      <c r="A49" s="3">
        <f t="shared" si="1"/>
        <v>13045</v>
      </c>
      <c r="B49" s="5" t="s">
        <v>449</v>
      </c>
      <c r="C49" s="85" t="s">
        <v>15</v>
      </c>
      <c r="D49" s="85" t="s">
        <v>407</v>
      </c>
      <c r="E49" s="84">
        <f t="shared" si="0"/>
        <v>8760</v>
      </c>
      <c r="F49" s="100">
        <f>HLOOKUP(D49,'Emission Factor Methodology'!$B$6:$I$7,2,0)</f>
        <v>4.5308744960177957E-05</v>
      </c>
      <c r="G49" s="43">
        <f>IFERROR(VLOOKUP(C49,'Emission Factor Methodology'!$A$11:$I$21,MATCH(D49,'Emission Factor Methodology'!$A$11:$I$11,0),0),0)</f>
        <v>0.0038999999999999998</v>
      </c>
      <c r="H49" s="44">
        <f>IFERROR((1-VLOOKUP(C49,'Emission Factor Methodology'!$A$25:$I$34,MATCH(D49,'Emission Factor Methodology'!$A$25:$I$25,0),0)),0)</f>
        <v>0.030000000000000027</v>
      </c>
      <c r="I49" s="43">
        <f t="shared" si="2"/>
        <v>4.6437838884585626E-05</v>
      </c>
    </row>
    <row r="50" spans="1:9" ht="15">
      <c r="A50" s="3">
        <f t="shared" si="1"/>
        <v>13046</v>
      </c>
      <c r="B50" s="5" t="s">
        <v>437</v>
      </c>
      <c r="C50" s="85" t="s">
        <v>15</v>
      </c>
      <c r="D50" s="85" t="s">
        <v>407</v>
      </c>
      <c r="E50" s="84">
        <f t="shared" si="0"/>
        <v>8760</v>
      </c>
      <c r="F50" s="100">
        <f>HLOOKUP(D50,'Emission Factor Methodology'!$B$6:$I$7,2,0)</f>
        <v>4.5308744960177957E-05</v>
      </c>
      <c r="G50" s="43">
        <f>IFERROR(VLOOKUP(C50,'Emission Factor Methodology'!$A$11:$I$21,MATCH(D50,'Emission Factor Methodology'!$A$11:$I$11,0),0),0)</f>
        <v>0.0038999999999999998</v>
      </c>
      <c r="H50" s="44">
        <f>IFERROR((1-VLOOKUP(C50,'Emission Factor Methodology'!$A$25:$I$34,MATCH(D50,'Emission Factor Methodology'!$A$25:$I$25,0),0)),0)</f>
        <v>0.030000000000000027</v>
      </c>
      <c r="I50" s="43">
        <f t="shared" si="2"/>
        <v>4.6437838884585626E-05</v>
      </c>
    </row>
    <row r="51" spans="1:9" ht="15">
      <c r="A51" s="3">
        <f t="shared" si="1"/>
        <v>13047</v>
      </c>
      <c r="B51" s="5" t="s">
        <v>438</v>
      </c>
      <c r="C51" s="85" t="s">
        <v>15</v>
      </c>
      <c r="D51" s="85" t="s">
        <v>407</v>
      </c>
      <c r="E51" s="84">
        <f t="shared" si="0"/>
        <v>8760</v>
      </c>
      <c r="F51" s="100">
        <f>HLOOKUP(D51,'Emission Factor Methodology'!$B$6:$I$7,2,0)</f>
        <v>4.5308744960177957E-05</v>
      </c>
      <c r="G51" s="43">
        <f>IFERROR(VLOOKUP(C51,'Emission Factor Methodology'!$A$11:$I$21,MATCH(D51,'Emission Factor Methodology'!$A$11:$I$11,0),0),0)</f>
        <v>0.0038999999999999998</v>
      </c>
      <c r="H51" s="44">
        <f>IFERROR((1-VLOOKUP(C51,'Emission Factor Methodology'!$A$25:$I$34,MATCH(D51,'Emission Factor Methodology'!$A$25:$I$25,0),0)),0)</f>
        <v>0.030000000000000027</v>
      </c>
      <c r="I51" s="43">
        <f t="shared" si="2"/>
        <v>4.6437838884585626E-05</v>
      </c>
    </row>
    <row r="52" spans="1:9" ht="15">
      <c r="A52" s="3">
        <f t="shared" si="1"/>
        <v>13048</v>
      </c>
      <c r="B52" s="5" t="s">
        <v>452</v>
      </c>
      <c r="C52" s="85" t="s">
        <v>15</v>
      </c>
      <c r="D52" s="85" t="s">
        <v>407</v>
      </c>
      <c r="E52" s="84">
        <f t="shared" si="0"/>
        <v>8760</v>
      </c>
      <c r="F52" s="100">
        <f>HLOOKUP(D52,'Emission Factor Methodology'!$B$6:$I$7,2,0)</f>
        <v>4.5308744960177957E-05</v>
      </c>
      <c r="G52" s="43">
        <f>IFERROR(VLOOKUP(C52,'Emission Factor Methodology'!$A$11:$I$21,MATCH(D52,'Emission Factor Methodology'!$A$11:$I$11,0),0),0)</f>
        <v>0.0038999999999999998</v>
      </c>
      <c r="H52" s="44">
        <f>IFERROR((1-VLOOKUP(C52,'Emission Factor Methodology'!$A$25:$I$34,MATCH(D52,'Emission Factor Methodology'!$A$25:$I$25,0),0)),0)</f>
        <v>0.030000000000000027</v>
      </c>
      <c r="I52" s="43">
        <f t="shared" si="2"/>
        <v>4.6437838884585626E-05</v>
      </c>
    </row>
    <row r="53" spans="1:9" ht="15">
      <c r="A53" s="3">
        <f t="shared" si="1"/>
        <v>13049</v>
      </c>
      <c r="B53" s="5" t="s">
        <v>441</v>
      </c>
      <c r="C53" s="85" t="s">
        <v>15</v>
      </c>
      <c r="D53" s="85" t="s">
        <v>407</v>
      </c>
      <c r="E53" s="84">
        <f t="shared" si="0"/>
        <v>8760</v>
      </c>
      <c r="F53" s="100">
        <f>HLOOKUP(D53,'Emission Factor Methodology'!$B$6:$I$7,2,0)</f>
        <v>4.5308744960177957E-05</v>
      </c>
      <c r="G53" s="43">
        <f>IFERROR(VLOOKUP(C53,'Emission Factor Methodology'!$A$11:$I$21,MATCH(D53,'Emission Factor Methodology'!$A$11:$I$11,0),0),0)</f>
        <v>0.0038999999999999998</v>
      </c>
      <c r="H53" s="44">
        <f>IFERROR((1-VLOOKUP(C53,'Emission Factor Methodology'!$A$25:$I$34,MATCH(D53,'Emission Factor Methodology'!$A$25:$I$25,0),0)),0)</f>
        <v>0.030000000000000027</v>
      </c>
      <c r="I53" s="43">
        <f t="shared" si="2"/>
        <v>4.6437838884585626E-05</v>
      </c>
    </row>
    <row r="54" spans="1:9" ht="15">
      <c r="A54" s="3">
        <f t="shared" si="1"/>
        <v>13050</v>
      </c>
      <c r="B54" s="5" t="s">
        <v>453</v>
      </c>
      <c r="C54" s="85" t="s">
        <v>15</v>
      </c>
      <c r="D54" s="85" t="s">
        <v>407</v>
      </c>
      <c r="E54" s="84">
        <f t="shared" si="0"/>
        <v>8760</v>
      </c>
      <c r="F54" s="100">
        <f>HLOOKUP(D54,'Emission Factor Methodology'!$B$6:$I$7,2,0)</f>
        <v>4.5308744960177957E-05</v>
      </c>
      <c r="G54" s="43">
        <f>IFERROR(VLOOKUP(C54,'Emission Factor Methodology'!$A$11:$I$21,MATCH(D54,'Emission Factor Methodology'!$A$11:$I$11,0),0),0)</f>
        <v>0.0038999999999999998</v>
      </c>
      <c r="H54" s="44">
        <f>IFERROR((1-VLOOKUP(C54,'Emission Factor Methodology'!$A$25:$I$34,MATCH(D54,'Emission Factor Methodology'!$A$25:$I$25,0),0)),0)</f>
        <v>0.030000000000000027</v>
      </c>
      <c r="I54" s="43">
        <f t="shared" si="2"/>
        <v>4.6437838884585626E-05</v>
      </c>
    </row>
    <row r="55" spans="1:9" ht="15">
      <c r="A55" s="3">
        <f t="shared" si="1"/>
        <v>13051</v>
      </c>
      <c r="B55" s="5" t="s">
        <v>454</v>
      </c>
      <c r="C55" s="85" t="s">
        <v>15</v>
      </c>
      <c r="D55" s="85" t="s">
        <v>407</v>
      </c>
      <c r="E55" s="84">
        <f t="shared" si="0"/>
        <v>8760</v>
      </c>
      <c r="F55" s="100">
        <f>HLOOKUP(D55,'Emission Factor Methodology'!$B$6:$I$7,2,0)</f>
        <v>4.5308744960177957E-05</v>
      </c>
      <c r="G55" s="43">
        <f>IFERROR(VLOOKUP(C55,'Emission Factor Methodology'!$A$11:$I$21,MATCH(D55,'Emission Factor Methodology'!$A$11:$I$11,0),0),0)</f>
        <v>0.0038999999999999998</v>
      </c>
      <c r="H55" s="44">
        <f>IFERROR((1-VLOOKUP(C55,'Emission Factor Methodology'!$A$25:$I$34,MATCH(D55,'Emission Factor Methodology'!$A$25:$I$25,0),0)),0)</f>
        <v>0.030000000000000027</v>
      </c>
      <c r="I55" s="43">
        <f t="shared" si="2"/>
        <v>4.6437838884585626E-05</v>
      </c>
    </row>
    <row r="56" spans="1:9" ht="15">
      <c r="A56" s="3">
        <f t="shared" si="1"/>
        <v>13052</v>
      </c>
      <c r="B56" s="5" t="s">
        <v>441</v>
      </c>
      <c r="C56" s="85" t="s">
        <v>15</v>
      </c>
      <c r="D56" s="85" t="s">
        <v>407</v>
      </c>
      <c r="E56" s="84">
        <f t="shared" si="0"/>
        <v>8760</v>
      </c>
      <c r="F56" s="100">
        <f>HLOOKUP(D56,'Emission Factor Methodology'!$B$6:$I$7,2,0)</f>
        <v>4.5308744960177957E-05</v>
      </c>
      <c r="G56" s="43">
        <f>IFERROR(VLOOKUP(C56,'Emission Factor Methodology'!$A$11:$I$21,MATCH(D56,'Emission Factor Methodology'!$A$11:$I$11,0),0),0)</f>
        <v>0.0038999999999999998</v>
      </c>
      <c r="H56" s="44">
        <f>IFERROR((1-VLOOKUP(C56,'Emission Factor Methodology'!$A$25:$I$34,MATCH(D56,'Emission Factor Methodology'!$A$25:$I$25,0),0)),0)</f>
        <v>0.030000000000000027</v>
      </c>
      <c r="I56" s="43">
        <f t="shared" si="2"/>
        <v>4.6437838884585626E-05</v>
      </c>
    </row>
    <row r="57" spans="1:9" ht="15">
      <c r="A57" s="3">
        <f t="shared" si="1"/>
        <v>13053</v>
      </c>
      <c r="B57" s="5" t="s">
        <v>440</v>
      </c>
      <c r="C57" s="85" t="s">
        <v>15</v>
      </c>
      <c r="D57" s="85" t="s">
        <v>407</v>
      </c>
      <c r="E57" s="84">
        <f t="shared" si="0"/>
        <v>8760</v>
      </c>
      <c r="F57" s="100">
        <f>HLOOKUP(D57,'Emission Factor Methodology'!$B$6:$I$7,2,0)</f>
        <v>4.5308744960177957E-05</v>
      </c>
      <c r="G57" s="43">
        <f>IFERROR(VLOOKUP(C57,'Emission Factor Methodology'!$A$11:$I$21,MATCH(D57,'Emission Factor Methodology'!$A$11:$I$11,0),0),0)</f>
        <v>0.0038999999999999998</v>
      </c>
      <c r="H57" s="44">
        <f>IFERROR((1-VLOOKUP(C57,'Emission Factor Methodology'!$A$25:$I$34,MATCH(D57,'Emission Factor Methodology'!$A$25:$I$25,0),0)),0)</f>
        <v>0.030000000000000027</v>
      </c>
      <c r="I57" s="43">
        <f t="shared" si="2"/>
        <v>4.6437838884585626E-05</v>
      </c>
    </row>
    <row r="58" spans="1:9" ht="15">
      <c r="A58" s="3">
        <f t="shared" si="1"/>
        <v>13054</v>
      </c>
      <c r="B58" s="5" t="s">
        <v>447</v>
      </c>
      <c r="C58" s="85" t="s">
        <v>15</v>
      </c>
      <c r="D58" s="85" t="s">
        <v>407</v>
      </c>
      <c r="E58" s="84">
        <f t="shared" si="0"/>
        <v>8760</v>
      </c>
      <c r="F58" s="100">
        <f>HLOOKUP(D58,'Emission Factor Methodology'!$B$6:$I$7,2,0)</f>
        <v>4.5308744960177957E-05</v>
      </c>
      <c r="G58" s="43">
        <f>IFERROR(VLOOKUP(C58,'Emission Factor Methodology'!$A$11:$I$21,MATCH(D58,'Emission Factor Methodology'!$A$11:$I$11,0),0),0)</f>
        <v>0.0038999999999999998</v>
      </c>
      <c r="H58" s="44">
        <f>IFERROR((1-VLOOKUP(C58,'Emission Factor Methodology'!$A$25:$I$34,MATCH(D58,'Emission Factor Methodology'!$A$25:$I$25,0),0)),0)</f>
        <v>0.030000000000000027</v>
      </c>
      <c r="I58" s="43">
        <f t="shared" si="2"/>
        <v>4.6437838884585626E-05</v>
      </c>
    </row>
    <row r="59" spans="1:9" ht="15">
      <c r="A59" s="3">
        <f t="shared" si="1"/>
        <v>13055</v>
      </c>
      <c r="B59" s="5" t="s">
        <v>444</v>
      </c>
      <c r="C59" s="85" t="s">
        <v>15</v>
      </c>
      <c r="D59" s="85" t="s">
        <v>407</v>
      </c>
      <c r="E59" s="84">
        <f t="shared" si="0"/>
        <v>8760</v>
      </c>
      <c r="F59" s="100">
        <f>HLOOKUP(D59,'Emission Factor Methodology'!$B$6:$I$7,2,0)</f>
        <v>4.5308744960177957E-05</v>
      </c>
      <c r="G59" s="43">
        <f>IFERROR(VLOOKUP(C59,'Emission Factor Methodology'!$A$11:$I$21,MATCH(D59,'Emission Factor Methodology'!$A$11:$I$11,0),0),0)</f>
        <v>0.0038999999999999998</v>
      </c>
      <c r="H59" s="44">
        <f>IFERROR((1-VLOOKUP(C59,'Emission Factor Methodology'!$A$25:$I$34,MATCH(D59,'Emission Factor Methodology'!$A$25:$I$25,0),0)),0)</f>
        <v>0.030000000000000027</v>
      </c>
      <c r="I59" s="43">
        <f t="shared" si="2"/>
        <v>4.6437838884585626E-05</v>
      </c>
    </row>
    <row r="60" spans="1:9" ht="15">
      <c r="A60" s="3">
        <f t="shared" si="1"/>
        <v>13056</v>
      </c>
      <c r="B60" s="5" t="s">
        <v>437</v>
      </c>
      <c r="C60" s="85" t="s">
        <v>15</v>
      </c>
      <c r="D60" s="85" t="s">
        <v>407</v>
      </c>
      <c r="E60" s="84">
        <f t="shared" si="0"/>
        <v>8760</v>
      </c>
      <c r="F60" s="100">
        <f>HLOOKUP(D60,'Emission Factor Methodology'!$B$6:$I$7,2,0)</f>
        <v>4.5308744960177957E-05</v>
      </c>
      <c r="G60" s="43">
        <f>IFERROR(VLOOKUP(C60,'Emission Factor Methodology'!$A$11:$I$21,MATCH(D60,'Emission Factor Methodology'!$A$11:$I$11,0),0),0)</f>
        <v>0.0038999999999999998</v>
      </c>
      <c r="H60" s="44">
        <f>IFERROR((1-VLOOKUP(C60,'Emission Factor Methodology'!$A$25:$I$34,MATCH(D60,'Emission Factor Methodology'!$A$25:$I$25,0),0)),0)</f>
        <v>0.030000000000000027</v>
      </c>
      <c r="I60" s="43">
        <f t="shared" si="2"/>
        <v>4.6437838884585626E-05</v>
      </c>
    </row>
    <row r="61" spans="1:9" ht="15">
      <c r="A61" s="3">
        <f t="shared" si="1"/>
        <v>13057</v>
      </c>
      <c r="B61" s="5" t="s">
        <v>438</v>
      </c>
      <c r="C61" s="85" t="s">
        <v>15</v>
      </c>
      <c r="D61" s="85" t="s">
        <v>407</v>
      </c>
      <c r="E61" s="84">
        <f t="shared" si="0"/>
        <v>8760</v>
      </c>
      <c r="F61" s="100">
        <f>HLOOKUP(D61,'Emission Factor Methodology'!$B$6:$I$7,2,0)</f>
        <v>4.5308744960177957E-05</v>
      </c>
      <c r="G61" s="43">
        <f>IFERROR(VLOOKUP(C61,'Emission Factor Methodology'!$A$11:$I$21,MATCH(D61,'Emission Factor Methodology'!$A$11:$I$11,0),0),0)</f>
        <v>0.0038999999999999998</v>
      </c>
      <c r="H61" s="44">
        <f>IFERROR((1-VLOOKUP(C61,'Emission Factor Methodology'!$A$25:$I$34,MATCH(D61,'Emission Factor Methodology'!$A$25:$I$25,0),0)),0)</f>
        <v>0.030000000000000027</v>
      </c>
      <c r="I61" s="43">
        <f t="shared" si="2"/>
        <v>4.6437838884585626E-05</v>
      </c>
    </row>
    <row r="62" spans="1:9" ht="15">
      <c r="A62" s="3">
        <f t="shared" si="1"/>
        <v>13058</v>
      </c>
      <c r="B62" s="5" t="s">
        <v>455</v>
      </c>
      <c r="C62" s="85" t="s">
        <v>15</v>
      </c>
      <c r="D62" s="85" t="s">
        <v>407</v>
      </c>
      <c r="E62" s="84">
        <f t="shared" si="0"/>
        <v>8760</v>
      </c>
      <c r="F62" s="100">
        <f>HLOOKUP(D62,'Emission Factor Methodology'!$B$6:$I$7,2,0)</f>
        <v>4.5308744960177957E-05</v>
      </c>
      <c r="G62" s="43">
        <f>IFERROR(VLOOKUP(C62,'Emission Factor Methodology'!$A$11:$I$21,MATCH(D62,'Emission Factor Methodology'!$A$11:$I$11,0),0),0)</f>
        <v>0.0038999999999999998</v>
      </c>
      <c r="H62" s="44">
        <f>IFERROR((1-VLOOKUP(C62,'Emission Factor Methodology'!$A$25:$I$34,MATCH(D62,'Emission Factor Methodology'!$A$25:$I$25,0),0)),0)</f>
        <v>0.030000000000000027</v>
      </c>
      <c r="I62" s="43">
        <f t="shared" si="2"/>
        <v>4.6437838884585626E-05</v>
      </c>
    </row>
    <row r="63" spans="1:9" ht="15">
      <c r="A63" s="3">
        <f t="shared" si="1"/>
        <v>13059</v>
      </c>
      <c r="B63" s="5" t="s">
        <v>441</v>
      </c>
      <c r="C63" s="85" t="s">
        <v>15</v>
      </c>
      <c r="D63" s="85" t="s">
        <v>407</v>
      </c>
      <c r="E63" s="84">
        <f t="shared" si="0"/>
        <v>8760</v>
      </c>
      <c r="F63" s="100">
        <f>HLOOKUP(D63,'Emission Factor Methodology'!$B$6:$I$7,2,0)</f>
        <v>4.5308744960177957E-05</v>
      </c>
      <c r="G63" s="43">
        <f>IFERROR(VLOOKUP(C63,'Emission Factor Methodology'!$A$11:$I$21,MATCH(D63,'Emission Factor Methodology'!$A$11:$I$11,0),0),0)</f>
        <v>0.0038999999999999998</v>
      </c>
      <c r="H63" s="44">
        <f>IFERROR((1-VLOOKUP(C63,'Emission Factor Methodology'!$A$25:$I$34,MATCH(D63,'Emission Factor Methodology'!$A$25:$I$25,0),0)),0)</f>
        <v>0.030000000000000027</v>
      </c>
      <c r="I63" s="43">
        <f t="shared" si="2"/>
        <v>4.6437838884585626E-05</v>
      </c>
    </row>
    <row r="64" spans="1:9" ht="15">
      <c r="A64" s="3">
        <f t="shared" si="1"/>
        <v>13060</v>
      </c>
      <c r="B64" s="5" t="s">
        <v>440</v>
      </c>
      <c r="C64" s="85" t="s">
        <v>15</v>
      </c>
      <c r="D64" s="85" t="s">
        <v>407</v>
      </c>
      <c r="E64" s="84">
        <f t="shared" si="0"/>
        <v>8760</v>
      </c>
      <c r="F64" s="100">
        <f>HLOOKUP(D64,'Emission Factor Methodology'!$B$6:$I$7,2,0)</f>
        <v>4.5308744960177957E-05</v>
      </c>
      <c r="G64" s="43">
        <f>IFERROR(VLOOKUP(C64,'Emission Factor Methodology'!$A$11:$I$21,MATCH(D64,'Emission Factor Methodology'!$A$11:$I$11,0),0),0)</f>
        <v>0.0038999999999999998</v>
      </c>
      <c r="H64" s="44">
        <f>IFERROR((1-VLOOKUP(C64,'Emission Factor Methodology'!$A$25:$I$34,MATCH(D64,'Emission Factor Methodology'!$A$25:$I$25,0),0)),0)</f>
        <v>0.030000000000000027</v>
      </c>
      <c r="I64" s="43">
        <f t="shared" si="2"/>
        <v>4.6437838884585626E-05</v>
      </c>
    </row>
    <row r="65" spans="1:9" ht="15">
      <c r="A65" s="3">
        <f t="shared" si="1"/>
        <v>13061</v>
      </c>
      <c r="B65" s="5" t="s">
        <v>447</v>
      </c>
      <c r="C65" s="85" t="s">
        <v>15</v>
      </c>
      <c r="D65" s="85" t="s">
        <v>407</v>
      </c>
      <c r="E65" s="84">
        <f t="shared" si="0"/>
        <v>8760</v>
      </c>
      <c r="F65" s="100">
        <f>HLOOKUP(D65,'Emission Factor Methodology'!$B$6:$I$7,2,0)</f>
        <v>4.5308744960177957E-05</v>
      </c>
      <c r="G65" s="43">
        <f>IFERROR(VLOOKUP(C65,'Emission Factor Methodology'!$A$11:$I$21,MATCH(D65,'Emission Factor Methodology'!$A$11:$I$11,0),0),0)</f>
        <v>0.0038999999999999998</v>
      </c>
      <c r="H65" s="44">
        <f>IFERROR((1-VLOOKUP(C65,'Emission Factor Methodology'!$A$25:$I$34,MATCH(D65,'Emission Factor Methodology'!$A$25:$I$25,0),0)),0)</f>
        <v>0.030000000000000027</v>
      </c>
      <c r="I65" s="43">
        <f t="shared" si="2"/>
        <v>4.6437838884585626E-05</v>
      </c>
    </row>
    <row r="66" spans="1:9" ht="15">
      <c r="A66" s="3">
        <f t="shared" si="1"/>
        <v>13062</v>
      </c>
      <c r="B66" s="5" t="s">
        <v>448</v>
      </c>
      <c r="C66" s="85" t="s">
        <v>15</v>
      </c>
      <c r="D66" s="85" t="s">
        <v>407</v>
      </c>
      <c r="E66" s="84">
        <f t="shared" si="0"/>
        <v>8760</v>
      </c>
      <c r="F66" s="100">
        <f>HLOOKUP(D66,'Emission Factor Methodology'!$B$6:$I$7,2,0)</f>
        <v>4.5308744960177957E-05</v>
      </c>
      <c r="G66" s="43">
        <f>IFERROR(VLOOKUP(C66,'Emission Factor Methodology'!$A$11:$I$21,MATCH(D66,'Emission Factor Methodology'!$A$11:$I$11,0),0),0)</f>
        <v>0.0038999999999999998</v>
      </c>
      <c r="H66" s="44">
        <f>IFERROR((1-VLOOKUP(C66,'Emission Factor Methodology'!$A$25:$I$34,MATCH(D66,'Emission Factor Methodology'!$A$25:$I$25,0),0)),0)</f>
        <v>0.030000000000000027</v>
      </c>
      <c r="I66" s="43">
        <f t="shared" si="2"/>
        <v>4.6437838884585626E-05</v>
      </c>
    </row>
    <row r="67" spans="1:9" ht="15">
      <c r="A67" s="3">
        <f t="shared" si="1"/>
        <v>13063</v>
      </c>
      <c r="B67" s="5" t="s">
        <v>449</v>
      </c>
      <c r="C67" s="85" t="s">
        <v>15</v>
      </c>
      <c r="D67" s="85" t="s">
        <v>407</v>
      </c>
      <c r="E67" s="84">
        <f t="shared" si="0"/>
        <v>8760</v>
      </c>
      <c r="F67" s="100">
        <f>HLOOKUP(D67,'Emission Factor Methodology'!$B$6:$I$7,2,0)</f>
        <v>4.5308744960177957E-05</v>
      </c>
      <c r="G67" s="43">
        <f>IFERROR(VLOOKUP(C67,'Emission Factor Methodology'!$A$11:$I$21,MATCH(D67,'Emission Factor Methodology'!$A$11:$I$11,0),0),0)</f>
        <v>0.0038999999999999998</v>
      </c>
      <c r="H67" s="44">
        <f>IFERROR((1-VLOOKUP(C67,'Emission Factor Methodology'!$A$25:$I$34,MATCH(D67,'Emission Factor Methodology'!$A$25:$I$25,0),0)),0)</f>
        <v>0.030000000000000027</v>
      </c>
      <c r="I67" s="43">
        <f t="shared" si="2"/>
        <v>4.6437838884585626E-05</v>
      </c>
    </row>
    <row r="68" spans="1:9" ht="15">
      <c r="A68" s="3">
        <f t="shared" si="1"/>
        <v>13064</v>
      </c>
      <c r="B68" s="5" t="s">
        <v>437</v>
      </c>
      <c r="C68" s="85" t="s">
        <v>15</v>
      </c>
      <c r="D68" s="85" t="s">
        <v>407</v>
      </c>
      <c r="E68" s="84">
        <f t="shared" si="0"/>
        <v>8760</v>
      </c>
      <c r="F68" s="100">
        <f>HLOOKUP(D68,'Emission Factor Methodology'!$B$6:$I$7,2,0)</f>
        <v>4.5308744960177957E-05</v>
      </c>
      <c r="G68" s="43">
        <f>IFERROR(VLOOKUP(C68,'Emission Factor Methodology'!$A$11:$I$21,MATCH(D68,'Emission Factor Methodology'!$A$11:$I$11,0),0),0)</f>
        <v>0.0038999999999999998</v>
      </c>
      <c r="H68" s="44">
        <f>IFERROR((1-VLOOKUP(C68,'Emission Factor Methodology'!$A$25:$I$34,MATCH(D68,'Emission Factor Methodology'!$A$25:$I$25,0),0)),0)</f>
        <v>0.030000000000000027</v>
      </c>
      <c r="I68" s="43">
        <f t="shared" si="2"/>
        <v>4.6437838884585626E-05</v>
      </c>
    </row>
    <row r="69" spans="1:9" ht="15">
      <c r="A69" s="3">
        <f t="shared" si="1"/>
        <v>13065</v>
      </c>
      <c r="B69" s="5" t="s">
        <v>438</v>
      </c>
      <c r="C69" s="85" t="s">
        <v>15</v>
      </c>
      <c r="D69" s="85" t="s">
        <v>407</v>
      </c>
      <c r="E69" s="84">
        <f t="shared" si="3" ref="E69:E77">24*365</f>
        <v>8760</v>
      </c>
      <c r="F69" s="100">
        <f>HLOOKUP(D69,'Emission Factor Methodology'!$B$6:$I$7,2,0)</f>
        <v>4.5308744960177957E-05</v>
      </c>
      <c r="G69" s="43">
        <f>IFERROR(VLOOKUP(C69,'Emission Factor Methodology'!$A$11:$I$21,MATCH(D69,'Emission Factor Methodology'!$A$11:$I$11,0),0),0)</f>
        <v>0.0038999999999999998</v>
      </c>
      <c r="H69" s="44">
        <f>IFERROR((1-VLOOKUP(C69,'Emission Factor Methodology'!$A$25:$I$34,MATCH(D69,'Emission Factor Methodology'!$A$25:$I$25,0),0)),0)</f>
        <v>0.030000000000000027</v>
      </c>
      <c r="I69" s="43">
        <f t="shared" si="2"/>
        <v>4.6437838884585626E-05</v>
      </c>
    </row>
    <row r="70" spans="1:9" ht="15">
      <c r="A70" s="3">
        <f t="shared" si="4" ref="A70:A77">A69+1</f>
        <v>13066</v>
      </c>
      <c r="B70" s="5" t="s">
        <v>456</v>
      </c>
      <c r="C70" s="85" t="s">
        <v>15</v>
      </c>
      <c r="D70" s="85" t="s">
        <v>407</v>
      </c>
      <c r="E70" s="84">
        <f t="shared" si="3"/>
        <v>8760</v>
      </c>
      <c r="F70" s="100">
        <f>HLOOKUP(D70,'Emission Factor Methodology'!$B$6:$I$7,2,0)</f>
        <v>4.5308744960177957E-05</v>
      </c>
      <c r="G70" s="43">
        <f>IFERROR(VLOOKUP(C70,'Emission Factor Methodology'!$A$11:$I$21,MATCH(D70,'Emission Factor Methodology'!$A$11:$I$11,0),0),0)</f>
        <v>0.0038999999999999998</v>
      </c>
      <c r="H70" s="44">
        <f>IFERROR((1-VLOOKUP(C70,'Emission Factor Methodology'!$A$25:$I$34,MATCH(D70,'Emission Factor Methodology'!$A$25:$I$25,0),0)),0)</f>
        <v>0.030000000000000027</v>
      </c>
      <c r="I70" s="43">
        <f t="shared" si="5" ref="I70:I133">E70*F70*G70*H70</f>
        <v>4.6437838884585626E-05</v>
      </c>
    </row>
    <row r="71" spans="1:9" ht="15">
      <c r="A71" s="3">
        <f t="shared" si="4"/>
        <v>13067</v>
      </c>
      <c r="B71" s="5" t="s">
        <v>441</v>
      </c>
      <c r="C71" s="85" t="s">
        <v>15</v>
      </c>
      <c r="D71" s="85" t="s">
        <v>407</v>
      </c>
      <c r="E71" s="84">
        <f t="shared" si="3"/>
        <v>8760</v>
      </c>
      <c r="F71" s="100">
        <f>HLOOKUP(D71,'Emission Factor Methodology'!$B$6:$I$7,2,0)</f>
        <v>4.5308744960177957E-05</v>
      </c>
      <c r="G71" s="43">
        <f>IFERROR(VLOOKUP(C71,'Emission Factor Methodology'!$A$11:$I$21,MATCH(D71,'Emission Factor Methodology'!$A$11:$I$11,0),0),0)</f>
        <v>0.0038999999999999998</v>
      </c>
      <c r="H71" s="44">
        <f>IFERROR((1-VLOOKUP(C71,'Emission Factor Methodology'!$A$25:$I$34,MATCH(D71,'Emission Factor Methodology'!$A$25:$I$25,0),0)),0)</f>
        <v>0.030000000000000027</v>
      </c>
      <c r="I71" s="43">
        <f t="shared" si="5"/>
        <v>4.6437838884585626E-05</v>
      </c>
    </row>
    <row r="72" spans="1:9" ht="15">
      <c r="A72" s="3">
        <f t="shared" si="4"/>
        <v>13068</v>
      </c>
      <c r="B72" s="5" t="s">
        <v>443</v>
      </c>
      <c r="C72" s="85" t="s">
        <v>15</v>
      </c>
      <c r="D72" s="85" t="s">
        <v>407</v>
      </c>
      <c r="E72" s="84">
        <f t="shared" si="3"/>
        <v>8760</v>
      </c>
      <c r="F72" s="100">
        <f>HLOOKUP(D72,'Emission Factor Methodology'!$B$6:$I$7,2,0)</f>
        <v>4.5308744960177957E-05</v>
      </c>
      <c r="G72" s="43">
        <f>IFERROR(VLOOKUP(C72,'Emission Factor Methodology'!$A$11:$I$21,MATCH(D72,'Emission Factor Methodology'!$A$11:$I$11,0),0),0)</f>
        <v>0.0038999999999999998</v>
      </c>
      <c r="H72" s="44">
        <f>IFERROR((1-VLOOKUP(C72,'Emission Factor Methodology'!$A$25:$I$34,MATCH(D72,'Emission Factor Methodology'!$A$25:$I$25,0),0)),0)</f>
        <v>0.030000000000000027</v>
      </c>
      <c r="I72" s="43">
        <f t="shared" si="5"/>
        <v>4.6437838884585626E-05</v>
      </c>
    </row>
    <row r="73" spans="1:9" ht="15">
      <c r="A73" s="3">
        <f t="shared" si="4"/>
        <v>13069</v>
      </c>
      <c r="B73" s="5" t="s">
        <v>457</v>
      </c>
      <c r="C73" s="85" t="s">
        <v>15</v>
      </c>
      <c r="D73" s="85" t="s">
        <v>407</v>
      </c>
      <c r="E73" s="84">
        <f t="shared" si="3"/>
        <v>8760</v>
      </c>
      <c r="F73" s="100">
        <f>HLOOKUP(D73,'Emission Factor Methodology'!$B$6:$I$7,2,0)</f>
        <v>4.5308744960177957E-05</v>
      </c>
      <c r="G73" s="43">
        <f>IFERROR(VLOOKUP(C73,'Emission Factor Methodology'!$A$11:$I$21,MATCH(D73,'Emission Factor Methodology'!$A$11:$I$11,0),0),0)</f>
        <v>0.0038999999999999998</v>
      </c>
      <c r="H73" s="44">
        <f>IFERROR((1-VLOOKUP(C73,'Emission Factor Methodology'!$A$25:$I$34,MATCH(D73,'Emission Factor Methodology'!$A$25:$I$25,0),0)),0)</f>
        <v>0.030000000000000027</v>
      </c>
      <c r="I73" s="43">
        <f t="shared" si="5"/>
        <v>4.6437838884585626E-05</v>
      </c>
    </row>
    <row r="74" spans="1:9" ht="15">
      <c r="A74" s="3">
        <f t="shared" si="4"/>
        <v>13070</v>
      </c>
      <c r="B74" s="5" t="s">
        <v>438</v>
      </c>
      <c r="C74" s="85" t="s">
        <v>15</v>
      </c>
      <c r="D74" s="85" t="s">
        <v>407</v>
      </c>
      <c r="E74" s="84">
        <f t="shared" si="3"/>
        <v>8760</v>
      </c>
      <c r="F74" s="100">
        <f>HLOOKUP(D74,'Emission Factor Methodology'!$B$6:$I$7,2,0)</f>
        <v>4.5308744960177957E-05</v>
      </c>
      <c r="G74" s="43">
        <f>IFERROR(VLOOKUP(C74,'Emission Factor Methodology'!$A$11:$I$21,MATCH(D74,'Emission Factor Methodology'!$A$11:$I$11,0),0),0)</f>
        <v>0.0038999999999999998</v>
      </c>
      <c r="H74" s="44">
        <f>IFERROR((1-VLOOKUP(C74,'Emission Factor Methodology'!$A$25:$I$34,MATCH(D74,'Emission Factor Methodology'!$A$25:$I$25,0),0)),0)</f>
        <v>0.030000000000000027</v>
      </c>
      <c r="I74" s="43">
        <f t="shared" si="5"/>
        <v>4.6437838884585626E-05</v>
      </c>
    </row>
    <row r="75" spans="1:9" ht="15">
      <c r="A75" s="3">
        <f t="shared" si="4"/>
        <v>13071</v>
      </c>
      <c r="B75" s="5" t="s">
        <v>437</v>
      </c>
      <c r="C75" s="85" t="s">
        <v>15</v>
      </c>
      <c r="D75" s="85" t="s">
        <v>407</v>
      </c>
      <c r="E75" s="84">
        <f t="shared" si="3"/>
        <v>8760</v>
      </c>
      <c r="F75" s="100">
        <f>HLOOKUP(D75,'Emission Factor Methodology'!$B$6:$I$7,2,0)</f>
        <v>4.5308744960177957E-05</v>
      </c>
      <c r="G75" s="43">
        <f>IFERROR(VLOOKUP(C75,'Emission Factor Methodology'!$A$11:$I$21,MATCH(D75,'Emission Factor Methodology'!$A$11:$I$11,0),0),0)</f>
        <v>0.0038999999999999998</v>
      </c>
      <c r="H75" s="44">
        <f>IFERROR((1-VLOOKUP(C75,'Emission Factor Methodology'!$A$25:$I$34,MATCH(D75,'Emission Factor Methodology'!$A$25:$I$25,0),0)),0)</f>
        <v>0.030000000000000027</v>
      </c>
      <c r="I75" s="43">
        <f t="shared" si="5"/>
        <v>4.6437838884585626E-05</v>
      </c>
    </row>
    <row r="76" spans="1:9" ht="15">
      <c r="A76" s="3">
        <f t="shared" si="4"/>
        <v>13072</v>
      </c>
      <c r="B76" s="5" t="s">
        <v>438</v>
      </c>
      <c r="C76" s="85" t="s">
        <v>15</v>
      </c>
      <c r="D76" s="85" t="s">
        <v>407</v>
      </c>
      <c r="E76" s="84">
        <f t="shared" si="3"/>
        <v>8760</v>
      </c>
      <c r="F76" s="100">
        <f>HLOOKUP(D76,'Emission Factor Methodology'!$B$6:$I$7,2,0)</f>
        <v>4.5308744960177957E-05</v>
      </c>
      <c r="G76" s="43">
        <f>IFERROR(VLOOKUP(C76,'Emission Factor Methodology'!$A$11:$I$21,MATCH(D76,'Emission Factor Methodology'!$A$11:$I$11,0),0),0)</f>
        <v>0.0038999999999999998</v>
      </c>
      <c r="H76" s="44">
        <f>IFERROR((1-VLOOKUP(C76,'Emission Factor Methodology'!$A$25:$I$34,MATCH(D76,'Emission Factor Methodology'!$A$25:$I$25,0),0)),0)</f>
        <v>0.030000000000000027</v>
      </c>
      <c r="I76" s="43">
        <f t="shared" si="5"/>
        <v>4.6437838884585626E-05</v>
      </c>
    </row>
    <row r="77" spans="1:9" ht="15">
      <c r="A77" s="3">
        <f t="shared" si="4"/>
        <v>13073</v>
      </c>
      <c r="B77" s="5" t="s">
        <v>458</v>
      </c>
      <c r="C77" s="85" t="s">
        <v>15</v>
      </c>
      <c r="D77" s="85" t="s">
        <v>407</v>
      </c>
      <c r="E77" s="84">
        <f t="shared" si="3"/>
        <v>8760</v>
      </c>
      <c r="F77" s="100">
        <f>HLOOKUP(D77,'Emission Factor Methodology'!$B$6:$I$7,2,0)</f>
        <v>4.5308744960177957E-05</v>
      </c>
      <c r="G77" s="43">
        <f>IFERROR(VLOOKUP(C77,'Emission Factor Methodology'!$A$11:$I$21,MATCH(D77,'Emission Factor Methodology'!$A$11:$I$11,0),0),0)</f>
        <v>0.0038999999999999998</v>
      </c>
      <c r="H77" s="44">
        <f>IFERROR((1-VLOOKUP(C77,'Emission Factor Methodology'!$A$25:$I$34,MATCH(D77,'Emission Factor Methodology'!$A$25:$I$25,0),0)),0)</f>
        <v>0.030000000000000027</v>
      </c>
      <c r="I77" s="43">
        <f t="shared" si="5"/>
        <v>4.6437838884585626E-05</v>
      </c>
    </row>
    <row r="78" spans="2:9" ht="15">
      <c r="B78" s="23" t="s">
        <v>459</v>
      </c>
      <c r="E78" s="84"/>
      <c r="F78" s="100"/>
      <c r="G78" s="43"/>
      <c r="H78" s="44"/>
      <c r="I78" s="43"/>
    </row>
    <row r="79" spans="1:9" ht="15">
      <c r="A79" s="62">
        <f>A77+1</f>
        <v>13074</v>
      </c>
      <c r="B79" s="5" t="s">
        <v>460</v>
      </c>
      <c r="C79" s="85" t="s">
        <v>15</v>
      </c>
      <c r="D79" s="85" t="s">
        <v>407</v>
      </c>
      <c r="E79" s="84">
        <f t="shared" si="6" ref="E79:E125">24*365</f>
        <v>8760</v>
      </c>
      <c r="F79" s="100">
        <f>HLOOKUP(D79,'Emission Factor Methodology'!$B$6:$I$7,2,0)</f>
        <v>4.5308744960177957E-05</v>
      </c>
      <c r="G79" s="43">
        <f>IFERROR(VLOOKUP(C79,'Emission Factor Methodology'!$A$11:$I$21,MATCH(D79,'Emission Factor Methodology'!$A$11:$I$11,0),0),0)</f>
        <v>0.0038999999999999998</v>
      </c>
      <c r="H79" s="44">
        <f>IFERROR((1-VLOOKUP(C79,'Emission Factor Methodology'!$A$25:$I$34,MATCH(D79,'Emission Factor Methodology'!$A$25:$I$25,0),0)),0)</f>
        <v>0.030000000000000027</v>
      </c>
      <c r="I79" s="43">
        <f t="shared" si="5"/>
        <v>4.6437838884585626E-05</v>
      </c>
    </row>
    <row r="80" spans="1:9" ht="15">
      <c r="A80" s="62">
        <f t="shared" si="7" ref="A80:A125">A79+1</f>
        <v>13075</v>
      </c>
      <c r="B80" s="5" t="s">
        <v>437</v>
      </c>
      <c r="C80" s="85" t="s">
        <v>15</v>
      </c>
      <c r="D80" s="85" t="s">
        <v>407</v>
      </c>
      <c r="E80" s="84">
        <f t="shared" si="6"/>
        <v>8760</v>
      </c>
      <c r="F80" s="100">
        <f>HLOOKUP(D80,'Emission Factor Methodology'!$B$6:$I$7,2,0)</f>
        <v>4.5308744960177957E-05</v>
      </c>
      <c r="G80" s="43">
        <f>IFERROR(VLOOKUP(C80,'Emission Factor Methodology'!$A$11:$I$21,MATCH(D80,'Emission Factor Methodology'!$A$11:$I$11,0),0),0)</f>
        <v>0.0038999999999999998</v>
      </c>
      <c r="H80" s="44">
        <f>IFERROR((1-VLOOKUP(C80,'Emission Factor Methodology'!$A$25:$I$34,MATCH(D80,'Emission Factor Methodology'!$A$25:$I$25,0),0)),0)</f>
        <v>0.030000000000000027</v>
      </c>
      <c r="I80" s="43">
        <f t="shared" si="5"/>
        <v>4.6437838884585626E-05</v>
      </c>
    </row>
    <row r="81" spans="1:9" ht="15">
      <c r="A81" s="62">
        <f t="shared" si="7"/>
        <v>13076</v>
      </c>
      <c r="B81" s="5" t="s">
        <v>438</v>
      </c>
      <c r="C81" s="85" t="s">
        <v>15</v>
      </c>
      <c r="D81" s="85" t="s">
        <v>407</v>
      </c>
      <c r="E81" s="84">
        <f t="shared" si="6"/>
        <v>8760</v>
      </c>
      <c r="F81" s="100">
        <f>HLOOKUP(D81,'Emission Factor Methodology'!$B$6:$I$7,2,0)</f>
        <v>4.5308744960177957E-05</v>
      </c>
      <c r="G81" s="43">
        <f>IFERROR(VLOOKUP(C81,'Emission Factor Methodology'!$A$11:$I$21,MATCH(D81,'Emission Factor Methodology'!$A$11:$I$11,0),0),0)</f>
        <v>0.0038999999999999998</v>
      </c>
      <c r="H81" s="44">
        <f>IFERROR((1-VLOOKUP(C81,'Emission Factor Methodology'!$A$25:$I$34,MATCH(D81,'Emission Factor Methodology'!$A$25:$I$25,0),0)),0)</f>
        <v>0.030000000000000027</v>
      </c>
      <c r="I81" s="43">
        <f t="shared" si="5"/>
        <v>4.6437838884585626E-05</v>
      </c>
    </row>
    <row r="82" spans="1:9" ht="15">
      <c r="A82" s="62">
        <f t="shared" si="7"/>
        <v>13077</v>
      </c>
      <c r="B82" s="5" t="s">
        <v>443</v>
      </c>
      <c r="C82" s="85" t="s">
        <v>15</v>
      </c>
      <c r="D82" s="85" t="s">
        <v>407</v>
      </c>
      <c r="E82" s="84">
        <f t="shared" si="6"/>
        <v>8760</v>
      </c>
      <c r="F82" s="100">
        <f>HLOOKUP(D82,'Emission Factor Methodology'!$B$6:$I$7,2,0)</f>
        <v>4.5308744960177957E-05</v>
      </c>
      <c r="G82" s="43">
        <f>IFERROR(VLOOKUP(C82,'Emission Factor Methodology'!$A$11:$I$21,MATCH(D82,'Emission Factor Methodology'!$A$11:$I$11,0),0),0)</f>
        <v>0.0038999999999999998</v>
      </c>
      <c r="H82" s="44">
        <f>IFERROR((1-VLOOKUP(C82,'Emission Factor Methodology'!$A$25:$I$34,MATCH(D82,'Emission Factor Methodology'!$A$25:$I$25,0),0)),0)</f>
        <v>0.030000000000000027</v>
      </c>
      <c r="I82" s="43">
        <f t="shared" si="5"/>
        <v>4.6437838884585626E-05</v>
      </c>
    </row>
    <row r="83" spans="1:9" ht="15">
      <c r="A83" s="62">
        <f t="shared" si="7"/>
        <v>13078</v>
      </c>
      <c r="B83" s="5" t="s">
        <v>444</v>
      </c>
      <c r="C83" s="85" t="s">
        <v>15</v>
      </c>
      <c r="D83" s="85" t="s">
        <v>407</v>
      </c>
      <c r="E83" s="84">
        <f t="shared" si="6"/>
        <v>8760</v>
      </c>
      <c r="F83" s="100">
        <f>HLOOKUP(D83,'Emission Factor Methodology'!$B$6:$I$7,2,0)</f>
        <v>4.5308744960177957E-05</v>
      </c>
      <c r="G83" s="43">
        <f>IFERROR(VLOOKUP(C83,'Emission Factor Methodology'!$A$11:$I$21,MATCH(D83,'Emission Factor Methodology'!$A$11:$I$11,0),0),0)</f>
        <v>0.0038999999999999998</v>
      </c>
      <c r="H83" s="44">
        <f>IFERROR((1-VLOOKUP(C83,'Emission Factor Methodology'!$A$25:$I$34,MATCH(D83,'Emission Factor Methodology'!$A$25:$I$25,0),0)),0)</f>
        <v>0.030000000000000027</v>
      </c>
      <c r="I83" s="43">
        <f t="shared" si="5"/>
        <v>4.6437838884585626E-05</v>
      </c>
    </row>
    <row r="84" spans="1:9" ht="15">
      <c r="A84" s="62">
        <f t="shared" si="7"/>
        <v>13079</v>
      </c>
      <c r="B84" s="5" t="s">
        <v>437</v>
      </c>
      <c r="C84" s="85" t="s">
        <v>15</v>
      </c>
      <c r="D84" s="85" t="s">
        <v>407</v>
      </c>
      <c r="E84" s="84">
        <f t="shared" si="6"/>
        <v>8760</v>
      </c>
      <c r="F84" s="100">
        <f>HLOOKUP(D84,'Emission Factor Methodology'!$B$6:$I$7,2,0)</f>
        <v>4.5308744960177957E-05</v>
      </c>
      <c r="G84" s="43">
        <f>IFERROR(VLOOKUP(C84,'Emission Factor Methodology'!$A$11:$I$21,MATCH(D84,'Emission Factor Methodology'!$A$11:$I$11,0),0),0)</f>
        <v>0.0038999999999999998</v>
      </c>
      <c r="H84" s="44">
        <f>IFERROR((1-VLOOKUP(C84,'Emission Factor Methodology'!$A$25:$I$34,MATCH(D84,'Emission Factor Methodology'!$A$25:$I$25,0),0)),0)</f>
        <v>0.030000000000000027</v>
      </c>
      <c r="I84" s="43">
        <f t="shared" si="5"/>
        <v>4.6437838884585626E-05</v>
      </c>
    </row>
    <row r="85" spans="1:9" ht="15">
      <c r="A85" s="62">
        <f t="shared" si="7"/>
        <v>13080</v>
      </c>
      <c r="B85" s="5" t="s">
        <v>438</v>
      </c>
      <c r="C85" s="85" t="s">
        <v>15</v>
      </c>
      <c r="D85" s="85" t="s">
        <v>407</v>
      </c>
      <c r="E85" s="84">
        <f t="shared" si="6"/>
        <v>8760</v>
      </c>
      <c r="F85" s="100">
        <f>HLOOKUP(D85,'Emission Factor Methodology'!$B$6:$I$7,2,0)</f>
        <v>4.5308744960177957E-05</v>
      </c>
      <c r="G85" s="43">
        <f>IFERROR(VLOOKUP(C85,'Emission Factor Methodology'!$A$11:$I$21,MATCH(D85,'Emission Factor Methodology'!$A$11:$I$11,0),0),0)</f>
        <v>0.0038999999999999998</v>
      </c>
      <c r="H85" s="44">
        <f>IFERROR((1-VLOOKUP(C85,'Emission Factor Methodology'!$A$25:$I$34,MATCH(D85,'Emission Factor Methodology'!$A$25:$I$25,0),0)),0)</f>
        <v>0.030000000000000027</v>
      </c>
      <c r="I85" s="43">
        <f t="shared" si="5"/>
        <v>4.6437838884585626E-05</v>
      </c>
    </row>
    <row r="86" spans="1:9" ht="15">
      <c r="A86" s="62">
        <f t="shared" si="7"/>
        <v>13081</v>
      </c>
      <c r="B86" s="5" t="s">
        <v>440</v>
      </c>
      <c r="C86" s="85" t="s">
        <v>15</v>
      </c>
      <c r="D86" s="85" t="s">
        <v>407</v>
      </c>
      <c r="E86" s="84">
        <f t="shared" si="6"/>
        <v>8760</v>
      </c>
      <c r="F86" s="100">
        <f>HLOOKUP(D86,'Emission Factor Methodology'!$B$6:$I$7,2,0)</f>
        <v>4.5308744960177957E-05</v>
      </c>
      <c r="G86" s="43">
        <f>IFERROR(VLOOKUP(C86,'Emission Factor Methodology'!$A$11:$I$21,MATCH(D86,'Emission Factor Methodology'!$A$11:$I$11,0),0),0)</f>
        <v>0.0038999999999999998</v>
      </c>
      <c r="H86" s="44">
        <f>IFERROR((1-VLOOKUP(C86,'Emission Factor Methodology'!$A$25:$I$34,MATCH(D86,'Emission Factor Methodology'!$A$25:$I$25,0),0)),0)</f>
        <v>0.030000000000000027</v>
      </c>
      <c r="I86" s="43">
        <f t="shared" si="5"/>
        <v>4.6437838884585626E-05</v>
      </c>
    </row>
    <row r="87" spans="1:9" ht="15">
      <c r="A87" s="62">
        <f t="shared" si="7"/>
        <v>13082</v>
      </c>
      <c r="B87" s="5" t="s">
        <v>461</v>
      </c>
      <c r="C87" s="85" t="s">
        <v>15</v>
      </c>
      <c r="D87" s="85" t="s">
        <v>407</v>
      </c>
      <c r="E87" s="84">
        <f t="shared" si="6"/>
        <v>8760</v>
      </c>
      <c r="F87" s="100">
        <f>HLOOKUP(D87,'Emission Factor Methodology'!$B$6:$I$7,2,0)</f>
        <v>4.5308744960177957E-05</v>
      </c>
      <c r="G87" s="43">
        <f>IFERROR(VLOOKUP(C87,'Emission Factor Methodology'!$A$11:$I$21,MATCH(D87,'Emission Factor Methodology'!$A$11:$I$11,0),0),0)</f>
        <v>0.0038999999999999998</v>
      </c>
      <c r="H87" s="44">
        <f>IFERROR((1-VLOOKUP(C87,'Emission Factor Methodology'!$A$25:$I$34,MATCH(D87,'Emission Factor Methodology'!$A$25:$I$25,0),0)),0)</f>
        <v>0.030000000000000027</v>
      </c>
      <c r="I87" s="43">
        <f t="shared" si="5"/>
        <v>4.6437838884585626E-05</v>
      </c>
    </row>
    <row r="88" spans="1:9" ht="15">
      <c r="A88" s="62">
        <f t="shared" si="7"/>
        <v>13083</v>
      </c>
      <c r="B88" s="5" t="s">
        <v>449</v>
      </c>
      <c r="C88" s="85" t="s">
        <v>15</v>
      </c>
      <c r="D88" s="85" t="s">
        <v>407</v>
      </c>
      <c r="E88" s="84">
        <f t="shared" si="6"/>
        <v>8760</v>
      </c>
      <c r="F88" s="100">
        <f>HLOOKUP(D88,'Emission Factor Methodology'!$B$6:$I$7,2,0)</f>
        <v>4.5308744960177957E-05</v>
      </c>
      <c r="G88" s="43">
        <f>IFERROR(VLOOKUP(C88,'Emission Factor Methodology'!$A$11:$I$21,MATCH(D88,'Emission Factor Methodology'!$A$11:$I$11,0),0),0)</f>
        <v>0.0038999999999999998</v>
      </c>
      <c r="H88" s="44">
        <f>IFERROR((1-VLOOKUP(C88,'Emission Factor Methodology'!$A$25:$I$34,MATCH(D88,'Emission Factor Methodology'!$A$25:$I$25,0),0)),0)</f>
        <v>0.030000000000000027</v>
      </c>
      <c r="I88" s="43">
        <f t="shared" si="5"/>
        <v>4.6437838884585626E-05</v>
      </c>
    </row>
    <row r="89" spans="1:9" ht="15">
      <c r="A89" s="62">
        <f t="shared" si="7"/>
        <v>13084</v>
      </c>
      <c r="B89" s="5" t="s">
        <v>443</v>
      </c>
      <c r="C89" s="85" t="s">
        <v>15</v>
      </c>
      <c r="D89" s="85" t="s">
        <v>407</v>
      </c>
      <c r="E89" s="84">
        <f t="shared" si="6"/>
        <v>8760</v>
      </c>
      <c r="F89" s="100">
        <f>HLOOKUP(D89,'Emission Factor Methodology'!$B$6:$I$7,2,0)</f>
        <v>4.5308744960177957E-05</v>
      </c>
      <c r="G89" s="43">
        <f>IFERROR(VLOOKUP(C89,'Emission Factor Methodology'!$A$11:$I$21,MATCH(D89,'Emission Factor Methodology'!$A$11:$I$11,0),0),0)</f>
        <v>0.0038999999999999998</v>
      </c>
      <c r="H89" s="44">
        <f>IFERROR((1-VLOOKUP(C89,'Emission Factor Methodology'!$A$25:$I$34,MATCH(D89,'Emission Factor Methodology'!$A$25:$I$25,0),0)),0)</f>
        <v>0.030000000000000027</v>
      </c>
      <c r="I89" s="43">
        <f t="shared" si="5"/>
        <v>4.6437838884585626E-05</v>
      </c>
    </row>
    <row r="90" spans="1:9" ht="15">
      <c r="A90" s="62">
        <f t="shared" si="7"/>
        <v>13085</v>
      </c>
      <c r="B90" s="5" t="s">
        <v>444</v>
      </c>
      <c r="C90" s="85" t="s">
        <v>15</v>
      </c>
      <c r="D90" s="85" t="s">
        <v>407</v>
      </c>
      <c r="E90" s="84">
        <f t="shared" si="6"/>
        <v>8760</v>
      </c>
      <c r="F90" s="100">
        <f>HLOOKUP(D90,'Emission Factor Methodology'!$B$6:$I$7,2,0)</f>
        <v>4.5308744960177957E-05</v>
      </c>
      <c r="G90" s="43">
        <f>IFERROR(VLOOKUP(C90,'Emission Factor Methodology'!$A$11:$I$21,MATCH(D90,'Emission Factor Methodology'!$A$11:$I$11,0),0),0)</f>
        <v>0.0038999999999999998</v>
      </c>
      <c r="H90" s="44">
        <f>IFERROR((1-VLOOKUP(C90,'Emission Factor Methodology'!$A$25:$I$34,MATCH(D90,'Emission Factor Methodology'!$A$25:$I$25,0),0)),0)</f>
        <v>0.030000000000000027</v>
      </c>
      <c r="I90" s="43">
        <f t="shared" si="5"/>
        <v>4.6437838884585626E-05</v>
      </c>
    </row>
    <row r="91" spans="1:9" ht="15">
      <c r="A91" s="62">
        <f t="shared" si="7"/>
        <v>13086</v>
      </c>
      <c r="B91" s="5" t="s">
        <v>437</v>
      </c>
      <c r="C91" s="85" t="s">
        <v>15</v>
      </c>
      <c r="D91" s="85" t="s">
        <v>407</v>
      </c>
      <c r="E91" s="84">
        <f t="shared" si="6"/>
        <v>8760</v>
      </c>
      <c r="F91" s="100">
        <f>HLOOKUP(D91,'Emission Factor Methodology'!$B$6:$I$7,2,0)</f>
        <v>4.5308744960177957E-05</v>
      </c>
      <c r="G91" s="43">
        <f>IFERROR(VLOOKUP(C91,'Emission Factor Methodology'!$A$11:$I$21,MATCH(D91,'Emission Factor Methodology'!$A$11:$I$11,0),0),0)</f>
        <v>0.0038999999999999998</v>
      </c>
      <c r="H91" s="44">
        <f>IFERROR((1-VLOOKUP(C91,'Emission Factor Methodology'!$A$25:$I$34,MATCH(D91,'Emission Factor Methodology'!$A$25:$I$25,0),0)),0)</f>
        <v>0.030000000000000027</v>
      </c>
      <c r="I91" s="43">
        <f t="shared" si="5"/>
        <v>4.6437838884585626E-05</v>
      </c>
    </row>
    <row r="92" spans="1:9" ht="15">
      <c r="A92" s="62">
        <f t="shared" si="7"/>
        <v>13087</v>
      </c>
      <c r="B92" s="5" t="s">
        <v>438</v>
      </c>
      <c r="C92" s="85" t="s">
        <v>15</v>
      </c>
      <c r="D92" s="85" t="s">
        <v>407</v>
      </c>
      <c r="E92" s="84">
        <f t="shared" si="6"/>
        <v>8760</v>
      </c>
      <c r="F92" s="100">
        <f>HLOOKUP(D92,'Emission Factor Methodology'!$B$6:$I$7,2,0)</f>
        <v>4.5308744960177957E-05</v>
      </c>
      <c r="G92" s="43">
        <f>IFERROR(VLOOKUP(C92,'Emission Factor Methodology'!$A$11:$I$21,MATCH(D92,'Emission Factor Methodology'!$A$11:$I$11,0),0),0)</f>
        <v>0.0038999999999999998</v>
      </c>
      <c r="H92" s="44">
        <f>IFERROR((1-VLOOKUP(C92,'Emission Factor Methodology'!$A$25:$I$34,MATCH(D92,'Emission Factor Methodology'!$A$25:$I$25,0),0)),0)</f>
        <v>0.030000000000000027</v>
      </c>
      <c r="I92" s="43">
        <f t="shared" si="5"/>
        <v>4.6437838884585626E-05</v>
      </c>
    </row>
    <row r="93" spans="1:9" ht="15">
      <c r="A93" s="62">
        <f t="shared" si="7"/>
        <v>13088</v>
      </c>
      <c r="B93" s="5" t="s">
        <v>462</v>
      </c>
      <c r="C93" s="85" t="s">
        <v>15</v>
      </c>
      <c r="D93" s="85" t="s">
        <v>407</v>
      </c>
      <c r="E93" s="84">
        <f t="shared" si="6"/>
        <v>8760</v>
      </c>
      <c r="F93" s="100">
        <f>HLOOKUP(D93,'Emission Factor Methodology'!$B$6:$I$7,2,0)</f>
        <v>4.5308744960177957E-05</v>
      </c>
      <c r="G93" s="43">
        <f>IFERROR(VLOOKUP(C93,'Emission Factor Methodology'!$A$11:$I$21,MATCH(D93,'Emission Factor Methodology'!$A$11:$I$11,0),0),0)</f>
        <v>0.0038999999999999998</v>
      </c>
      <c r="H93" s="44">
        <f>IFERROR((1-VLOOKUP(C93,'Emission Factor Methodology'!$A$25:$I$34,MATCH(D93,'Emission Factor Methodology'!$A$25:$I$25,0),0)),0)</f>
        <v>0.030000000000000027</v>
      </c>
      <c r="I93" s="43">
        <f t="shared" si="5"/>
        <v>4.6437838884585626E-05</v>
      </c>
    </row>
    <row r="94" spans="1:9" ht="15">
      <c r="A94" s="62">
        <f t="shared" si="7"/>
        <v>13089</v>
      </c>
      <c r="B94" s="5" t="s">
        <v>441</v>
      </c>
      <c r="C94" s="85" t="s">
        <v>15</v>
      </c>
      <c r="D94" s="85" t="s">
        <v>407</v>
      </c>
      <c r="E94" s="84">
        <f t="shared" si="6"/>
        <v>8760</v>
      </c>
      <c r="F94" s="100">
        <f>HLOOKUP(D94,'Emission Factor Methodology'!$B$6:$I$7,2,0)</f>
        <v>4.5308744960177957E-05</v>
      </c>
      <c r="G94" s="43">
        <f>IFERROR(VLOOKUP(C94,'Emission Factor Methodology'!$A$11:$I$21,MATCH(D94,'Emission Factor Methodology'!$A$11:$I$11,0),0),0)</f>
        <v>0.0038999999999999998</v>
      </c>
      <c r="H94" s="44">
        <f>IFERROR((1-VLOOKUP(C94,'Emission Factor Methodology'!$A$25:$I$34,MATCH(D94,'Emission Factor Methodology'!$A$25:$I$25,0),0)),0)</f>
        <v>0.030000000000000027</v>
      </c>
      <c r="I94" s="43">
        <f t="shared" si="5"/>
        <v>4.6437838884585626E-05</v>
      </c>
    </row>
    <row r="95" spans="1:9" ht="15">
      <c r="A95" s="62">
        <f t="shared" si="7"/>
        <v>13090</v>
      </c>
      <c r="B95" s="5" t="s">
        <v>440</v>
      </c>
      <c r="C95" s="85" t="s">
        <v>15</v>
      </c>
      <c r="D95" s="85" t="s">
        <v>407</v>
      </c>
      <c r="E95" s="84">
        <f t="shared" si="6"/>
        <v>8760</v>
      </c>
      <c r="F95" s="100">
        <f>HLOOKUP(D95,'Emission Factor Methodology'!$B$6:$I$7,2,0)</f>
        <v>4.5308744960177957E-05</v>
      </c>
      <c r="G95" s="43">
        <f>IFERROR(VLOOKUP(C95,'Emission Factor Methodology'!$A$11:$I$21,MATCH(D95,'Emission Factor Methodology'!$A$11:$I$11,0),0),0)</f>
        <v>0.0038999999999999998</v>
      </c>
      <c r="H95" s="44">
        <f>IFERROR((1-VLOOKUP(C95,'Emission Factor Methodology'!$A$25:$I$34,MATCH(D95,'Emission Factor Methodology'!$A$25:$I$25,0),0)),0)</f>
        <v>0.030000000000000027</v>
      </c>
      <c r="I95" s="43">
        <f t="shared" si="5"/>
        <v>4.6437838884585626E-05</v>
      </c>
    </row>
    <row r="96" spans="1:9" ht="15">
      <c r="A96" s="62">
        <f t="shared" si="7"/>
        <v>13091</v>
      </c>
      <c r="B96" s="5" t="s">
        <v>461</v>
      </c>
      <c r="C96" s="85" t="s">
        <v>15</v>
      </c>
      <c r="D96" s="85" t="s">
        <v>407</v>
      </c>
      <c r="E96" s="84">
        <f t="shared" si="6"/>
        <v>8760</v>
      </c>
      <c r="F96" s="100">
        <f>HLOOKUP(D96,'Emission Factor Methodology'!$B$6:$I$7,2,0)</f>
        <v>4.5308744960177957E-05</v>
      </c>
      <c r="G96" s="43">
        <f>IFERROR(VLOOKUP(C96,'Emission Factor Methodology'!$A$11:$I$21,MATCH(D96,'Emission Factor Methodology'!$A$11:$I$11,0),0),0)</f>
        <v>0.0038999999999999998</v>
      </c>
      <c r="H96" s="44">
        <f>IFERROR((1-VLOOKUP(C96,'Emission Factor Methodology'!$A$25:$I$34,MATCH(D96,'Emission Factor Methodology'!$A$25:$I$25,0),0)),0)</f>
        <v>0.030000000000000027</v>
      </c>
      <c r="I96" s="43">
        <f t="shared" si="5"/>
        <v>4.6437838884585626E-05</v>
      </c>
    </row>
    <row r="97" spans="1:9" ht="15">
      <c r="A97" s="62">
        <f t="shared" si="7"/>
        <v>13092</v>
      </c>
      <c r="B97" s="5" t="s">
        <v>449</v>
      </c>
      <c r="C97" s="85" t="s">
        <v>15</v>
      </c>
      <c r="D97" s="85" t="s">
        <v>407</v>
      </c>
      <c r="E97" s="84">
        <f t="shared" si="6"/>
        <v>8760</v>
      </c>
      <c r="F97" s="100">
        <f>HLOOKUP(D97,'Emission Factor Methodology'!$B$6:$I$7,2,0)</f>
        <v>4.5308744960177957E-05</v>
      </c>
      <c r="G97" s="43">
        <f>IFERROR(VLOOKUP(C97,'Emission Factor Methodology'!$A$11:$I$21,MATCH(D97,'Emission Factor Methodology'!$A$11:$I$11,0),0),0)</f>
        <v>0.0038999999999999998</v>
      </c>
      <c r="H97" s="44">
        <f>IFERROR((1-VLOOKUP(C97,'Emission Factor Methodology'!$A$25:$I$34,MATCH(D97,'Emission Factor Methodology'!$A$25:$I$25,0),0)),0)</f>
        <v>0.030000000000000027</v>
      </c>
      <c r="I97" s="43">
        <f t="shared" si="5"/>
        <v>4.6437838884585626E-05</v>
      </c>
    </row>
    <row r="98" spans="1:9" ht="15">
      <c r="A98" s="62">
        <f t="shared" si="7"/>
        <v>13093</v>
      </c>
      <c r="B98" s="5" t="s">
        <v>443</v>
      </c>
      <c r="C98" s="85" t="s">
        <v>15</v>
      </c>
      <c r="D98" s="85" t="s">
        <v>407</v>
      </c>
      <c r="E98" s="84">
        <f t="shared" si="6"/>
        <v>8760</v>
      </c>
      <c r="F98" s="100">
        <f>HLOOKUP(D98,'Emission Factor Methodology'!$B$6:$I$7,2,0)</f>
        <v>4.5308744960177957E-05</v>
      </c>
      <c r="G98" s="43">
        <f>IFERROR(VLOOKUP(C98,'Emission Factor Methodology'!$A$11:$I$21,MATCH(D98,'Emission Factor Methodology'!$A$11:$I$11,0),0),0)</f>
        <v>0.0038999999999999998</v>
      </c>
      <c r="H98" s="44">
        <f>IFERROR((1-VLOOKUP(C98,'Emission Factor Methodology'!$A$25:$I$34,MATCH(D98,'Emission Factor Methodology'!$A$25:$I$25,0),0)),0)</f>
        <v>0.030000000000000027</v>
      </c>
      <c r="I98" s="43">
        <f t="shared" si="5"/>
        <v>4.6437838884585626E-05</v>
      </c>
    </row>
    <row r="99" spans="1:9" ht="15">
      <c r="A99" s="62">
        <f t="shared" si="7"/>
        <v>13094</v>
      </c>
      <c r="B99" s="5" t="s">
        <v>444</v>
      </c>
      <c r="C99" s="85" t="s">
        <v>15</v>
      </c>
      <c r="D99" s="85" t="s">
        <v>407</v>
      </c>
      <c r="E99" s="84">
        <f t="shared" si="6"/>
        <v>8760</v>
      </c>
      <c r="F99" s="100">
        <f>HLOOKUP(D99,'Emission Factor Methodology'!$B$6:$I$7,2,0)</f>
        <v>4.5308744960177957E-05</v>
      </c>
      <c r="G99" s="43">
        <f>IFERROR(VLOOKUP(C99,'Emission Factor Methodology'!$A$11:$I$21,MATCH(D99,'Emission Factor Methodology'!$A$11:$I$11,0),0),0)</f>
        <v>0.0038999999999999998</v>
      </c>
      <c r="H99" s="44">
        <f>IFERROR((1-VLOOKUP(C99,'Emission Factor Methodology'!$A$25:$I$34,MATCH(D99,'Emission Factor Methodology'!$A$25:$I$25,0),0)),0)</f>
        <v>0.030000000000000027</v>
      </c>
      <c r="I99" s="43">
        <f t="shared" si="5"/>
        <v>4.6437838884585626E-05</v>
      </c>
    </row>
    <row r="100" spans="1:9" ht="15">
      <c r="A100" s="62">
        <f t="shared" si="7"/>
        <v>13095</v>
      </c>
      <c r="B100" s="5" t="s">
        <v>437</v>
      </c>
      <c r="C100" s="85" t="s">
        <v>15</v>
      </c>
      <c r="D100" s="85" t="s">
        <v>407</v>
      </c>
      <c r="E100" s="84">
        <f t="shared" si="6"/>
        <v>8760</v>
      </c>
      <c r="F100" s="100">
        <f>HLOOKUP(D100,'Emission Factor Methodology'!$B$6:$I$7,2,0)</f>
        <v>4.5308744960177957E-05</v>
      </c>
      <c r="G100" s="43">
        <f>IFERROR(VLOOKUP(C100,'Emission Factor Methodology'!$A$11:$I$21,MATCH(D100,'Emission Factor Methodology'!$A$11:$I$11,0),0),0)</f>
        <v>0.0038999999999999998</v>
      </c>
      <c r="H100" s="44">
        <f>IFERROR((1-VLOOKUP(C100,'Emission Factor Methodology'!$A$25:$I$34,MATCH(D100,'Emission Factor Methodology'!$A$25:$I$25,0),0)),0)</f>
        <v>0.030000000000000027</v>
      </c>
      <c r="I100" s="43">
        <f t="shared" si="5"/>
        <v>4.6437838884585626E-05</v>
      </c>
    </row>
    <row r="101" spans="1:9" ht="15">
      <c r="A101" s="62">
        <f t="shared" si="7"/>
        <v>13096</v>
      </c>
      <c r="B101" s="5" t="s">
        <v>438</v>
      </c>
      <c r="C101" s="85" t="s">
        <v>15</v>
      </c>
      <c r="D101" s="85" t="s">
        <v>407</v>
      </c>
      <c r="E101" s="84">
        <f t="shared" si="6"/>
        <v>8760</v>
      </c>
      <c r="F101" s="100">
        <f>HLOOKUP(D101,'Emission Factor Methodology'!$B$6:$I$7,2,0)</f>
        <v>4.5308744960177957E-05</v>
      </c>
      <c r="G101" s="43">
        <f>IFERROR(VLOOKUP(C101,'Emission Factor Methodology'!$A$11:$I$21,MATCH(D101,'Emission Factor Methodology'!$A$11:$I$11,0),0),0)</f>
        <v>0.0038999999999999998</v>
      </c>
      <c r="H101" s="44">
        <f>IFERROR((1-VLOOKUP(C101,'Emission Factor Methodology'!$A$25:$I$34,MATCH(D101,'Emission Factor Methodology'!$A$25:$I$25,0),0)),0)</f>
        <v>0.030000000000000027</v>
      </c>
      <c r="I101" s="43">
        <f t="shared" si="5"/>
        <v>4.6437838884585626E-05</v>
      </c>
    </row>
    <row r="102" spans="1:9" ht="15">
      <c r="A102" s="62">
        <f t="shared" si="7"/>
        <v>13097</v>
      </c>
      <c r="B102" s="5" t="s">
        <v>463</v>
      </c>
      <c r="C102" s="85" t="s">
        <v>15</v>
      </c>
      <c r="D102" s="85" t="s">
        <v>407</v>
      </c>
      <c r="E102" s="84">
        <f t="shared" si="6"/>
        <v>8760</v>
      </c>
      <c r="F102" s="100">
        <f>HLOOKUP(D102,'Emission Factor Methodology'!$B$6:$I$7,2,0)</f>
        <v>4.5308744960177957E-05</v>
      </c>
      <c r="G102" s="43">
        <f>IFERROR(VLOOKUP(C102,'Emission Factor Methodology'!$A$11:$I$21,MATCH(D102,'Emission Factor Methodology'!$A$11:$I$11,0),0),0)</f>
        <v>0.0038999999999999998</v>
      </c>
      <c r="H102" s="44">
        <f>IFERROR((1-VLOOKUP(C102,'Emission Factor Methodology'!$A$25:$I$34,MATCH(D102,'Emission Factor Methodology'!$A$25:$I$25,0),0)),0)</f>
        <v>0.030000000000000027</v>
      </c>
      <c r="I102" s="43">
        <f t="shared" si="5"/>
        <v>4.6437838884585626E-05</v>
      </c>
    </row>
    <row r="103" spans="1:9" ht="15">
      <c r="A103" s="62">
        <f t="shared" si="7"/>
        <v>13098</v>
      </c>
      <c r="B103" s="5" t="s">
        <v>441</v>
      </c>
      <c r="C103" s="85" t="s">
        <v>15</v>
      </c>
      <c r="D103" s="85" t="s">
        <v>407</v>
      </c>
      <c r="E103" s="84">
        <f t="shared" si="6"/>
        <v>8760</v>
      </c>
      <c r="F103" s="100">
        <f>HLOOKUP(D103,'Emission Factor Methodology'!$B$6:$I$7,2,0)</f>
        <v>4.5308744960177957E-05</v>
      </c>
      <c r="G103" s="43">
        <f>IFERROR(VLOOKUP(C103,'Emission Factor Methodology'!$A$11:$I$21,MATCH(D103,'Emission Factor Methodology'!$A$11:$I$11,0),0),0)</f>
        <v>0.0038999999999999998</v>
      </c>
      <c r="H103" s="44">
        <f>IFERROR((1-VLOOKUP(C103,'Emission Factor Methodology'!$A$25:$I$34,MATCH(D103,'Emission Factor Methodology'!$A$25:$I$25,0),0)),0)</f>
        <v>0.030000000000000027</v>
      </c>
      <c r="I103" s="43">
        <f t="shared" si="5"/>
        <v>4.6437838884585626E-05</v>
      </c>
    </row>
    <row r="104" spans="1:9" ht="15">
      <c r="A104" s="62">
        <f t="shared" si="7"/>
        <v>13099</v>
      </c>
      <c r="B104" s="5" t="s">
        <v>453</v>
      </c>
      <c r="C104" s="85" t="s">
        <v>15</v>
      </c>
      <c r="D104" s="85" t="s">
        <v>407</v>
      </c>
      <c r="E104" s="84">
        <f t="shared" si="6"/>
        <v>8760</v>
      </c>
      <c r="F104" s="100">
        <f>HLOOKUP(D104,'Emission Factor Methodology'!$B$6:$I$7,2,0)</f>
        <v>4.5308744960177957E-05</v>
      </c>
      <c r="G104" s="43">
        <f>IFERROR(VLOOKUP(C104,'Emission Factor Methodology'!$A$11:$I$21,MATCH(D104,'Emission Factor Methodology'!$A$11:$I$11,0),0),0)</f>
        <v>0.0038999999999999998</v>
      </c>
      <c r="H104" s="44">
        <f>IFERROR((1-VLOOKUP(C104,'Emission Factor Methodology'!$A$25:$I$34,MATCH(D104,'Emission Factor Methodology'!$A$25:$I$25,0),0)),0)</f>
        <v>0.030000000000000027</v>
      </c>
      <c r="I104" s="43">
        <f t="shared" si="5"/>
        <v>4.6437838884585626E-05</v>
      </c>
    </row>
    <row r="105" spans="1:9" ht="15">
      <c r="A105" s="62">
        <f t="shared" si="7"/>
        <v>13100</v>
      </c>
      <c r="B105" s="5" t="s">
        <v>454</v>
      </c>
      <c r="C105" s="85" t="s">
        <v>15</v>
      </c>
      <c r="D105" s="85" t="s">
        <v>407</v>
      </c>
      <c r="E105" s="84">
        <f t="shared" si="6"/>
        <v>8760</v>
      </c>
      <c r="F105" s="100">
        <f>HLOOKUP(D105,'Emission Factor Methodology'!$B$6:$I$7,2,0)</f>
        <v>4.5308744960177957E-05</v>
      </c>
      <c r="G105" s="43">
        <f>IFERROR(VLOOKUP(C105,'Emission Factor Methodology'!$A$11:$I$21,MATCH(D105,'Emission Factor Methodology'!$A$11:$I$11,0),0),0)</f>
        <v>0.0038999999999999998</v>
      </c>
      <c r="H105" s="44">
        <f>IFERROR((1-VLOOKUP(C105,'Emission Factor Methodology'!$A$25:$I$34,MATCH(D105,'Emission Factor Methodology'!$A$25:$I$25,0),0)),0)</f>
        <v>0.030000000000000027</v>
      </c>
      <c r="I105" s="43">
        <f t="shared" si="5"/>
        <v>4.6437838884585626E-05</v>
      </c>
    </row>
    <row r="106" spans="1:9" ht="15">
      <c r="A106" s="62">
        <f t="shared" si="7"/>
        <v>13101</v>
      </c>
      <c r="B106" s="5" t="s">
        <v>464</v>
      </c>
      <c r="C106" s="85" t="s">
        <v>15</v>
      </c>
      <c r="D106" s="85" t="s">
        <v>407</v>
      </c>
      <c r="E106" s="84">
        <f t="shared" si="6"/>
        <v>8760</v>
      </c>
      <c r="F106" s="100">
        <f>HLOOKUP(D106,'Emission Factor Methodology'!$B$6:$I$7,2,0)</f>
        <v>4.5308744960177957E-05</v>
      </c>
      <c r="G106" s="43">
        <f>IFERROR(VLOOKUP(C106,'Emission Factor Methodology'!$A$11:$I$21,MATCH(D106,'Emission Factor Methodology'!$A$11:$I$11,0),0),0)</f>
        <v>0.0038999999999999998</v>
      </c>
      <c r="H106" s="44">
        <f>IFERROR((1-VLOOKUP(C106,'Emission Factor Methodology'!$A$25:$I$34,MATCH(D106,'Emission Factor Methodology'!$A$25:$I$25,0),0)),0)</f>
        <v>0.030000000000000027</v>
      </c>
      <c r="I106" s="43">
        <f t="shared" si="5"/>
        <v>4.6437838884585626E-05</v>
      </c>
    </row>
    <row r="107" spans="1:9" ht="15">
      <c r="A107" s="62">
        <f t="shared" si="7"/>
        <v>13102</v>
      </c>
      <c r="B107" s="5" t="s">
        <v>465</v>
      </c>
      <c r="C107" s="85" t="s">
        <v>15</v>
      </c>
      <c r="D107" s="85" t="s">
        <v>407</v>
      </c>
      <c r="E107" s="84">
        <f t="shared" si="6"/>
        <v>8760</v>
      </c>
      <c r="F107" s="100">
        <f>HLOOKUP(D107,'Emission Factor Methodology'!$B$6:$I$7,2,0)</f>
        <v>4.5308744960177957E-05</v>
      </c>
      <c r="G107" s="43">
        <f>IFERROR(VLOOKUP(C107,'Emission Factor Methodology'!$A$11:$I$21,MATCH(D107,'Emission Factor Methodology'!$A$11:$I$11,0),0),0)</f>
        <v>0.0038999999999999998</v>
      </c>
      <c r="H107" s="44">
        <f>IFERROR((1-VLOOKUP(C107,'Emission Factor Methodology'!$A$25:$I$34,MATCH(D107,'Emission Factor Methodology'!$A$25:$I$25,0),0)),0)</f>
        <v>0.030000000000000027</v>
      </c>
      <c r="I107" s="43">
        <f t="shared" si="5"/>
        <v>4.6437838884585626E-05</v>
      </c>
    </row>
    <row r="108" spans="1:9" ht="15">
      <c r="A108" s="62">
        <f t="shared" si="7"/>
        <v>13103</v>
      </c>
      <c r="B108" s="5" t="s">
        <v>440</v>
      </c>
      <c r="C108" s="85" t="s">
        <v>15</v>
      </c>
      <c r="D108" s="85" t="s">
        <v>407</v>
      </c>
      <c r="E108" s="84">
        <f t="shared" si="6"/>
        <v>8760</v>
      </c>
      <c r="F108" s="100">
        <f>HLOOKUP(D108,'Emission Factor Methodology'!$B$6:$I$7,2,0)</f>
        <v>4.5308744960177957E-05</v>
      </c>
      <c r="G108" s="43">
        <f>IFERROR(VLOOKUP(C108,'Emission Factor Methodology'!$A$11:$I$21,MATCH(D108,'Emission Factor Methodology'!$A$11:$I$11,0),0),0)</f>
        <v>0.0038999999999999998</v>
      </c>
      <c r="H108" s="44">
        <f>IFERROR((1-VLOOKUP(C108,'Emission Factor Methodology'!$A$25:$I$34,MATCH(D108,'Emission Factor Methodology'!$A$25:$I$25,0),0)),0)</f>
        <v>0.030000000000000027</v>
      </c>
      <c r="I108" s="43">
        <f t="shared" si="5"/>
        <v>4.6437838884585626E-05</v>
      </c>
    </row>
    <row r="109" spans="1:9" ht="15">
      <c r="A109" s="62">
        <f t="shared" si="7"/>
        <v>13104</v>
      </c>
      <c r="B109" s="5" t="s">
        <v>461</v>
      </c>
      <c r="C109" s="85" t="s">
        <v>15</v>
      </c>
      <c r="D109" s="85" t="s">
        <v>407</v>
      </c>
      <c r="E109" s="84">
        <f t="shared" si="6"/>
        <v>8760</v>
      </c>
      <c r="F109" s="100">
        <f>HLOOKUP(D109,'Emission Factor Methodology'!$B$6:$I$7,2,0)</f>
        <v>4.5308744960177957E-05</v>
      </c>
      <c r="G109" s="43">
        <f>IFERROR(VLOOKUP(C109,'Emission Factor Methodology'!$A$11:$I$21,MATCH(D109,'Emission Factor Methodology'!$A$11:$I$11,0),0),0)</f>
        <v>0.0038999999999999998</v>
      </c>
      <c r="H109" s="44">
        <f>IFERROR((1-VLOOKUP(C109,'Emission Factor Methodology'!$A$25:$I$34,MATCH(D109,'Emission Factor Methodology'!$A$25:$I$25,0),0)),0)</f>
        <v>0.030000000000000027</v>
      </c>
      <c r="I109" s="43">
        <f t="shared" si="5"/>
        <v>4.6437838884585626E-05</v>
      </c>
    </row>
    <row r="110" spans="1:9" ht="15">
      <c r="A110" s="62">
        <f t="shared" si="7"/>
        <v>13105</v>
      </c>
      <c r="B110" s="5" t="s">
        <v>449</v>
      </c>
      <c r="C110" s="85" t="s">
        <v>15</v>
      </c>
      <c r="D110" s="85" t="s">
        <v>407</v>
      </c>
      <c r="E110" s="84">
        <f t="shared" si="6"/>
        <v>8760</v>
      </c>
      <c r="F110" s="100">
        <f>HLOOKUP(D110,'Emission Factor Methodology'!$B$6:$I$7,2,0)</f>
        <v>4.5308744960177957E-05</v>
      </c>
      <c r="G110" s="43">
        <f>IFERROR(VLOOKUP(C110,'Emission Factor Methodology'!$A$11:$I$21,MATCH(D110,'Emission Factor Methodology'!$A$11:$I$11,0),0),0)</f>
        <v>0.0038999999999999998</v>
      </c>
      <c r="H110" s="44">
        <f>IFERROR((1-VLOOKUP(C110,'Emission Factor Methodology'!$A$25:$I$34,MATCH(D110,'Emission Factor Methodology'!$A$25:$I$25,0),0)),0)</f>
        <v>0.030000000000000027</v>
      </c>
      <c r="I110" s="43">
        <f t="shared" si="5"/>
        <v>4.6437838884585626E-05</v>
      </c>
    </row>
    <row r="111" spans="1:9" ht="15">
      <c r="A111" s="62">
        <f t="shared" si="7"/>
        <v>13106</v>
      </c>
      <c r="B111" s="5" t="s">
        <v>443</v>
      </c>
      <c r="C111" s="85" t="s">
        <v>15</v>
      </c>
      <c r="D111" s="85" t="s">
        <v>407</v>
      </c>
      <c r="E111" s="84">
        <f t="shared" si="6"/>
        <v>8760</v>
      </c>
      <c r="F111" s="100">
        <f>HLOOKUP(D111,'Emission Factor Methodology'!$B$6:$I$7,2,0)</f>
        <v>4.5308744960177957E-05</v>
      </c>
      <c r="G111" s="43">
        <f>IFERROR(VLOOKUP(C111,'Emission Factor Methodology'!$A$11:$I$21,MATCH(D111,'Emission Factor Methodology'!$A$11:$I$11,0),0),0)</f>
        <v>0.0038999999999999998</v>
      </c>
      <c r="H111" s="44">
        <f>IFERROR((1-VLOOKUP(C111,'Emission Factor Methodology'!$A$25:$I$34,MATCH(D111,'Emission Factor Methodology'!$A$25:$I$25,0),0)),0)</f>
        <v>0.030000000000000027</v>
      </c>
      <c r="I111" s="43">
        <f t="shared" si="5"/>
        <v>4.6437838884585626E-05</v>
      </c>
    </row>
    <row r="112" spans="1:9" ht="15">
      <c r="A112" s="62">
        <f t="shared" si="7"/>
        <v>13107</v>
      </c>
      <c r="B112" s="5" t="s">
        <v>444</v>
      </c>
      <c r="C112" s="85" t="s">
        <v>15</v>
      </c>
      <c r="D112" s="85" t="s">
        <v>407</v>
      </c>
      <c r="E112" s="84">
        <f t="shared" si="6"/>
        <v>8760</v>
      </c>
      <c r="F112" s="100">
        <f>HLOOKUP(D112,'Emission Factor Methodology'!$B$6:$I$7,2,0)</f>
        <v>4.5308744960177957E-05</v>
      </c>
      <c r="G112" s="43">
        <f>IFERROR(VLOOKUP(C112,'Emission Factor Methodology'!$A$11:$I$21,MATCH(D112,'Emission Factor Methodology'!$A$11:$I$11,0),0),0)</f>
        <v>0.0038999999999999998</v>
      </c>
      <c r="H112" s="44">
        <f>IFERROR((1-VLOOKUP(C112,'Emission Factor Methodology'!$A$25:$I$34,MATCH(D112,'Emission Factor Methodology'!$A$25:$I$25,0),0)),0)</f>
        <v>0.030000000000000027</v>
      </c>
      <c r="I112" s="43">
        <f t="shared" si="5"/>
        <v>4.6437838884585626E-05</v>
      </c>
    </row>
    <row r="113" spans="1:9" ht="15">
      <c r="A113" s="62">
        <f t="shared" si="7"/>
        <v>13108</v>
      </c>
      <c r="B113" s="5" t="s">
        <v>437</v>
      </c>
      <c r="C113" s="85" t="s">
        <v>15</v>
      </c>
      <c r="D113" s="85" t="s">
        <v>407</v>
      </c>
      <c r="E113" s="84">
        <f t="shared" si="6"/>
        <v>8760</v>
      </c>
      <c r="F113" s="100">
        <f>HLOOKUP(D113,'Emission Factor Methodology'!$B$6:$I$7,2,0)</f>
        <v>4.5308744960177957E-05</v>
      </c>
      <c r="G113" s="43">
        <f>IFERROR(VLOOKUP(C113,'Emission Factor Methodology'!$A$11:$I$21,MATCH(D113,'Emission Factor Methodology'!$A$11:$I$11,0),0),0)</f>
        <v>0.0038999999999999998</v>
      </c>
      <c r="H113" s="44">
        <f>IFERROR((1-VLOOKUP(C113,'Emission Factor Methodology'!$A$25:$I$34,MATCH(D113,'Emission Factor Methodology'!$A$25:$I$25,0),0)),0)</f>
        <v>0.030000000000000027</v>
      </c>
      <c r="I113" s="43">
        <f t="shared" si="5"/>
        <v>4.6437838884585626E-05</v>
      </c>
    </row>
    <row r="114" spans="1:9" ht="15">
      <c r="A114" s="62">
        <f t="shared" si="7"/>
        <v>13109</v>
      </c>
      <c r="B114" s="5" t="s">
        <v>438</v>
      </c>
      <c r="C114" s="85" t="s">
        <v>15</v>
      </c>
      <c r="D114" s="85" t="s">
        <v>407</v>
      </c>
      <c r="E114" s="84">
        <f t="shared" si="6"/>
        <v>8760</v>
      </c>
      <c r="F114" s="100">
        <f>HLOOKUP(D114,'Emission Factor Methodology'!$B$6:$I$7,2,0)</f>
        <v>4.5308744960177957E-05</v>
      </c>
      <c r="G114" s="43">
        <f>IFERROR(VLOOKUP(C114,'Emission Factor Methodology'!$A$11:$I$21,MATCH(D114,'Emission Factor Methodology'!$A$11:$I$11,0),0),0)</f>
        <v>0.0038999999999999998</v>
      </c>
      <c r="H114" s="44">
        <f>IFERROR((1-VLOOKUP(C114,'Emission Factor Methodology'!$A$25:$I$34,MATCH(D114,'Emission Factor Methodology'!$A$25:$I$25,0),0)),0)</f>
        <v>0.030000000000000027</v>
      </c>
      <c r="I114" s="43">
        <f t="shared" si="5"/>
        <v>4.6437838884585626E-05</v>
      </c>
    </row>
    <row r="115" spans="1:9" ht="15">
      <c r="A115" s="62">
        <f t="shared" si="7"/>
        <v>13110</v>
      </c>
      <c r="B115" s="5" t="s">
        <v>466</v>
      </c>
      <c r="C115" s="85" t="s">
        <v>15</v>
      </c>
      <c r="D115" s="85" t="s">
        <v>407</v>
      </c>
      <c r="E115" s="84">
        <f t="shared" si="6"/>
        <v>8760</v>
      </c>
      <c r="F115" s="100">
        <f>HLOOKUP(D115,'Emission Factor Methodology'!$B$6:$I$7,2,0)</f>
        <v>4.5308744960177957E-05</v>
      </c>
      <c r="G115" s="43">
        <f>IFERROR(VLOOKUP(C115,'Emission Factor Methodology'!$A$11:$I$21,MATCH(D115,'Emission Factor Methodology'!$A$11:$I$11,0),0),0)</f>
        <v>0.0038999999999999998</v>
      </c>
      <c r="H115" s="44">
        <f>IFERROR((1-VLOOKUP(C115,'Emission Factor Methodology'!$A$25:$I$34,MATCH(D115,'Emission Factor Methodology'!$A$25:$I$25,0),0)),0)</f>
        <v>0.030000000000000027</v>
      </c>
      <c r="I115" s="43">
        <f t="shared" si="5"/>
        <v>4.6437838884585626E-05</v>
      </c>
    </row>
    <row r="116" spans="1:9" ht="15">
      <c r="A116" s="62">
        <f t="shared" si="7"/>
        <v>13111</v>
      </c>
      <c r="B116" s="5" t="s">
        <v>441</v>
      </c>
      <c r="C116" s="85" t="s">
        <v>15</v>
      </c>
      <c r="D116" s="85" t="s">
        <v>407</v>
      </c>
      <c r="E116" s="84">
        <f t="shared" si="6"/>
        <v>8760</v>
      </c>
      <c r="F116" s="100">
        <f>HLOOKUP(D116,'Emission Factor Methodology'!$B$6:$I$7,2,0)</f>
        <v>4.5308744960177957E-05</v>
      </c>
      <c r="G116" s="43">
        <f>IFERROR(VLOOKUP(C116,'Emission Factor Methodology'!$A$11:$I$21,MATCH(D116,'Emission Factor Methodology'!$A$11:$I$11,0),0),0)</f>
        <v>0.0038999999999999998</v>
      </c>
      <c r="H116" s="44">
        <f>IFERROR((1-VLOOKUP(C116,'Emission Factor Methodology'!$A$25:$I$34,MATCH(D116,'Emission Factor Methodology'!$A$25:$I$25,0),0)),0)</f>
        <v>0.030000000000000027</v>
      </c>
      <c r="I116" s="43">
        <f t="shared" si="5"/>
        <v>4.6437838884585626E-05</v>
      </c>
    </row>
    <row r="117" spans="1:9" ht="15">
      <c r="A117" s="62">
        <f t="shared" si="7"/>
        <v>13112</v>
      </c>
      <c r="B117" s="5" t="s">
        <v>453</v>
      </c>
      <c r="C117" s="85" t="s">
        <v>15</v>
      </c>
      <c r="D117" s="85" t="s">
        <v>407</v>
      </c>
      <c r="E117" s="84">
        <f t="shared" si="6"/>
        <v>8760</v>
      </c>
      <c r="F117" s="100">
        <f>HLOOKUP(D117,'Emission Factor Methodology'!$B$6:$I$7,2,0)</f>
        <v>4.5308744960177957E-05</v>
      </c>
      <c r="G117" s="43">
        <f>IFERROR(VLOOKUP(C117,'Emission Factor Methodology'!$A$11:$I$21,MATCH(D117,'Emission Factor Methodology'!$A$11:$I$11,0),0),0)</f>
        <v>0.0038999999999999998</v>
      </c>
      <c r="H117" s="44">
        <f>IFERROR((1-VLOOKUP(C117,'Emission Factor Methodology'!$A$25:$I$34,MATCH(D117,'Emission Factor Methodology'!$A$25:$I$25,0),0)),0)</f>
        <v>0.030000000000000027</v>
      </c>
      <c r="I117" s="43">
        <f t="shared" si="5"/>
        <v>4.6437838884585626E-05</v>
      </c>
    </row>
    <row r="118" spans="1:9" ht="15">
      <c r="A118" s="62">
        <f t="shared" si="7"/>
        <v>13113</v>
      </c>
      <c r="B118" s="5" t="s">
        <v>467</v>
      </c>
      <c r="C118" s="85" t="s">
        <v>15</v>
      </c>
      <c r="D118" s="85" t="s">
        <v>407</v>
      </c>
      <c r="E118" s="84">
        <f t="shared" si="6"/>
        <v>8760</v>
      </c>
      <c r="F118" s="100">
        <f>HLOOKUP(D118,'Emission Factor Methodology'!$B$6:$I$7,2,0)</f>
        <v>4.5308744960177957E-05</v>
      </c>
      <c r="G118" s="43">
        <f>IFERROR(VLOOKUP(C118,'Emission Factor Methodology'!$A$11:$I$21,MATCH(D118,'Emission Factor Methodology'!$A$11:$I$11,0),0),0)</f>
        <v>0.0038999999999999998</v>
      </c>
      <c r="H118" s="44">
        <f>IFERROR((1-VLOOKUP(C118,'Emission Factor Methodology'!$A$25:$I$34,MATCH(D118,'Emission Factor Methodology'!$A$25:$I$25,0),0)),0)</f>
        <v>0.030000000000000027</v>
      </c>
      <c r="I118" s="43">
        <f t="shared" si="5"/>
        <v>4.6437838884585626E-05</v>
      </c>
    </row>
    <row r="119" spans="1:9" ht="15">
      <c r="A119" s="62">
        <f t="shared" si="7"/>
        <v>13114</v>
      </c>
      <c r="B119" s="5" t="s">
        <v>461</v>
      </c>
      <c r="C119" s="85" t="s">
        <v>15</v>
      </c>
      <c r="D119" s="85" t="s">
        <v>407</v>
      </c>
      <c r="E119" s="84">
        <f t="shared" si="6"/>
        <v>8760</v>
      </c>
      <c r="F119" s="100">
        <f>HLOOKUP(D119,'Emission Factor Methodology'!$B$6:$I$7,2,0)</f>
        <v>4.5308744960177957E-05</v>
      </c>
      <c r="G119" s="43">
        <f>IFERROR(VLOOKUP(C119,'Emission Factor Methodology'!$A$11:$I$21,MATCH(D119,'Emission Factor Methodology'!$A$11:$I$11,0),0),0)</f>
        <v>0.0038999999999999998</v>
      </c>
      <c r="H119" s="44">
        <f>IFERROR((1-VLOOKUP(C119,'Emission Factor Methodology'!$A$25:$I$34,MATCH(D119,'Emission Factor Methodology'!$A$25:$I$25,0),0)),0)</f>
        <v>0.030000000000000027</v>
      </c>
      <c r="I119" s="43">
        <f t="shared" si="5"/>
        <v>4.6437838884585626E-05</v>
      </c>
    </row>
    <row r="120" spans="1:9" ht="15">
      <c r="A120" s="62">
        <f t="shared" si="7"/>
        <v>13115</v>
      </c>
      <c r="B120" s="5" t="s">
        <v>449</v>
      </c>
      <c r="C120" s="85" t="s">
        <v>15</v>
      </c>
      <c r="D120" s="85" t="s">
        <v>407</v>
      </c>
      <c r="E120" s="84">
        <f t="shared" si="6"/>
        <v>8760</v>
      </c>
      <c r="F120" s="100">
        <f>HLOOKUP(D120,'Emission Factor Methodology'!$B$6:$I$7,2,0)</f>
        <v>4.5308744960177957E-05</v>
      </c>
      <c r="G120" s="43">
        <f>IFERROR(VLOOKUP(C120,'Emission Factor Methodology'!$A$11:$I$21,MATCH(D120,'Emission Factor Methodology'!$A$11:$I$11,0),0),0)</f>
        <v>0.0038999999999999998</v>
      </c>
      <c r="H120" s="44">
        <f>IFERROR((1-VLOOKUP(C120,'Emission Factor Methodology'!$A$25:$I$34,MATCH(D120,'Emission Factor Methodology'!$A$25:$I$25,0),0)),0)</f>
        <v>0.030000000000000027</v>
      </c>
      <c r="I120" s="43">
        <f t="shared" si="5"/>
        <v>4.6437838884585626E-05</v>
      </c>
    </row>
    <row r="121" spans="1:9" ht="15">
      <c r="A121" s="62">
        <f t="shared" si="7"/>
        <v>13116</v>
      </c>
      <c r="B121" s="5" t="s">
        <v>443</v>
      </c>
      <c r="C121" s="85" t="s">
        <v>15</v>
      </c>
      <c r="D121" s="85" t="s">
        <v>407</v>
      </c>
      <c r="E121" s="84">
        <f t="shared" si="6"/>
        <v>8760</v>
      </c>
      <c r="F121" s="100">
        <f>HLOOKUP(D121,'Emission Factor Methodology'!$B$6:$I$7,2,0)</f>
        <v>4.5308744960177957E-05</v>
      </c>
      <c r="G121" s="43">
        <f>IFERROR(VLOOKUP(C121,'Emission Factor Methodology'!$A$11:$I$21,MATCH(D121,'Emission Factor Methodology'!$A$11:$I$11,0),0),0)</f>
        <v>0.0038999999999999998</v>
      </c>
      <c r="H121" s="44">
        <f>IFERROR((1-VLOOKUP(C121,'Emission Factor Methodology'!$A$25:$I$34,MATCH(D121,'Emission Factor Methodology'!$A$25:$I$25,0),0)),0)</f>
        <v>0.030000000000000027</v>
      </c>
      <c r="I121" s="43">
        <f t="shared" si="5"/>
        <v>4.6437838884585626E-05</v>
      </c>
    </row>
    <row r="122" spans="1:9" ht="15">
      <c r="A122" s="62">
        <f t="shared" si="7"/>
        <v>13117</v>
      </c>
      <c r="B122" s="5" t="s">
        <v>444</v>
      </c>
      <c r="C122" s="85" t="s">
        <v>15</v>
      </c>
      <c r="D122" s="85" t="s">
        <v>407</v>
      </c>
      <c r="E122" s="84">
        <f t="shared" si="6"/>
        <v>8760</v>
      </c>
      <c r="F122" s="100">
        <f>HLOOKUP(D122,'Emission Factor Methodology'!$B$6:$I$7,2,0)</f>
        <v>4.5308744960177957E-05</v>
      </c>
      <c r="G122" s="43">
        <f>IFERROR(VLOOKUP(C122,'Emission Factor Methodology'!$A$11:$I$21,MATCH(D122,'Emission Factor Methodology'!$A$11:$I$11,0),0),0)</f>
        <v>0.0038999999999999998</v>
      </c>
      <c r="H122" s="44">
        <f>IFERROR((1-VLOOKUP(C122,'Emission Factor Methodology'!$A$25:$I$34,MATCH(D122,'Emission Factor Methodology'!$A$25:$I$25,0),0)),0)</f>
        <v>0.030000000000000027</v>
      </c>
      <c r="I122" s="43">
        <f t="shared" si="5"/>
        <v>4.6437838884585626E-05</v>
      </c>
    </row>
    <row r="123" spans="1:9" ht="15">
      <c r="A123" s="62">
        <f t="shared" si="7"/>
        <v>13118</v>
      </c>
      <c r="B123" s="5" t="s">
        <v>437</v>
      </c>
      <c r="C123" s="85" t="s">
        <v>15</v>
      </c>
      <c r="D123" s="85" t="s">
        <v>407</v>
      </c>
      <c r="E123" s="84">
        <f t="shared" si="6"/>
        <v>8760</v>
      </c>
      <c r="F123" s="100">
        <f>HLOOKUP(D123,'Emission Factor Methodology'!$B$6:$I$7,2,0)</f>
        <v>4.5308744960177957E-05</v>
      </c>
      <c r="G123" s="43">
        <f>IFERROR(VLOOKUP(C123,'Emission Factor Methodology'!$A$11:$I$21,MATCH(D123,'Emission Factor Methodology'!$A$11:$I$11,0),0),0)</f>
        <v>0.0038999999999999998</v>
      </c>
      <c r="H123" s="44">
        <f>IFERROR((1-VLOOKUP(C123,'Emission Factor Methodology'!$A$25:$I$34,MATCH(D123,'Emission Factor Methodology'!$A$25:$I$25,0),0)),0)</f>
        <v>0.030000000000000027</v>
      </c>
      <c r="I123" s="43">
        <f t="shared" si="5"/>
        <v>4.6437838884585626E-05</v>
      </c>
    </row>
    <row r="124" spans="1:9" ht="15">
      <c r="A124" s="62">
        <f t="shared" si="7"/>
        <v>13119</v>
      </c>
      <c r="B124" s="5" t="s">
        <v>438</v>
      </c>
      <c r="C124" s="85" t="s">
        <v>15</v>
      </c>
      <c r="D124" s="85" t="s">
        <v>407</v>
      </c>
      <c r="E124" s="84">
        <f t="shared" si="6"/>
        <v>8760</v>
      </c>
      <c r="F124" s="100">
        <f>HLOOKUP(D124,'Emission Factor Methodology'!$B$6:$I$7,2,0)</f>
        <v>4.5308744960177957E-05</v>
      </c>
      <c r="G124" s="43">
        <f>IFERROR(VLOOKUP(C124,'Emission Factor Methodology'!$A$11:$I$21,MATCH(D124,'Emission Factor Methodology'!$A$11:$I$11,0),0),0)</f>
        <v>0.0038999999999999998</v>
      </c>
      <c r="H124" s="44">
        <f>IFERROR((1-VLOOKUP(C124,'Emission Factor Methodology'!$A$25:$I$34,MATCH(D124,'Emission Factor Methodology'!$A$25:$I$25,0),0)),0)</f>
        <v>0.030000000000000027</v>
      </c>
      <c r="I124" s="43">
        <f t="shared" si="5"/>
        <v>4.6437838884585626E-05</v>
      </c>
    </row>
    <row r="125" spans="1:9" ht="15">
      <c r="A125" s="62">
        <f t="shared" si="7"/>
        <v>13120</v>
      </c>
      <c r="B125" s="5" t="s">
        <v>468</v>
      </c>
      <c r="C125" s="85" t="s">
        <v>15</v>
      </c>
      <c r="D125" s="85" t="s">
        <v>407</v>
      </c>
      <c r="E125" s="84">
        <f t="shared" si="6"/>
        <v>8760</v>
      </c>
      <c r="F125" s="100">
        <f>HLOOKUP(D125,'Emission Factor Methodology'!$B$6:$I$7,2,0)</f>
        <v>4.5308744960177957E-05</v>
      </c>
      <c r="G125" s="43">
        <f>IFERROR(VLOOKUP(C125,'Emission Factor Methodology'!$A$11:$I$21,MATCH(D125,'Emission Factor Methodology'!$A$11:$I$11,0),0),0)</f>
        <v>0.0038999999999999998</v>
      </c>
      <c r="H125" s="44">
        <f>IFERROR((1-VLOOKUP(C125,'Emission Factor Methodology'!$A$25:$I$34,MATCH(D125,'Emission Factor Methodology'!$A$25:$I$25,0),0)),0)</f>
        <v>0.030000000000000027</v>
      </c>
      <c r="I125" s="43">
        <f t="shared" si="5"/>
        <v>4.6437838884585626E-05</v>
      </c>
    </row>
    <row r="126" spans="2:9" ht="15">
      <c r="B126" s="23" t="s">
        <v>469</v>
      </c>
      <c r="E126" s="84"/>
      <c r="F126" s="100"/>
      <c r="G126" s="43"/>
      <c r="H126" s="44"/>
      <c r="I126" s="43"/>
    </row>
    <row r="127" spans="1:9" ht="15">
      <c r="A127" s="62">
        <f>A125+1</f>
        <v>13121</v>
      </c>
      <c r="B127" s="5" t="s">
        <v>470</v>
      </c>
      <c r="C127" s="85" t="s">
        <v>15</v>
      </c>
      <c r="D127" s="85" t="s">
        <v>407</v>
      </c>
      <c r="E127" s="84">
        <f t="shared" si="8" ref="E127:E146">24*365</f>
        <v>8760</v>
      </c>
      <c r="F127" s="100">
        <f>HLOOKUP(D127,'Emission Factor Methodology'!$B$6:$I$7,2,0)</f>
        <v>4.5308744960177957E-05</v>
      </c>
      <c r="G127" s="43">
        <f>IFERROR(VLOOKUP(C127,'Emission Factor Methodology'!$A$11:$I$21,MATCH(D127,'Emission Factor Methodology'!$A$11:$I$11,0),0),0)</f>
        <v>0.0038999999999999998</v>
      </c>
      <c r="H127" s="44">
        <f>IFERROR((1-VLOOKUP(C127,'Emission Factor Methodology'!$A$25:$I$34,MATCH(D127,'Emission Factor Methodology'!$A$25:$I$25,0),0)),0)</f>
        <v>0.030000000000000027</v>
      </c>
      <c r="I127" s="43">
        <f t="shared" si="5"/>
        <v>4.6437838884585626E-05</v>
      </c>
    </row>
    <row r="128" spans="1:9" ht="15">
      <c r="A128" s="62">
        <f t="shared" si="9" ref="A128:A146">A127+1</f>
        <v>13122</v>
      </c>
      <c r="B128" s="5" t="s">
        <v>440</v>
      </c>
      <c r="C128" s="85" t="s">
        <v>15</v>
      </c>
      <c r="D128" s="85" t="s">
        <v>407</v>
      </c>
      <c r="E128" s="84">
        <f t="shared" si="8"/>
        <v>8760</v>
      </c>
      <c r="F128" s="100">
        <f>HLOOKUP(D128,'Emission Factor Methodology'!$B$6:$I$7,2,0)</f>
        <v>4.5308744960177957E-05</v>
      </c>
      <c r="G128" s="43">
        <f>IFERROR(VLOOKUP(C128,'Emission Factor Methodology'!$A$11:$I$21,MATCH(D128,'Emission Factor Methodology'!$A$11:$I$11,0),0),0)</f>
        <v>0.0038999999999999998</v>
      </c>
      <c r="H128" s="44">
        <f>IFERROR((1-VLOOKUP(C128,'Emission Factor Methodology'!$A$25:$I$34,MATCH(D128,'Emission Factor Methodology'!$A$25:$I$25,0),0)),0)</f>
        <v>0.030000000000000027</v>
      </c>
      <c r="I128" s="43">
        <f t="shared" si="5"/>
        <v>4.6437838884585626E-05</v>
      </c>
    </row>
    <row r="129" spans="1:9" ht="15">
      <c r="A129" s="62">
        <f t="shared" si="9"/>
        <v>13123</v>
      </c>
      <c r="B129" s="5" t="s">
        <v>461</v>
      </c>
      <c r="C129" s="85" t="s">
        <v>15</v>
      </c>
      <c r="D129" s="85" t="s">
        <v>407</v>
      </c>
      <c r="E129" s="84">
        <f t="shared" si="8"/>
        <v>8760</v>
      </c>
      <c r="F129" s="100">
        <f>HLOOKUP(D129,'Emission Factor Methodology'!$B$6:$I$7,2,0)</f>
        <v>4.5308744960177957E-05</v>
      </c>
      <c r="G129" s="43">
        <f>IFERROR(VLOOKUP(C129,'Emission Factor Methodology'!$A$11:$I$21,MATCH(D129,'Emission Factor Methodology'!$A$11:$I$11,0),0),0)</f>
        <v>0.0038999999999999998</v>
      </c>
      <c r="H129" s="44">
        <f>IFERROR((1-VLOOKUP(C129,'Emission Factor Methodology'!$A$25:$I$34,MATCH(D129,'Emission Factor Methodology'!$A$25:$I$25,0),0)),0)</f>
        <v>0.030000000000000027</v>
      </c>
      <c r="I129" s="43">
        <f t="shared" si="5"/>
        <v>4.6437838884585626E-05</v>
      </c>
    </row>
    <row r="130" spans="1:9" ht="15">
      <c r="A130" s="62">
        <f t="shared" si="9"/>
        <v>13124</v>
      </c>
      <c r="B130" s="5" t="s">
        <v>449</v>
      </c>
      <c r="C130" s="85" t="s">
        <v>15</v>
      </c>
      <c r="D130" s="85" t="s">
        <v>407</v>
      </c>
      <c r="E130" s="84">
        <f t="shared" si="8"/>
        <v>8760</v>
      </c>
      <c r="F130" s="100">
        <f>HLOOKUP(D130,'Emission Factor Methodology'!$B$6:$I$7,2,0)</f>
        <v>4.5308744960177957E-05</v>
      </c>
      <c r="G130" s="43">
        <f>IFERROR(VLOOKUP(C130,'Emission Factor Methodology'!$A$11:$I$21,MATCH(D130,'Emission Factor Methodology'!$A$11:$I$11,0),0),0)</f>
        <v>0.0038999999999999998</v>
      </c>
      <c r="H130" s="44">
        <f>IFERROR((1-VLOOKUP(C130,'Emission Factor Methodology'!$A$25:$I$34,MATCH(D130,'Emission Factor Methodology'!$A$25:$I$25,0),0)),0)</f>
        <v>0.030000000000000027</v>
      </c>
      <c r="I130" s="43">
        <f t="shared" si="5"/>
        <v>4.6437838884585626E-05</v>
      </c>
    </row>
    <row r="131" spans="1:9" ht="15">
      <c r="A131" s="62">
        <f t="shared" si="9"/>
        <v>13125</v>
      </c>
      <c r="B131" s="5" t="s">
        <v>437</v>
      </c>
      <c r="C131" s="85" t="s">
        <v>15</v>
      </c>
      <c r="D131" s="85" t="s">
        <v>407</v>
      </c>
      <c r="E131" s="84">
        <f t="shared" si="8"/>
        <v>8760</v>
      </c>
      <c r="F131" s="100">
        <f>HLOOKUP(D131,'Emission Factor Methodology'!$B$6:$I$7,2,0)</f>
        <v>4.5308744960177957E-05</v>
      </c>
      <c r="G131" s="43">
        <f>IFERROR(VLOOKUP(C131,'Emission Factor Methodology'!$A$11:$I$21,MATCH(D131,'Emission Factor Methodology'!$A$11:$I$11,0),0),0)</f>
        <v>0.0038999999999999998</v>
      </c>
      <c r="H131" s="44">
        <f>IFERROR((1-VLOOKUP(C131,'Emission Factor Methodology'!$A$25:$I$34,MATCH(D131,'Emission Factor Methodology'!$A$25:$I$25,0),0)),0)</f>
        <v>0.030000000000000027</v>
      </c>
      <c r="I131" s="43">
        <f t="shared" si="5"/>
        <v>4.6437838884585626E-05</v>
      </c>
    </row>
    <row r="132" spans="1:9" ht="15">
      <c r="A132" s="62">
        <f t="shared" si="9"/>
        <v>13126</v>
      </c>
      <c r="B132" s="5" t="s">
        <v>438</v>
      </c>
      <c r="C132" s="85" t="s">
        <v>15</v>
      </c>
      <c r="D132" s="85" t="s">
        <v>407</v>
      </c>
      <c r="E132" s="84">
        <f t="shared" si="8"/>
        <v>8760</v>
      </c>
      <c r="F132" s="100">
        <f>HLOOKUP(D132,'Emission Factor Methodology'!$B$6:$I$7,2,0)</f>
        <v>4.5308744960177957E-05</v>
      </c>
      <c r="G132" s="43">
        <f>IFERROR(VLOOKUP(C132,'Emission Factor Methodology'!$A$11:$I$21,MATCH(D132,'Emission Factor Methodology'!$A$11:$I$11,0),0),0)</f>
        <v>0.0038999999999999998</v>
      </c>
      <c r="H132" s="44">
        <f>IFERROR((1-VLOOKUP(C132,'Emission Factor Methodology'!$A$25:$I$34,MATCH(D132,'Emission Factor Methodology'!$A$25:$I$25,0),0)),0)</f>
        <v>0.030000000000000027</v>
      </c>
      <c r="I132" s="43">
        <f t="shared" si="5"/>
        <v>4.6437838884585626E-05</v>
      </c>
    </row>
    <row r="133" spans="1:9" ht="15">
      <c r="A133" s="62">
        <f t="shared" si="9"/>
        <v>13127</v>
      </c>
      <c r="B133" s="5" t="s">
        <v>471</v>
      </c>
      <c r="C133" s="85" t="s">
        <v>15</v>
      </c>
      <c r="D133" s="85" t="s">
        <v>407</v>
      </c>
      <c r="E133" s="84">
        <f t="shared" si="8"/>
        <v>8760</v>
      </c>
      <c r="F133" s="100">
        <f>HLOOKUP(D133,'Emission Factor Methodology'!$B$6:$I$7,2,0)</f>
        <v>4.5308744960177957E-05</v>
      </c>
      <c r="G133" s="43">
        <f>IFERROR(VLOOKUP(C133,'Emission Factor Methodology'!$A$11:$I$21,MATCH(D133,'Emission Factor Methodology'!$A$11:$I$11,0),0),0)</f>
        <v>0.0038999999999999998</v>
      </c>
      <c r="H133" s="44">
        <f>IFERROR((1-VLOOKUP(C133,'Emission Factor Methodology'!$A$25:$I$34,MATCH(D133,'Emission Factor Methodology'!$A$25:$I$25,0),0)),0)</f>
        <v>0.030000000000000027</v>
      </c>
      <c r="I133" s="43">
        <f t="shared" si="5"/>
        <v>4.6437838884585626E-05</v>
      </c>
    </row>
    <row r="134" spans="1:9" ht="15">
      <c r="A134" s="62">
        <f t="shared" si="9"/>
        <v>13128</v>
      </c>
      <c r="B134" s="5" t="s">
        <v>441</v>
      </c>
      <c r="C134" s="85" t="s">
        <v>15</v>
      </c>
      <c r="D134" s="85" t="s">
        <v>407</v>
      </c>
      <c r="E134" s="84">
        <f t="shared" si="8"/>
        <v>8760</v>
      </c>
      <c r="F134" s="100">
        <f>HLOOKUP(D134,'Emission Factor Methodology'!$B$6:$I$7,2,0)</f>
        <v>4.5308744960177957E-05</v>
      </c>
      <c r="G134" s="43">
        <f>IFERROR(VLOOKUP(C134,'Emission Factor Methodology'!$A$11:$I$21,MATCH(D134,'Emission Factor Methodology'!$A$11:$I$11,0),0),0)</f>
        <v>0.0038999999999999998</v>
      </c>
      <c r="H134" s="44">
        <f>IFERROR((1-VLOOKUP(C134,'Emission Factor Methodology'!$A$25:$I$34,MATCH(D134,'Emission Factor Methodology'!$A$25:$I$25,0),0)),0)</f>
        <v>0.030000000000000027</v>
      </c>
      <c r="I134" s="43">
        <f t="shared" si="10" ref="I134:I163">E134*F134*G134*H134</f>
        <v>4.6437838884585626E-05</v>
      </c>
    </row>
    <row r="135" spans="1:9" ht="15">
      <c r="A135" s="62">
        <f t="shared" si="9"/>
        <v>13129</v>
      </c>
      <c r="B135" s="5" t="s">
        <v>440</v>
      </c>
      <c r="C135" s="85" t="s">
        <v>15</v>
      </c>
      <c r="D135" s="85" t="s">
        <v>407</v>
      </c>
      <c r="E135" s="84">
        <f t="shared" si="8"/>
        <v>8760</v>
      </c>
      <c r="F135" s="100">
        <f>HLOOKUP(D135,'Emission Factor Methodology'!$B$6:$I$7,2,0)</f>
        <v>4.5308744960177957E-05</v>
      </c>
      <c r="G135" s="43">
        <f>IFERROR(VLOOKUP(C135,'Emission Factor Methodology'!$A$11:$I$21,MATCH(D135,'Emission Factor Methodology'!$A$11:$I$11,0),0),0)</f>
        <v>0.0038999999999999998</v>
      </c>
      <c r="H135" s="44">
        <f>IFERROR((1-VLOOKUP(C135,'Emission Factor Methodology'!$A$25:$I$34,MATCH(D135,'Emission Factor Methodology'!$A$25:$I$25,0),0)),0)</f>
        <v>0.030000000000000027</v>
      </c>
      <c r="I135" s="43">
        <f t="shared" si="10"/>
        <v>4.6437838884585626E-05</v>
      </c>
    </row>
    <row r="136" spans="1:9" ht="15">
      <c r="A136" s="62">
        <f t="shared" si="9"/>
        <v>13130</v>
      </c>
      <c r="B136" s="5" t="s">
        <v>461</v>
      </c>
      <c r="C136" s="85" t="s">
        <v>15</v>
      </c>
      <c r="D136" s="85" t="s">
        <v>407</v>
      </c>
      <c r="E136" s="84">
        <f t="shared" si="8"/>
        <v>8760</v>
      </c>
      <c r="F136" s="100">
        <f>HLOOKUP(D136,'Emission Factor Methodology'!$B$6:$I$7,2,0)</f>
        <v>4.5308744960177957E-05</v>
      </c>
      <c r="G136" s="43">
        <f>IFERROR(VLOOKUP(C136,'Emission Factor Methodology'!$A$11:$I$21,MATCH(D136,'Emission Factor Methodology'!$A$11:$I$11,0),0),0)</f>
        <v>0.0038999999999999998</v>
      </c>
      <c r="H136" s="44">
        <f>IFERROR((1-VLOOKUP(C136,'Emission Factor Methodology'!$A$25:$I$34,MATCH(D136,'Emission Factor Methodology'!$A$25:$I$25,0),0)),0)</f>
        <v>0.030000000000000027</v>
      </c>
      <c r="I136" s="43">
        <f t="shared" si="10"/>
        <v>4.6437838884585626E-05</v>
      </c>
    </row>
    <row r="137" spans="1:9" ht="15">
      <c r="A137" s="62">
        <f t="shared" si="9"/>
        <v>13131</v>
      </c>
      <c r="B137" s="5" t="s">
        <v>449</v>
      </c>
      <c r="C137" s="85" t="s">
        <v>15</v>
      </c>
      <c r="D137" s="85" t="s">
        <v>407</v>
      </c>
      <c r="E137" s="84">
        <f t="shared" si="8"/>
        <v>8760</v>
      </c>
      <c r="F137" s="100">
        <f>HLOOKUP(D137,'Emission Factor Methodology'!$B$6:$I$7,2,0)</f>
        <v>4.5308744960177957E-05</v>
      </c>
      <c r="G137" s="43">
        <f>IFERROR(VLOOKUP(C137,'Emission Factor Methodology'!$A$11:$I$21,MATCH(D137,'Emission Factor Methodology'!$A$11:$I$11,0),0),0)</f>
        <v>0.0038999999999999998</v>
      </c>
      <c r="H137" s="44">
        <f>IFERROR((1-VLOOKUP(C137,'Emission Factor Methodology'!$A$25:$I$34,MATCH(D137,'Emission Factor Methodology'!$A$25:$I$25,0),0)),0)</f>
        <v>0.030000000000000027</v>
      </c>
      <c r="I137" s="43">
        <f t="shared" si="10"/>
        <v>4.6437838884585626E-05</v>
      </c>
    </row>
    <row r="138" spans="1:9" ht="15">
      <c r="A138" s="62">
        <f t="shared" si="9"/>
        <v>13132</v>
      </c>
      <c r="B138" s="5" t="s">
        <v>437</v>
      </c>
      <c r="C138" s="85" t="s">
        <v>15</v>
      </c>
      <c r="D138" s="85" t="s">
        <v>407</v>
      </c>
      <c r="E138" s="84">
        <f t="shared" si="8"/>
        <v>8760</v>
      </c>
      <c r="F138" s="100">
        <f>HLOOKUP(D138,'Emission Factor Methodology'!$B$6:$I$7,2,0)</f>
        <v>4.5308744960177957E-05</v>
      </c>
      <c r="G138" s="43">
        <f>IFERROR(VLOOKUP(C138,'Emission Factor Methodology'!$A$11:$I$21,MATCH(D138,'Emission Factor Methodology'!$A$11:$I$11,0),0),0)</f>
        <v>0.0038999999999999998</v>
      </c>
      <c r="H138" s="44">
        <f>IFERROR((1-VLOOKUP(C138,'Emission Factor Methodology'!$A$25:$I$34,MATCH(D138,'Emission Factor Methodology'!$A$25:$I$25,0),0)),0)</f>
        <v>0.030000000000000027</v>
      </c>
      <c r="I138" s="43">
        <f t="shared" si="10"/>
        <v>4.6437838884585626E-05</v>
      </c>
    </row>
    <row r="139" spans="1:9" ht="15">
      <c r="A139" s="62">
        <f t="shared" si="9"/>
        <v>13133</v>
      </c>
      <c r="B139" s="5" t="s">
        <v>438</v>
      </c>
      <c r="C139" s="85" t="s">
        <v>15</v>
      </c>
      <c r="D139" s="85" t="s">
        <v>407</v>
      </c>
      <c r="E139" s="84">
        <f t="shared" si="8"/>
        <v>8760</v>
      </c>
      <c r="F139" s="100">
        <f>HLOOKUP(D139,'Emission Factor Methodology'!$B$6:$I$7,2,0)</f>
        <v>4.5308744960177957E-05</v>
      </c>
      <c r="G139" s="43">
        <f>IFERROR(VLOOKUP(C139,'Emission Factor Methodology'!$A$11:$I$21,MATCH(D139,'Emission Factor Methodology'!$A$11:$I$11,0),0),0)</f>
        <v>0.0038999999999999998</v>
      </c>
      <c r="H139" s="44">
        <f>IFERROR((1-VLOOKUP(C139,'Emission Factor Methodology'!$A$25:$I$34,MATCH(D139,'Emission Factor Methodology'!$A$25:$I$25,0),0)),0)</f>
        <v>0.030000000000000027</v>
      </c>
      <c r="I139" s="43">
        <f t="shared" si="10"/>
        <v>4.6437838884585626E-05</v>
      </c>
    </row>
    <row r="140" spans="1:9" ht="15">
      <c r="A140" s="62">
        <f t="shared" si="9"/>
        <v>13134</v>
      </c>
      <c r="B140" s="5" t="s">
        <v>472</v>
      </c>
      <c r="C140" s="85" t="s">
        <v>15</v>
      </c>
      <c r="D140" s="85" t="s">
        <v>407</v>
      </c>
      <c r="E140" s="84">
        <f t="shared" si="8"/>
        <v>8760</v>
      </c>
      <c r="F140" s="100">
        <f>HLOOKUP(D140,'Emission Factor Methodology'!$B$6:$I$7,2,0)</f>
        <v>4.5308744960177957E-05</v>
      </c>
      <c r="G140" s="43">
        <f>IFERROR(VLOOKUP(C140,'Emission Factor Methodology'!$A$11:$I$21,MATCH(D140,'Emission Factor Methodology'!$A$11:$I$11,0),0),0)</f>
        <v>0.0038999999999999998</v>
      </c>
      <c r="H140" s="44">
        <f>IFERROR((1-VLOOKUP(C140,'Emission Factor Methodology'!$A$25:$I$34,MATCH(D140,'Emission Factor Methodology'!$A$25:$I$25,0),0)),0)</f>
        <v>0.030000000000000027</v>
      </c>
      <c r="I140" s="43">
        <f t="shared" si="10"/>
        <v>4.6437838884585626E-05</v>
      </c>
    </row>
    <row r="141" spans="1:9" ht="15">
      <c r="A141" s="62">
        <f t="shared" si="9"/>
        <v>13135</v>
      </c>
      <c r="B141" s="5" t="s">
        <v>473</v>
      </c>
      <c r="C141" s="85" t="s">
        <v>15</v>
      </c>
      <c r="D141" s="85" t="s">
        <v>407</v>
      </c>
      <c r="E141" s="84">
        <f t="shared" si="8"/>
        <v>8760</v>
      </c>
      <c r="F141" s="100">
        <f>HLOOKUP(D141,'Emission Factor Methodology'!$B$6:$I$7,2,0)</f>
        <v>4.5308744960177957E-05</v>
      </c>
      <c r="G141" s="43">
        <f>IFERROR(VLOOKUP(C141,'Emission Factor Methodology'!$A$11:$I$21,MATCH(D141,'Emission Factor Methodology'!$A$11:$I$11,0),0),0)</f>
        <v>0.0038999999999999998</v>
      </c>
      <c r="H141" s="44">
        <f>IFERROR((1-VLOOKUP(C141,'Emission Factor Methodology'!$A$25:$I$34,MATCH(D141,'Emission Factor Methodology'!$A$25:$I$25,0),0)),0)</f>
        <v>0.030000000000000027</v>
      </c>
      <c r="I141" s="43">
        <f t="shared" si="10"/>
        <v>4.6437838884585626E-05</v>
      </c>
    </row>
    <row r="142" spans="1:9" ht="15">
      <c r="A142" s="62">
        <f t="shared" si="9"/>
        <v>13136</v>
      </c>
      <c r="B142" s="5" t="s">
        <v>437</v>
      </c>
      <c r="C142" s="85" t="s">
        <v>15</v>
      </c>
      <c r="D142" s="85" t="s">
        <v>407</v>
      </c>
      <c r="E142" s="84">
        <f t="shared" si="8"/>
        <v>8760</v>
      </c>
      <c r="F142" s="100">
        <f>HLOOKUP(D142,'Emission Factor Methodology'!$B$6:$I$7,2,0)</f>
        <v>4.5308744960177957E-05</v>
      </c>
      <c r="G142" s="43">
        <f>IFERROR(VLOOKUP(C142,'Emission Factor Methodology'!$A$11:$I$21,MATCH(D142,'Emission Factor Methodology'!$A$11:$I$11,0),0),0)</f>
        <v>0.0038999999999999998</v>
      </c>
      <c r="H142" s="44">
        <f>IFERROR((1-VLOOKUP(C142,'Emission Factor Methodology'!$A$25:$I$34,MATCH(D142,'Emission Factor Methodology'!$A$25:$I$25,0),0)),0)</f>
        <v>0.030000000000000027</v>
      </c>
      <c r="I142" s="43">
        <f t="shared" si="10"/>
        <v>4.6437838884585626E-05</v>
      </c>
    </row>
    <row r="143" spans="1:9" ht="15">
      <c r="A143" s="62">
        <f t="shared" si="9"/>
        <v>13137</v>
      </c>
      <c r="B143" s="5" t="s">
        <v>438</v>
      </c>
      <c r="C143" s="85" t="s">
        <v>15</v>
      </c>
      <c r="D143" s="85" t="s">
        <v>407</v>
      </c>
      <c r="E143" s="84">
        <f t="shared" si="8"/>
        <v>8760</v>
      </c>
      <c r="F143" s="100">
        <f>HLOOKUP(D143,'Emission Factor Methodology'!$B$6:$I$7,2,0)</f>
        <v>4.5308744960177957E-05</v>
      </c>
      <c r="G143" s="43">
        <f>IFERROR(VLOOKUP(C143,'Emission Factor Methodology'!$A$11:$I$21,MATCH(D143,'Emission Factor Methodology'!$A$11:$I$11,0),0),0)</f>
        <v>0.0038999999999999998</v>
      </c>
      <c r="H143" s="44">
        <f>IFERROR((1-VLOOKUP(C143,'Emission Factor Methodology'!$A$25:$I$34,MATCH(D143,'Emission Factor Methodology'!$A$25:$I$25,0),0)),0)</f>
        <v>0.030000000000000027</v>
      </c>
      <c r="I143" s="43">
        <f t="shared" si="10"/>
        <v>4.6437838884585626E-05</v>
      </c>
    </row>
    <row r="144" spans="1:9" ht="15">
      <c r="A144" s="62">
        <f t="shared" si="9"/>
        <v>13138</v>
      </c>
      <c r="B144" s="5" t="s">
        <v>437</v>
      </c>
      <c r="C144" s="85" t="s">
        <v>15</v>
      </c>
      <c r="D144" s="85" t="s">
        <v>407</v>
      </c>
      <c r="E144" s="84">
        <f t="shared" si="8"/>
        <v>8760</v>
      </c>
      <c r="F144" s="100">
        <f>HLOOKUP(D144,'Emission Factor Methodology'!$B$6:$I$7,2,0)</f>
        <v>4.5308744960177957E-05</v>
      </c>
      <c r="G144" s="43">
        <f>IFERROR(VLOOKUP(C144,'Emission Factor Methodology'!$A$11:$I$21,MATCH(D144,'Emission Factor Methodology'!$A$11:$I$11,0),0),0)</f>
        <v>0.0038999999999999998</v>
      </c>
      <c r="H144" s="44">
        <f>IFERROR((1-VLOOKUP(C144,'Emission Factor Methodology'!$A$25:$I$34,MATCH(D144,'Emission Factor Methodology'!$A$25:$I$25,0),0)),0)</f>
        <v>0.030000000000000027</v>
      </c>
      <c r="I144" s="43">
        <f t="shared" si="10"/>
        <v>4.6437838884585626E-05</v>
      </c>
    </row>
    <row r="145" spans="1:9" ht="15">
      <c r="A145" s="62">
        <f t="shared" si="9"/>
        <v>13139</v>
      </c>
      <c r="B145" s="5" t="s">
        <v>438</v>
      </c>
      <c r="C145" s="85" t="s">
        <v>15</v>
      </c>
      <c r="D145" s="85" t="s">
        <v>407</v>
      </c>
      <c r="E145" s="84">
        <f t="shared" si="8"/>
        <v>8760</v>
      </c>
      <c r="F145" s="100">
        <f>HLOOKUP(D145,'Emission Factor Methodology'!$B$6:$I$7,2,0)</f>
        <v>4.5308744960177957E-05</v>
      </c>
      <c r="G145" s="43">
        <f>IFERROR(VLOOKUP(C145,'Emission Factor Methodology'!$A$11:$I$21,MATCH(D145,'Emission Factor Methodology'!$A$11:$I$11,0),0),0)</f>
        <v>0.0038999999999999998</v>
      </c>
      <c r="H145" s="44">
        <f>IFERROR((1-VLOOKUP(C145,'Emission Factor Methodology'!$A$25:$I$34,MATCH(D145,'Emission Factor Methodology'!$A$25:$I$25,0),0)),0)</f>
        <v>0.030000000000000027</v>
      </c>
      <c r="I145" s="43">
        <f t="shared" si="10"/>
        <v>4.6437838884585626E-05</v>
      </c>
    </row>
    <row r="146" spans="1:9" ht="15">
      <c r="A146" s="62">
        <f t="shared" si="9"/>
        <v>13140</v>
      </c>
      <c r="B146" s="5" t="s">
        <v>474</v>
      </c>
      <c r="C146" s="85" t="s">
        <v>15</v>
      </c>
      <c r="D146" s="85" t="s">
        <v>407</v>
      </c>
      <c r="E146" s="84">
        <f t="shared" si="8"/>
        <v>8760</v>
      </c>
      <c r="F146" s="100">
        <f>HLOOKUP(D146,'Emission Factor Methodology'!$B$6:$I$7,2,0)</f>
        <v>4.5308744960177957E-05</v>
      </c>
      <c r="G146" s="43">
        <f>IFERROR(VLOOKUP(C146,'Emission Factor Methodology'!$A$11:$I$21,MATCH(D146,'Emission Factor Methodology'!$A$11:$I$11,0),0),0)</f>
        <v>0.0038999999999999998</v>
      </c>
      <c r="H146" s="44">
        <f>IFERROR((1-VLOOKUP(C146,'Emission Factor Methodology'!$A$25:$I$34,MATCH(D146,'Emission Factor Methodology'!$A$25:$I$25,0),0)),0)</f>
        <v>0.030000000000000027</v>
      </c>
      <c r="I146" s="43">
        <f t="shared" si="10"/>
        <v>4.6437838884585626E-05</v>
      </c>
    </row>
    <row r="147" spans="2:9" ht="15">
      <c r="B147" s="23" t="s">
        <v>475</v>
      </c>
      <c r="E147" s="84"/>
      <c r="F147" s="100"/>
      <c r="G147" s="43"/>
      <c r="H147" s="44"/>
      <c r="I147" s="43"/>
    </row>
    <row r="148" spans="1:9" ht="15">
      <c r="A148" s="62">
        <f>A146+1</f>
        <v>13141</v>
      </c>
      <c r="B148" s="5" t="s">
        <v>476</v>
      </c>
      <c r="C148" s="85" t="s">
        <v>15</v>
      </c>
      <c r="D148" s="85" t="s">
        <v>407</v>
      </c>
      <c r="E148" s="84">
        <f t="shared" si="11" ref="E148:E154">24*365</f>
        <v>8760</v>
      </c>
      <c r="F148" s="100">
        <f>HLOOKUP(D148,'Emission Factor Methodology'!$B$6:$I$7,2,0)</f>
        <v>4.5308744960177957E-05</v>
      </c>
      <c r="G148" s="43">
        <f>IFERROR(VLOOKUP(C148,'Emission Factor Methodology'!$A$11:$I$21,MATCH(D148,'Emission Factor Methodology'!$A$11:$I$11,0),0),0)</f>
        <v>0.0038999999999999998</v>
      </c>
      <c r="H148" s="44">
        <f>IFERROR((1-VLOOKUP(C148,'Emission Factor Methodology'!$A$25:$I$34,MATCH(D148,'Emission Factor Methodology'!$A$25:$I$25,0),0)),0)</f>
        <v>0.030000000000000027</v>
      </c>
      <c r="I148" s="43">
        <f t="shared" si="10"/>
        <v>4.6437838884585626E-05</v>
      </c>
    </row>
    <row r="149" spans="1:9" ht="15">
      <c r="A149" s="62">
        <f t="shared" si="12" ref="A149:A154">A148+1</f>
        <v>13142</v>
      </c>
      <c r="B149" s="5" t="s">
        <v>477</v>
      </c>
      <c r="C149" s="85" t="s">
        <v>15</v>
      </c>
      <c r="D149" s="85" t="s">
        <v>407</v>
      </c>
      <c r="E149" s="84">
        <f t="shared" si="11"/>
        <v>8760</v>
      </c>
      <c r="F149" s="100">
        <f>HLOOKUP(D149,'Emission Factor Methodology'!$B$6:$I$7,2,0)</f>
        <v>4.5308744960177957E-05</v>
      </c>
      <c r="G149" s="43">
        <f>IFERROR(VLOOKUP(C149,'Emission Factor Methodology'!$A$11:$I$21,MATCH(D149,'Emission Factor Methodology'!$A$11:$I$11,0),0),0)</f>
        <v>0.0038999999999999998</v>
      </c>
      <c r="H149" s="44">
        <f>IFERROR((1-VLOOKUP(C149,'Emission Factor Methodology'!$A$25:$I$34,MATCH(D149,'Emission Factor Methodology'!$A$25:$I$25,0),0)),0)</f>
        <v>0.030000000000000027</v>
      </c>
      <c r="I149" s="43">
        <f t="shared" si="10"/>
        <v>4.6437838884585626E-05</v>
      </c>
    </row>
    <row r="150" spans="1:9" ht="15">
      <c r="A150" s="62">
        <f t="shared" si="12"/>
        <v>13143</v>
      </c>
      <c r="B150" s="5" t="s">
        <v>478</v>
      </c>
      <c r="C150" s="85" t="s">
        <v>15</v>
      </c>
      <c r="D150" s="85" t="s">
        <v>407</v>
      </c>
      <c r="E150" s="84">
        <f t="shared" si="11"/>
        <v>8760</v>
      </c>
      <c r="F150" s="100">
        <f>HLOOKUP(D150,'Emission Factor Methodology'!$B$6:$I$7,2,0)</f>
        <v>4.5308744960177957E-05</v>
      </c>
      <c r="G150" s="43">
        <f>IFERROR(VLOOKUP(C150,'Emission Factor Methodology'!$A$11:$I$21,MATCH(D150,'Emission Factor Methodology'!$A$11:$I$11,0),0),0)</f>
        <v>0.0038999999999999998</v>
      </c>
      <c r="H150" s="44">
        <f>IFERROR((1-VLOOKUP(C150,'Emission Factor Methodology'!$A$25:$I$34,MATCH(D150,'Emission Factor Methodology'!$A$25:$I$25,0),0)),0)</f>
        <v>0.030000000000000027</v>
      </c>
      <c r="I150" s="43">
        <f t="shared" si="10"/>
        <v>4.6437838884585626E-05</v>
      </c>
    </row>
    <row r="151" spans="1:9" ht="15">
      <c r="A151" s="62">
        <f t="shared" si="12"/>
        <v>13144</v>
      </c>
      <c r="B151" s="5" t="s">
        <v>477</v>
      </c>
      <c r="C151" s="85" t="s">
        <v>15</v>
      </c>
      <c r="D151" s="85" t="s">
        <v>407</v>
      </c>
      <c r="E151" s="84">
        <f t="shared" si="11"/>
        <v>8760</v>
      </c>
      <c r="F151" s="100">
        <f>HLOOKUP(D151,'Emission Factor Methodology'!$B$6:$I$7,2,0)</f>
        <v>4.5308744960177957E-05</v>
      </c>
      <c r="G151" s="43">
        <f>IFERROR(VLOOKUP(C151,'Emission Factor Methodology'!$A$11:$I$21,MATCH(D151,'Emission Factor Methodology'!$A$11:$I$11,0),0),0)</f>
        <v>0.0038999999999999998</v>
      </c>
      <c r="H151" s="44">
        <f>IFERROR((1-VLOOKUP(C151,'Emission Factor Methodology'!$A$25:$I$34,MATCH(D151,'Emission Factor Methodology'!$A$25:$I$25,0),0)),0)</f>
        <v>0.030000000000000027</v>
      </c>
      <c r="I151" s="43">
        <f t="shared" si="10"/>
        <v>4.6437838884585626E-05</v>
      </c>
    </row>
    <row r="152" spans="1:9" ht="15">
      <c r="A152" s="62">
        <f t="shared" si="12"/>
        <v>13145</v>
      </c>
      <c r="B152" s="5" t="s">
        <v>479</v>
      </c>
      <c r="C152" s="85" t="s">
        <v>15</v>
      </c>
      <c r="D152" s="85" t="s">
        <v>407</v>
      </c>
      <c r="E152" s="84">
        <f t="shared" si="11"/>
        <v>8760</v>
      </c>
      <c r="F152" s="100">
        <f>HLOOKUP(D152,'Emission Factor Methodology'!$B$6:$I$7,2,0)</f>
        <v>4.5308744960177957E-05</v>
      </c>
      <c r="G152" s="43">
        <f>IFERROR(VLOOKUP(C152,'Emission Factor Methodology'!$A$11:$I$21,MATCH(D152,'Emission Factor Methodology'!$A$11:$I$11,0),0),0)</f>
        <v>0.0038999999999999998</v>
      </c>
      <c r="H152" s="44">
        <f>IFERROR((1-VLOOKUP(C152,'Emission Factor Methodology'!$A$25:$I$34,MATCH(D152,'Emission Factor Methodology'!$A$25:$I$25,0),0)),0)</f>
        <v>0.030000000000000027</v>
      </c>
      <c r="I152" s="43">
        <f t="shared" si="10"/>
        <v>4.6437838884585626E-05</v>
      </c>
    </row>
    <row r="153" spans="1:9" ht="15">
      <c r="A153" s="62">
        <f t="shared" si="12"/>
        <v>13146</v>
      </c>
      <c r="B153" s="5" t="s">
        <v>479</v>
      </c>
      <c r="C153" s="85" t="s">
        <v>15</v>
      </c>
      <c r="D153" s="85" t="s">
        <v>407</v>
      </c>
      <c r="E153" s="84">
        <f t="shared" si="11"/>
        <v>8760</v>
      </c>
      <c r="F153" s="100">
        <f>HLOOKUP(D153,'Emission Factor Methodology'!$B$6:$I$7,2,0)</f>
        <v>4.5308744960177957E-05</v>
      </c>
      <c r="G153" s="43">
        <f>IFERROR(VLOOKUP(C153,'Emission Factor Methodology'!$A$11:$I$21,MATCH(D153,'Emission Factor Methodology'!$A$11:$I$11,0),0),0)</f>
        <v>0.0038999999999999998</v>
      </c>
      <c r="H153" s="44">
        <f>IFERROR((1-VLOOKUP(C153,'Emission Factor Methodology'!$A$25:$I$34,MATCH(D153,'Emission Factor Methodology'!$A$25:$I$25,0),0)),0)</f>
        <v>0.030000000000000027</v>
      </c>
      <c r="I153" s="43">
        <f t="shared" si="10"/>
        <v>4.6437838884585626E-05</v>
      </c>
    </row>
    <row r="154" spans="1:9" ht="15">
      <c r="A154" s="62">
        <f t="shared" si="12"/>
        <v>13147</v>
      </c>
      <c r="B154" s="5" t="s">
        <v>480</v>
      </c>
      <c r="C154" s="85" t="s">
        <v>15</v>
      </c>
      <c r="D154" s="85" t="s">
        <v>407</v>
      </c>
      <c r="E154" s="84">
        <f t="shared" si="11"/>
        <v>8760</v>
      </c>
      <c r="F154" s="100">
        <f>HLOOKUP(D154,'Emission Factor Methodology'!$B$6:$I$7,2,0)</f>
        <v>4.5308744960177957E-05</v>
      </c>
      <c r="G154" s="43">
        <f>IFERROR(VLOOKUP(C154,'Emission Factor Methodology'!$A$11:$I$21,MATCH(D154,'Emission Factor Methodology'!$A$11:$I$11,0),0),0)</f>
        <v>0.0038999999999999998</v>
      </c>
      <c r="H154" s="44">
        <f>IFERROR((1-VLOOKUP(C154,'Emission Factor Methodology'!$A$25:$I$34,MATCH(D154,'Emission Factor Methodology'!$A$25:$I$25,0),0)),0)</f>
        <v>0.030000000000000027</v>
      </c>
      <c r="I154" s="43">
        <f t="shared" si="10"/>
        <v>4.6437838884585626E-05</v>
      </c>
    </row>
    <row r="155" spans="2:9" ht="15">
      <c r="B155" s="23" t="s">
        <v>481</v>
      </c>
      <c r="E155" s="84"/>
      <c r="F155" s="100"/>
      <c r="G155" s="43"/>
      <c r="H155" s="44"/>
      <c r="I155" s="43"/>
    </row>
    <row r="156" spans="1:9" ht="15">
      <c r="A156" s="62">
        <f>A154+1</f>
        <v>13148</v>
      </c>
      <c r="B156" s="5" t="s">
        <v>476</v>
      </c>
      <c r="C156" s="85" t="s">
        <v>15</v>
      </c>
      <c r="D156" s="85" t="s">
        <v>407</v>
      </c>
      <c r="E156" s="84">
        <f t="shared" si="13" ref="E156:E163">24*365</f>
        <v>8760</v>
      </c>
      <c r="F156" s="100">
        <f>HLOOKUP(D156,'Emission Factor Methodology'!$B$6:$I$7,2,0)</f>
        <v>4.5308744960177957E-05</v>
      </c>
      <c r="G156" s="43">
        <f>IFERROR(VLOOKUP(C156,'Emission Factor Methodology'!$A$11:$I$21,MATCH(D156,'Emission Factor Methodology'!$A$11:$I$11,0),0),0)</f>
        <v>0.0038999999999999998</v>
      </c>
      <c r="H156" s="44">
        <f>IFERROR((1-VLOOKUP(C156,'Emission Factor Methodology'!$A$25:$I$34,MATCH(D156,'Emission Factor Methodology'!$A$25:$I$25,0),0)),0)</f>
        <v>0.030000000000000027</v>
      </c>
      <c r="I156" s="43">
        <f t="shared" si="10"/>
        <v>4.6437838884585626E-05</v>
      </c>
    </row>
    <row r="157" spans="1:9" ht="15">
      <c r="A157" s="62">
        <f t="shared" si="14" ref="A157:A162">A156+1</f>
        <v>13149</v>
      </c>
      <c r="B157" s="5" t="s">
        <v>477</v>
      </c>
      <c r="C157" s="85" t="s">
        <v>15</v>
      </c>
      <c r="D157" s="85" t="s">
        <v>407</v>
      </c>
      <c r="E157" s="84">
        <f t="shared" si="13"/>
        <v>8760</v>
      </c>
      <c r="F157" s="100">
        <f>HLOOKUP(D157,'Emission Factor Methodology'!$B$6:$I$7,2,0)</f>
        <v>4.5308744960177957E-05</v>
      </c>
      <c r="G157" s="43">
        <f>IFERROR(VLOOKUP(C157,'Emission Factor Methodology'!$A$11:$I$21,MATCH(D157,'Emission Factor Methodology'!$A$11:$I$11,0),0),0)</f>
        <v>0.0038999999999999998</v>
      </c>
      <c r="H157" s="44">
        <f>IFERROR((1-VLOOKUP(C157,'Emission Factor Methodology'!$A$25:$I$34,MATCH(D157,'Emission Factor Methodology'!$A$25:$I$25,0),0)),0)</f>
        <v>0.030000000000000027</v>
      </c>
      <c r="I157" s="43">
        <f t="shared" si="10"/>
        <v>4.6437838884585626E-05</v>
      </c>
    </row>
    <row r="158" spans="1:9" ht="15">
      <c r="A158" s="62">
        <f t="shared" si="14"/>
        <v>13150</v>
      </c>
      <c r="B158" s="5" t="s">
        <v>478</v>
      </c>
      <c r="C158" s="85" t="s">
        <v>15</v>
      </c>
      <c r="D158" s="85" t="s">
        <v>407</v>
      </c>
      <c r="E158" s="84">
        <f t="shared" si="13"/>
        <v>8760</v>
      </c>
      <c r="F158" s="100">
        <f>HLOOKUP(D158,'Emission Factor Methodology'!$B$6:$I$7,2,0)</f>
        <v>4.5308744960177957E-05</v>
      </c>
      <c r="G158" s="43">
        <f>IFERROR(VLOOKUP(C158,'Emission Factor Methodology'!$A$11:$I$21,MATCH(D158,'Emission Factor Methodology'!$A$11:$I$11,0),0),0)</f>
        <v>0.0038999999999999998</v>
      </c>
      <c r="H158" s="44">
        <f>IFERROR((1-VLOOKUP(C158,'Emission Factor Methodology'!$A$25:$I$34,MATCH(D158,'Emission Factor Methodology'!$A$25:$I$25,0),0)),0)</f>
        <v>0.030000000000000027</v>
      </c>
      <c r="I158" s="43">
        <f t="shared" si="10"/>
        <v>4.6437838884585626E-05</v>
      </c>
    </row>
    <row r="159" spans="1:9" ht="15">
      <c r="A159" s="62">
        <f t="shared" si="14"/>
        <v>13151</v>
      </c>
      <c r="B159" s="5" t="s">
        <v>477</v>
      </c>
      <c r="C159" s="85" t="s">
        <v>15</v>
      </c>
      <c r="D159" s="85" t="s">
        <v>407</v>
      </c>
      <c r="E159" s="84">
        <f t="shared" si="13"/>
        <v>8760</v>
      </c>
      <c r="F159" s="100">
        <f>HLOOKUP(D159,'Emission Factor Methodology'!$B$6:$I$7,2,0)</f>
        <v>4.5308744960177957E-05</v>
      </c>
      <c r="G159" s="43">
        <f>IFERROR(VLOOKUP(C159,'Emission Factor Methodology'!$A$11:$I$21,MATCH(D159,'Emission Factor Methodology'!$A$11:$I$11,0),0),0)</f>
        <v>0.0038999999999999998</v>
      </c>
      <c r="H159" s="44">
        <f>IFERROR((1-VLOOKUP(C159,'Emission Factor Methodology'!$A$25:$I$34,MATCH(D159,'Emission Factor Methodology'!$A$25:$I$25,0),0)),0)</f>
        <v>0.030000000000000027</v>
      </c>
      <c r="I159" s="43">
        <f t="shared" si="10"/>
        <v>4.6437838884585626E-05</v>
      </c>
    </row>
    <row r="160" spans="1:9" ht="15">
      <c r="A160" s="62">
        <f t="shared" si="14"/>
        <v>13152</v>
      </c>
      <c r="B160" s="5" t="s">
        <v>479</v>
      </c>
      <c r="C160" s="85" t="s">
        <v>15</v>
      </c>
      <c r="D160" s="85" t="s">
        <v>407</v>
      </c>
      <c r="E160" s="84">
        <f t="shared" si="13"/>
        <v>8760</v>
      </c>
      <c r="F160" s="100">
        <f>HLOOKUP(D160,'Emission Factor Methodology'!$B$6:$I$7,2,0)</f>
        <v>4.5308744960177957E-05</v>
      </c>
      <c r="G160" s="43">
        <f>IFERROR(VLOOKUP(C160,'Emission Factor Methodology'!$A$11:$I$21,MATCH(D160,'Emission Factor Methodology'!$A$11:$I$11,0),0),0)</f>
        <v>0.0038999999999999998</v>
      </c>
      <c r="H160" s="44">
        <f>IFERROR((1-VLOOKUP(C160,'Emission Factor Methodology'!$A$25:$I$34,MATCH(D160,'Emission Factor Methodology'!$A$25:$I$25,0),0)),0)</f>
        <v>0.030000000000000027</v>
      </c>
      <c r="I160" s="43">
        <f t="shared" si="10"/>
        <v>4.6437838884585626E-05</v>
      </c>
    </row>
    <row r="161" spans="1:9" ht="15">
      <c r="A161" s="62">
        <f t="shared" si="14"/>
        <v>13153</v>
      </c>
      <c r="B161" s="5" t="s">
        <v>479</v>
      </c>
      <c r="C161" s="85" t="s">
        <v>15</v>
      </c>
      <c r="D161" s="85" t="s">
        <v>407</v>
      </c>
      <c r="E161" s="84">
        <f t="shared" si="13"/>
        <v>8760</v>
      </c>
      <c r="F161" s="100">
        <f>HLOOKUP(D161,'Emission Factor Methodology'!$B$6:$I$7,2,0)</f>
        <v>4.5308744960177957E-05</v>
      </c>
      <c r="G161" s="43">
        <f>IFERROR(VLOOKUP(C161,'Emission Factor Methodology'!$A$11:$I$21,MATCH(D161,'Emission Factor Methodology'!$A$11:$I$11,0),0),0)</f>
        <v>0.0038999999999999998</v>
      </c>
      <c r="H161" s="44">
        <f>IFERROR((1-VLOOKUP(C161,'Emission Factor Methodology'!$A$25:$I$34,MATCH(D161,'Emission Factor Methodology'!$A$25:$I$25,0),0)),0)</f>
        <v>0.030000000000000027</v>
      </c>
      <c r="I161" s="43">
        <f t="shared" si="10"/>
        <v>4.6437838884585626E-05</v>
      </c>
    </row>
    <row r="162" spans="1:9" ht="15">
      <c r="A162" s="62">
        <f t="shared" si="14"/>
        <v>13154</v>
      </c>
      <c r="B162" s="5" t="s">
        <v>480</v>
      </c>
      <c r="C162" s="85" t="s">
        <v>15</v>
      </c>
      <c r="D162" s="85" t="s">
        <v>407</v>
      </c>
      <c r="E162" s="84">
        <f t="shared" si="13"/>
        <v>8760</v>
      </c>
      <c r="F162" s="100">
        <f>HLOOKUP(D162,'Emission Factor Methodology'!$B$6:$I$7,2,0)</f>
        <v>4.5308744960177957E-05</v>
      </c>
      <c r="G162" s="43">
        <f>IFERROR(VLOOKUP(C162,'Emission Factor Methodology'!$A$11:$I$21,MATCH(D162,'Emission Factor Methodology'!$A$11:$I$11,0),0),0)</f>
        <v>0.0038999999999999998</v>
      </c>
      <c r="H162" s="44">
        <f>IFERROR((1-VLOOKUP(C162,'Emission Factor Methodology'!$A$25:$I$34,MATCH(D162,'Emission Factor Methodology'!$A$25:$I$25,0),0)),0)</f>
        <v>0.030000000000000027</v>
      </c>
      <c r="I162" s="43">
        <f t="shared" si="10"/>
        <v>4.6437838884585626E-05</v>
      </c>
    </row>
    <row r="163" spans="1:9" ht="15">
      <c r="A163" s="62">
        <v>13155</v>
      </c>
      <c r="B163" s="5" t="s">
        <v>464</v>
      </c>
      <c r="C163" s="85" t="s">
        <v>15</v>
      </c>
      <c r="D163" s="85" t="s">
        <v>407</v>
      </c>
      <c r="E163" s="84">
        <f t="shared" si="13"/>
        <v>8760</v>
      </c>
      <c r="F163" s="100">
        <f>HLOOKUP(D163,'Emission Factor Methodology'!$B$6:$I$7,2,0)</f>
        <v>4.5308744960177957E-05</v>
      </c>
      <c r="G163" s="43">
        <f>IFERROR(VLOOKUP(C163,'Emission Factor Methodology'!$A$11:$I$21,MATCH(D163,'Emission Factor Methodology'!$A$11:$I$11,0),0),0)</f>
        <v>0.0038999999999999998</v>
      </c>
      <c r="H163" s="44">
        <f>IFERROR((1-VLOOKUP(C163,'Emission Factor Methodology'!$A$25:$I$34,MATCH(D163,'Emission Factor Methodology'!$A$25:$I$25,0),0)),0)</f>
        <v>0.030000000000000027</v>
      </c>
      <c r="I163" s="43">
        <f t="shared" si="10"/>
        <v>4.6437838884585626E-05</v>
      </c>
    </row>
    <row r="165" spans="1:9" ht="15">
      <c r="A165" s="135" t="s">
        <v>482</v>
      </c>
      <c r="B165" s="135"/>
      <c r="C165" s="135"/>
      <c r="D165" s="135"/>
      <c r="E165" s="135"/>
      <c r="F165" s="135"/>
      <c r="G165" s="135"/>
      <c r="H165" s="135"/>
      <c r="I165" s="135"/>
    </row>
  </sheetData>
  <mergeCells count="1">
    <mergeCell ref="A165:I165"/>
  </mergeCells>
  <pageMargins left="0.7" right="0.7" top="0.75" bottom="0.75" header="0.3" footer="0.3"/>
  <pageSetup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C3723B-B8B4-405C-A55F-812189E1C77D}">
  <dimension ref="A1:I214"/>
  <sheetViews>
    <sheetView workbookViewId="0" topLeftCell="A43">
      <selection pane="topLeft" activeCell="E62" sqref="E62"/>
    </sheetView>
  </sheetViews>
  <sheetFormatPr defaultColWidth="10.2842857142857" defaultRowHeight="15"/>
  <cols>
    <col min="1" max="1" width="10.7142857142857" style="5" customWidth="1"/>
    <col min="2" max="2" width="61.2857142857143" style="5" customWidth="1"/>
    <col min="3" max="4" width="23.5714285714286" style="85" customWidth="1"/>
    <col min="5" max="5" width="10.7142857142857" style="29" customWidth="1"/>
    <col min="6" max="6" width="10.7142857142857" style="81" customWidth="1"/>
    <col min="7" max="7" width="10.7142857142857" style="5" customWidth="1"/>
    <col min="8" max="8" width="10.7142857142857" style="74" customWidth="1"/>
    <col min="9" max="9" width="10.7142857142857" style="5" customWidth="1"/>
    <col min="10" max="16384" width="10.2857142857143" style="5"/>
  </cols>
  <sheetData>
    <row r="1" spans="1:4" ht="18.75">
      <c r="A1" s="59" t="str">
        <f>'List of Zones'!B26</f>
        <v>Zone 14</v>
      </c>
      <c r="B1" s="60" t="str">
        <f>'List of Zones'!C26</f>
        <v>L-8 Distillation Skid</v>
      </c>
      <c r="C1" s="61"/>
      <c r="D1" s="61"/>
    </row>
    <row r="2" spans="1:9" ht="15.75" customHeight="1">
      <c r="A2" s="62"/>
      <c r="G2" s="33" t="s">
        <v>38</v>
      </c>
      <c r="H2" s="76"/>
      <c r="I2" s="34">
        <f>SUM(I4:I1005)</f>
        <v>184.39800000000025</v>
      </c>
    </row>
    <row r="3" spans="1:9" ht="45">
      <c r="A3" s="36" t="s">
        <v>39</v>
      </c>
      <c r="B3" s="36" t="s">
        <v>40</v>
      </c>
      <c r="C3" s="37" t="s">
        <v>41</v>
      </c>
      <c r="D3" s="37" t="s">
        <v>42</v>
      </c>
      <c r="E3" s="38" t="s">
        <v>43</v>
      </c>
      <c r="F3" s="39" t="s">
        <v>44</v>
      </c>
      <c r="G3" s="38" t="s">
        <v>45</v>
      </c>
      <c r="H3" s="38" t="s">
        <v>46</v>
      </c>
      <c r="I3" s="87" t="s">
        <v>47</v>
      </c>
    </row>
    <row r="4" spans="1:9" ht="15">
      <c r="A4" s="3">
        <v>14001</v>
      </c>
      <c r="B4" s="5" t="s">
        <v>102</v>
      </c>
      <c r="C4" s="85" t="s">
        <v>15</v>
      </c>
      <c r="D4" s="85" t="s">
        <v>3</v>
      </c>
      <c r="E4" s="84">
        <f>24*365</f>
        <v>8760</v>
      </c>
      <c r="F4" s="44">
        <f>HLOOKUP(D4,'Emission Factor Methodology'!$B$6:$I$7,2,0)</f>
        <v>1</v>
      </c>
      <c r="G4" s="43">
        <f>IFERROR(VLOOKUP(C4,'Emission Factor Methodology'!$A$11:$I$21,MATCH(D4,'Emission Factor Methodology'!$A$11:$I$11,0),0),0)</f>
        <v>0.00050000000000000001</v>
      </c>
      <c r="H4" s="44">
        <f>IFERROR((1-VLOOKUP(C4,'Emission Factor Methodology'!$A$25:$I$34,MATCH(D4,'Emission Factor Methodology'!$A$25:$I$25,0),0)),0)</f>
        <v>0.030000000000000027</v>
      </c>
      <c r="I4" s="43">
        <f>E4*F4*G4*H4</f>
        <v>0.1314000000000001</v>
      </c>
    </row>
    <row r="5" spans="1:9" ht="15">
      <c r="A5" s="3">
        <f t="shared" si="0" ref="A5:A68">A4+1</f>
        <v>14002</v>
      </c>
      <c r="B5" s="5" t="s">
        <v>12</v>
      </c>
      <c r="C5" s="85" t="s">
        <v>12</v>
      </c>
      <c r="D5" s="85" t="s">
        <v>3</v>
      </c>
      <c r="E5" s="84">
        <f t="shared" si="1" ref="E5:E68">24*365</f>
        <v>8760</v>
      </c>
      <c r="F5" s="44">
        <f>HLOOKUP(D5,'Emission Factor Methodology'!$B$6:$I$7,2,0)</f>
        <v>1</v>
      </c>
      <c r="G5" s="43">
        <f>IFERROR(VLOOKUP(C5,'Emission Factor Methodology'!$A$11:$I$21,MATCH(D5,'Emission Factor Methodology'!$A$11:$I$11,0),0),0)</f>
        <v>0.0088999999999999999</v>
      </c>
      <c r="H5" s="44">
        <f>IFERROR((1-VLOOKUP(C5,'Emission Factor Methodology'!$A$25:$I$34,MATCH(D5,'Emission Factor Methodology'!$A$25:$I$25,0),0)),0)</f>
        <v>0.030000000000000027</v>
      </c>
      <c r="I5" s="43">
        <f t="shared" si="2" ref="I5:I68">E5*F5*G5*H5</f>
        <v>2.3389200000000021</v>
      </c>
    </row>
    <row r="6" spans="1:9" ht="15">
      <c r="A6" s="3">
        <f t="shared" si="0"/>
        <v>14003</v>
      </c>
      <c r="B6" s="5" t="s">
        <v>102</v>
      </c>
      <c r="C6" s="85" t="s">
        <v>15</v>
      </c>
      <c r="D6" s="85" t="s">
        <v>3</v>
      </c>
      <c r="E6" s="84">
        <f t="shared" si="1"/>
        <v>8760</v>
      </c>
      <c r="F6" s="44">
        <f>HLOOKUP(D6,'Emission Factor Methodology'!$B$6:$I$7,2,0)</f>
        <v>1</v>
      </c>
      <c r="G6" s="43">
        <f>IFERROR(VLOOKUP(C6,'Emission Factor Methodology'!$A$11:$I$21,MATCH(D6,'Emission Factor Methodology'!$A$11:$I$11,0),0),0)</f>
        <v>0.00050000000000000001</v>
      </c>
      <c r="H6" s="44">
        <f>IFERROR((1-VLOOKUP(C6,'Emission Factor Methodology'!$A$25:$I$34,MATCH(D6,'Emission Factor Methodology'!$A$25:$I$25,0),0)),0)</f>
        <v>0.030000000000000027</v>
      </c>
      <c r="I6" s="43">
        <f t="shared" si="2"/>
        <v>0.1314000000000001</v>
      </c>
    </row>
    <row r="7" spans="1:9" ht="15">
      <c r="A7" s="3">
        <f t="shared" si="0"/>
        <v>14004</v>
      </c>
      <c r="B7" s="5" t="s">
        <v>106</v>
      </c>
      <c r="C7" s="85" t="s">
        <v>15</v>
      </c>
      <c r="D7" s="85" t="s">
        <v>3</v>
      </c>
      <c r="E7" s="84">
        <f t="shared" si="1"/>
        <v>8760</v>
      </c>
      <c r="F7" s="44">
        <f>HLOOKUP(D7,'Emission Factor Methodology'!$B$6:$I$7,2,0)</f>
        <v>1</v>
      </c>
      <c r="G7" s="43">
        <f>IFERROR(VLOOKUP(C7,'Emission Factor Methodology'!$A$11:$I$21,MATCH(D7,'Emission Factor Methodology'!$A$11:$I$11,0),0),0)</f>
        <v>0.00050000000000000001</v>
      </c>
      <c r="H7" s="44">
        <f>IFERROR((1-VLOOKUP(C7,'Emission Factor Methodology'!$A$25:$I$34,MATCH(D7,'Emission Factor Methodology'!$A$25:$I$25,0),0)),0)</f>
        <v>0.030000000000000027</v>
      </c>
      <c r="I7" s="43">
        <f t="shared" si="2"/>
        <v>0.1314000000000001</v>
      </c>
    </row>
    <row r="8" spans="1:9" ht="15">
      <c r="A8" s="3">
        <f t="shared" si="0"/>
        <v>14005</v>
      </c>
      <c r="B8" s="5" t="s">
        <v>483</v>
      </c>
      <c r="C8" s="85" t="s">
        <v>15</v>
      </c>
      <c r="D8" s="85" t="s">
        <v>3</v>
      </c>
      <c r="E8" s="84">
        <f t="shared" si="1"/>
        <v>8760</v>
      </c>
      <c r="F8" s="44">
        <f>HLOOKUP(D8,'Emission Factor Methodology'!$B$6:$I$7,2,0)</f>
        <v>1</v>
      </c>
      <c r="G8" s="43">
        <f>IFERROR(VLOOKUP(C8,'Emission Factor Methodology'!$A$11:$I$21,MATCH(D8,'Emission Factor Methodology'!$A$11:$I$11,0),0),0)</f>
        <v>0.00050000000000000001</v>
      </c>
      <c r="H8" s="44">
        <f>IFERROR((1-VLOOKUP(C8,'Emission Factor Methodology'!$A$25:$I$34,MATCH(D8,'Emission Factor Methodology'!$A$25:$I$25,0),0)),0)</f>
        <v>0.030000000000000027</v>
      </c>
      <c r="I8" s="43">
        <f t="shared" si="2"/>
        <v>0.1314000000000001</v>
      </c>
    </row>
    <row r="9" spans="1:9" ht="15">
      <c r="A9" s="3">
        <f t="shared" si="0"/>
        <v>14006</v>
      </c>
      <c r="B9" s="5" t="s">
        <v>484</v>
      </c>
      <c r="C9" s="85" t="s">
        <v>15</v>
      </c>
      <c r="D9" s="85" t="s">
        <v>3</v>
      </c>
      <c r="E9" s="84">
        <f t="shared" si="1"/>
        <v>8760</v>
      </c>
      <c r="F9" s="44">
        <f>HLOOKUP(D9,'Emission Factor Methodology'!$B$6:$I$7,2,0)</f>
        <v>1</v>
      </c>
      <c r="G9" s="43">
        <f>IFERROR(VLOOKUP(C9,'Emission Factor Methodology'!$A$11:$I$21,MATCH(D9,'Emission Factor Methodology'!$A$11:$I$11,0),0),0)</f>
        <v>0.00050000000000000001</v>
      </c>
      <c r="H9" s="44">
        <f>IFERROR((1-VLOOKUP(C9,'Emission Factor Methodology'!$A$25:$I$34,MATCH(D9,'Emission Factor Methodology'!$A$25:$I$25,0),0)),0)</f>
        <v>0.030000000000000027</v>
      </c>
      <c r="I9" s="43">
        <f t="shared" si="2"/>
        <v>0.1314000000000001</v>
      </c>
    </row>
    <row r="10" spans="1:9" ht="15">
      <c r="A10" s="3">
        <f t="shared" si="0"/>
        <v>14007</v>
      </c>
      <c r="B10" s="5" t="s">
        <v>17</v>
      </c>
      <c r="C10" s="85" t="s">
        <v>12</v>
      </c>
      <c r="D10" s="85" t="s">
        <v>3</v>
      </c>
      <c r="E10" s="84">
        <f t="shared" si="1"/>
        <v>8760</v>
      </c>
      <c r="F10" s="44">
        <f>HLOOKUP(D10,'Emission Factor Methodology'!$B$6:$I$7,2,0)</f>
        <v>1</v>
      </c>
      <c r="G10" s="43">
        <f>IFERROR(VLOOKUP(C10,'Emission Factor Methodology'!$A$11:$I$21,MATCH(D10,'Emission Factor Methodology'!$A$11:$I$11,0),0),0)</f>
        <v>0.0088999999999999999</v>
      </c>
      <c r="H10" s="44">
        <f>IFERROR((1-VLOOKUP(C10,'Emission Factor Methodology'!$A$25:$I$34,MATCH(D10,'Emission Factor Methodology'!$A$25:$I$25,0),0)),0)</f>
        <v>0.030000000000000027</v>
      </c>
      <c r="I10" s="43">
        <f t="shared" si="2"/>
        <v>2.3389200000000021</v>
      </c>
    </row>
    <row r="11" spans="1:9" ht="15">
      <c r="A11" s="3">
        <f t="shared" si="0"/>
        <v>14008</v>
      </c>
      <c r="B11" s="5" t="s">
        <v>106</v>
      </c>
      <c r="C11" s="85" t="s">
        <v>15</v>
      </c>
      <c r="D11" s="85" t="s">
        <v>3</v>
      </c>
      <c r="E11" s="84">
        <f t="shared" si="1"/>
        <v>8760</v>
      </c>
      <c r="F11" s="44">
        <f>HLOOKUP(D11,'Emission Factor Methodology'!$B$6:$I$7,2,0)</f>
        <v>1</v>
      </c>
      <c r="G11" s="43">
        <f>IFERROR(VLOOKUP(C11,'Emission Factor Methodology'!$A$11:$I$21,MATCH(D11,'Emission Factor Methodology'!$A$11:$I$11,0),0),0)</f>
        <v>0.00050000000000000001</v>
      </c>
      <c r="H11" s="44">
        <f>IFERROR((1-VLOOKUP(C11,'Emission Factor Methodology'!$A$25:$I$34,MATCH(D11,'Emission Factor Methodology'!$A$25:$I$25,0),0)),0)</f>
        <v>0.030000000000000027</v>
      </c>
      <c r="I11" s="43">
        <f t="shared" si="2"/>
        <v>0.1314000000000001</v>
      </c>
    </row>
    <row r="12" spans="1:9" ht="15">
      <c r="A12" s="3">
        <f t="shared" si="0"/>
        <v>14009</v>
      </c>
      <c r="B12" s="5" t="s">
        <v>485</v>
      </c>
      <c r="C12" s="85" t="s">
        <v>15</v>
      </c>
      <c r="D12" s="85" t="s">
        <v>3</v>
      </c>
      <c r="E12" s="84">
        <f t="shared" si="1"/>
        <v>8760</v>
      </c>
      <c r="F12" s="44">
        <f>HLOOKUP(D12,'Emission Factor Methodology'!$B$6:$I$7,2,0)</f>
        <v>1</v>
      </c>
      <c r="G12" s="43">
        <f>IFERROR(VLOOKUP(C12,'Emission Factor Methodology'!$A$11:$I$21,MATCH(D12,'Emission Factor Methodology'!$A$11:$I$11,0),0),0)</f>
        <v>0.00050000000000000001</v>
      </c>
      <c r="H12" s="44">
        <f>IFERROR((1-VLOOKUP(C12,'Emission Factor Methodology'!$A$25:$I$34,MATCH(D12,'Emission Factor Methodology'!$A$25:$I$25,0),0)),0)</f>
        <v>0.030000000000000027</v>
      </c>
      <c r="I12" s="43">
        <f t="shared" si="2"/>
        <v>0.1314000000000001</v>
      </c>
    </row>
    <row r="13" spans="1:9" ht="15">
      <c r="A13" s="3">
        <f t="shared" si="0"/>
        <v>14010</v>
      </c>
      <c r="B13" s="5" t="s">
        <v>486</v>
      </c>
      <c r="C13" s="69" t="s">
        <v>15</v>
      </c>
      <c r="D13" s="85" t="s">
        <v>3</v>
      </c>
      <c r="E13" s="84">
        <f t="shared" si="1"/>
        <v>8760</v>
      </c>
      <c r="F13" s="44">
        <f>HLOOKUP(D13,'Emission Factor Methodology'!$B$6:$I$7,2,0)</f>
        <v>1</v>
      </c>
      <c r="G13" s="43">
        <f>IFERROR(VLOOKUP(C13,'Emission Factor Methodology'!$A$11:$I$21,MATCH(D13,'Emission Factor Methodology'!$A$11:$I$11,0),0),0)</f>
        <v>0.00050000000000000001</v>
      </c>
      <c r="H13" s="44">
        <f>IFERROR((1-VLOOKUP(C13,'Emission Factor Methodology'!$A$25:$I$34,MATCH(D13,'Emission Factor Methodology'!$A$25:$I$25,0),0)),0)</f>
        <v>0.030000000000000027</v>
      </c>
      <c r="I13" s="43">
        <f t="shared" si="2"/>
        <v>0.1314000000000001</v>
      </c>
    </row>
    <row r="14" spans="1:9" ht="15">
      <c r="A14" s="3">
        <f t="shared" si="0"/>
        <v>14011</v>
      </c>
      <c r="B14" s="5" t="s">
        <v>487</v>
      </c>
      <c r="C14" s="85" t="s">
        <v>12</v>
      </c>
      <c r="D14" s="85" t="s">
        <v>3</v>
      </c>
      <c r="E14" s="84">
        <f t="shared" si="1"/>
        <v>8760</v>
      </c>
      <c r="F14" s="44">
        <f>HLOOKUP(D14,'Emission Factor Methodology'!$B$6:$I$7,2,0)</f>
        <v>1</v>
      </c>
      <c r="G14" s="43">
        <f>IFERROR(VLOOKUP(C14,'Emission Factor Methodology'!$A$11:$I$21,MATCH(D14,'Emission Factor Methodology'!$A$11:$I$11,0),0),0)</f>
        <v>0.0088999999999999999</v>
      </c>
      <c r="H14" s="44">
        <f>IFERROR((1-VLOOKUP(C14,'Emission Factor Methodology'!$A$25:$I$34,MATCH(D14,'Emission Factor Methodology'!$A$25:$I$25,0),0)),0)</f>
        <v>0.030000000000000027</v>
      </c>
      <c r="I14" s="43">
        <f t="shared" si="2"/>
        <v>2.3389200000000021</v>
      </c>
    </row>
    <row r="15" spans="1:9" ht="15">
      <c r="A15" s="3">
        <f t="shared" si="0"/>
        <v>14012</v>
      </c>
      <c r="B15" s="5" t="s">
        <v>488</v>
      </c>
      <c r="C15" s="85" t="s">
        <v>15</v>
      </c>
      <c r="D15" s="85" t="s">
        <v>3</v>
      </c>
      <c r="E15" s="84">
        <f t="shared" si="1"/>
        <v>8760</v>
      </c>
      <c r="F15" s="44">
        <f>HLOOKUP(D15,'Emission Factor Methodology'!$B$6:$I$7,2,0)</f>
        <v>1</v>
      </c>
      <c r="G15" s="43">
        <f>IFERROR(VLOOKUP(C15,'Emission Factor Methodology'!$A$11:$I$21,MATCH(D15,'Emission Factor Methodology'!$A$11:$I$11,0),0),0)</f>
        <v>0.00050000000000000001</v>
      </c>
      <c r="H15" s="44">
        <f>IFERROR((1-VLOOKUP(C15,'Emission Factor Methodology'!$A$25:$I$34,MATCH(D15,'Emission Factor Methodology'!$A$25:$I$25,0),0)),0)</f>
        <v>0.030000000000000027</v>
      </c>
      <c r="I15" s="43">
        <f t="shared" si="2"/>
        <v>0.1314000000000001</v>
      </c>
    </row>
    <row r="16" spans="1:9" ht="15">
      <c r="A16" s="3">
        <f t="shared" si="0"/>
        <v>14013</v>
      </c>
      <c r="B16" s="5" t="s">
        <v>489</v>
      </c>
      <c r="C16" s="69" t="s">
        <v>15</v>
      </c>
      <c r="D16" s="85" t="s">
        <v>3</v>
      </c>
      <c r="E16" s="84">
        <f t="shared" si="1"/>
        <v>8760</v>
      </c>
      <c r="F16" s="44">
        <f>HLOOKUP(D16,'Emission Factor Methodology'!$B$6:$I$7,2,0)</f>
        <v>1</v>
      </c>
      <c r="G16" s="43">
        <f>IFERROR(VLOOKUP(C16,'Emission Factor Methodology'!$A$11:$I$21,MATCH(D16,'Emission Factor Methodology'!$A$11:$I$11,0),0),0)</f>
        <v>0.00050000000000000001</v>
      </c>
      <c r="H16" s="44">
        <f>IFERROR((1-VLOOKUP(C16,'Emission Factor Methodology'!$A$25:$I$34,MATCH(D16,'Emission Factor Methodology'!$A$25:$I$25,0),0)),0)</f>
        <v>0.030000000000000027</v>
      </c>
      <c r="I16" s="43">
        <f t="shared" si="2"/>
        <v>0.1314000000000001</v>
      </c>
    </row>
    <row r="17" spans="1:9" ht="15">
      <c r="A17" s="3">
        <f t="shared" si="0"/>
        <v>14014</v>
      </c>
      <c r="B17" s="5" t="s">
        <v>490</v>
      </c>
      <c r="C17" s="85" t="s">
        <v>15</v>
      </c>
      <c r="D17" s="85" t="s">
        <v>3</v>
      </c>
      <c r="E17" s="84">
        <f t="shared" si="1"/>
        <v>8760</v>
      </c>
      <c r="F17" s="44">
        <f>HLOOKUP(D17,'Emission Factor Methodology'!$B$6:$I$7,2,0)</f>
        <v>1</v>
      </c>
      <c r="G17" s="43">
        <f>IFERROR(VLOOKUP(C17,'Emission Factor Methodology'!$A$11:$I$21,MATCH(D17,'Emission Factor Methodology'!$A$11:$I$11,0),0),0)</f>
        <v>0.00050000000000000001</v>
      </c>
      <c r="H17" s="44">
        <f>IFERROR((1-VLOOKUP(C17,'Emission Factor Methodology'!$A$25:$I$34,MATCH(D17,'Emission Factor Methodology'!$A$25:$I$25,0),0)),0)</f>
        <v>0.030000000000000027</v>
      </c>
      <c r="I17" s="43">
        <f t="shared" si="2"/>
        <v>0.1314000000000001</v>
      </c>
    </row>
    <row r="18" spans="1:9" ht="15">
      <c r="A18" s="3">
        <f t="shared" si="0"/>
        <v>14015</v>
      </c>
      <c r="B18" s="5" t="s">
        <v>491</v>
      </c>
      <c r="C18" s="85" t="s">
        <v>15</v>
      </c>
      <c r="D18" s="85" t="s">
        <v>4</v>
      </c>
      <c r="E18" s="84">
        <f t="shared" si="1"/>
        <v>8760</v>
      </c>
      <c r="F18" s="44">
        <f>HLOOKUP(D18,'Emission Factor Methodology'!$B$6:$I$7,2,0)</f>
        <v>0.02</v>
      </c>
      <c r="G18" s="43">
        <f>IFERROR(VLOOKUP(C18,'Emission Factor Methodology'!$A$11:$I$21,MATCH(D18,'Emission Factor Methodology'!$A$11:$I$11,0),0),0)</f>
        <v>0.00050000000000000001</v>
      </c>
      <c r="H18" s="44">
        <f>IFERROR((1-VLOOKUP(C18,'Emission Factor Methodology'!$A$25:$I$34,MATCH(D18,'Emission Factor Methodology'!$A$25:$I$25,0),0)),0)</f>
        <v>0.030000000000000027</v>
      </c>
      <c r="I18" s="43">
        <f t="shared" si="2"/>
        <v>0.0026280000000000027</v>
      </c>
    </row>
    <row r="19" spans="1:9" ht="15">
      <c r="A19" s="3">
        <f t="shared" si="0"/>
        <v>14016</v>
      </c>
      <c r="B19" s="5" t="s">
        <v>492</v>
      </c>
      <c r="C19" s="85" t="s">
        <v>15</v>
      </c>
      <c r="D19" s="85" t="s">
        <v>4</v>
      </c>
      <c r="E19" s="84">
        <f t="shared" si="1"/>
        <v>8760</v>
      </c>
      <c r="F19" s="44">
        <f>HLOOKUP(D19,'Emission Factor Methodology'!$B$6:$I$7,2,0)</f>
        <v>0.02</v>
      </c>
      <c r="G19" s="43">
        <f>IFERROR(VLOOKUP(C19,'Emission Factor Methodology'!$A$11:$I$21,MATCH(D19,'Emission Factor Methodology'!$A$11:$I$11,0),0),0)</f>
        <v>0.00050000000000000001</v>
      </c>
      <c r="H19" s="44">
        <f>IFERROR((1-VLOOKUP(C19,'Emission Factor Methodology'!$A$25:$I$34,MATCH(D19,'Emission Factor Methodology'!$A$25:$I$25,0),0)),0)</f>
        <v>0.030000000000000027</v>
      </c>
      <c r="I19" s="43">
        <f t="shared" si="2"/>
        <v>0.0026280000000000027</v>
      </c>
    </row>
    <row r="20" spans="1:9" ht="15">
      <c r="A20" s="3">
        <f t="shared" si="0"/>
        <v>14017</v>
      </c>
      <c r="B20" s="5" t="s">
        <v>12</v>
      </c>
      <c r="C20" s="85" t="s">
        <v>12</v>
      </c>
      <c r="D20" s="85" t="s">
        <v>4</v>
      </c>
      <c r="E20" s="84">
        <f t="shared" si="1"/>
        <v>8760</v>
      </c>
      <c r="F20" s="44">
        <f>HLOOKUP(D20,'Emission Factor Methodology'!$B$6:$I$7,2,0)</f>
        <v>0.02</v>
      </c>
      <c r="G20" s="43">
        <f>IFERROR(VLOOKUP(C20,'Emission Factor Methodology'!$A$11:$I$21,MATCH(D20,'Emission Factor Methodology'!$A$11:$I$11,0),0),0)</f>
        <v>0.0088999999999999999</v>
      </c>
      <c r="H20" s="44">
        <f>IFERROR((1-VLOOKUP(C20,'Emission Factor Methodology'!$A$25:$I$34,MATCH(D20,'Emission Factor Methodology'!$A$25:$I$25,0),0)),0)</f>
        <v>0.030000000000000027</v>
      </c>
      <c r="I20" s="43">
        <f t="shared" si="2"/>
        <v>0.046778400000000046</v>
      </c>
    </row>
    <row r="21" spans="1:9" ht="15">
      <c r="A21" s="3">
        <f t="shared" si="0"/>
        <v>14018</v>
      </c>
      <c r="B21" s="5" t="s">
        <v>492</v>
      </c>
      <c r="C21" s="85" t="s">
        <v>15</v>
      </c>
      <c r="D21" s="85" t="s">
        <v>4</v>
      </c>
      <c r="E21" s="84">
        <f t="shared" si="1"/>
        <v>8760</v>
      </c>
      <c r="F21" s="44">
        <f>HLOOKUP(D21,'Emission Factor Methodology'!$B$6:$I$7,2,0)</f>
        <v>0.02</v>
      </c>
      <c r="G21" s="43">
        <f>IFERROR(VLOOKUP(C21,'Emission Factor Methodology'!$A$11:$I$21,MATCH(D21,'Emission Factor Methodology'!$A$11:$I$11,0),0),0)</f>
        <v>0.00050000000000000001</v>
      </c>
      <c r="H21" s="44">
        <f>IFERROR((1-VLOOKUP(C21,'Emission Factor Methodology'!$A$25:$I$34,MATCH(D21,'Emission Factor Methodology'!$A$25:$I$25,0),0)),0)</f>
        <v>0.030000000000000027</v>
      </c>
      <c r="I21" s="43">
        <f t="shared" si="2"/>
        <v>0.0026280000000000027</v>
      </c>
    </row>
    <row r="22" spans="1:9" ht="15">
      <c r="A22" s="3">
        <f t="shared" si="0"/>
        <v>14019</v>
      </c>
      <c r="B22" s="5" t="s">
        <v>493</v>
      </c>
      <c r="C22" s="85" t="s">
        <v>15</v>
      </c>
      <c r="D22" s="85" t="s">
        <v>4</v>
      </c>
      <c r="E22" s="84">
        <f t="shared" si="1"/>
        <v>8760</v>
      </c>
      <c r="F22" s="44">
        <f>HLOOKUP(D22,'Emission Factor Methodology'!$B$6:$I$7,2,0)</f>
        <v>0.02</v>
      </c>
      <c r="G22" s="43">
        <f>IFERROR(VLOOKUP(C22,'Emission Factor Methodology'!$A$11:$I$21,MATCH(D22,'Emission Factor Methodology'!$A$11:$I$11,0),0),0)</f>
        <v>0.00050000000000000001</v>
      </c>
      <c r="H22" s="44">
        <f>IFERROR((1-VLOOKUP(C22,'Emission Factor Methodology'!$A$25:$I$34,MATCH(D22,'Emission Factor Methodology'!$A$25:$I$25,0),0)),0)</f>
        <v>0.030000000000000027</v>
      </c>
      <c r="I22" s="43">
        <f t="shared" si="2"/>
        <v>0.0026280000000000027</v>
      </c>
    </row>
    <row r="23" spans="1:9" ht="15">
      <c r="A23" s="3">
        <f t="shared" si="0"/>
        <v>14020</v>
      </c>
      <c r="B23" s="5" t="s">
        <v>494</v>
      </c>
      <c r="C23" s="85" t="s">
        <v>12</v>
      </c>
      <c r="D23" s="85" t="s">
        <v>4</v>
      </c>
      <c r="E23" s="84">
        <f t="shared" si="1"/>
        <v>8760</v>
      </c>
      <c r="F23" s="44">
        <f>HLOOKUP(D23,'Emission Factor Methodology'!$B$6:$I$7,2,0)</f>
        <v>0.02</v>
      </c>
      <c r="G23" s="43">
        <f>IFERROR(VLOOKUP(C23,'Emission Factor Methodology'!$A$11:$I$21,MATCH(D23,'Emission Factor Methodology'!$A$11:$I$11,0),0),0)</f>
        <v>0.0088999999999999999</v>
      </c>
      <c r="H23" s="44">
        <f>IFERROR((1-VLOOKUP(C23,'Emission Factor Methodology'!$A$25:$I$34,MATCH(D23,'Emission Factor Methodology'!$A$25:$I$25,0),0)),0)</f>
        <v>0.030000000000000027</v>
      </c>
      <c r="I23" s="43">
        <f t="shared" si="2"/>
        <v>0.046778400000000046</v>
      </c>
    </row>
    <row r="24" spans="1:9" ht="15">
      <c r="A24" s="3">
        <f t="shared" si="0"/>
        <v>14021</v>
      </c>
      <c r="B24" s="5" t="s">
        <v>493</v>
      </c>
      <c r="C24" s="85" t="s">
        <v>15</v>
      </c>
      <c r="D24" s="85" t="s">
        <v>4</v>
      </c>
      <c r="E24" s="84">
        <f t="shared" si="1"/>
        <v>8760</v>
      </c>
      <c r="F24" s="44">
        <f>HLOOKUP(D24,'Emission Factor Methodology'!$B$6:$I$7,2,0)</f>
        <v>0.02</v>
      </c>
      <c r="G24" s="43">
        <f>IFERROR(VLOOKUP(C24,'Emission Factor Methodology'!$A$11:$I$21,MATCH(D24,'Emission Factor Methodology'!$A$11:$I$11,0),0),0)</f>
        <v>0.00050000000000000001</v>
      </c>
      <c r="H24" s="44">
        <f>IFERROR((1-VLOOKUP(C24,'Emission Factor Methodology'!$A$25:$I$34,MATCH(D24,'Emission Factor Methodology'!$A$25:$I$25,0),0)),0)</f>
        <v>0.030000000000000027</v>
      </c>
      <c r="I24" s="43">
        <f t="shared" si="2"/>
        <v>0.0026280000000000027</v>
      </c>
    </row>
    <row r="25" spans="1:9" ht="15">
      <c r="A25" s="3">
        <f t="shared" si="0"/>
        <v>14022</v>
      </c>
      <c r="B25" s="5" t="s">
        <v>495</v>
      </c>
      <c r="C25" s="85" t="s">
        <v>15</v>
      </c>
      <c r="D25" s="85" t="s">
        <v>4</v>
      </c>
      <c r="E25" s="84">
        <f t="shared" si="1"/>
        <v>8760</v>
      </c>
      <c r="F25" s="44">
        <f>HLOOKUP(D25,'Emission Factor Methodology'!$B$6:$I$7,2,0)</f>
        <v>0.02</v>
      </c>
      <c r="G25" s="43">
        <f>IFERROR(VLOOKUP(C25,'Emission Factor Methodology'!$A$11:$I$21,MATCH(D25,'Emission Factor Methodology'!$A$11:$I$11,0),0),0)</f>
        <v>0.00050000000000000001</v>
      </c>
      <c r="H25" s="44">
        <f>IFERROR((1-VLOOKUP(C25,'Emission Factor Methodology'!$A$25:$I$34,MATCH(D25,'Emission Factor Methodology'!$A$25:$I$25,0),0)),0)</f>
        <v>0.030000000000000027</v>
      </c>
      <c r="I25" s="43">
        <f t="shared" si="2"/>
        <v>0.0026280000000000027</v>
      </c>
    </row>
    <row r="26" spans="1:9" ht="15">
      <c r="A26" s="3">
        <f t="shared" si="0"/>
        <v>14023</v>
      </c>
      <c r="B26" s="5" t="s">
        <v>58</v>
      </c>
      <c r="C26" s="85" t="s">
        <v>15</v>
      </c>
      <c r="D26" s="85" t="s">
        <v>4</v>
      </c>
      <c r="E26" s="84">
        <f t="shared" si="1"/>
        <v>8760</v>
      </c>
      <c r="F26" s="44">
        <f>HLOOKUP(D26,'Emission Factor Methodology'!$B$6:$I$7,2,0)</f>
        <v>0.02</v>
      </c>
      <c r="G26" s="43">
        <f>IFERROR(VLOOKUP(C26,'Emission Factor Methodology'!$A$11:$I$21,MATCH(D26,'Emission Factor Methodology'!$A$11:$I$11,0),0),0)</f>
        <v>0.00050000000000000001</v>
      </c>
      <c r="H26" s="44">
        <f>IFERROR((1-VLOOKUP(C26,'Emission Factor Methodology'!$A$25:$I$34,MATCH(D26,'Emission Factor Methodology'!$A$25:$I$25,0),0)),0)</f>
        <v>0.030000000000000027</v>
      </c>
      <c r="I26" s="43">
        <f t="shared" si="2"/>
        <v>0.0026280000000000027</v>
      </c>
    </row>
    <row r="27" spans="1:9" ht="15">
      <c r="A27" s="3">
        <f t="shared" si="0"/>
        <v>14024</v>
      </c>
      <c r="B27" s="5" t="s">
        <v>103</v>
      </c>
      <c r="C27" s="85" t="s">
        <v>12</v>
      </c>
      <c r="D27" s="85" t="s">
        <v>4</v>
      </c>
      <c r="E27" s="84">
        <f t="shared" si="1"/>
        <v>8760</v>
      </c>
      <c r="F27" s="44">
        <f>HLOOKUP(D27,'Emission Factor Methodology'!$B$6:$I$7,2,0)</f>
        <v>0.02</v>
      </c>
      <c r="G27" s="43">
        <f>IFERROR(VLOOKUP(C27,'Emission Factor Methodology'!$A$11:$I$21,MATCH(D27,'Emission Factor Methodology'!$A$11:$I$11,0),0),0)</f>
        <v>0.0088999999999999999</v>
      </c>
      <c r="H27" s="44">
        <f>IFERROR((1-VLOOKUP(C27,'Emission Factor Methodology'!$A$25:$I$34,MATCH(D27,'Emission Factor Methodology'!$A$25:$I$25,0),0)),0)</f>
        <v>0.030000000000000027</v>
      </c>
      <c r="I27" s="43">
        <f t="shared" si="2"/>
        <v>0.046778400000000046</v>
      </c>
    </row>
    <row r="28" spans="1:9" ht="15">
      <c r="A28" s="3">
        <f t="shared" si="0"/>
        <v>14025</v>
      </c>
      <c r="B28" s="5" t="s">
        <v>496</v>
      </c>
      <c r="C28" s="85" t="s">
        <v>12</v>
      </c>
      <c r="D28" s="85" t="s">
        <v>4</v>
      </c>
      <c r="E28" s="84">
        <f t="shared" si="1"/>
        <v>8760</v>
      </c>
      <c r="F28" s="44">
        <f>HLOOKUP(D28,'Emission Factor Methodology'!$B$6:$I$7,2,0)</f>
        <v>0.02</v>
      </c>
      <c r="G28" s="43">
        <f>IFERROR(VLOOKUP(C28,'Emission Factor Methodology'!$A$11:$I$21,MATCH(D28,'Emission Factor Methodology'!$A$11:$I$11,0),0),0)</f>
        <v>0.0088999999999999999</v>
      </c>
      <c r="H28" s="44">
        <f>IFERROR((1-VLOOKUP(C28,'Emission Factor Methodology'!$A$25:$I$34,MATCH(D28,'Emission Factor Methodology'!$A$25:$I$25,0),0)),0)</f>
        <v>0.030000000000000027</v>
      </c>
      <c r="I28" s="43">
        <f t="shared" si="2"/>
        <v>0.046778400000000046</v>
      </c>
    </row>
    <row r="29" spans="1:9" ht="15">
      <c r="A29" s="3">
        <f t="shared" si="0"/>
        <v>14026</v>
      </c>
      <c r="B29" s="5" t="s">
        <v>275</v>
      </c>
      <c r="C29" s="85" t="s">
        <v>15</v>
      </c>
      <c r="D29" s="85" t="s">
        <v>4</v>
      </c>
      <c r="E29" s="84">
        <f t="shared" si="1"/>
        <v>8760</v>
      </c>
      <c r="F29" s="44">
        <f>HLOOKUP(D29,'Emission Factor Methodology'!$B$6:$I$7,2,0)</f>
        <v>0.02</v>
      </c>
      <c r="G29" s="43">
        <f>IFERROR(VLOOKUP(C29,'Emission Factor Methodology'!$A$11:$I$21,MATCH(D29,'Emission Factor Methodology'!$A$11:$I$11,0),0),0)</f>
        <v>0.00050000000000000001</v>
      </c>
      <c r="H29" s="44">
        <f>IFERROR((1-VLOOKUP(C29,'Emission Factor Methodology'!$A$25:$I$34,MATCH(D29,'Emission Factor Methodology'!$A$25:$I$25,0),0)),0)</f>
        <v>0.030000000000000027</v>
      </c>
      <c r="I29" s="43">
        <f t="shared" si="2"/>
        <v>0.0026280000000000027</v>
      </c>
    </row>
    <row r="30" spans="1:9" ht="15">
      <c r="A30" s="3">
        <f t="shared" si="0"/>
        <v>14027</v>
      </c>
      <c r="B30" s="5" t="s">
        <v>497</v>
      </c>
      <c r="C30" s="85" t="s">
        <v>12</v>
      </c>
      <c r="D30" s="85" t="s">
        <v>4</v>
      </c>
      <c r="E30" s="84">
        <f t="shared" si="1"/>
        <v>8760</v>
      </c>
      <c r="F30" s="44">
        <f>HLOOKUP(D30,'Emission Factor Methodology'!$B$6:$I$7,2,0)</f>
        <v>0.02</v>
      </c>
      <c r="G30" s="43">
        <f>IFERROR(VLOOKUP(C30,'Emission Factor Methodology'!$A$11:$I$21,MATCH(D30,'Emission Factor Methodology'!$A$11:$I$11,0),0),0)</f>
        <v>0.0088999999999999999</v>
      </c>
      <c r="H30" s="44">
        <f>IFERROR((1-VLOOKUP(C30,'Emission Factor Methodology'!$A$25:$I$34,MATCH(D30,'Emission Factor Methodology'!$A$25:$I$25,0),0)),0)</f>
        <v>0.030000000000000027</v>
      </c>
      <c r="I30" s="43">
        <f t="shared" si="2"/>
        <v>0.046778400000000046</v>
      </c>
    </row>
    <row r="31" spans="1:9" ht="15">
      <c r="A31" s="3">
        <f t="shared" si="0"/>
        <v>14028</v>
      </c>
      <c r="B31" s="5" t="s">
        <v>275</v>
      </c>
      <c r="C31" s="85" t="s">
        <v>15</v>
      </c>
      <c r="D31" s="85" t="s">
        <v>4</v>
      </c>
      <c r="E31" s="84">
        <f t="shared" si="1"/>
        <v>8760</v>
      </c>
      <c r="F31" s="44">
        <f>HLOOKUP(D31,'Emission Factor Methodology'!$B$6:$I$7,2,0)</f>
        <v>0.02</v>
      </c>
      <c r="G31" s="43">
        <f>IFERROR(VLOOKUP(C31,'Emission Factor Methodology'!$A$11:$I$21,MATCH(D31,'Emission Factor Methodology'!$A$11:$I$11,0),0),0)</f>
        <v>0.00050000000000000001</v>
      </c>
      <c r="H31" s="44">
        <f>IFERROR((1-VLOOKUP(C31,'Emission Factor Methodology'!$A$25:$I$34,MATCH(D31,'Emission Factor Methodology'!$A$25:$I$25,0),0)),0)</f>
        <v>0.030000000000000027</v>
      </c>
      <c r="I31" s="43">
        <f t="shared" si="2"/>
        <v>0.0026280000000000027</v>
      </c>
    </row>
    <row r="32" spans="1:9" ht="15">
      <c r="A32" s="3">
        <f t="shared" si="0"/>
        <v>14029</v>
      </c>
      <c r="B32" s="5" t="s">
        <v>103</v>
      </c>
      <c r="C32" s="85" t="s">
        <v>12</v>
      </c>
      <c r="D32" s="85" t="s">
        <v>4</v>
      </c>
      <c r="E32" s="84">
        <f t="shared" si="1"/>
        <v>8760</v>
      </c>
      <c r="F32" s="44">
        <f>HLOOKUP(D32,'Emission Factor Methodology'!$B$6:$I$7,2,0)</f>
        <v>0.02</v>
      </c>
      <c r="G32" s="43">
        <f>IFERROR(VLOOKUP(C32,'Emission Factor Methodology'!$A$11:$I$21,MATCH(D32,'Emission Factor Methodology'!$A$11:$I$11,0),0),0)</f>
        <v>0.0088999999999999999</v>
      </c>
      <c r="H32" s="44">
        <f>IFERROR((1-VLOOKUP(C32,'Emission Factor Methodology'!$A$25:$I$34,MATCH(D32,'Emission Factor Methodology'!$A$25:$I$25,0),0)),0)</f>
        <v>0.030000000000000027</v>
      </c>
      <c r="I32" s="43">
        <f t="shared" si="2"/>
        <v>0.046778400000000046</v>
      </c>
    </row>
    <row r="33" spans="1:9" ht="15">
      <c r="A33" s="3">
        <f t="shared" si="0"/>
        <v>14030</v>
      </c>
      <c r="B33" s="5" t="s">
        <v>498</v>
      </c>
      <c r="C33" s="85" t="s">
        <v>15</v>
      </c>
      <c r="D33" s="85" t="s">
        <v>4</v>
      </c>
      <c r="E33" s="84">
        <f t="shared" si="1"/>
        <v>8760</v>
      </c>
      <c r="F33" s="44">
        <f>HLOOKUP(D33,'Emission Factor Methodology'!$B$6:$I$7,2,0)</f>
        <v>0.02</v>
      </c>
      <c r="G33" s="43">
        <f>IFERROR(VLOOKUP(C33,'Emission Factor Methodology'!$A$11:$I$21,MATCH(D33,'Emission Factor Methodology'!$A$11:$I$11,0),0),0)</f>
        <v>0.00050000000000000001</v>
      </c>
      <c r="H33" s="44">
        <f>IFERROR((1-VLOOKUP(C33,'Emission Factor Methodology'!$A$25:$I$34,MATCH(D33,'Emission Factor Methodology'!$A$25:$I$25,0),0)),0)</f>
        <v>0.030000000000000027</v>
      </c>
      <c r="I33" s="43">
        <f t="shared" si="2"/>
        <v>0.0026280000000000027</v>
      </c>
    </row>
    <row r="34" spans="1:9" ht="15">
      <c r="A34" s="3">
        <f t="shared" si="0"/>
        <v>14031</v>
      </c>
      <c r="B34" s="5" t="s">
        <v>58</v>
      </c>
      <c r="C34" s="85" t="s">
        <v>15</v>
      </c>
      <c r="D34" s="85" t="s">
        <v>4</v>
      </c>
      <c r="E34" s="84">
        <f t="shared" si="1"/>
        <v>8760</v>
      </c>
      <c r="F34" s="44">
        <f>HLOOKUP(D34,'Emission Factor Methodology'!$B$6:$I$7,2,0)</f>
        <v>0.02</v>
      </c>
      <c r="G34" s="43">
        <f>IFERROR(VLOOKUP(C34,'Emission Factor Methodology'!$A$11:$I$21,MATCH(D34,'Emission Factor Methodology'!$A$11:$I$11,0),0),0)</f>
        <v>0.00050000000000000001</v>
      </c>
      <c r="H34" s="44">
        <f>IFERROR((1-VLOOKUP(C34,'Emission Factor Methodology'!$A$25:$I$34,MATCH(D34,'Emission Factor Methodology'!$A$25:$I$25,0),0)),0)</f>
        <v>0.030000000000000027</v>
      </c>
      <c r="I34" s="43">
        <f t="shared" si="2"/>
        <v>0.0026280000000000027</v>
      </c>
    </row>
    <row r="35" spans="1:9" ht="15">
      <c r="A35" s="3">
        <f t="shared" si="0"/>
        <v>14032</v>
      </c>
      <c r="B35" s="5" t="s">
        <v>275</v>
      </c>
      <c r="C35" s="85" t="s">
        <v>15</v>
      </c>
      <c r="D35" s="85" t="s">
        <v>4</v>
      </c>
      <c r="E35" s="84">
        <f t="shared" si="1"/>
        <v>8760</v>
      </c>
      <c r="F35" s="44">
        <f>HLOOKUP(D35,'Emission Factor Methodology'!$B$6:$I$7,2,0)</f>
        <v>0.02</v>
      </c>
      <c r="G35" s="43">
        <f>IFERROR(VLOOKUP(C35,'Emission Factor Methodology'!$A$11:$I$21,MATCH(D35,'Emission Factor Methodology'!$A$11:$I$11,0),0),0)</f>
        <v>0.00050000000000000001</v>
      </c>
      <c r="H35" s="44">
        <f>IFERROR((1-VLOOKUP(C35,'Emission Factor Methodology'!$A$25:$I$34,MATCH(D35,'Emission Factor Methodology'!$A$25:$I$25,0),0)),0)</f>
        <v>0.030000000000000027</v>
      </c>
      <c r="I35" s="43">
        <f t="shared" si="2"/>
        <v>0.0026280000000000027</v>
      </c>
    </row>
    <row r="36" spans="1:9" ht="15">
      <c r="A36" s="3">
        <f t="shared" si="0"/>
        <v>14033</v>
      </c>
      <c r="B36" s="5" t="s">
        <v>496</v>
      </c>
      <c r="C36" s="85" t="s">
        <v>12</v>
      </c>
      <c r="D36" s="85" t="s">
        <v>4</v>
      </c>
      <c r="E36" s="84">
        <f t="shared" si="1"/>
        <v>8760</v>
      </c>
      <c r="F36" s="44">
        <f>HLOOKUP(D36,'Emission Factor Methodology'!$B$6:$I$7,2,0)</f>
        <v>0.02</v>
      </c>
      <c r="G36" s="43">
        <f>IFERROR(VLOOKUP(C36,'Emission Factor Methodology'!$A$11:$I$21,MATCH(D36,'Emission Factor Methodology'!$A$11:$I$11,0),0),0)</f>
        <v>0.0088999999999999999</v>
      </c>
      <c r="H36" s="44">
        <f>IFERROR((1-VLOOKUP(C36,'Emission Factor Methodology'!$A$25:$I$34,MATCH(D36,'Emission Factor Methodology'!$A$25:$I$25,0),0)),0)</f>
        <v>0.030000000000000027</v>
      </c>
      <c r="I36" s="43">
        <f t="shared" si="2"/>
        <v>0.046778400000000046</v>
      </c>
    </row>
    <row r="37" spans="1:9" ht="15">
      <c r="A37" s="3">
        <f t="shared" si="0"/>
        <v>14034</v>
      </c>
      <c r="B37" s="5" t="s">
        <v>103</v>
      </c>
      <c r="C37" s="85" t="s">
        <v>12</v>
      </c>
      <c r="D37" s="85" t="s">
        <v>4</v>
      </c>
      <c r="E37" s="84">
        <f t="shared" si="1"/>
        <v>8760</v>
      </c>
      <c r="F37" s="44">
        <f>HLOOKUP(D37,'Emission Factor Methodology'!$B$6:$I$7,2,0)</f>
        <v>0.02</v>
      </c>
      <c r="G37" s="43">
        <f>IFERROR(VLOOKUP(C37,'Emission Factor Methodology'!$A$11:$I$21,MATCH(D37,'Emission Factor Methodology'!$A$11:$I$11,0),0),0)</f>
        <v>0.0088999999999999999</v>
      </c>
      <c r="H37" s="44">
        <f>IFERROR((1-VLOOKUP(C37,'Emission Factor Methodology'!$A$25:$I$34,MATCH(D37,'Emission Factor Methodology'!$A$25:$I$25,0),0)),0)</f>
        <v>0.030000000000000027</v>
      </c>
      <c r="I37" s="43">
        <f t="shared" si="2"/>
        <v>0.046778400000000046</v>
      </c>
    </row>
    <row r="38" spans="1:9" ht="15">
      <c r="A38" s="3">
        <f t="shared" si="0"/>
        <v>14035</v>
      </c>
      <c r="B38" s="5" t="s">
        <v>498</v>
      </c>
      <c r="C38" s="85" t="s">
        <v>15</v>
      </c>
      <c r="D38" s="85" t="s">
        <v>4</v>
      </c>
      <c r="E38" s="84">
        <f t="shared" si="1"/>
        <v>8760</v>
      </c>
      <c r="F38" s="44">
        <f>HLOOKUP(D38,'Emission Factor Methodology'!$B$6:$I$7,2,0)</f>
        <v>0.02</v>
      </c>
      <c r="G38" s="43">
        <f>IFERROR(VLOOKUP(C38,'Emission Factor Methodology'!$A$11:$I$21,MATCH(D38,'Emission Factor Methodology'!$A$11:$I$11,0),0),0)</f>
        <v>0.00050000000000000001</v>
      </c>
      <c r="H38" s="44">
        <f>IFERROR((1-VLOOKUP(C38,'Emission Factor Methodology'!$A$25:$I$34,MATCH(D38,'Emission Factor Methodology'!$A$25:$I$25,0),0)),0)</f>
        <v>0.030000000000000027</v>
      </c>
      <c r="I38" s="43">
        <f t="shared" si="2"/>
        <v>0.0026280000000000027</v>
      </c>
    </row>
    <row r="39" spans="1:9" ht="15">
      <c r="A39" s="3">
        <f t="shared" si="0"/>
        <v>14036</v>
      </c>
      <c r="B39" s="5" t="s">
        <v>498</v>
      </c>
      <c r="C39" s="85" t="s">
        <v>15</v>
      </c>
      <c r="D39" s="85" t="s">
        <v>4</v>
      </c>
      <c r="E39" s="84">
        <f t="shared" si="1"/>
        <v>8760</v>
      </c>
      <c r="F39" s="44">
        <f>HLOOKUP(D39,'Emission Factor Methodology'!$B$6:$I$7,2,0)</f>
        <v>0.02</v>
      </c>
      <c r="G39" s="43">
        <f>IFERROR(VLOOKUP(C39,'Emission Factor Methodology'!$A$11:$I$21,MATCH(D39,'Emission Factor Methodology'!$A$11:$I$11,0),0),0)</f>
        <v>0.00050000000000000001</v>
      </c>
      <c r="H39" s="44">
        <f>IFERROR((1-VLOOKUP(C39,'Emission Factor Methodology'!$A$25:$I$34,MATCH(D39,'Emission Factor Methodology'!$A$25:$I$25,0),0)),0)</f>
        <v>0.030000000000000027</v>
      </c>
      <c r="I39" s="43">
        <f t="shared" si="2"/>
        <v>0.0026280000000000027</v>
      </c>
    </row>
    <row r="40" spans="1:9" ht="15">
      <c r="A40" s="3">
        <f t="shared" si="0"/>
        <v>14037</v>
      </c>
      <c r="B40" s="5" t="s">
        <v>498</v>
      </c>
      <c r="C40" s="85" t="s">
        <v>15</v>
      </c>
      <c r="D40" s="85" t="s">
        <v>4</v>
      </c>
      <c r="E40" s="84">
        <f t="shared" si="1"/>
        <v>8760</v>
      </c>
      <c r="F40" s="44">
        <f>HLOOKUP(D40,'Emission Factor Methodology'!$B$6:$I$7,2,0)</f>
        <v>0.02</v>
      </c>
      <c r="G40" s="43">
        <f>IFERROR(VLOOKUP(C40,'Emission Factor Methodology'!$A$11:$I$21,MATCH(D40,'Emission Factor Methodology'!$A$11:$I$11,0),0),0)</f>
        <v>0.00050000000000000001</v>
      </c>
      <c r="H40" s="44">
        <f>IFERROR((1-VLOOKUP(C40,'Emission Factor Methodology'!$A$25:$I$34,MATCH(D40,'Emission Factor Methodology'!$A$25:$I$25,0),0)),0)</f>
        <v>0.030000000000000027</v>
      </c>
      <c r="I40" s="43">
        <f t="shared" si="2"/>
        <v>0.0026280000000000027</v>
      </c>
    </row>
    <row r="41" spans="1:9" ht="15">
      <c r="A41" s="3">
        <f t="shared" si="0"/>
        <v>14038</v>
      </c>
      <c r="B41" s="5" t="s">
        <v>58</v>
      </c>
      <c r="C41" s="85" t="s">
        <v>15</v>
      </c>
      <c r="D41" s="85" t="s">
        <v>4</v>
      </c>
      <c r="E41" s="84">
        <f t="shared" si="1"/>
        <v>8760</v>
      </c>
      <c r="F41" s="44">
        <f>HLOOKUP(D41,'Emission Factor Methodology'!$B$6:$I$7,2,0)</f>
        <v>0.02</v>
      </c>
      <c r="G41" s="43">
        <f>IFERROR(VLOOKUP(C41,'Emission Factor Methodology'!$A$11:$I$21,MATCH(D41,'Emission Factor Methodology'!$A$11:$I$11,0),0),0)</f>
        <v>0.00050000000000000001</v>
      </c>
      <c r="H41" s="44">
        <f>IFERROR((1-VLOOKUP(C41,'Emission Factor Methodology'!$A$25:$I$34,MATCH(D41,'Emission Factor Methodology'!$A$25:$I$25,0),0)),0)</f>
        <v>0.030000000000000027</v>
      </c>
      <c r="I41" s="43">
        <f t="shared" si="2"/>
        <v>0.0026280000000000027</v>
      </c>
    </row>
    <row r="42" spans="1:9" ht="15">
      <c r="A42" s="3">
        <f t="shared" si="0"/>
        <v>14039</v>
      </c>
      <c r="B42" s="5" t="s">
        <v>499</v>
      </c>
      <c r="C42" s="85" t="s">
        <v>12</v>
      </c>
      <c r="D42" s="85" t="s">
        <v>4</v>
      </c>
      <c r="E42" s="84">
        <f t="shared" si="1"/>
        <v>8760</v>
      </c>
      <c r="F42" s="44">
        <f>HLOOKUP(D42,'Emission Factor Methodology'!$B$6:$I$7,2,0)</f>
        <v>0.02</v>
      </c>
      <c r="G42" s="43">
        <f>IFERROR(VLOOKUP(C42,'Emission Factor Methodology'!$A$11:$I$21,MATCH(D42,'Emission Factor Methodology'!$A$11:$I$11,0),0),0)</f>
        <v>0.0088999999999999999</v>
      </c>
      <c r="H42" s="44">
        <f>IFERROR((1-VLOOKUP(C42,'Emission Factor Methodology'!$A$25:$I$34,MATCH(D42,'Emission Factor Methodology'!$A$25:$I$25,0),0)),0)</f>
        <v>0.030000000000000027</v>
      </c>
      <c r="I42" s="43">
        <f t="shared" si="2"/>
        <v>0.046778400000000046</v>
      </c>
    </row>
    <row r="43" spans="1:9" ht="15">
      <c r="A43" s="3">
        <f t="shared" si="0"/>
        <v>14040</v>
      </c>
      <c r="B43" s="5" t="s">
        <v>486</v>
      </c>
      <c r="C43" s="69" t="s">
        <v>15</v>
      </c>
      <c r="D43" s="85" t="s">
        <v>4</v>
      </c>
      <c r="E43" s="84">
        <f t="shared" si="1"/>
        <v>8760</v>
      </c>
      <c r="F43" s="44">
        <f>HLOOKUP(D43,'Emission Factor Methodology'!$B$6:$I$7,2,0)</f>
        <v>0.02</v>
      </c>
      <c r="G43" s="43">
        <f>IFERROR(VLOOKUP(C43,'Emission Factor Methodology'!$A$11:$I$21,MATCH(D43,'Emission Factor Methodology'!$A$11:$I$11,0),0),0)</f>
        <v>0.00050000000000000001</v>
      </c>
      <c r="H43" s="44">
        <f>IFERROR((1-VLOOKUP(C43,'Emission Factor Methodology'!$A$25:$I$34,MATCH(D43,'Emission Factor Methodology'!$A$25:$I$25,0),0)),0)</f>
        <v>0.030000000000000027</v>
      </c>
      <c r="I43" s="43">
        <f t="shared" si="2"/>
        <v>0.0026280000000000027</v>
      </c>
    </row>
    <row r="44" spans="1:9" ht="15">
      <c r="A44" s="3">
        <f t="shared" si="0"/>
        <v>14041</v>
      </c>
      <c r="B44" s="5" t="s">
        <v>500</v>
      </c>
      <c r="C44" s="85" t="s">
        <v>15</v>
      </c>
      <c r="D44" s="85" t="s">
        <v>4</v>
      </c>
      <c r="E44" s="84">
        <f t="shared" si="1"/>
        <v>8760</v>
      </c>
      <c r="F44" s="44">
        <f>HLOOKUP(D44,'Emission Factor Methodology'!$B$6:$I$7,2,0)</f>
        <v>0.02</v>
      </c>
      <c r="G44" s="43">
        <f>IFERROR(VLOOKUP(C44,'Emission Factor Methodology'!$A$11:$I$21,MATCH(D44,'Emission Factor Methodology'!$A$11:$I$11,0),0),0)</f>
        <v>0.00050000000000000001</v>
      </c>
      <c r="H44" s="44">
        <f>IFERROR((1-VLOOKUP(C44,'Emission Factor Methodology'!$A$25:$I$34,MATCH(D44,'Emission Factor Methodology'!$A$25:$I$25,0),0)),0)</f>
        <v>0.030000000000000027</v>
      </c>
      <c r="I44" s="43">
        <f t="shared" si="2"/>
        <v>0.0026280000000000027</v>
      </c>
    </row>
    <row r="45" spans="1:9" ht="15">
      <c r="A45" s="3">
        <f t="shared" si="0"/>
        <v>14042</v>
      </c>
      <c r="B45" s="5" t="s">
        <v>501</v>
      </c>
      <c r="C45" s="85" t="s">
        <v>15</v>
      </c>
      <c r="D45" s="85" t="s">
        <v>4</v>
      </c>
      <c r="E45" s="84">
        <f t="shared" si="1"/>
        <v>8760</v>
      </c>
      <c r="F45" s="44">
        <f>HLOOKUP(D45,'Emission Factor Methodology'!$B$6:$I$7,2,0)</f>
        <v>0.02</v>
      </c>
      <c r="G45" s="43">
        <f>IFERROR(VLOOKUP(C45,'Emission Factor Methodology'!$A$11:$I$21,MATCH(D45,'Emission Factor Methodology'!$A$11:$I$11,0),0),0)</f>
        <v>0.00050000000000000001</v>
      </c>
      <c r="H45" s="44">
        <f>IFERROR((1-VLOOKUP(C45,'Emission Factor Methodology'!$A$25:$I$34,MATCH(D45,'Emission Factor Methodology'!$A$25:$I$25,0),0)),0)</f>
        <v>0.030000000000000027</v>
      </c>
      <c r="I45" s="43">
        <f t="shared" si="2"/>
        <v>0.0026280000000000027</v>
      </c>
    </row>
    <row r="46" spans="1:9" ht="15">
      <c r="A46" s="3">
        <f t="shared" si="0"/>
        <v>14043</v>
      </c>
      <c r="B46" s="5" t="s">
        <v>502</v>
      </c>
      <c r="C46" s="85" t="s">
        <v>15</v>
      </c>
      <c r="D46" s="85" t="s">
        <v>4</v>
      </c>
      <c r="E46" s="84">
        <f t="shared" si="1"/>
        <v>8760</v>
      </c>
      <c r="F46" s="44">
        <f>HLOOKUP(D46,'Emission Factor Methodology'!$B$6:$I$7,2,0)</f>
        <v>0.02</v>
      </c>
      <c r="G46" s="43">
        <f>IFERROR(VLOOKUP(C46,'Emission Factor Methodology'!$A$11:$I$21,MATCH(D46,'Emission Factor Methodology'!$A$11:$I$11,0),0),0)</f>
        <v>0.00050000000000000001</v>
      </c>
      <c r="H46" s="44">
        <f>IFERROR((1-VLOOKUP(C46,'Emission Factor Methodology'!$A$25:$I$34,MATCH(D46,'Emission Factor Methodology'!$A$25:$I$25,0),0)),0)</f>
        <v>0.030000000000000027</v>
      </c>
      <c r="I46" s="43">
        <f t="shared" si="2"/>
        <v>0.0026280000000000027</v>
      </c>
    </row>
    <row r="47" spans="1:9" ht="15">
      <c r="A47" s="3">
        <f t="shared" si="0"/>
        <v>14044</v>
      </c>
      <c r="B47" s="5" t="s">
        <v>503</v>
      </c>
      <c r="C47" s="85" t="s">
        <v>15</v>
      </c>
      <c r="D47" s="85" t="s">
        <v>4</v>
      </c>
      <c r="E47" s="84">
        <f t="shared" si="1"/>
        <v>8760</v>
      </c>
      <c r="F47" s="44">
        <f>HLOOKUP(D47,'Emission Factor Methodology'!$B$6:$I$7,2,0)</f>
        <v>0.02</v>
      </c>
      <c r="G47" s="43">
        <f>IFERROR(VLOOKUP(C47,'Emission Factor Methodology'!$A$11:$I$21,MATCH(D47,'Emission Factor Methodology'!$A$11:$I$11,0),0),0)</f>
        <v>0.00050000000000000001</v>
      </c>
      <c r="H47" s="44">
        <f>IFERROR((1-VLOOKUP(C47,'Emission Factor Methodology'!$A$25:$I$34,MATCH(D47,'Emission Factor Methodology'!$A$25:$I$25,0),0)),0)</f>
        <v>0.030000000000000027</v>
      </c>
      <c r="I47" s="43">
        <f t="shared" si="2"/>
        <v>0.0026280000000000027</v>
      </c>
    </row>
    <row r="48" spans="1:9" ht="15">
      <c r="A48" s="3">
        <f t="shared" si="0"/>
        <v>14045</v>
      </c>
      <c r="B48" s="5" t="s">
        <v>504</v>
      </c>
      <c r="C48" s="85" t="s">
        <v>15</v>
      </c>
      <c r="D48" s="85" t="s">
        <v>4</v>
      </c>
      <c r="E48" s="84">
        <f t="shared" si="1"/>
        <v>8760</v>
      </c>
      <c r="F48" s="44">
        <f>HLOOKUP(D48,'Emission Factor Methodology'!$B$6:$I$7,2,0)</f>
        <v>0.02</v>
      </c>
      <c r="G48" s="43">
        <f>IFERROR(VLOOKUP(C48,'Emission Factor Methodology'!$A$11:$I$21,MATCH(D48,'Emission Factor Methodology'!$A$11:$I$11,0),0),0)</f>
        <v>0.00050000000000000001</v>
      </c>
      <c r="H48" s="44">
        <f>IFERROR((1-VLOOKUP(C48,'Emission Factor Methodology'!$A$25:$I$34,MATCH(D48,'Emission Factor Methodology'!$A$25:$I$25,0),0)),0)</f>
        <v>0.030000000000000027</v>
      </c>
      <c r="I48" s="43">
        <f t="shared" si="2"/>
        <v>0.0026280000000000027</v>
      </c>
    </row>
    <row r="49" spans="1:9" ht="15">
      <c r="A49" s="3">
        <f t="shared" si="0"/>
        <v>14046</v>
      </c>
      <c r="B49" s="5" t="s">
        <v>505</v>
      </c>
      <c r="C49" s="85" t="s">
        <v>15</v>
      </c>
      <c r="D49" s="85" t="s">
        <v>4</v>
      </c>
      <c r="E49" s="84">
        <f t="shared" si="1"/>
        <v>8760</v>
      </c>
      <c r="F49" s="44">
        <f>HLOOKUP(D49,'Emission Factor Methodology'!$B$6:$I$7,2,0)</f>
        <v>0.02</v>
      </c>
      <c r="G49" s="43">
        <f>IFERROR(VLOOKUP(C49,'Emission Factor Methodology'!$A$11:$I$21,MATCH(D49,'Emission Factor Methodology'!$A$11:$I$11,0),0),0)</f>
        <v>0.00050000000000000001</v>
      </c>
      <c r="H49" s="44">
        <f>IFERROR((1-VLOOKUP(C49,'Emission Factor Methodology'!$A$25:$I$34,MATCH(D49,'Emission Factor Methodology'!$A$25:$I$25,0),0)),0)</f>
        <v>0.030000000000000027</v>
      </c>
      <c r="I49" s="43">
        <f t="shared" si="2"/>
        <v>0.0026280000000000027</v>
      </c>
    </row>
    <row r="50" spans="1:9" ht="15">
      <c r="A50" s="3">
        <f t="shared" si="0"/>
        <v>14047</v>
      </c>
      <c r="B50" s="5" t="s">
        <v>506</v>
      </c>
      <c r="C50" s="85" t="s">
        <v>15</v>
      </c>
      <c r="D50" s="85" t="s">
        <v>4</v>
      </c>
      <c r="E50" s="84">
        <f t="shared" si="1"/>
        <v>8760</v>
      </c>
      <c r="F50" s="44">
        <f>HLOOKUP(D50,'Emission Factor Methodology'!$B$6:$I$7,2,0)</f>
        <v>0.02</v>
      </c>
      <c r="G50" s="43">
        <f>IFERROR(VLOOKUP(C50,'Emission Factor Methodology'!$A$11:$I$21,MATCH(D50,'Emission Factor Methodology'!$A$11:$I$11,0),0),0)</f>
        <v>0.00050000000000000001</v>
      </c>
      <c r="H50" s="44">
        <f>IFERROR((1-VLOOKUP(C50,'Emission Factor Methodology'!$A$25:$I$34,MATCH(D50,'Emission Factor Methodology'!$A$25:$I$25,0),0)),0)</f>
        <v>0.030000000000000027</v>
      </c>
      <c r="I50" s="43">
        <f t="shared" si="2"/>
        <v>0.0026280000000000027</v>
      </c>
    </row>
    <row r="51" spans="1:9" ht="15">
      <c r="A51" s="3">
        <f t="shared" si="0"/>
        <v>14048</v>
      </c>
      <c r="B51" s="5" t="s">
        <v>506</v>
      </c>
      <c r="C51" s="85" t="s">
        <v>15</v>
      </c>
      <c r="D51" s="85" t="s">
        <v>4</v>
      </c>
      <c r="E51" s="84">
        <f t="shared" si="1"/>
        <v>8760</v>
      </c>
      <c r="F51" s="44">
        <f>HLOOKUP(D51,'Emission Factor Methodology'!$B$6:$I$7,2,0)</f>
        <v>0.02</v>
      </c>
      <c r="G51" s="43">
        <f>IFERROR(VLOOKUP(C51,'Emission Factor Methodology'!$A$11:$I$21,MATCH(D51,'Emission Factor Methodology'!$A$11:$I$11,0),0),0)</f>
        <v>0.00050000000000000001</v>
      </c>
      <c r="H51" s="44">
        <f>IFERROR((1-VLOOKUP(C51,'Emission Factor Methodology'!$A$25:$I$34,MATCH(D51,'Emission Factor Methodology'!$A$25:$I$25,0),0)),0)</f>
        <v>0.030000000000000027</v>
      </c>
      <c r="I51" s="43">
        <f t="shared" si="2"/>
        <v>0.0026280000000000027</v>
      </c>
    </row>
    <row r="52" spans="1:9" ht="15">
      <c r="A52" s="3">
        <f t="shared" si="0"/>
        <v>14049</v>
      </c>
      <c r="B52" s="5" t="s">
        <v>507</v>
      </c>
      <c r="C52" s="85" t="s">
        <v>15</v>
      </c>
      <c r="D52" s="85" t="s">
        <v>4</v>
      </c>
      <c r="E52" s="84">
        <f t="shared" si="1"/>
        <v>8760</v>
      </c>
      <c r="F52" s="44">
        <f>HLOOKUP(D52,'Emission Factor Methodology'!$B$6:$I$7,2,0)</f>
        <v>0.02</v>
      </c>
      <c r="G52" s="43">
        <f>IFERROR(VLOOKUP(C52,'Emission Factor Methodology'!$A$11:$I$21,MATCH(D52,'Emission Factor Methodology'!$A$11:$I$11,0),0),0)</f>
        <v>0.00050000000000000001</v>
      </c>
      <c r="H52" s="44">
        <f>IFERROR((1-VLOOKUP(C52,'Emission Factor Methodology'!$A$25:$I$34,MATCH(D52,'Emission Factor Methodology'!$A$25:$I$25,0),0)),0)</f>
        <v>0.030000000000000027</v>
      </c>
      <c r="I52" s="43">
        <f t="shared" si="2"/>
        <v>0.0026280000000000027</v>
      </c>
    </row>
    <row r="53" spans="1:9" ht="15">
      <c r="A53" s="3">
        <f t="shared" si="0"/>
        <v>14050</v>
      </c>
      <c r="B53" s="5" t="s">
        <v>508</v>
      </c>
      <c r="C53" s="85" t="s">
        <v>15</v>
      </c>
      <c r="D53" s="85" t="s">
        <v>4</v>
      </c>
      <c r="E53" s="84">
        <f t="shared" si="1"/>
        <v>8760</v>
      </c>
      <c r="F53" s="44">
        <f>HLOOKUP(D53,'Emission Factor Methodology'!$B$6:$I$7,2,0)</f>
        <v>0.02</v>
      </c>
      <c r="G53" s="43">
        <f>IFERROR(VLOOKUP(C53,'Emission Factor Methodology'!$A$11:$I$21,MATCH(D53,'Emission Factor Methodology'!$A$11:$I$11,0),0),0)</f>
        <v>0.00050000000000000001</v>
      </c>
      <c r="H53" s="44">
        <f>IFERROR((1-VLOOKUP(C53,'Emission Factor Methodology'!$A$25:$I$34,MATCH(D53,'Emission Factor Methodology'!$A$25:$I$25,0),0)),0)</f>
        <v>0.030000000000000027</v>
      </c>
      <c r="I53" s="43">
        <f t="shared" si="2"/>
        <v>0.0026280000000000027</v>
      </c>
    </row>
    <row r="54" spans="1:9" ht="15">
      <c r="A54" s="3">
        <f t="shared" si="0"/>
        <v>14051</v>
      </c>
      <c r="B54" s="5" t="s">
        <v>509</v>
      </c>
      <c r="C54" s="69" t="s">
        <v>15</v>
      </c>
      <c r="D54" s="85" t="s">
        <v>4</v>
      </c>
      <c r="E54" s="84">
        <f t="shared" si="1"/>
        <v>8760</v>
      </c>
      <c r="F54" s="44">
        <f>HLOOKUP(D54,'Emission Factor Methodology'!$B$6:$I$7,2,0)</f>
        <v>0.02</v>
      </c>
      <c r="G54" s="43">
        <f>IFERROR(VLOOKUP(C54,'Emission Factor Methodology'!$A$11:$I$21,MATCH(D54,'Emission Factor Methodology'!$A$11:$I$11,0),0),0)</f>
        <v>0.00050000000000000001</v>
      </c>
      <c r="H54" s="44">
        <f>IFERROR((1-VLOOKUP(C54,'Emission Factor Methodology'!$A$25:$I$34,MATCH(D54,'Emission Factor Methodology'!$A$25:$I$25,0),0)),0)</f>
        <v>0.030000000000000027</v>
      </c>
      <c r="I54" s="43">
        <f t="shared" si="2"/>
        <v>0.0026280000000000027</v>
      </c>
    </row>
    <row r="55" spans="1:9" ht="15">
      <c r="A55" s="3">
        <f t="shared" si="0"/>
        <v>14052</v>
      </c>
      <c r="B55" s="5" t="s">
        <v>510</v>
      </c>
      <c r="C55" s="85" t="s">
        <v>15</v>
      </c>
      <c r="D55" s="85" t="s">
        <v>4</v>
      </c>
      <c r="E55" s="84">
        <f t="shared" si="1"/>
        <v>8760</v>
      </c>
      <c r="F55" s="44">
        <f>HLOOKUP(D55,'Emission Factor Methodology'!$B$6:$I$7,2,0)</f>
        <v>0.02</v>
      </c>
      <c r="G55" s="43">
        <f>IFERROR(VLOOKUP(C55,'Emission Factor Methodology'!$A$11:$I$21,MATCH(D55,'Emission Factor Methodology'!$A$11:$I$11,0),0),0)</f>
        <v>0.00050000000000000001</v>
      </c>
      <c r="H55" s="44">
        <f>IFERROR((1-VLOOKUP(C55,'Emission Factor Methodology'!$A$25:$I$34,MATCH(D55,'Emission Factor Methodology'!$A$25:$I$25,0),0)),0)</f>
        <v>0.030000000000000027</v>
      </c>
      <c r="I55" s="43">
        <f t="shared" si="2"/>
        <v>0.0026280000000000027</v>
      </c>
    </row>
    <row r="56" spans="1:9" ht="15">
      <c r="A56" s="3">
        <f t="shared" si="0"/>
        <v>14053</v>
      </c>
      <c r="B56" s="5" t="s">
        <v>511</v>
      </c>
      <c r="C56" s="85" t="s">
        <v>12</v>
      </c>
      <c r="D56" s="85" t="s">
        <v>4</v>
      </c>
      <c r="E56" s="84">
        <f t="shared" si="1"/>
        <v>8760</v>
      </c>
      <c r="F56" s="44">
        <f>HLOOKUP(D56,'Emission Factor Methodology'!$B$6:$I$7,2,0)</f>
        <v>0.02</v>
      </c>
      <c r="G56" s="43">
        <f>IFERROR(VLOOKUP(C56,'Emission Factor Methodology'!$A$11:$I$21,MATCH(D56,'Emission Factor Methodology'!$A$11:$I$11,0),0),0)</f>
        <v>0.0088999999999999999</v>
      </c>
      <c r="H56" s="44">
        <f>IFERROR((1-VLOOKUP(C56,'Emission Factor Methodology'!$A$25:$I$34,MATCH(D56,'Emission Factor Methodology'!$A$25:$I$25,0),0)),0)</f>
        <v>0.030000000000000027</v>
      </c>
      <c r="I56" s="43">
        <f t="shared" si="2"/>
        <v>0.046778400000000046</v>
      </c>
    </row>
    <row r="57" spans="1:9" ht="15">
      <c r="A57" s="3">
        <f t="shared" si="0"/>
        <v>14054</v>
      </c>
      <c r="B57" s="5" t="s">
        <v>510</v>
      </c>
      <c r="C57" s="85" t="s">
        <v>15</v>
      </c>
      <c r="D57" s="85" t="s">
        <v>4</v>
      </c>
      <c r="E57" s="84">
        <f t="shared" si="1"/>
        <v>8760</v>
      </c>
      <c r="F57" s="44">
        <f>HLOOKUP(D57,'Emission Factor Methodology'!$B$6:$I$7,2,0)</f>
        <v>0.02</v>
      </c>
      <c r="G57" s="43">
        <f>IFERROR(VLOOKUP(C57,'Emission Factor Methodology'!$A$11:$I$21,MATCH(D57,'Emission Factor Methodology'!$A$11:$I$11,0),0),0)</f>
        <v>0.00050000000000000001</v>
      </c>
      <c r="H57" s="44">
        <f>IFERROR((1-VLOOKUP(C57,'Emission Factor Methodology'!$A$25:$I$34,MATCH(D57,'Emission Factor Methodology'!$A$25:$I$25,0),0)),0)</f>
        <v>0.030000000000000027</v>
      </c>
      <c r="I57" s="43">
        <f t="shared" si="2"/>
        <v>0.0026280000000000027</v>
      </c>
    </row>
    <row r="58" spans="1:9" ht="15">
      <c r="A58" s="3">
        <f t="shared" si="0"/>
        <v>14055</v>
      </c>
      <c r="B58" s="5" t="s">
        <v>512</v>
      </c>
      <c r="C58" s="85" t="s">
        <v>15</v>
      </c>
      <c r="D58" s="85" t="s">
        <v>4</v>
      </c>
      <c r="E58" s="84">
        <f t="shared" si="1"/>
        <v>8760</v>
      </c>
      <c r="F58" s="44">
        <f>HLOOKUP(D58,'Emission Factor Methodology'!$B$6:$I$7,2,0)</f>
        <v>0.02</v>
      </c>
      <c r="G58" s="43">
        <f>IFERROR(VLOOKUP(C58,'Emission Factor Methodology'!$A$11:$I$21,MATCH(D58,'Emission Factor Methodology'!$A$11:$I$11,0),0),0)</f>
        <v>0.00050000000000000001</v>
      </c>
      <c r="H58" s="44">
        <f>IFERROR((1-VLOOKUP(C58,'Emission Factor Methodology'!$A$25:$I$34,MATCH(D58,'Emission Factor Methodology'!$A$25:$I$25,0),0)),0)</f>
        <v>0.030000000000000027</v>
      </c>
      <c r="I58" s="43">
        <f t="shared" si="2"/>
        <v>0.0026280000000000027</v>
      </c>
    </row>
    <row r="59" spans="1:9" ht="15">
      <c r="A59" s="3">
        <f t="shared" si="0"/>
        <v>14056</v>
      </c>
      <c r="B59" s="5" t="s">
        <v>513</v>
      </c>
      <c r="C59" s="85" t="s">
        <v>12</v>
      </c>
      <c r="D59" s="85" t="s">
        <v>4</v>
      </c>
      <c r="E59" s="84">
        <f t="shared" si="1"/>
        <v>8760</v>
      </c>
      <c r="F59" s="44">
        <f>HLOOKUP(D59,'Emission Factor Methodology'!$B$6:$I$7,2,0)</f>
        <v>0.02</v>
      </c>
      <c r="G59" s="43">
        <f>IFERROR(VLOOKUP(C59,'Emission Factor Methodology'!$A$11:$I$21,MATCH(D59,'Emission Factor Methodology'!$A$11:$I$11,0),0),0)</f>
        <v>0.0088999999999999999</v>
      </c>
      <c r="H59" s="44">
        <f>IFERROR((1-VLOOKUP(C59,'Emission Factor Methodology'!$A$25:$I$34,MATCH(D59,'Emission Factor Methodology'!$A$25:$I$25,0),0)),0)</f>
        <v>0.030000000000000027</v>
      </c>
      <c r="I59" s="43">
        <f t="shared" si="2"/>
        <v>0.046778400000000046</v>
      </c>
    </row>
    <row r="60" spans="1:9" ht="15">
      <c r="A60" s="3">
        <f t="shared" si="0"/>
        <v>14057</v>
      </c>
      <c r="B60" s="5" t="s">
        <v>512</v>
      </c>
      <c r="C60" s="85" t="s">
        <v>15</v>
      </c>
      <c r="D60" s="85" t="s">
        <v>4</v>
      </c>
      <c r="E60" s="84">
        <f t="shared" si="1"/>
        <v>8760</v>
      </c>
      <c r="F60" s="44">
        <f>HLOOKUP(D60,'Emission Factor Methodology'!$B$6:$I$7,2,0)</f>
        <v>0.02</v>
      </c>
      <c r="G60" s="43">
        <f>IFERROR(VLOOKUP(C60,'Emission Factor Methodology'!$A$11:$I$21,MATCH(D60,'Emission Factor Methodology'!$A$11:$I$11,0),0),0)</f>
        <v>0.00050000000000000001</v>
      </c>
      <c r="H60" s="44">
        <f>IFERROR((1-VLOOKUP(C60,'Emission Factor Methodology'!$A$25:$I$34,MATCH(D60,'Emission Factor Methodology'!$A$25:$I$25,0),0)),0)</f>
        <v>0.030000000000000027</v>
      </c>
      <c r="I60" s="43">
        <f t="shared" si="2"/>
        <v>0.0026280000000000027</v>
      </c>
    </row>
    <row r="61" spans="1:9" ht="15">
      <c r="A61" s="3">
        <f t="shared" si="0"/>
        <v>14058</v>
      </c>
      <c r="B61" s="5" t="s">
        <v>514</v>
      </c>
      <c r="C61" s="85" t="s">
        <v>15</v>
      </c>
      <c r="D61" s="85" t="s">
        <v>4</v>
      </c>
      <c r="E61" s="84">
        <f t="shared" si="1"/>
        <v>8760</v>
      </c>
      <c r="F61" s="44">
        <f>HLOOKUP(D61,'Emission Factor Methodology'!$B$6:$I$7,2,0)</f>
        <v>0.02</v>
      </c>
      <c r="G61" s="43">
        <f>IFERROR(VLOOKUP(C61,'Emission Factor Methodology'!$A$11:$I$21,MATCH(D61,'Emission Factor Methodology'!$A$11:$I$11,0),0),0)</f>
        <v>0.00050000000000000001</v>
      </c>
      <c r="H61" s="44">
        <f>IFERROR((1-VLOOKUP(C61,'Emission Factor Methodology'!$A$25:$I$34,MATCH(D61,'Emission Factor Methodology'!$A$25:$I$25,0),0)),0)</f>
        <v>0.030000000000000027</v>
      </c>
      <c r="I61" s="43">
        <f t="shared" si="2"/>
        <v>0.0026280000000000027</v>
      </c>
    </row>
    <row r="62" spans="1:9" ht="15">
      <c r="A62" s="3">
        <f t="shared" si="0"/>
        <v>14059</v>
      </c>
      <c r="B62" s="5" t="s">
        <v>515</v>
      </c>
      <c r="C62" s="85" t="s">
        <v>15</v>
      </c>
      <c r="D62" s="85" t="s">
        <v>4</v>
      </c>
      <c r="E62" s="84">
        <f t="shared" si="1"/>
        <v>8760</v>
      </c>
      <c r="F62" s="44">
        <f>HLOOKUP(D62,'Emission Factor Methodology'!$B$6:$I$7,2,0)</f>
        <v>0.02</v>
      </c>
      <c r="G62" s="43">
        <f>IFERROR(VLOOKUP(C62,'Emission Factor Methodology'!$A$11:$I$21,MATCH(D62,'Emission Factor Methodology'!$A$11:$I$11,0),0),0)</f>
        <v>0.00050000000000000001</v>
      </c>
      <c r="H62" s="44">
        <f>IFERROR((1-VLOOKUP(C62,'Emission Factor Methodology'!$A$25:$I$34,MATCH(D62,'Emission Factor Methodology'!$A$25:$I$25,0),0)),0)</f>
        <v>0.030000000000000027</v>
      </c>
      <c r="I62" s="43">
        <f t="shared" si="2"/>
        <v>0.0026280000000000027</v>
      </c>
    </row>
    <row r="63" spans="1:9" ht="15">
      <c r="A63" s="3">
        <f t="shared" si="0"/>
        <v>14060</v>
      </c>
      <c r="B63" s="5" t="s">
        <v>58</v>
      </c>
      <c r="C63" s="85" t="s">
        <v>15</v>
      </c>
      <c r="D63" s="85" t="s">
        <v>4</v>
      </c>
      <c r="E63" s="84">
        <f t="shared" si="1"/>
        <v>8760</v>
      </c>
      <c r="F63" s="44">
        <f>HLOOKUP(D63,'Emission Factor Methodology'!$B$6:$I$7,2,0)</f>
        <v>0.02</v>
      </c>
      <c r="G63" s="43">
        <f>IFERROR(VLOOKUP(C63,'Emission Factor Methodology'!$A$11:$I$21,MATCH(D63,'Emission Factor Methodology'!$A$11:$I$11,0),0),0)</f>
        <v>0.00050000000000000001</v>
      </c>
      <c r="H63" s="44">
        <f>IFERROR((1-VLOOKUP(C63,'Emission Factor Methodology'!$A$25:$I$34,MATCH(D63,'Emission Factor Methodology'!$A$25:$I$25,0),0)),0)</f>
        <v>0.030000000000000027</v>
      </c>
      <c r="I63" s="43">
        <f t="shared" si="2"/>
        <v>0.0026280000000000027</v>
      </c>
    </row>
    <row r="64" spans="1:9" ht="15">
      <c r="A64" s="3">
        <f t="shared" si="0"/>
        <v>14061</v>
      </c>
      <c r="B64" s="5" t="s">
        <v>55</v>
      </c>
      <c r="C64" s="85" t="s">
        <v>12</v>
      </c>
      <c r="D64" s="85" t="s">
        <v>4</v>
      </c>
      <c r="E64" s="84">
        <f t="shared" si="1"/>
        <v>8760</v>
      </c>
      <c r="F64" s="44">
        <f>HLOOKUP(D64,'Emission Factor Methodology'!$B$6:$I$7,2,0)</f>
        <v>0.02</v>
      </c>
      <c r="G64" s="43">
        <f>IFERROR(VLOOKUP(C64,'Emission Factor Methodology'!$A$11:$I$21,MATCH(D64,'Emission Factor Methodology'!$A$11:$I$11,0),0),0)</f>
        <v>0.0088999999999999999</v>
      </c>
      <c r="H64" s="44">
        <f>IFERROR((1-VLOOKUP(C64,'Emission Factor Methodology'!$A$25:$I$34,MATCH(D64,'Emission Factor Methodology'!$A$25:$I$25,0),0)),0)</f>
        <v>0.030000000000000027</v>
      </c>
      <c r="I64" s="43">
        <f t="shared" si="2"/>
        <v>0.046778400000000046</v>
      </c>
    </row>
    <row r="65" spans="1:9" ht="15">
      <c r="A65" s="3">
        <f t="shared" si="0"/>
        <v>14062</v>
      </c>
      <c r="B65" s="5" t="s">
        <v>58</v>
      </c>
      <c r="C65" s="85" t="s">
        <v>15</v>
      </c>
      <c r="D65" s="85" t="s">
        <v>4</v>
      </c>
      <c r="E65" s="84">
        <f t="shared" si="1"/>
        <v>8760</v>
      </c>
      <c r="F65" s="44">
        <f>HLOOKUP(D65,'Emission Factor Methodology'!$B$6:$I$7,2,0)</f>
        <v>0.02</v>
      </c>
      <c r="G65" s="43">
        <f>IFERROR(VLOOKUP(C65,'Emission Factor Methodology'!$A$11:$I$21,MATCH(D65,'Emission Factor Methodology'!$A$11:$I$11,0),0),0)</f>
        <v>0.00050000000000000001</v>
      </c>
      <c r="H65" s="44">
        <f>IFERROR((1-VLOOKUP(C65,'Emission Factor Methodology'!$A$25:$I$34,MATCH(D65,'Emission Factor Methodology'!$A$25:$I$25,0),0)),0)</f>
        <v>0.030000000000000027</v>
      </c>
      <c r="I65" s="43">
        <f t="shared" si="2"/>
        <v>0.0026280000000000027</v>
      </c>
    </row>
    <row r="66" spans="1:9" ht="15">
      <c r="A66" s="3">
        <f t="shared" si="0"/>
        <v>14063</v>
      </c>
      <c r="B66" s="5" t="s">
        <v>516</v>
      </c>
      <c r="C66" s="85" t="s">
        <v>15</v>
      </c>
      <c r="D66" s="85" t="s">
        <v>4</v>
      </c>
      <c r="E66" s="84">
        <f t="shared" si="1"/>
        <v>8760</v>
      </c>
      <c r="F66" s="44">
        <f>HLOOKUP(D66,'Emission Factor Methodology'!$B$6:$I$7,2,0)</f>
        <v>0.02</v>
      </c>
      <c r="G66" s="43">
        <f>IFERROR(VLOOKUP(C66,'Emission Factor Methodology'!$A$11:$I$21,MATCH(D66,'Emission Factor Methodology'!$A$11:$I$11,0),0),0)</f>
        <v>0.00050000000000000001</v>
      </c>
      <c r="H66" s="44">
        <f>IFERROR((1-VLOOKUP(C66,'Emission Factor Methodology'!$A$25:$I$34,MATCH(D66,'Emission Factor Methodology'!$A$25:$I$25,0),0)),0)</f>
        <v>0.030000000000000027</v>
      </c>
      <c r="I66" s="43">
        <f t="shared" si="2"/>
        <v>0.0026280000000000027</v>
      </c>
    </row>
    <row r="67" spans="1:9" ht="15">
      <c r="A67" s="3">
        <f t="shared" si="0"/>
        <v>14064</v>
      </c>
      <c r="B67" s="5" t="s">
        <v>499</v>
      </c>
      <c r="C67" s="85" t="s">
        <v>12</v>
      </c>
      <c r="D67" s="85" t="s">
        <v>4</v>
      </c>
      <c r="E67" s="84">
        <f t="shared" si="1"/>
        <v>8760</v>
      </c>
      <c r="F67" s="44">
        <f>HLOOKUP(D67,'Emission Factor Methodology'!$B$6:$I$7,2,0)</f>
        <v>0.02</v>
      </c>
      <c r="G67" s="43">
        <f>IFERROR(VLOOKUP(C67,'Emission Factor Methodology'!$A$11:$I$21,MATCH(D67,'Emission Factor Methodology'!$A$11:$I$11,0),0),0)</f>
        <v>0.0088999999999999999</v>
      </c>
      <c r="H67" s="44">
        <f>IFERROR((1-VLOOKUP(C67,'Emission Factor Methodology'!$A$25:$I$34,MATCH(D67,'Emission Factor Methodology'!$A$25:$I$25,0),0)),0)</f>
        <v>0.030000000000000027</v>
      </c>
      <c r="I67" s="43">
        <f t="shared" si="2"/>
        <v>0.046778400000000046</v>
      </c>
    </row>
    <row r="68" spans="1:9" ht="15">
      <c r="A68" s="3">
        <f t="shared" si="0"/>
        <v>14065</v>
      </c>
      <c r="B68" s="5" t="s">
        <v>106</v>
      </c>
      <c r="C68" s="85" t="s">
        <v>15</v>
      </c>
      <c r="D68" s="85" t="s">
        <v>4</v>
      </c>
      <c r="E68" s="84">
        <f t="shared" si="1"/>
        <v>8760</v>
      </c>
      <c r="F68" s="44">
        <f>HLOOKUP(D68,'Emission Factor Methodology'!$B$6:$I$7,2,0)</f>
        <v>0.02</v>
      </c>
      <c r="G68" s="43">
        <f>IFERROR(VLOOKUP(C68,'Emission Factor Methodology'!$A$11:$I$21,MATCH(D68,'Emission Factor Methodology'!$A$11:$I$11,0),0),0)</f>
        <v>0.00050000000000000001</v>
      </c>
      <c r="H68" s="44">
        <f>IFERROR((1-VLOOKUP(C68,'Emission Factor Methodology'!$A$25:$I$34,MATCH(D68,'Emission Factor Methodology'!$A$25:$I$25,0),0)),0)</f>
        <v>0.030000000000000027</v>
      </c>
      <c r="I68" s="43">
        <f t="shared" si="2"/>
        <v>0.0026280000000000027</v>
      </c>
    </row>
    <row r="69" spans="1:9" ht="15">
      <c r="A69" s="3">
        <f t="shared" si="3" ref="A69:A132">A68+1</f>
        <v>14066</v>
      </c>
      <c r="B69" s="5" t="s">
        <v>517</v>
      </c>
      <c r="C69" s="85" t="s">
        <v>13</v>
      </c>
      <c r="D69" s="85" t="s">
        <v>4</v>
      </c>
      <c r="E69" s="84">
        <f t="shared" si="4" ref="E69:E132">24*365</f>
        <v>8760</v>
      </c>
      <c r="F69" s="44">
        <f>HLOOKUP(D69,'Emission Factor Methodology'!$B$6:$I$7,2,0)</f>
        <v>0.02</v>
      </c>
      <c r="G69" s="43">
        <f>IFERROR(VLOOKUP(C69,'Emission Factor Methodology'!$A$11:$I$21,MATCH(D69,'Emission Factor Methodology'!$A$11:$I$11,0),0),0)</f>
        <v>0.043900000000000002</v>
      </c>
      <c r="H69" s="44">
        <f>IFERROR((1-VLOOKUP(C69,'Emission Factor Methodology'!$A$25:$I$34,MATCH(D69,'Emission Factor Methodology'!$A$25:$I$25,0),0)),0)</f>
        <v>0.069999999999999951</v>
      </c>
      <c r="I69" s="43">
        <f t="shared" si="5" ref="I69:I132">E69*F69*G69*H69</f>
        <v>0.53838959999999969</v>
      </c>
    </row>
    <row r="70" spans="1:9" ht="15">
      <c r="A70" s="3">
        <f t="shared" si="3"/>
        <v>14067</v>
      </c>
      <c r="B70" s="5" t="s">
        <v>518</v>
      </c>
      <c r="C70" s="85" t="s">
        <v>15</v>
      </c>
      <c r="D70" s="85" t="s">
        <v>4</v>
      </c>
      <c r="E70" s="84">
        <f t="shared" si="4"/>
        <v>8760</v>
      </c>
      <c r="F70" s="44">
        <f>HLOOKUP(D70,'Emission Factor Methodology'!$B$6:$I$7,2,0)</f>
        <v>0.02</v>
      </c>
      <c r="G70" s="43">
        <f>IFERROR(VLOOKUP(C70,'Emission Factor Methodology'!$A$11:$I$21,MATCH(D70,'Emission Factor Methodology'!$A$11:$I$11,0),0),0)</f>
        <v>0.00050000000000000001</v>
      </c>
      <c r="H70" s="44">
        <f>IFERROR((1-VLOOKUP(C70,'Emission Factor Methodology'!$A$25:$I$34,MATCH(D70,'Emission Factor Methodology'!$A$25:$I$25,0),0)),0)</f>
        <v>0.030000000000000027</v>
      </c>
      <c r="I70" s="43">
        <f t="shared" si="5"/>
        <v>0.0026280000000000027</v>
      </c>
    </row>
    <row r="71" spans="1:9" ht="15">
      <c r="A71" s="3">
        <f t="shared" si="3"/>
        <v>14068</v>
      </c>
      <c r="B71" s="5" t="s">
        <v>105</v>
      </c>
      <c r="C71" s="85" t="s">
        <v>12</v>
      </c>
      <c r="D71" s="85" t="s">
        <v>4</v>
      </c>
      <c r="E71" s="84">
        <f t="shared" si="4"/>
        <v>8760</v>
      </c>
      <c r="F71" s="44">
        <f>HLOOKUP(D71,'Emission Factor Methodology'!$B$6:$I$7,2,0)</f>
        <v>0.02</v>
      </c>
      <c r="G71" s="43">
        <f>IFERROR(VLOOKUP(C71,'Emission Factor Methodology'!$A$11:$I$21,MATCH(D71,'Emission Factor Methodology'!$A$11:$I$11,0),0),0)</f>
        <v>0.0088999999999999999</v>
      </c>
      <c r="H71" s="44">
        <f>IFERROR((1-VLOOKUP(C71,'Emission Factor Methodology'!$A$25:$I$34,MATCH(D71,'Emission Factor Methodology'!$A$25:$I$25,0),0)),0)</f>
        <v>0.030000000000000027</v>
      </c>
      <c r="I71" s="43">
        <f t="shared" si="5"/>
        <v>0.046778400000000046</v>
      </c>
    </row>
    <row r="72" spans="1:9" ht="15">
      <c r="A72" s="3">
        <f t="shared" si="3"/>
        <v>14069</v>
      </c>
      <c r="B72" s="5" t="s">
        <v>103</v>
      </c>
      <c r="C72" s="85" t="s">
        <v>12</v>
      </c>
      <c r="D72" s="85" t="s">
        <v>4</v>
      </c>
      <c r="E72" s="84">
        <f t="shared" si="4"/>
        <v>8760</v>
      </c>
      <c r="F72" s="44">
        <f>HLOOKUP(D72,'Emission Factor Methodology'!$B$6:$I$7,2,0)</f>
        <v>0.02</v>
      </c>
      <c r="G72" s="43">
        <f>IFERROR(VLOOKUP(C72,'Emission Factor Methodology'!$A$11:$I$21,MATCH(D72,'Emission Factor Methodology'!$A$11:$I$11,0),0),0)</f>
        <v>0.0088999999999999999</v>
      </c>
      <c r="H72" s="44">
        <f>IFERROR((1-VLOOKUP(C72,'Emission Factor Methodology'!$A$25:$I$34,MATCH(D72,'Emission Factor Methodology'!$A$25:$I$25,0),0)),0)</f>
        <v>0.030000000000000027</v>
      </c>
      <c r="I72" s="43">
        <f t="shared" si="5"/>
        <v>0.046778400000000046</v>
      </c>
    </row>
    <row r="73" spans="1:9" ht="15">
      <c r="A73" s="3">
        <f t="shared" si="3"/>
        <v>14070</v>
      </c>
      <c r="B73" s="5" t="s">
        <v>498</v>
      </c>
      <c r="C73" s="85" t="s">
        <v>15</v>
      </c>
      <c r="D73" s="85" t="s">
        <v>4</v>
      </c>
      <c r="E73" s="84">
        <f t="shared" si="4"/>
        <v>8760</v>
      </c>
      <c r="F73" s="44">
        <f>HLOOKUP(D73,'Emission Factor Methodology'!$B$6:$I$7,2,0)</f>
        <v>0.02</v>
      </c>
      <c r="G73" s="43">
        <f>IFERROR(VLOOKUP(C73,'Emission Factor Methodology'!$A$11:$I$21,MATCH(D73,'Emission Factor Methodology'!$A$11:$I$11,0),0),0)</f>
        <v>0.00050000000000000001</v>
      </c>
      <c r="H73" s="44">
        <f>IFERROR((1-VLOOKUP(C73,'Emission Factor Methodology'!$A$25:$I$34,MATCH(D73,'Emission Factor Methodology'!$A$25:$I$25,0),0)),0)</f>
        <v>0.030000000000000027</v>
      </c>
      <c r="I73" s="43">
        <f t="shared" si="5"/>
        <v>0.0026280000000000027</v>
      </c>
    </row>
    <row r="74" spans="1:9" ht="15">
      <c r="A74" s="3">
        <f t="shared" si="3"/>
        <v>14071</v>
      </c>
      <c r="B74" s="5" t="s">
        <v>58</v>
      </c>
      <c r="C74" s="85" t="s">
        <v>15</v>
      </c>
      <c r="D74" s="85" t="s">
        <v>4</v>
      </c>
      <c r="E74" s="84">
        <f t="shared" si="4"/>
        <v>8760</v>
      </c>
      <c r="F74" s="44">
        <f>HLOOKUP(D74,'Emission Factor Methodology'!$B$6:$I$7,2,0)</f>
        <v>0.02</v>
      </c>
      <c r="G74" s="43">
        <f>IFERROR(VLOOKUP(C74,'Emission Factor Methodology'!$A$11:$I$21,MATCH(D74,'Emission Factor Methodology'!$A$11:$I$11,0),0),0)</f>
        <v>0.00050000000000000001</v>
      </c>
      <c r="H74" s="44">
        <f>IFERROR((1-VLOOKUP(C74,'Emission Factor Methodology'!$A$25:$I$34,MATCH(D74,'Emission Factor Methodology'!$A$25:$I$25,0),0)),0)</f>
        <v>0.030000000000000027</v>
      </c>
      <c r="I74" s="43">
        <f t="shared" si="5"/>
        <v>0.0026280000000000027</v>
      </c>
    </row>
    <row r="75" spans="1:9" ht="15">
      <c r="A75" s="3">
        <f t="shared" si="3"/>
        <v>14072</v>
      </c>
      <c r="B75" s="5" t="s">
        <v>519</v>
      </c>
      <c r="C75" s="85" t="s">
        <v>12</v>
      </c>
      <c r="D75" s="85" t="s">
        <v>4</v>
      </c>
      <c r="E75" s="84">
        <f t="shared" si="4"/>
        <v>8760</v>
      </c>
      <c r="F75" s="44">
        <f>HLOOKUP(D75,'Emission Factor Methodology'!$B$6:$I$7,2,0)</f>
        <v>0.02</v>
      </c>
      <c r="G75" s="43">
        <f>IFERROR(VLOOKUP(C75,'Emission Factor Methodology'!$A$11:$I$21,MATCH(D75,'Emission Factor Methodology'!$A$11:$I$11,0),0),0)</f>
        <v>0.0088999999999999999</v>
      </c>
      <c r="H75" s="44">
        <f>IFERROR((1-VLOOKUP(C75,'Emission Factor Methodology'!$A$25:$I$34,MATCH(D75,'Emission Factor Methodology'!$A$25:$I$25,0),0)),0)</f>
        <v>0.030000000000000027</v>
      </c>
      <c r="I75" s="43">
        <f t="shared" si="5"/>
        <v>0.046778400000000046</v>
      </c>
    </row>
    <row r="76" spans="1:9" ht="15">
      <c r="A76" s="3">
        <f t="shared" si="3"/>
        <v>14073</v>
      </c>
      <c r="B76" s="5" t="s">
        <v>520</v>
      </c>
      <c r="C76" s="85" t="s">
        <v>15</v>
      </c>
      <c r="D76" s="85" t="s">
        <v>4</v>
      </c>
      <c r="E76" s="84">
        <f t="shared" si="4"/>
        <v>8760</v>
      </c>
      <c r="F76" s="44">
        <f>HLOOKUP(D76,'Emission Factor Methodology'!$B$6:$I$7,2,0)</f>
        <v>0.02</v>
      </c>
      <c r="G76" s="43">
        <f>IFERROR(VLOOKUP(C76,'Emission Factor Methodology'!$A$11:$I$21,MATCH(D76,'Emission Factor Methodology'!$A$11:$I$11,0),0),0)</f>
        <v>0.00050000000000000001</v>
      </c>
      <c r="H76" s="44">
        <f>IFERROR((1-VLOOKUP(C76,'Emission Factor Methodology'!$A$25:$I$34,MATCH(D76,'Emission Factor Methodology'!$A$25:$I$25,0),0)),0)</f>
        <v>0.030000000000000027</v>
      </c>
      <c r="I76" s="43">
        <f t="shared" si="5"/>
        <v>0.0026280000000000027</v>
      </c>
    </row>
    <row r="77" spans="1:9" ht="15">
      <c r="A77" s="3">
        <f t="shared" si="3"/>
        <v>14074</v>
      </c>
      <c r="B77" s="5" t="s">
        <v>103</v>
      </c>
      <c r="C77" s="85" t="s">
        <v>12</v>
      </c>
      <c r="D77" s="85" t="s">
        <v>4</v>
      </c>
      <c r="E77" s="84">
        <f t="shared" si="4"/>
        <v>8760</v>
      </c>
      <c r="F77" s="44">
        <f>HLOOKUP(D77,'Emission Factor Methodology'!$B$6:$I$7,2,0)</f>
        <v>0.02</v>
      </c>
      <c r="G77" s="43">
        <f>IFERROR(VLOOKUP(C77,'Emission Factor Methodology'!$A$11:$I$21,MATCH(D77,'Emission Factor Methodology'!$A$11:$I$11,0),0),0)</f>
        <v>0.0088999999999999999</v>
      </c>
      <c r="H77" s="44">
        <f>IFERROR((1-VLOOKUP(C77,'Emission Factor Methodology'!$A$25:$I$34,MATCH(D77,'Emission Factor Methodology'!$A$25:$I$25,0),0)),0)</f>
        <v>0.030000000000000027</v>
      </c>
      <c r="I77" s="43">
        <f t="shared" si="5"/>
        <v>0.046778400000000046</v>
      </c>
    </row>
    <row r="78" spans="1:9" ht="15">
      <c r="A78" s="3">
        <f t="shared" si="3"/>
        <v>14075</v>
      </c>
      <c r="B78" s="5" t="s">
        <v>521</v>
      </c>
      <c r="C78" s="85" t="s">
        <v>15</v>
      </c>
      <c r="D78" s="85" t="s">
        <v>4</v>
      </c>
      <c r="E78" s="84">
        <f t="shared" si="4"/>
        <v>8760</v>
      </c>
      <c r="F78" s="44">
        <f>HLOOKUP(D78,'Emission Factor Methodology'!$B$6:$I$7,2,0)</f>
        <v>0.02</v>
      </c>
      <c r="G78" s="43">
        <f>IFERROR(VLOOKUP(C78,'Emission Factor Methodology'!$A$11:$I$21,MATCH(D78,'Emission Factor Methodology'!$A$11:$I$11,0),0),0)</f>
        <v>0.00050000000000000001</v>
      </c>
      <c r="H78" s="44">
        <f>IFERROR((1-VLOOKUP(C78,'Emission Factor Methodology'!$A$25:$I$34,MATCH(D78,'Emission Factor Methodology'!$A$25:$I$25,0),0)),0)</f>
        <v>0.030000000000000027</v>
      </c>
      <c r="I78" s="43">
        <f t="shared" si="5"/>
        <v>0.0026280000000000027</v>
      </c>
    </row>
    <row r="79" spans="1:9" ht="15">
      <c r="A79" s="3">
        <f t="shared" si="3"/>
        <v>14076</v>
      </c>
      <c r="B79" s="5" t="s">
        <v>522</v>
      </c>
      <c r="C79" s="85" t="s">
        <v>15</v>
      </c>
      <c r="D79" s="85" t="s">
        <v>4</v>
      </c>
      <c r="E79" s="84">
        <f t="shared" si="4"/>
        <v>8760</v>
      </c>
      <c r="F79" s="44">
        <f>HLOOKUP(D79,'Emission Factor Methodology'!$B$6:$I$7,2,0)</f>
        <v>0.02</v>
      </c>
      <c r="G79" s="43">
        <f>IFERROR(VLOOKUP(C79,'Emission Factor Methodology'!$A$11:$I$21,MATCH(D79,'Emission Factor Methodology'!$A$11:$I$11,0),0),0)</f>
        <v>0.00050000000000000001</v>
      </c>
      <c r="H79" s="44">
        <f>IFERROR((1-VLOOKUP(C79,'Emission Factor Methodology'!$A$25:$I$34,MATCH(D79,'Emission Factor Methodology'!$A$25:$I$25,0),0)),0)</f>
        <v>0.030000000000000027</v>
      </c>
      <c r="I79" s="43">
        <f t="shared" si="5"/>
        <v>0.0026280000000000027</v>
      </c>
    </row>
    <row r="80" spans="1:9" ht="15">
      <c r="A80" s="3">
        <f t="shared" si="3"/>
        <v>14077</v>
      </c>
      <c r="B80" s="5" t="s">
        <v>103</v>
      </c>
      <c r="C80" s="85" t="s">
        <v>12</v>
      </c>
      <c r="D80" s="85" t="s">
        <v>4</v>
      </c>
      <c r="E80" s="84">
        <f t="shared" si="4"/>
        <v>8760</v>
      </c>
      <c r="F80" s="44">
        <f>HLOOKUP(D80,'Emission Factor Methodology'!$B$6:$I$7,2,0)</f>
        <v>0.02</v>
      </c>
      <c r="G80" s="43">
        <f>IFERROR(VLOOKUP(C80,'Emission Factor Methodology'!$A$11:$I$21,MATCH(D80,'Emission Factor Methodology'!$A$11:$I$11,0),0),0)</f>
        <v>0.0088999999999999999</v>
      </c>
      <c r="H80" s="44">
        <f>IFERROR((1-VLOOKUP(C80,'Emission Factor Methodology'!$A$25:$I$34,MATCH(D80,'Emission Factor Methodology'!$A$25:$I$25,0),0)),0)</f>
        <v>0.030000000000000027</v>
      </c>
      <c r="I80" s="43">
        <f t="shared" si="5"/>
        <v>0.046778400000000046</v>
      </c>
    </row>
    <row r="81" spans="1:9" ht="15">
      <c r="A81" s="3">
        <f t="shared" si="3"/>
        <v>14078</v>
      </c>
      <c r="B81" s="5" t="s">
        <v>58</v>
      </c>
      <c r="C81" s="85" t="s">
        <v>15</v>
      </c>
      <c r="D81" s="85" t="s">
        <v>4</v>
      </c>
      <c r="E81" s="84">
        <f t="shared" si="4"/>
        <v>8760</v>
      </c>
      <c r="F81" s="44">
        <f>HLOOKUP(D81,'Emission Factor Methodology'!$B$6:$I$7,2,0)</f>
        <v>0.02</v>
      </c>
      <c r="G81" s="43">
        <f>IFERROR(VLOOKUP(C81,'Emission Factor Methodology'!$A$11:$I$21,MATCH(D81,'Emission Factor Methodology'!$A$11:$I$11,0),0),0)</f>
        <v>0.00050000000000000001</v>
      </c>
      <c r="H81" s="44">
        <f>IFERROR((1-VLOOKUP(C81,'Emission Factor Methodology'!$A$25:$I$34,MATCH(D81,'Emission Factor Methodology'!$A$25:$I$25,0),0)),0)</f>
        <v>0.030000000000000027</v>
      </c>
      <c r="I81" s="43">
        <f t="shared" si="5"/>
        <v>0.0026280000000000027</v>
      </c>
    </row>
    <row r="82" spans="1:9" ht="15">
      <c r="A82" s="3">
        <f t="shared" si="3"/>
        <v>14079</v>
      </c>
      <c r="B82" s="5" t="s">
        <v>523</v>
      </c>
      <c r="C82" s="85" t="s">
        <v>15</v>
      </c>
      <c r="D82" s="85" t="s">
        <v>4</v>
      </c>
      <c r="E82" s="84">
        <f t="shared" si="4"/>
        <v>8760</v>
      </c>
      <c r="F82" s="44">
        <f>HLOOKUP(D82,'Emission Factor Methodology'!$B$6:$I$7,2,0)</f>
        <v>0.02</v>
      </c>
      <c r="G82" s="43">
        <f>IFERROR(VLOOKUP(C82,'Emission Factor Methodology'!$A$11:$I$21,MATCH(D82,'Emission Factor Methodology'!$A$11:$I$11,0),0),0)</f>
        <v>0.00050000000000000001</v>
      </c>
      <c r="H82" s="44">
        <f>IFERROR((1-VLOOKUP(C82,'Emission Factor Methodology'!$A$25:$I$34,MATCH(D82,'Emission Factor Methodology'!$A$25:$I$25,0),0)),0)</f>
        <v>0.030000000000000027</v>
      </c>
      <c r="I82" s="43">
        <f t="shared" si="5"/>
        <v>0.0026280000000000027</v>
      </c>
    </row>
    <row r="83" spans="1:9" ht="15">
      <c r="A83" s="3">
        <f t="shared" si="3"/>
        <v>14080</v>
      </c>
      <c r="B83" s="5" t="s">
        <v>524</v>
      </c>
      <c r="C83" s="85" t="s">
        <v>12</v>
      </c>
      <c r="D83" s="85" t="s">
        <v>4</v>
      </c>
      <c r="E83" s="84">
        <f t="shared" si="4"/>
        <v>8760</v>
      </c>
      <c r="F83" s="44">
        <f>HLOOKUP(D83,'Emission Factor Methodology'!$B$6:$I$7,2,0)</f>
        <v>0.02</v>
      </c>
      <c r="G83" s="43">
        <f>IFERROR(VLOOKUP(C83,'Emission Factor Methodology'!$A$11:$I$21,MATCH(D83,'Emission Factor Methodology'!$A$11:$I$11,0),0),0)</f>
        <v>0.0088999999999999999</v>
      </c>
      <c r="H83" s="44">
        <f>IFERROR((1-VLOOKUP(C83,'Emission Factor Methodology'!$A$25:$I$34,MATCH(D83,'Emission Factor Methodology'!$A$25:$I$25,0),0)),0)</f>
        <v>0.030000000000000027</v>
      </c>
      <c r="I83" s="43">
        <f t="shared" si="5"/>
        <v>0.046778400000000046</v>
      </c>
    </row>
    <row r="84" spans="1:9" ht="15">
      <c r="A84" s="3">
        <f t="shared" si="3"/>
        <v>14081</v>
      </c>
      <c r="B84" s="5" t="s">
        <v>106</v>
      </c>
      <c r="C84" s="85" t="s">
        <v>15</v>
      </c>
      <c r="D84" s="85" t="s">
        <v>4</v>
      </c>
      <c r="E84" s="84">
        <f t="shared" si="4"/>
        <v>8760</v>
      </c>
      <c r="F84" s="44">
        <f>HLOOKUP(D84,'Emission Factor Methodology'!$B$6:$I$7,2,0)</f>
        <v>0.02</v>
      </c>
      <c r="G84" s="43">
        <f>IFERROR(VLOOKUP(C84,'Emission Factor Methodology'!$A$11:$I$21,MATCH(D84,'Emission Factor Methodology'!$A$11:$I$11,0),0),0)</f>
        <v>0.00050000000000000001</v>
      </c>
      <c r="H84" s="44">
        <f>IFERROR((1-VLOOKUP(C84,'Emission Factor Methodology'!$A$25:$I$34,MATCH(D84,'Emission Factor Methodology'!$A$25:$I$25,0),0)),0)</f>
        <v>0.030000000000000027</v>
      </c>
      <c r="I84" s="43">
        <f t="shared" si="5"/>
        <v>0.0026280000000000027</v>
      </c>
    </row>
    <row r="85" spans="1:9" ht="15">
      <c r="A85" s="3">
        <f t="shared" si="3"/>
        <v>14082</v>
      </c>
      <c r="B85" s="5" t="s">
        <v>525</v>
      </c>
      <c r="C85" s="85" t="s">
        <v>13</v>
      </c>
      <c r="D85" s="85" t="s">
        <v>4</v>
      </c>
      <c r="E85" s="84">
        <f t="shared" si="4"/>
        <v>8760</v>
      </c>
      <c r="F85" s="44">
        <f>HLOOKUP(D85,'Emission Factor Methodology'!$B$6:$I$7,2,0)</f>
        <v>0.02</v>
      </c>
      <c r="G85" s="43">
        <f>IFERROR(VLOOKUP(C85,'Emission Factor Methodology'!$A$11:$I$21,MATCH(D85,'Emission Factor Methodology'!$A$11:$I$11,0),0),0)</f>
        <v>0.043900000000000002</v>
      </c>
      <c r="H85" s="44">
        <f>IFERROR((1-VLOOKUP(C85,'Emission Factor Methodology'!$A$25:$I$34,MATCH(D85,'Emission Factor Methodology'!$A$25:$I$25,0),0)),0)</f>
        <v>0.069999999999999951</v>
      </c>
      <c r="I85" s="43">
        <f t="shared" si="5"/>
        <v>0.53838959999999969</v>
      </c>
    </row>
    <row r="86" spans="1:9" ht="15">
      <c r="A86" s="3">
        <f t="shared" si="3"/>
        <v>14083</v>
      </c>
      <c r="B86" s="5" t="s">
        <v>106</v>
      </c>
      <c r="C86" s="85" t="s">
        <v>15</v>
      </c>
      <c r="D86" s="85" t="s">
        <v>4</v>
      </c>
      <c r="E86" s="84">
        <f t="shared" si="4"/>
        <v>8760</v>
      </c>
      <c r="F86" s="44">
        <f>HLOOKUP(D86,'Emission Factor Methodology'!$B$6:$I$7,2,0)</f>
        <v>0.02</v>
      </c>
      <c r="G86" s="43">
        <f>IFERROR(VLOOKUP(C86,'Emission Factor Methodology'!$A$11:$I$21,MATCH(D86,'Emission Factor Methodology'!$A$11:$I$11,0),0),0)</f>
        <v>0.00050000000000000001</v>
      </c>
      <c r="H86" s="44">
        <f>IFERROR((1-VLOOKUP(C86,'Emission Factor Methodology'!$A$25:$I$34,MATCH(D86,'Emission Factor Methodology'!$A$25:$I$25,0),0)),0)</f>
        <v>0.030000000000000027</v>
      </c>
      <c r="I86" s="43">
        <f t="shared" si="5"/>
        <v>0.0026280000000000027</v>
      </c>
    </row>
    <row r="87" spans="1:9" ht="15">
      <c r="A87" s="3">
        <f t="shared" si="3"/>
        <v>14084</v>
      </c>
      <c r="B87" s="5" t="s">
        <v>105</v>
      </c>
      <c r="C87" s="85" t="s">
        <v>12</v>
      </c>
      <c r="D87" s="85" t="s">
        <v>4</v>
      </c>
      <c r="E87" s="84">
        <f t="shared" si="4"/>
        <v>8760</v>
      </c>
      <c r="F87" s="44">
        <f>HLOOKUP(D87,'Emission Factor Methodology'!$B$6:$I$7,2,0)</f>
        <v>0.02</v>
      </c>
      <c r="G87" s="43">
        <f>IFERROR(VLOOKUP(C87,'Emission Factor Methodology'!$A$11:$I$21,MATCH(D87,'Emission Factor Methodology'!$A$11:$I$11,0),0),0)</f>
        <v>0.0088999999999999999</v>
      </c>
      <c r="H87" s="44">
        <f>IFERROR((1-VLOOKUP(C87,'Emission Factor Methodology'!$A$25:$I$34,MATCH(D87,'Emission Factor Methodology'!$A$25:$I$25,0),0)),0)</f>
        <v>0.030000000000000027</v>
      </c>
      <c r="I87" s="43">
        <f t="shared" si="5"/>
        <v>0.046778400000000046</v>
      </c>
    </row>
    <row r="88" spans="1:9" ht="15">
      <c r="A88" s="3">
        <f t="shared" si="3"/>
        <v>14085</v>
      </c>
      <c r="B88" s="5" t="s">
        <v>526</v>
      </c>
      <c r="C88" s="85" t="s">
        <v>12</v>
      </c>
      <c r="D88" s="85" t="s">
        <v>4</v>
      </c>
      <c r="E88" s="84">
        <f t="shared" si="4"/>
        <v>8760</v>
      </c>
      <c r="F88" s="44">
        <f>HLOOKUP(D88,'Emission Factor Methodology'!$B$6:$I$7,2,0)</f>
        <v>0.02</v>
      </c>
      <c r="G88" s="43">
        <f>IFERROR(VLOOKUP(C88,'Emission Factor Methodology'!$A$11:$I$21,MATCH(D88,'Emission Factor Methodology'!$A$11:$I$11,0),0),0)</f>
        <v>0.0088999999999999999</v>
      </c>
      <c r="H88" s="44">
        <f>IFERROR((1-VLOOKUP(C88,'Emission Factor Methodology'!$A$25:$I$34,MATCH(D88,'Emission Factor Methodology'!$A$25:$I$25,0),0)),0)</f>
        <v>0.030000000000000027</v>
      </c>
      <c r="I88" s="43">
        <f t="shared" si="5"/>
        <v>0.046778400000000046</v>
      </c>
    </row>
    <row r="89" spans="1:9" ht="15">
      <c r="A89" s="3">
        <f t="shared" si="3"/>
        <v>14086</v>
      </c>
      <c r="B89" s="5" t="s">
        <v>106</v>
      </c>
      <c r="C89" s="85" t="s">
        <v>15</v>
      </c>
      <c r="D89" s="85" t="s">
        <v>4</v>
      </c>
      <c r="E89" s="84">
        <f t="shared" si="4"/>
        <v>8760</v>
      </c>
      <c r="F89" s="44">
        <f>HLOOKUP(D89,'Emission Factor Methodology'!$B$6:$I$7,2,0)</f>
        <v>0.02</v>
      </c>
      <c r="G89" s="43">
        <f>IFERROR(VLOOKUP(C89,'Emission Factor Methodology'!$A$11:$I$21,MATCH(D89,'Emission Factor Methodology'!$A$11:$I$11,0),0),0)</f>
        <v>0.00050000000000000001</v>
      </c>
      <c r="H89" s="44">
        <f>IFERROR((1-VLOOKUP(C89,'Emission Factor Methodology'!$A$25:$I$34,MATCH(D89,'Emission Factor Methodology'!$A$25:$I$25,0),0)),0)</f>
        <v>0.030000000000000027</v>
      </c>
      <c r="I89" s="43">
        <f t="shared" si="5"/>
        <v>0.0026280000000000027</v>
      </c>
    </row>
    <row r="90" spans="1:9" ht="15">
      <c r="A90" s="3">
        <f t="shared" si="3"/>
        <v>14087</v>
      </c>
      <c r="B90" s="5" t="s">
        <v>275</v>
      </c>
      <c r="C90" s="85" t="s">
        <v>15</v>
      </c>
      <c r="D90" s="85" t="s">
        <v>4</v>
      </c>
      <c r="E90" s="84">
        <f t="shared" si="4"/>
        <v>8760</v>
      </c>
      <c r="F90" s="44">
        <f>HLOOKUP(D90,'Emission Factor Methodology'!$B$6:$I$7,2,0)</f>
        <v>0.02</v>
      </c>
      <c r="G90" s="43">
        <f>IFERROR(VLOOKUP(C90,'Emission Factor Methodology'!$A$11:$I$21,MATCH(D90,'Emission Factor Methodology'!$A$11:$I$11,0),0),0)</f>
        <v>0.00050000000000000001</v>
      </c>
      <c r="H90" s="44">
        <f>IFERROR((1-VLOOKUP(C90,'Emission Factor Methodology'!$A$25:$I$34,MATCH(D90,'Emission Factor Methodology'!$A$25:$I$25,0),0)),0)</f>
        <v>0.030000000000000027</v>
      </c>
      <c r="I90" s="43">
        <f t="shared" si="5"/>
        <v>0.0026280000000000027</v>
      </c>
    </row>
    <row r="91" spans="1:9" ht="15">
      <c r="A91" s="3">
        <f t="shared" si="3"/>
        <v>14088</v>
      </c>
      <c r="B91" s="5" t="s">
        <v>527</v>
      </c>
      <c r="C91" s="85" t="s">
        <v>12</v>
      </c>
      <c r="D91" s="85" t="s">
        <v>4</v>
      </c>
      <c r="E91" s="84">
        <f t="shared" si="4"/>
        <v>8760</v>
      </c>
      <c r="F91" s="44">
        <f>HLOOKUP(D91,'Emission Factor Methodology'!$B$6:$I$7,2,0)</f>
        <v>0.02</v>
      </c>
      <c r="G91" s="43">
        <f>IFERROR(VLOOKUP(C91,'Emission Factor Methodology'!$A$11:$I$21,MATCH(D91,'Emission Factor Methodology'!$A$11:$I$11,0),0),0)</f>
        <v>0.0088999999999999999</v>
      </c>
      <c r="H91" s="44">
        <f>IFERROR((1-VLOOKUP(C91,'Emission Factor Methodology'!$A$25:$I$34,MATCH(D91,'Emission Factor Methodology'!$A$25:$I$25,0),0)),0)</f>
        <v>0.030000000000000027</v>
      </c>
      <c r="I91" s="43">
        <f t="shared" si="5"/>
        <v>0.046778400000000046</v>
      </c>
    </row>
    <row r="92" spans="1:9" ht="15">
      <c r="A92" s="3">
        <f t="shared" si="3"/>
        <v>14089</v>
      </c>
      <c r="B92" s="5" t="s">
        <v>275</v>
      </c>
      <c r="C92" s="85" t="s">
        <v>15</v>
      </c>
      <c r="D92" s="85" t="s">
        <v>4</v>
      </c>
      <c r="E92" s="84">
        <f t="shared" si="4"/>
        <v>8760</v>
      </c>
      <c r="F92" s="44">
        <f>HLOOKUP(D92,'Emission Factor Methodology'!$B$6:$I$7,2,0)</f>
        <v>0.02</v>
      </c>
      <c r="G92" s="43">
        <f>IFERROR(VLOOKUP(C92,'Emission Factor Methodology'!$A$11:$I$21,MATCH(D92,'Emission Factor Methodology'!$A$11:$I$11,0),0),0)</f>
        <v>0.00050000000000000001</v>
      </c>
      <c r="H92" s="44">
        <f>IFERROR((1-VLOOKUP(C92,'Emission Factor Methodology'!$A$25:$I$34,MATCH(D92,'Emission Factor Methodology'!$A$25:$I$25,0),0)),0)</f>
        <v>0.030000000000000027</v>
      </c>
      <c r="I92" s="43">
        <f t="shared" si="5"/>
        <v>0.0026280000000000027</v>
      </c>
    </row>
    <row r="93" spans="1:9" ht="15">
      <c r="A93" s="3">
        <f t="shared" si="3"/>
        <v>14090</v>
      </c>
      <c r="B93" s="5" t="s">
        <v>498</v>
      </c>
      <c r="C93" s="85" t="s">
        <v>15</v>
      </c>
      <c r="D93" s="85" t="s">
        <v>4</v>
      </c>
      <c r="E93" s="84">
        <f t="shared" si="4"/>
        <v>8760</v>
      </c>
      <c r="F93" s="44">
        <f>HLOOKUP(D93,'Emission Factor Methodology'!$B$6:$I$7,2,0)</f>
        <v>0.02</v>
      </c>
      <c r="G93" s="43">
        <f>IFERROR(VLOOKUP(C93,'Emission Factor Methodology'!$A$11:$I$21,MATCH(D93,'Emission Factor Methodology'!$A$11:$I$11,0),0),0)</f>
        <v>0.00050000000000000001</v>
      </c>
      <c r="H93" s="44">
        <f>IFERROR((1-VLOOKUP(C93,'Emission Factor Methodology'!$A$25:$I$34,MATCH(D93,'Emission Factor Methodology'!$A$25:$I$25,0),0)),0)</f>
        <v>0.030000000000000027</v>
      </c>
      <c r="I93" s="43">
        <f t="shared" si="5"/>
        <v>0.0026280000000000027</v>
      </c>
    </row>
    <row r="94" spans="1:9" ht="15">
      <c r="A94" s="3">
        <f t="shared" si="3"/>
        <v>14091</v>
      </c>
      <c r="B94" s="5" t="s">
        <v>498</v>
      </c>
      <c r="C94" s="85" t="s">
        <v>15</v>
      </c>
      <c r="D94" s="85" t="s">
        <v>4</v>
      </c>
      <c r="E94" s="84">
        <f t="shared" si="4"/>
        <v>8760</v>
      </c>
      <c r="F94" s="44">
        <f>HLOOKUP(D94,'Emission Factor Methodology'!$B$6:$I$7,2,0)</f>
        <v>0.02</v>
      </c>
      <c r="G94" s="43">
        <f>IFERROR(VLOOKUP(C94,'Emission Factor Methodology'!$A$11:$I$21,MATCH(D94,'Emission Factor Methodology'!$A$11:$I$11,0),0),0)</f>
        <v>0.00050000000000000001</v>
      </c>
      <c r="H94" s="44">
        <f>IFERROR((1-VLOOKUP(C94,'Emission Factor Methodology'!$A$25:$I$34,MATCH(D94,'Emission Factor Methodology'!$A$25:$I$25,0),0)),0)</f>
        <v>0.030000000000000027</v>
      </c>
      <c r="I94" s="43">
        <f t="shared" si="5"/>
        <v>0.0026280000000000027</v>
      </c>
    </row>
    <row r="95" spans="1:9" ht="15">
      <c r="A95" s="3">
        <f t="shared" si="3"/>
        <v>14092</v>
      </c>
      <c r="B95" s="5" t="s">
        <v>528</v>
      </c>
      <c r="C95" s="85" t="s">
        <v>15</v>
      </c>
      <c r="D95" s="85" t="s">
        <v>4</v>
      </c>
      <c r="E95" s="84">
        <f t="shared" si="4"/>
        <v>8760</v>
      </c>
      <c r="F95" s="44">
        <f>HLOOKUP(D95,'Emission Factor Methodology'!$B$6:$I$7,2,0)</f>
        <v>0.02</v>
      </c>
      <c r="G95" s="43">
        <f>IFERROR(VLOOKUP(C95,'Emission Factor Methodology'!$A$11:$I$21,MATCH(D95,'Emission Factor Methodology'!$A$11:$I$11,0),0),0)</f>
        <v>0.00050000000000000001</v>
      </c>
      <c r="H95" s="44">
        <f>IFERROR((1-VLOOKUP(C95,'Emission Factor Methodology'!$A$25:$I$34,MATCH(D95,'Emission Factor Methodology'!$A$25:$I$25,0),0)),0)</f>
        <v>0.030000000000000027</v>
      </c>
      <c r="I95" s="43">
        <f t="shared" si="5"/>
        <v>0.0026280000000000027</v>
      </c>
    </row>
    <row r="96" spans="1:9" ht="15">
      <c r="A96" s="3">
        <f t="shared" si="3"/>
        <v>14093</v>
      </c>
      <c r="B96" s="5" t="s">
        <v>498</v>
      </c>
      <c r="C96" s="85" t="s">
        <v>15</v>
      </c>
      <c r="D96" s="85" t="s">
        <v>4</v>
      </c>
      <c r="E96" s="84">
        <f t="shared" si="4"/>
        <v>8760</v>
      </c>
      <c r="F96" s="44">
        <f>HLOOKUP(D96,'Emission Factor Methodology'!$B$6:$I$7,2,0)</f>
        <v>0.02</v>
      </c>
      <c r="G96" s="43">
        <f>IFERROR(VLOOKUP(C96,'Emission Factor Methodology'!$A$11:$I$21,MATCH(D96,'Emission Factor Methodology'!$A$11:$I$11,0),0),0)</f>
        <v>0.00050000000000000001</v>
      </c>
      <c r="H96" s="44">
        <f>IFERROR((1-VLOOKUP(C96,'Emission Factor Methodology'!$A$25:$I$34,MATCH(D96,'Emission Factor Methodology'!$A$25:$I$25,0),0)),0)</f>
        <v>0.030000000000000027</v>
      </c>
      <c r="I96" s="43">
        <f t="shared" si="5"/>
        <v>0.0026280000000000027</v>
      </c>
    </row>
    <row r="97" spans="1:9" ht="15">
      <c r="A97" s="3">
        <f t="shared" si="3"/>
        <v>14094</v>
      </c>
      <c r="B97" s="5" t="s">
        <v>498</v>
      </c>
      <c r="C97" s="85" t="s">
        <v>15</v>
      </c>
      <c r="D97" s="85" t="s">
        <v>4</v>
      </c>
      <c r="E97" s="84">
        <f t="shared" si="4"/>
        <v>8760</v>
      </c>
      <c r="F97" s="44">
        <f>HLOOKUP(D97,'Emission Factor Methodology'!$B$6:$I$7,2,0)</f>
        <v>0.02</v>
      </c>
      <c r="G97" s="43">
        <f>IFERROR(VLOOKUP(C97,'Emission Factor Methodology'!$A$11:$I$21,MATCH(D97,'Emission Factor Methodology'!$A$11:$I$11,0),0),0)</f>
        <v>0.00050000000000000001</v>
      </c>
      <c r="H97" s="44">
        <f>IFERROR((1-VLOOKUP(C97,'Emission Factor Methodology'!$A$25:$I$34,MATCH(D97,'Emission Factor Methodology'!$A$25:$I$25,0),0)),0)</f>
        <v>0.030000000000000027</v>
      </c>
      <c r="I97" s="43">
        <f t="shared" si="5"/>
        <v>0.0026280000000000027</v>
      </c>
    </row>
    <row r="98" spans="1:9" ht="15">
      <c r="A98" s="3">
        <f t="shared" si="3"/>
        <v>14095</v>
      </c>
      <c r="B98" s="5" t="s">
        <v>529</v>
      </c>
      <c r="C98" s="85" t="s">
        <v>15</v>
      </c>
      <c r="D98" s="85" t="s">
        <v>4</v>
      </c>
      <c r="E98" s="84">
        <f t="shared" si="4"/>
        <v>8760</v>
      </c>
      <c r="F98" s="44">
        <f>HLOOKUP(D98,'Emission Factor Methodology'!$B$6:$I$7,2,0)</f>
        <v>0.02</v>
      </c>
      <c r="G98" s="43">
        <f>IFERROR(VLOOKUP(C98,'Emission Factor Methodology'!$A$11:$I$21,MATCH(D98,'Emission Factor Methodology'!$A$11:$I$11,0),0),0)</f>
        <v>0.00050000000000000001</v>
      </c>
      <c r="H98" s="44">
        <f>IFERROR((1-VLOOKUP(C98,'Emission Factor Methodology'!$A$25:$I$34,MATCH(D98,'Emission Factor Methodology'!$A$25:$I$25,0),0)),0)</f>
        <v>0.030000000000000027</v>
      </c>
      <c r="I98" s="43">
        <f t="shared" si="5"/>
        <v>0.0026280000000000027</v>
      </c>
    </row>
    <row r="99" spans="1:9" ht="15">
      <c r="A99" s="3">
        <f t="shared" si="3"/>
        <v>14096</v>
      </c>
      <c r="B99" s="5" t="s">
        <v>498</v>
      </c>
      <c r="C99" s="85" t="s">
        <v>15</v>
      </c>
      <c r="D99" s="85" t="s">
        <v>4</v>
      </c>
      <c r="E99" s="84">
        <f t="shared" si="4"/>
        <v>8760</v>
      </c>
      <c r="F99" s="44">
        <f>HLOOKUP(D99,'Emission Factor Methodology'!$B$6:$I$7,2,0)</f>
        <v>0.02</v>
      </c>
      <c r="G99" s="43">
        <f>IFERROR(VLOOKUP(C99,'Emission Factor Methodology'!$A$11:$I$21,MATCH(D99,'Emission Factor Methodology'!$A$11:$I$11,0),0),0)</f>
        <v>0.00050000000000000001</v>
      </c>
      <c r="H99" s="44">
        <f>IFERROR((1-VLOOKUP(C99,'Emission Factor Methodology'!$A$25:$I$34,MATCH(D99,'Emission Factor Methodology'!$A$25:$I$25,0),0)),0)</f>
        <v>0.030000000000000027</v>
      </c>
      <c r="I99" s="43">
        <f t="shared" si="5"/>
        <v>0.0026280000000000027</v>
      </c>
    </row>
    <row r="100" spans="1:9" ht="15">
      <c r="A100" s="3">
        <f t="shared" si="3"/>
        <v>14097</v>
      </c>
      <c r="B100" s="5" t="s">
        <v>101</v>
      </c>
      <c r="C100" s="85" t="s">
        <v>15</v>
      </c>
      <c r="D100" s="85" t="s">
        <v>4</v>
      </c>
      <c r="E100" s="84">
        <f t="shared" si="4"/>
        <v>8760</v>
      </c>
      <c r="F100" s="44">
        <f>HLOOKUP(D100,'Emission Factor Methodology'!$B$6:$I$7,2,0)</f>
        <v>0.02</v>
      </c>
      <c r="G100" s="43">
        <f>IFERROR(VLOOKUP(C100,'Emission Factor Methodology'!$A$11:$I$21,MATCH(D100,'Emission Factor Methodology'!$A$11:$I$11,0),0),0)</f>
        <v>0.00050000000000000001</v>
      </c>
      <c r="H100" s="44">
        <f>IFERROR((1-VLOOKUP(C100,'Emission Factor Methodology'!$A$25:$I$34,MATCH(D100,'Emission Factor Methodology'!$A$25:$I$25,0),0)),0)</f>
        <v>0.030000000000000027</v>
      </c>
      <c r="I100" s="43">
        <f t="shared" si="5"/>
        <v>0.0026280000000000027</v>
      </c>
    </row>
    <row r="101" spans="1:9" ht="15">
      <c r="A101" s="3">
        <f t="shared" si="3"/>
        <v>14098</v>
      </c>
      <c r="B101" s="5" t="s">
        <v>530</v>
      </c>
      <c r="C101" s="85" t="s">
        <v>15</v>
      </c>
      <c r="D101" s="85" t="s">
        <v>4</v>
      </c>
      <c r="E101" s="84">
        <f t="shared" si="4"/>
        <v>8760</v>
      </c>
      <c r="F101" s="44">
        <f>HLOOKUP(D101,'Emission Factor Methodology'!$B$6:$I$7,2,0)</f>
        <v>0.02</v>
      </c>
      <c r="G101" s="43">
        <f>IFERROR(VLOOKUP(C101,'Emission Factor Methodology'!$A$11:$I$21,MATCH(D101,'Emission Factor Methodology'!$A$11:$I$11,0),0),0)</f>
        <v>0.00050000000000000001</v>
      </c>
      <c r="H101" s="44">
        <f>IFERROR((1-VLOOKUP(C101,'Emission Factor Methodology'!$A$25:$I$34,MATCH(D101,'Emission Factor Methodology'!$A$25:$I$25,0),0)),0)</f>
        <v>0.030000000000000027</v>
      </c>
      <c r="I101" s="43">
        <f t="shared" si="5"/>
        <v>0.0026280000000000027</v>
      </c>
    </row>
    <row r="102" spans="1:9" ht="15">
      <c r="A102" s="3">
        <f t="shared" si="3"/>
        <v>14099</v>
      </c>
      <c r="B102" s="5" t="s">
        <v>531</v>
      </c>
      <c r="C102" s="85" t="s">
        <v>15</v>
      </c>
      <c r="D102" s="85" t="s">
        <v>4</v>
      </c>
      <c r="E102" s="84">
        <f t="shared" si="4"/>
        <v>8760</v>
      </c>
      <c r="F102" s="44">
        <f>HLOOKUP(D102,'Emission Factor Methodology'!$B$6:$I$7,2,0)</f>
        <v>0.02</v>
      </c>
      <c r="G102" s="43">
        <f>IFERROR(VLOOKUP(C102,'Emission Factor Methodology'!$A$11:$I$21,MATCH(D102,'Emission Factor Methodology'!$A$11:$I$11,0),0),0)</f>
        <v>0.00050000000000000001</v>
      </c>
      <c r="H102" s="44">
        <f>IFERROR((1-VLOOKUP(C102,'Emission Factor Methodology'!$A$25:$I$34,MATCH(D102,'Emission Factor Methodology'!$A$25:$I$25,0),0)),0)</f>
        <v>0.030000000000000027</v>
      </c>
      <c r="I102" s="43">
        <f t="shared" si="5"/>
        <v>0.0026280000000000027</v>
      </c>
    </row>
    <row r="103" spans="1:9" ht="15">
      <c r="A103" s="3">
        <f t="shared" si="3"/>
        <v>14100</v>
      </c>
      <c r="B103" s="5" t="s">
        <v>531</v>
      </c>
      <c r="C103" s="85" t="s">
        <v>15</v>
      </c>
      <c r="D103" s="85" t="s">
        <v>4</v>
      </c>
      <c r="E103" s="84">
        <f t="shared" si="4"/>
        <v>8760</v>
      </c>
      <c r="F103" s="44">
        <f>HLOOKUP(D103,'Emission Factor Methodology'!$B$6:$I$7,2,0)</f>
        <v>0.02</v>
      </c>
      <c r="G103" s="43">
        <f>IFERROR(VLOOKUP(C103,'Emission Factor Methodology'!$A$11:$I$21,MATCH(D103,'Emission Factor Methodology'!$A$11:$I$11,0),0),0)</f>
        <v>0.00050000000000000001</v>
      </c>
      <c r="H103" s="44">
        <f>IFERROR((1-VLOOKUP(C103,'Emission Factor Methodology'!$A$25:$I$34,MATCH(D103,'Emission Factor Methodology'!$A$25:$I$25,0),0)),0)</f>
        <v>0.030000000000000027</v>
      </c>
      <c r="I103" s="43">
        <f t="shared" si="5"/>
        <v>0.0026280000000000027</v>
      </c>
    </row>
    <row r="104" spans="1:9" ht="15">
      <c r="A104" s="3">
        <f t="shared" si="3"/>
        <v>14101</v>
      </c>
      <c r="B104" s="5" t="s">
        <v>532</v>
      </c>
      <c r="C104" s="85" t="s">
        <v>15</v>
      </c>
      <c r="D104" s="85" t="s">
        <v>3</v>
      </c>
      <c r="E104" s="84">
        <f t="shared" si="4"/>
        <v>8760</v>
      </c>
      <c r="F104" s="44">
        <f>HLOOKUP(D104,'Emission Factor Methodology'!$B$6:$I$7,2,0)</f>
        <v>1</v>
      </c>
      <c r="G104" s="43">
        <f>IFERROR(VLOOKUP(C104,'Emission Factor Methodology'!$A$11:$I$21,MATCH(D104,'Emission Factor Methodology'!$A$11:$I$11,0),0),0)</f>
        <v>0.00050000000000000001</v>
      </c>
      <c r="H104" s="44">
        <f>IFERROR((1-VLOOKUP(C104,'Emission Factor Methodology'!$A$25:$I$34,MATCH(D104,'Emission Factor Methodology'!$A$25:$I$25,0),0)),0)</f>
        <v>0.030000000000000027</v>
      </c>
      <c r="I104" s="43">
        <f t="shared" si="5"/>
        <v>0.1314000000000001</v>
      </c>
    </row>
    <row r="105" spans="1:9" ht="15">
      <c r="A105" s="3">
        <f t="shared" si="3"/>
        <v>14102</v>
      </c>
      <c r="B105" s="5" t="s">
        <v>533</v>
      </c>
      <c r="C105" s="85" t="s">
        <v>15</v>
      </c>
      <c r="D105" s="85" t="s">
        <v>3</v>
      </c>
      <c r="E105" s="84">
        <f t="shared" si="4"/>
        <v>8760</v>
      </c>
      <c r="F105" s="44">
        <f>HLOOKUP(D105,'Emission Factor Methodology'!$B$6:$I$7,2,0)</f>
        <v>1</v>
      </c>
      <c r="G105" s="43">
        <f>IFERROR(VLOOKUP(C105,'Emission Factor Methodology'!$A$11:$I$21,MATCH(D105,'Emission Factor Methodology'!$A$11:$I$11,0),0),0)</f>
        <v>0.00050000000000000001</v>
      </c>
      <c r="H105" s="44">
        <f>IFERROR((1-VLOOKUP(C105,'Emission Factor Methodology'!$A$25:$I$34,MATCH(D105,'Emission Factor Methodology'!$A$25:$I$25,0),0)),0)</f>
        <v>0.030000000000000027</v>
      </c>
      <c r="I105" s="43">
        <f t="shared" si="5"/>
        <v>0.1314000000000001</v>
      </c>
    </row>
    <row r="106" spans="1:9" ht="15">
      <c r="A106" s="3">
        <f t="shared" si="3"/>
        <v>14103</v>
      </c>
      <c r="B106" s="5" t="s">
        <v>58</v>
      </c>
      <c r="C106" s="85" t="s">
        <v>15</v>
      </c>
      <c r="D106" s="85" t="s">
        <v>3</v>
      </c>
      <c r="E106" s="84">
        <f t="shared" si="4"/>
        <v>8760</v>
      </c>
      <c r="F106" s="44">
        <f>HLOOKUP(D106,'Emission Factor Methodology'!$B$6:$I$7,2,0)</f>
        <v>1</v>
      </c>
      <c r="G106" s="43">
        <f>IFERROR(VLOOKUP(C106,'Emission Factor Methodology'!$A$11:$I$21,MATCH(D106,'Emission Factor Methodology'!$A$11:$I$11,0),0),0)</f>
        <v>0.00050000000000000001</v>
      </c>
      <c r="H106" s="44">
        <f>IFERROR((1-VLOOKUP(C106,'Emission Factor Methodology'!$A$25:$I$34,MATCH(D106,'Emission Factor Methodology'!$A$25:$I$25,0),0)),0)</f>
        <v>0.030000000000000027</v>
      </c>
      <c r="I106" s="43">
        <f t="shared" si="5"/>
        <v>0.1314000000000001</v>
      </c>
    </row>
    <row r="107" spans="1:9" ht="15">
      <c r="A107" s="3">
        <f t="shared" si="3"/>
        <v>14104</v>
      </c>
      <c r="B107" s="5" t="s">
        <v>524</v>
      </c>
      <c r="C107" s="85" t="s">
        <v>12</v>
      </c>
      <c r="D107" s="85" t="s">
        <v>3</v>
      </c>
      <c r="E107" s="84">
        <f t="shared" si="4"/>
        <v>8760</v>
      </c>
      <c r="F107" s="44">
        <f>HLOOKUP(D107,'Emission Factor Methodology'!$B$6:$I$7,2,0)</f>
        <v>1</v>
      </c>
      <c r="G107" s="43">
        <f>IFERROR(VLOOKUP(C107,'Emission Factor Methodology'!$A$11:$I$21,MATCH(D107,'Emission Factor Methodology'!$A$11:$I$11,0),0),0)</f>
        <v>0.0088999999999999999</v>
      </c>
      <c r="H107" s="44">
        <f>IFERROR((1-VLOOKUP(C107,'Emission Factor Methodology'!$A$25:$I$34,MATCH(D107,'Emission Factor Methodology'!$A$25:$I$25,0),0)),0)</f>
        <v>0.030000000000000027</v>
      </c>
      <c r="I107" s="43">
        <f t="shared" si="5"/>
        <v>2.3389200000000021</v>
      </c>
    </row>
    <row r="108" spans="1:9" ht="15">
      <c r="A108" s="3">
        <f t="shared" si="3"/>
        <v>14105</v>
      </c>
      <c r="B108" s="5" t="s">
        <v>106</v>
      </c>
      <c r="C108" s="85" t="s">
        <v>15</v>
      </c>
      <c r="D108" s="85" t="s">
        <v>3</v>
      </c>
      <c r="E108" s="84">
        <f t="shared" si="4"/>
        <v>8760</v>
      </c>
      <c r="F108" s="44">
        <f>HLOOKUP(D108,'Emission Factor Methodology'!$B$6:$I$7,2,0)</f>
        <v>1</v>
      </c>
      <c r="G108" s="43">
        <f>IFERROR(VLOOKUP(C108,'Emission Factor Methodology'!$A$11:$I$21,MATCH(D108,'Emission Factor Methodology'!$A$11:$I$11,0),0),0)</f>
        <v>0.00050000000000000001</v>
      </c>
      <c r="H108" s="44">
        <f>IFERROR((1-VLOOKUP(C108,'Emission Factor Methodology'!$A$25:$I$34,MATCH(D108,'Emission Factor Methodology'!$A$25:$I$25,0),0)),0)</f>
        <v>0.030000000000000027</v>
      </c>
      <c r="I108" s="43">
        <f t="shared" si="5"/>
        <v>0.1314000000000001</v>
      </c>
    </row>
    <row r="109" spans="1:9" ht="15">
      <c r="A109" s="3">
        <f t="shared" si="3"/>
        <v>14106</v>
      </c>
      <c r="B109" s="5" t="s">
        <v>103</v>
      </c>
      <c r="C109" s="85" t="s">
        <v>12</v>
      </c>
      <c r="D109" s="85" t="s">
        <v>3</v>
      </c>
      <c r="E109" s="84">
        <f t="shared" si="4"/>
        <v>8760</v>
      </c>
      <c r="F109" s="44">
        <f>HLOOKUP(D109,'Emission Factor Methodology'!$B$6:$I$7,2,0)</f>
        <v>1</v>
      </c>
      <c r="G109" s="43">
        <f>IFERROR(VLOOKUP(C109,'Emission Factor Methodology'!$A$11:$I$21,MATCH(D109,'Emission Factor Methodology'!$A$11:$I$11,0),0),0)</f>
        <v>0.0088999999999999999</v>
      </c>
      <c r="H109" s="44">
        <f>IFERROR((1-VLOOKUP(C109,'Emission Factor Methodology'!$A$25:$I$34,MATCH(D109,'Emission Factor Methodology'!$A$25:$I$25,0),0)),0)</f>
        <v>0.030000000000000027</v>
      </c>
      <c r="I109" s="43">
        <f t="shared" si="5"/>
        <v>2.3389200000000021</v>
      </c>
    </row>
    <row r="110" spans="1:9" ht="15">
      <c r="A110" s="3">
        <f t="shared" si="3"/>
        <v>14107</v>
      </c>
      <c r="B110" s="5" t="s">
        <v>106</v>
      </c>
      <c r="C110" s="85" t="s">
        <v>15</v>
      </c>
      <c r="D110" s="85" t="s">
        <v>3</v>
      </c>
      <c r="E110" s="84">
        <f t="shared" si="4"/>
        <v>8760</v>
      </c>
      <c r="F110" s="44">
        <f>HLOOKUP(D110,'Emission Factor Methodology'!$B$6:$I$7,2,0)</f>
        <v>1</v>
      </c>
      <c r="G110" s="43">
        <f>IFERROR(VLOOKUP(C110,'Emission Factor Methodology'!$A$11:$I$21,MATCH(D110,'Emission Factor Methodology'!$A$11:$I$11,0),0),0)</f>
        <v>0.00050000000000000001</v>
      </c>
      <c r="H110" s="44">
        <f>IFERROR((1-VLOOKUP(C110,'Emission Factor Methodology'!$A$25:$I$34,MATCH(D110,'Emission Factor Methodology'!$A$25:$I$25,0),0)),0)</f>
        <v>0.030000000000000027</v>
      </c>
      <c r="I110" s="43">
        <f t="shared" si="5"/>
        <v>0.1314000000000001</v>
      </c>
    </row>
    <row r="111" spans="1:9" ht="15">
      <c r="A111" s="3">
        <f t="shared" si="3"/>
        <v>14108</v>
      </c>
      <c r="B111" s="5" t="s">
        <v>534</v>
      </c>
      <c r="C111" s="85" t="s">
        <v>15</v>
      </c>
      <c r="D111" s="85" t="s">
        <v>3</v>
      </c>
      <c r="E111" s="84">
        <f t="shared" si="4"/>
        <v>8760</v>
      </c>
      <c r="F111" s="44">
        <f>HLOOKUP(D111,'Emission Factor Methodology'!$B$6:$I$7,2,0)</f>
        <v>1</v>
      </c>
      <c r="G111" s="43">
        <f>IFERROR(VLOOKUP(C111,'Emission Factor Methodology'!$A$11:$I$21,MATCH(D111,'Emission Factor Methodology'!$A$11:$I$11,0),0),0)</f>
        <v>0.00050000000000000001</v>
      </c>
      <c r="H111" s="44">
        <f>IFERROR((1-VLOOKUP(C111,'Emission Factor Methodology'!$A$25:$I$34,MATCH(D111,'Emission Factor Methodology'!$A$25:$I$25,0),0)),0)</f>
        <v>0.030000000000000027</v>
      </c>
      <c r="I111" s="43">
        <f t="shared" si="5"/>
        <v>0.1314000000000001</v>
      </c>
    </row>
    <row r="112" spans="1:9" ht="15">
      <c r="A112" s="3">
        <f t="shared" si="3"/>
        <v>14109</v>
      </c>
      <c r="B112" s="5" t="s">
        <v>535</v>
      </c>
      <c r="C112" s="85" t="s">
        <v>15</v>
      </c>
      <c r="D112" s="85" t="s">
        <v>3</v>
      </c>
      <c r="E112" s="84">
        <f t="shared" si="4"/>
        <v>8760</v>
      </c>
      <c r="F112" s="44">
        <f>HLOOKUP(D112,'Emission Factor Methodology'!$B$6:$I$7,2,0)</f>
        <v>1</v>
      </c>
      <c r="G112" s="43">
        <f>IFERROR(VLOOKUP(C112,'Emission Factor Methodology'!$A$11:$I$21,MATCH(D112,'Emission Factor Methodology'!$A$11:$I$11,0),0),0)</f>
        <v>0.00050000000000000001</v>
      </c>
      <c r="H112" s="44">
        <f>IFERROR((1-VLOOKUP(C112,'Emission Factor Methodology'!$A$25:$I$34,MATCH(D112,'Emission Factor Methodology'!$A$25:$I$25,0),0)),0)</f>
        <v>0.030000000000000027</v>
      </c>
      <c r="I112" s="43">
        <f t="shared" si="5"/>
        <v>0.1314000000000001</v>
      </c>
    </row>
    <row r="113" spans="1:9" ht="15">
      <c r="A113" s="3">
        <f t="shared" si="3"/>
        <v>14110</v>
      </c>
      <c r="B113" s="5" t="s">
        <v>498</v>
      </c>
      <c r="C113" s="85" t="s">
        <v>15</v>
      </c>
      <c r="D113" s="85" t="s">
        <v>3</v>
      </c>
      <c r="E113" s="84">
        <f t="shared" si="4"/>
        <v>8760</v>
      </c>
      <c r="F113" s="44">
        <f>HLOOKUP(D113,'Emission Factor Methodology'!$B$6:$I$7,2,0)</f>
        <v>1</v>
      </c>
      <c r="G113" s="43">
        <f>IFERROR(VLOOKUP(C113,'Emission Factor Methodology'!$A$11:$I$21,MATCH(D113,'Emission Factor Methodology'!$A$11:$I$11,0),0),0)</f>
        <v>0.00050000000000000001</v>
      </c>
      <c r="H113" s="44">
        <f>IFERROR((1-VLOOKUP(C113,'Emission Factor Methodology'!$A$25:$I$34,MATCH(D113,'Emission Factor Methodology'!$A$25:$I$25,0),0)),0)</f>
        <v>0.030000000000000027</v>
      </c>
      <c r="I113" s="43">
        <f t="shared" si="5"/>
        <v>0.1314000000000001</v>
      </c>
    </row>
    <row r="114" spans="1:9" ht="15">
      <c r="A114" s="3">
        <f t="shared" si="3"/>
        <v>14111</v>
      </c>
      <c r="B114" s="5" t="s">
        <v>498</v>
      </c>
      <c r="C114" s="85" t="s">
        <v>15</v>
      </c>
      <c r="D114" s="85" t="s">
        <v>3</v>
      </c>
      <c r="E114" s="84">
        <f t="shared" si="4"/>
        <v>8760</v>
      </c>
      <c r="F114" s="44">
        <f>HLOOKUP(D114,'Emission Factor Methodology'!$B$6:$I$7,2,0)</f>
        <v>1</v>
      </c>
      <c r="G114" s="43">
        <f>IFERROR(VLOOKUP(C114,'Emission Factor Methodology'!$A$11:$I$21,MATCH(D114,'Emission Factor Methodology'!$A$11:$I$11,0),0),0)</f>
        <v>0.00050000000000000001</v>
      </c>
      <c r="H114" s="44">
        <f>IFERROR((1-VLOOKUP(C114,'Emission Factor Methodology'!$A$25:$I$34,MATCH(D114,'Emission Factor Methodology'!$A$25:$I$25,0),0)),0)</f>
        <v>0.030000000000000027</v>
      </c>
      <c r="I114" s="43">
        <f t="shared" si="5"/>
        <v>0.1314000000000001</v>
      </c>
    </row>
    <row r="115" spans="1:9" ht="15">
      <c r="A115" s="3">
        <f t="shared" si="3"/>
        <v>14112</v>
      </c>
      <c r="B115" s="5" t="s">
        <v>106</v>
      </c>
      <c r="C115" s="85" t="s">
        <v>15</v>
      </c>
      <c r="D115" s="85" t="s">
        <v>3</v>
      </c>
      <c r="E115" s="84">
        <f t="shared" si="4"/>
        <v>8760</v>
      </c>
      <c r="F115" s="44">
        <f>HLOOKUP(D115,'Emission Factor Methodology'!$B$6:$I$7,2,0)</f>
        <v>1</v>
      </c>
      <c r="G115" s="43">
        <f>IFERROR(VLOOKUP(C115,'Emission Factor Methodology'!$A$11:$I$21,MATCH(D115,'Emission Factor Methodology'!$A$11:$I$11,0),0),0)</f>
        <v>0.00050000000000000001</v>
      </c>
      <c r="H115" s="44">
        <f>IFERROR((1-VLOOKUP(C115,'Emission Factor Methodology'!$A$25:$I$34,MATCH(D115,'Emission Factor Methodology'!$A$25:$I$25,0),0)),0)</f>
        <v>0.030000000000000027</v>
      </c>
      <c r="I115" s="43">
        <f t="shared" si="5"/>
        <v>0.1314000000000001</v>
      </c>
    </row>
    <row r="116" spans="1:9" ht="15">
      <c r="A116" s="3">
        <f t="shared" si="3"/>
        <v>14113</v>
      </c>
      <c r="B116" s="5" t="s">
        <v>103</v>
      </c>
      <c r="C116" s="85" t="s">
        <v>12</v>
      </c>
      <c r="D116" s="85" t="s">
        <v>3</v>
      </c>
      <c r="E116" s="84">
        <f t="shared" si="4"/>
        <v>8760</v>
      </c>
      <c r="F116" s="44">
        <f>HLOOKUP(D116,'Emission Factor Methodology'!$B$6:$I$7,2,0)</f>
        <v>1</v>
      </c>
      <c r="G116" s="43">
        <f>IFERROR(VLOOKUP(C116,'Emission Factor Methodology'!$A$11:$I$21,MATCH(D116,'Emission Factor Methodology'!$A$11:$I$11,0),0),0)</f>
        <v>0.0088999999999999999</v>
      </c>
      <c r="H116" s="44">
        <f>IFERROR((1-VLOOKUP(C116,'Emission Factor Methodology'!$A$25:$I$34,MATCH(D116,'Emission Factor Methodology'!$A$25:$I$25,0),0)),0)</f>
        <v>0.030000000000000027</v>
      </c>
      <c r="I116" s="43">
        <f t="shared" si="5"/>
        <v>2.3389200000000021</v>
      </c>
    </row>
    <row r="117" spans="1:9" ht="15">
      <c r="A117" s="3">
        <f t="shared" si="3"/>
        <v>14114</v>
      </c>
      <c r="B117" s="5" t="s">
        <v>536</v>
      </c>
      <c r="C117" s="85" t="s">
        <v>15</v>
      </c>
      <c r="D117" s="85" t="s">
        <v>3</v>
      </c>
      <c r="E117" s="84">
        <f t="shared" si="4"/>
        <v>8760</v>
      </c>
      <c r="F117" s="44">
        <f>HLOOKUP(D117,'Emission Factor Methodology'!$B$6:$I$7,2,0)</f>
        <v>1</v>
      </c>
      <c r="G117" s="43">
        <f>IFERROR(VLOOKUP(C117,'Emission Factor Methodology'!$A$11:$I$21,MATCH(D117,'Emission Factor Methodology'!$A$11:$I$11,0),0),0)</f>
        <v>0.00050000000000000001</v>
      </c>
      <c r="H117" s="44">
        <f>IFERROR((1-VLOOKUP(C117,'Emission Factor Methodology'!$A$25:$I$34,MATCH(D117,'Emission Factor Methodology'!$A$25:$I$25,0),0)),0)</f>
        <v>0.030000000000000027</v>
      </c>
      <c r="I117" s="43">
        <f t="shared" si="5"/>
        <v>0.1314000000000001</v>
      </c>
    </row>
    <row r="118" spans="1:9" ht="15">
      <c r="A118" s="3">
        <f t="shared" si="3"/>
        <v>14115</v>
      </c>
      <c r="B118" s="5" t="s">
        <v>106</v>
      </c>
      <c r="C118" s="85" t="s">
        <v>15</v>
      </c>
      <c r="D118" s="85" t="s">
        <v>3</v>
      </c>
      <c r="E118" s="84">
        <f t="shared" si="4"/>
        <v>8760</v>
      </c>
      <c r="F118" s="44">
        <f>HLOOKUP(D118,'Emission Factor Methodology'!$B$6:$I$7,2,0)</f>
        <v>1</v>
      </c>
      <c r="G118" s="43">
        <f>IFERROR(VLOOKUP(C118,'Emission Factor Methodology'!$A$11:$I$21,MATCH(D118,'Emission Factor Methodology'!$A$11:$I$11,0),0),0)</f>
        <v>0.00050000000000000001</v>
      </c>
      <c r="H118" s="44">
        <f>IFERROR((1-VLOOKUP(C118,'Emission Factor Methodology'!$A$25:$I$34,MATCH(D118,'Emission Factor Methodology'!$A$25:$I$25,0),0)),0)</f>
        <v>0.030000000000000027</v>
      </c>
      <c r="I118" s="43">
        <f t="shared" si="5"/>
        <v>0.1314000000000001</v>
      </c>
    </row>
    <row r="119" spans="1:9" ht="15">
      <c r="A119" s="3">
        <f t="shared" si="3"/>
        <v>14116</v>
      </c>
      <c r="B119" s="5" t="s">
        <v>537</v>
      </c>
      <c r="C119" s="85" t="s">
        <v>15</v>
      </c>
      <c r="D119" s="85" t="s">
        <v>3</v>
      </c>
      <c r="E119" s="84">
        <f t="shared" si="4"/>
        <v>8760</v>
      </c>
      <c r="F119" s="44">
        <f>HLOOKUP(D119,'Emission Factor Methodology'!$B$6:$I$7,2,0)</f>
        <v>1</v>
      </c>
      <c r="G119" s="43">
        <f>IFERROR(VLOOKUP(C119,'Emission Factor Methodology'!$A$11:$I$21,MATCH(D119,'Emission Factor Methodology'!$A$11:$I$11,0),0),0)</f>
        <v>0.00050000000000000001</v>
      </c>
      <c r="H119" s="44">
        <f>IFERROR((1-VLOOKUP(C119,'Emission Factor Methodology'!$A$25:$I$34,MATCH(D119,'Emission Factor Methodology'!$A$25:$I$25,0),0)),0)</f>
        <v>0.030000000000000027</v>
      </c>
      <c r="I119" s="43">
        <f t="shared" si="5"/>
        <v>0.1314000000000001</v>
      </c>
    </row>
    <row r="120" spans="1:9" ht="15">
      <c r="A120" s="3">
        <f t="shared" si="3"/>
        <v>14117</v>
      </c>
      <c r="B120" s="5" t="s">
        <v>58</v>
      </c>
      <c r="C120" s="85" t="s">
        <v>15</v>
      </c>
      <c r="D120" s="85" t="s">
        <v>3</v>
      </c>
      <c r="E120" s="84">
        <f t="shared" si="4"/>
        <v>8760</v>
      </c>
      <c r="F120" s="44">
        <f>HLOOKUP(D120,'Emission Factor Methodology'!$B$6:$I$7,2,0)</f>
        <v>1</v>
      </c>
      <c r="G120" s="43">
        <f>IFERROR(VLOOKUP(C120,'Emission Factor Methodology'!$A$11:$I$21,MATCH(D120,'Emission Factor Methodology'!$A$11:$I$11,0),0),0)</f>
        <v>0.00050000000000000001</v>
      </c>
      <c r="H120" s="44">
        <f>IFERROR((1-VLOOKUP(C120,'Emission Factor Methodology'!$A$25:$I$34,MATCH(D120,'Emission Factor Methodology'!$A$25:$I$25,0),0)),0)</f>
        <v>0.030000000000000027</v>
      </c>
      <c r="I120" s="43">
        <f t="shared" si="5"/>
        <v>0.1314000000000001</v>
      </c>
    </row>
    <row r="121" spans="1:9" ht="15">
      <c r="A121" s="3">
        <f t="shared" si="3"/>
        <v>14118</v>
      </c>
      <c r="B121" s="5" t="s">
        <v>103</v>
      </c>
      <c r="C121" s="85" t="s">
        <v>12</v>
      </c>
      <c r="D121" s="85" t="s">
        <v>3</v>
      </c>
      <c r="E121" s="84">
        <f t="shared" si="4"/>
        <v>8760</v>
      </c>
      <c r="F121" s="44">
        <f>HLOOKUP(D121,'Emission Factor Methodology'!$B$6:$I$7,2,0)</f>
        <v>1</v>
      </c>
      <c r="G121" s="43">
        <f>IFERROR(VLOOKUP(C121,'Emission Factor Methodology'!$A$11:$I$21,MATCH(D121,'Emission Factor Methodology'!$A$11:$I$11,0),0),0)</f>
        <v>0.0088999999999999999</v>
      </c>
      <c r="H121" s="44">
        <f>IFERROR((1-VLOOKUP(C121,'Emission Factor Methodology'!$A$25:$I$34,MATCH(D121,'Emission Factor Methodology'!$A$25:$I$25,0),0)),0)</f>
        <v>0.030000000000000027</v>
      </c>
      <c r="I121" s="43">
        <f t="shared" si="5"/>
        <v>2.3389200000000021</v>
      </c>
    </row>
    <row r="122" spans="1:9" ht="15">
      <c r="A122" s="3">
        <f t="shared" si="3"/>
        <v>14119</v>
      </c>
      <c r="B122" s="5" t="s">
        <v>58</v>
      </c>
      <c r="C122" s="85" t="s">
        <v>15</v>
      </c>
      <c r="D122" s="85" t="s">
        <v>3</v>
      </c>
      <c r="E122" s="84">
        <f t="shared" si="4"/>
        <v>8760</v>
      </c>
      <c r="F122" s="44">
        <f>HLOOKUP(D122,'Emission Factor Methodology'!$B$6:$I$7,2,0)</f>
        <v>1</v>
      </c>
      <c r="G122" s="43">
        <f>IFERROR(VLOOKUP(C122,'Emission Factor Methodology'!$A$11:$I$21,MATCH(D122,'Emission Factor Methodology'!$A$11:$I$11,0),0),0)</f>
        <v>0.00050000000000000001</v>
      </c>
      <c r="H122" s="44">
        <f>IFERROR((1-VLOOKUP(C122,'Emission Factor Methodology'!$A$25:$I$34,MATCH(D122,'Emission Factor Methodology'!$A$25:$I$25,0),0)),0)</f>
        <v>0.030000000000000027</v>
      </c>
      <c r="I122" s="43">
        <f t="shared" si="5"/>
        <v>0.1314000000000001</v>
      </c>
    </row>
    <row r="123" spans="1:9" ht="15">
      <c r="A123" s="3">
        <f t="shared" si="3"/>
        <v>14120</v>
      </c>
      <c r="B123" s="5" t="s">
        <v>538</v>
      </c>
      <c r="C123" s="85" t="s">
        <v>15</v>
      </c>
      <c r="D123" s="85" t="s">
        <v>3</v>
      </c>
      <c r="E123" s="84">
        <f t="shared" si="4"/>
        <v>8760</v>
      </c>
      <c r="F123" s="44">
        <f>HLOOKUP(D123,'Emission Factor Methodology'!$B$6:$I$7,2,0)</f>
        <v>1</v>
      </c>
      <c r="G123" s="43">
        <f>IFERROR(VLOOKUP(C123,'Emission Factor Methodology'!$A$11:$I$21,MATCH(D123,'Emission Factor Methodology'!$A$11:$I$11,0),0),0)</f>
        <v>0.00050000000000000001</v>
      </c>
      <c r="H123" s="44">
        <f>IFERROR((1-VLOOKUP(C123,'Emission Factor Methodology'!$A$25:$I$34,MATCH(D123,'Emission Factor Methodology'!$A$25:$I$25,0),0)),0)</f>
        <v>0.030000000000000027</v>
      </c>
      <c r="I123" s="43">
        <f t="shared" si="5"/>
        <v>0.1314000000000001</v>
      </c>
    </row>
    <row r="124" spans="1:9" ht="15">
      <c r="A124" s="3">
        <f t="shared" si="3"/>
        <v>14121</v>
      </c>
      <c r="B124" s="5" t="s">
        <v>103</v>
      </c>
      <c r="C124" s="85" t="s">
        <v>12</v>
      </c>
      <c r="D124" s="85" t="s">
        <v>3</v>
      </c>
      <c r="E124" s="84">
        <f t="shared" si="4"/>
        <v>8760</v>
      </c>
      <c r="F124" s="44">
        <f>HLOOKUP(D124,'Emission Factor Methodology'!$B$6:$I$7,2,0)</f>
        <v>1</v>
      </c>
      <c r="G124" s="43">
        <f>IFERROR(VLOOKUP(C124,'Emission Factor Methodology'!$A$11:$I$21,MATCH(D124,'Emission Factor Methodology'!$A$11:$I$11,0),0),0)</f>
        <v>0.0088999999999999999</v>
      </c>
      <c r="H124" s="44">
        <f>IFERROR((1-VLOOKUP(C124,'Emission Factor Methodology'!$A$25:$I$34,MATCH(D124,'Emission Factor Methodology'!$A$25:$I$25,0),0)),0)</f>
        <v>0.030000000000000027</v>
      </c>
      <c r="I124" s="43">
        <f t="shared" si="5"/>
        <v>2.3389200000000021</v>
      </c>
    </row>
    <row r="125" spans="1:9" ht="15">
      <c r="A125" s="3">
        <f t="shared" si="3"/>
        <v>14122</v>
      </c>
      <c r="B125" s="5" t="s">
        <v>538</v>
      </c>
      <c r="C125" s="85" t="s">
        <v>15</v>
      </c>
      <c r="D125" s="85" t="s">
        <v>3</v>
      </c>
      <c r="E125" s="84">
        <f t="shared" si="4"/>
        <v>8760</v>
      </c>
      <c r="F125" s="44">
        <f>HLOOKUP(D125,'Emission Factor Methodology'!$B$6:$I$7,2,0)</f>
        <v>1</v>
      </c>
      <c r="G125" s="43">
        <f>IFERROR(VLOOKUP(C125,'Emission Factor Methodology'!$A$11:$I$21,MATCH(D125,'Emission Factor Methodology'!$A$11:$I$11,0),0),0)</f>
        <v>0.00050000000000000001</v>
      </c>
      <c r="H125" s="44">
        <f>IFERROR((1-VLOOKUP(C125,'Emission Factor Methodology'!$A$25:$I$34,MATCH(D125,'Emission Factor Methodology'!$A$25:$I$25,0),0)),0)</f>
        <v>0.030000000000000027</v>
      </c>
      <c r="I125" s="43">
        <f t="shared" si="5"/>
        <v>0.1314000000000001</v>
      </c>
    </row>
    <row r="126" spans="1:9" ht="15">
      <c r="A126" s="3">
        <f t="shared" si="3"/>
        <v>14123</v>
      </c>
      <c r="B126" s="5" t="s">
        <v>524</v>
      </c>
      <c r="C126" s="85" t="s">
        <v>12</v>
      </c>
      <c r="D126" s="85" t="s">
        <v>3</v>
      </c>
      <c r="E126" s="84">
        <f t="shared" si="4"/>
        <v>8760</v>
      </c>
      <c r="F126" s="44">
        <f>HLOOKUP(D126,'Emission Factor Methodology'!$B$6:$I$7,2,0)</f>
        <v>1</v>
      </c>
      <c r="G126" s="43">
        <f>IFERROR(VLOOKUP(C126,'Emission Factor Methodology'!$A$11:$I$21,MATCH(D126,'Emission Factor Methodology'!$A$11:$I$11,0),0),0)</f>
        <v>0.0088999999999999999</v>
      </c>
      <c r="H126" s="44">
        <f>IFERROR((1-VLOOKUP(C126,'Emission Factor Methodology'!$A$25:$I$34,MATCH(D126,'Emission Factor Methodology'!$A$25:$I$25,0),0)),0)</f>
        <v>0.030000000000000027</v>
      </c>
      <c r="I126" s="43">
        <f t="shared" si="5"/>
        <v>2.3389200000000021</v>
      </c>
    </row>
    <row r="127" spans="1:9" ht="15">
      <c r="A127" s="3">
        <f t="shared" si="3"/>
        <v>14124</v>
      </c>
      <c r="B127" s="5" t="s">
        <v>539</v>
      </c>
      <c r="C127" s="85" t="s">
        <v>15</v>
      </c>
      <c r="D127" s="85" t="s">
        <v>3</v>
      </c>
      <c r="E127" s="84">
        <f t="shared" si="4"/>
        <v>8760</v>
      </c>
      <c r="F127" s="44">
        <f>HLOOKUP(D127,'Emission Factor Methodology'!$B$6:$I$7,2,0)</f>
        <v>1</v>
      </c>
      <c r="G127" s="43">
        <f>IFERROR(VLOOKUP(C127,'Emission Factor Methodology'!$A$11:$I$21,MATCH(D127,'Emission Factor Methodology'!$A$11:$I$11,0),0),0)</f>
        <v>0.00050000000000000001</v>
      </c>
      <c r="H127" s="44">
        <f>IFERROR((1-VLOOKUP(C127,'Emission Factor Methodology'!$A$25:$I$34,MATCH(D127,'Emission Factor Methodology'!$A$25:$I$25,0),0)),0)</f>
        <v>0.030000000000000027</v>
      </c>
      <c r="I127" s="43">
        <f t="shared" si="5"/>
        <v>0.1314000000000001</v>
      </c>
    </row>
    <row r="128" spans="1:9" ht="15">
      <c r="A128" s="3">
        <f t="shared" si="3"/>
        <v>14125</v>
      </c>
      <c r="B128" s="5" t="s">
        <v>540</v>
      </c>
      <c r="C128" s="85" t="s">
        <v>13</v>
      </c>
      <c r="D128" s="85" t="s">
        <v>3</v>
      </c>
      <c r="E128" s="84">
        <f t="shared" si="4"/>
        <v>8760</v>
      </c>
      <c r="F128" s="44">
        <f>HLOOKUP(D128,'Emission Factor Methodology'!$B$6:$I$7,2,0)</f>
        <v>1</v>
      </c>
      <c r="G128" s="43">
        <f>IFERROR(VLOOKUP(C128,'Emission Factor Methodology'!$A$11:$I$21,MATCH(D128,'Emission Factor Methodology'!$A$11:$I$11,0),0),0)</f>
        <v>0.043900000000000002</v>
      </c>
      <c r="H128" s="44">
        <f>IFERROR((1-VLOOKUP(C128,'Emission Factor Methodology'!$A$25:$I$34,MATCH(D128,'Emission Factor Methodology'!$A$25:$I$25,0),0)),0)</f>
        <v>0.069999999999999951</v>
      </c>
      <c r="I128" s="43">
        <f t="shared" si="5"/>
        <v>26.919479999999982</v>
      </c>
    </row>
    <row r="129" spans="1:9" ht="15">
      <c r="A129" s="3">
        <f t="shared" si="3"/>
        <v>14126</v>
      </c>
      <c r="B129" s="5" t="s">
        <v>280</v>
      </c>
      <c r="C129" s="85" t="s">
        <v>15</v>
      </c>
      <c r="D129" s="85" t="s">
        <v>3</v>
      </c>
      <c r="E129" s="84">
        <f t="shared" si="4"/>
        <v>8760</v>
      </c>
      <c r="F129" s="44">
        <f>HLOOKUP(D129,'Emission Factor Methodology'!$B$6:$I$7,2,0)</f>
        <v>1</v>
      </c>
      <c r="G129" s="43">
        <f>IFERROR(VLOOKUP(C129,'Emission Factor Methodology'!$A$11:$I$21,MATCH(D129,'Emission Factor Methodology'!$A$11:$I$11,0),0),0)</f>
        <v>0.00050000000000000001</v>
      </c>
      <c r="H129" s="44">
        <f>IFERROR((1-VLOOKUP(C129,'Emission Factor Methodology'!$A$25:$I$34,MATCH(D129,'Emission Factor Methodology'!$A$25:$I$25,0),0)),0)</f>
        <v>0.030000000000000027</v>
      </c>
      <c r="I129" s="43">
        <f t="shared" si="5"/>
        <v>0.1314000000000001</v>
      </c>
    </row>
    <row r="130" spans="1:9" ht="15">
      <c r="A130" s="3">
        <f t="shared" si="3"/>
        <v>14127</v>
      </c>
      <c r="B130" s="5" t="s">
        <v>275</v>
      </c>
      <c r="C130" s="85" t="s">
        <v>15</v>
      </c>
      <c r="D130" s="85" t="s">
        <v>3</v>
      </c>
      <c r="E130" s="84">
        <f t="shared" si="4"/>
        <v>8760</v>
      </c>
      <c r="F130" s="44">
        <f>HLOOKUP(D130,'Emission Factor Methodology'!$B$6:$I$7,2,0)</f>
        <v>1</v>
      </c>
      <c r="G130" s="43">
        <f>IFERROR(VLOOKUP(C130,'Emission Factor Methodology'!$A$11:$I$21,MATCH(D130,'Emission Factor Methodology'!$A$11:$I$11,0),0),0)</f>
        <v>0.00050000000000000001</v>
      </c>
      <c r="H130" s="44">
        <f>IFERROR((1-VLOOKUP(C130,'Emission Factor Methodology'!$A$25:$I$34,MATCH(D130,'Emission Factor Methodology'!$A$25:$I$25,0),0)),0)</f>
        <v>0.030000000000000027</v>
      </c>
      <c r="I130" s="43">
        <f t="shared" si="5"/>
        <v>0.1314000000000001</v>
      </c>
    </row>
    <row r="131" spans="1:9" ht="15">
      <c r="A131" s="3">
        <f t="shared" si="3"/>
        <v>14128</v>
      </c>
      <c r="B131" s="5" t="s">
        <v>105</v>
      </c>
      <c r="C131" s="85" t="s">
        <v>12</v>
      </c>
      <c r="D131" s="85" t="s">
        <v>3</v>
      </c>
      <c r="E131" s="84">
        <f t="shared" si="4"/>
        <v>8760</v>
      </c>
      <c r="F131" s="44">
        <f>HLOOKUP(D131,'Emission Factor Methodology'!$B$6:$I$7,2,0)</f>
        <v>1</v>
      </c>
      <c r="G131" s="43">
        <f>IFERROR(VLOOKUP(C131,'Emission Factor Methodology'!$A$11:$I$21,MATCH(D131,'Emission Factor Methodology'!$A$11:$I$11,0),0),0)</f>
        <v>0.0088999999999999999</v>
      </c>
      <c r="H131" s="44">
        <f>IFERROR((1-VLOOKUP(C131,'Emission Factor Methodology'!$A$25:$I$34,MATCH(D131,'Emission Factor Methodology'!$A$25:$I$25,0),0)),0)</f>
        <v>0.030000000000000027</v>
      </c>
      <c r="I131" s="43">
        <f t="shared" si="5"/>
        <v>2.3389200000000021</v>
      </c>
    </row>
    <row r="132" spans="1:9" ht="15">
      <c r="A132" s="3">
        <f t="shared" si="3"/>
        <v>14129</v>
      </c>
      <c r="B132" s="5" t="s">
        <v>103</v>
      </c>
      <c r="C132" s="85" t="s">
        <v>12</v>
      </c>
      <c r="D132" s="85" t="s">
        <v>3</v>
      </c>
      <c r="E132" s="84">
        <f t="shared" si="4"/>
        <v>8760</v>
      </c>
      <c r="F132" s="44">
        <f>HLOOKUP(D132,'Emission Factor Methodology'!$B$6:$I$7,2,0)</f>
        <v>1</v>
      </c>
      <c r="G132" s="43">
        <f>IFERROR(VLOOKUP(C132,'Emission Factor Methodology'!$A$11:$I$21,MATCH(D132,'Emission Factor Methodology'!$A$11:$I$11,0),0),0)</f>
        <v>0.0088999999999999999</v>
      </c>
      <c r="H132" s="44">
        <f>IFERROR((1-VLOOKUP(C132,'Emission Factor Methodology'!$A$25:$I$34,MATCH(D132,'Emission Factor Methodology'!$A$25:$I$25,0),0)),0)</f>
        <v>0.030000000000000027</v>
      </c>
      <c r="I132" s="43">
        <f t="shared" si="5"/>
        <v>2.3389200000000021</v>
      </c>
    </row>
    <row r="133" spans="1:9" ht="15">
      <c r="A133" s="3">
        <f t="shared" si="6" ref="A133:A196">A132+1</f>
        <v>14130</v>
      </c>
      <c r="B133" s="5" t="s">
        <v>498</v>
      </c>
      <c r="C133" s="85" t="s">
        <v>15</v>
      </c>
      <c r="D133" s="85" t="s">
        <v>3</v>
      </c>
      <c r="E133" s="84">
        <f t="shared" si="7" ref="E133:E196">24*365</f>
        <v>8760</v>
      </c>
      <c r="F133" s="44">
        <f>HLOOKUP(D133,'Emission Factor Methodology'!$B$6:$I$7,2,0)</f>
        <v>1</v>
      </c>
      <c r="G133" s="43">
        <f>IFERROR(VLOOKUP(C133,'Emission Factor Methodology'!$A$11:$I$21,MATCH(D133,'Emission Factor Methodology'!$A$11:$I$11,0),0),0)</f>
        <v>0.00050000000000000001</v>
      </c>
      <c r="H133" s="44">
        <f>IFERROR((1-VLOOKUP(C133,'Emission Factor Methodology'!$A$25:$I$34,MATCH(D133,'Emission Factor Methodology'!$A$25:$I$25,0),0)),0)</f>
        <v>0.030000000000000027</v>
      </c>
      <c r="I133" s="43">
        <f t="shared" si="8" ref="I133:I196">E133*F133*G133*H133</f>
        <v>0.1314000000000001</v>
      </c>
    </row>
    <row r="134" spans="1:9" ht="15">
      <c r="A134" s="3">
        <f t="shared" si="6"/>
        <v>14131</v>
      </c>
      <c r="B134" s="5" t="s">
        <v>58</v>
      </c>
      <c r="C134" s="85" t="s">
        <v>15</v>
      </c>
      <c r="D134" s="85" t="s">
        <v>3</v>
      </c>
      <c r="E134" s="84">
        <f t="shared" si="7"/>
        <v>8760</v>
      </c>
      <c r="F134" s="44">
        <f>HLOOKUP(D134,'Emission Factor Methodology'!$B$6:$I$7,2,0)</f>
        <v>1</v>
      </c>
      <c r="G134" s="43">
        <f>IFERROR(VLOOKUP(C134,'Emission Factor Methodology'!$A$11:$I$21,MATCH(D134,'Emission Factor Methodology'!$A$11:$I$11,0),0),0)</f>
        <v>0.00050000000000000001</v>
      </c>
      <c r="H134" s="44">
        <f>IFERROR((1-VLOOKUP(C134,'Emission Factor Methodology'!$A$25:$I$34,MATCH(D134,'Emission Factor Methodology'!$A$25:$I$25,0),0)),0)</f>
        <v>0.030000000000000027</v>
      </c>
      <c r="I134" s="43">
        <f t="shared" si="8"/>
        <v>0.1314000000000001</v>
      </c>
    </row>
    <row r="135" spans="1:9" ht="15">
      <c r="A135" s="3">
        <f t="shared" si="6"/>
        <v>14132</v>
      </c>
      <c r="B135" s="5" t="s">
        <v>541</v>
      </c>
      <c r="C135" s="85" t="s">
        <v>15</v>
      </c>
      <c r="D135" s="85" t="s">
        <v>3</v>
      </c>
      <c r="E135" s="84">
        <f t="shared" si="7"/>
        <v>8760</v>
      </c>
      <c r="F135" s="44">
        <f>HLOOKUP(D135,'Emission Factor Methodology'!$B$6:$I$7,2,0)</f>
        <v>1</v>
      </c>
      <c r="G135" s="43">
        <f>IFERROR(VLOOKUP(C135,'Emission Factor Methodology'!$A$11:$I$21,MATCH(D135,'Emission Factor Methodology'!$A$11:$I$11,0),0),0)</f>
        <v>0.00050000000000000001</v>
      </c>
      <c r="H135" s="44">
        <f>IFERROR((1-VLOOKUP(C135,'Emission Factor Methodology'!$A$25:$I$34,MATCH(D135,'Emission Factor Methodology'!$A$25:$I$25,0),0)),0)</f>
        <v>0.030000000000000027</v>
      </c>
      <c r="I135" s="43">
        <f t="shared" si="8"/>
        <v>0.1314000000000001</v>
      </c>
    </row>
    <row r="136" spans="1:9" ht="15">
      <c r="A136" s="3">
        <f t="shared" si="6"/>
        <v>14133</v>
      </c>
      <c r="B136" s="5" t="s">
        <v>103</v>
      </c>
      <c r="C136" s="85" t="s">
        <v>12</v>
      </c>
      <c r="D136" s="85" t="s">
        <v>3</v>
      </c>
      <c r="E136" s="84">
        <f t="shared" si="7"/>
        <v>8760</v>
      </c>
      <c r="F136" s="44">
        <f>HLOOKUP(D136,'Emission Factor Methodology'!$B$6:$I$7,2,0)</f>
        <v>1</v>
      </c>
      <c r="G136" s="43">
        <f>IFERROR(VLOOKUP(C136,'Emission Factor Methodology'!$A$11:$I$21,MATCH(D136,'Emission Factor Methodology'!$A$11:$I$11,0),0),0)</f>
        <v>0.0088999999999999999</v>
      </c>
      <c r="H136" s="44">
        <f>IFERROR((1-VLOOKUP(C136,'Emission Factor Methodology'!$A$25:$I$34,MATCH(D136,'Emission Factor Methodology'!$A$25:$I$25,0),0)),0)</f>
        <v>0.030000000000000027</v>
      </c>
      <c r="I136" s="43">
        <f t="shared" si="8"/>
        <v>2.3389200000000021</v>
      </c>
    </row>
    <row r="137" spans="1:9" ht="15">
      <c r="A137" s="3">
        <f t="shared" si="6"/>
        <v>14134</v>
      </c>
      <c r="B137" s="5" t="s">
        <v>58</v>
      </c>
      <c r="C137" s="85" t="s">
        <v>15</v>
      </c>
      <c r="D137" s="85" t="s">
        <v>3</v>
      </c>
      <c r="E137" s="84">
        <f t="shared" si="7"/>
        <v>8760</v>
      </c>
      <c r="F137" s="44">
        <f>HLOOKUP(D137,'Emission Factor Methodology'!$B$6:$I$7,2,0)</f>
        <v>1</v>
      </c>
      <c r="G137" s="43">
        <f>IFERROR(VLOOKUP(C137,'Emission Factor Methodology'!$A$11:$I$21,MATCH(D137,'Emission Factor Methodology'!$A$11:$I$11,0),0),0)</f>
        <v>0.00050000000000000001</v>
      </c>
      <c r="H137" s="44">
        <f>IFERROR((1-VLOOKUP(C137,'Emission Factor Methodology'!$A$25:$I$34,MATCH(D137,'Emission Factor Methodology'!$A$25:$I$25,0),0)),0)</f>
        <v>0.030000000000000027</v>
      </c>
      <c r="I137" s="43">
        <f t="shared" si="8"/>
        <v>0.1314000000000001</v>
      </c>
    </row>
    <row r="138" spans="1:9" ht="15">
      <c r="A138" s="3">
        <f t="shared" si="6"/>
        <v>14135</v>
      </c>
      <c r="B138" s="5" t="s">
        <v>280</v>
      </c>
      <c r="C138" s="85" t="s">
        <v>15</v>
      </c>
      <c r="D138" s="85" t="s">
        <v>3</v>
      </c>
      <c r="E138" s="84">
        <f t="shared" si="7"/>
        <v>8760</v>
      </c>
      <c r="F138" s="44">
        <f>HLOOKUP(D138,'Emission Factor Methodology'!$B$6:$I$7,2,0)</f>
        <v>1</v>
      </c>
      <c r="G138" s="43">
        <f>IFERROR(VLOOKUP(C138,'Emission Factor Methodology'!$A$11:$I$21,MATCH(D138,'Emission Factor Methodology'!$A$11:$I$11,0),0),0)</f>
        <v>0.00050000000000000001</v>
      </c>
      <c r="H138" s="44">
        <f>IFERROR((1-VLOOKUP(C138,'Emission Factor Methodology'!$A$25:$I$34,MATCH(D138,'Emission Factor Methodology'!$A$25:$I$25,0),0)),0)</f>
        <v>0.030000000000000027</v>
      </c>
      <c r="I138" s="43">
        <f t="shared" si="8"/>
        <v>0.1314000000000001</v>
      </c>
    </row>
    <row r="139" spans="1:9" ht="15">
      <c r="A139" s="3">
        <f t="shared" si="6"/>
        <v>14136</v>
      </c>
      <c r="B139" s="5" t="s">
        <v>542</v>
      </c>
      <c r="C139" s="85" t="s">
        <v>12</v>
      </c>
      <c r="D139" s="85" t="s">
        <v>3</v>
      </c>
      <c r="E139" s="84">
        <f t="shared" si="7"/>
        <v>8760</v>
      </c>
      <c r="F139" s="44">
        <f>HLOOKUP(D139,'Emission Factor Methodology'!$B$6:$I$7,2,0)</f>
        <v>1</v>
      </c>
      <c r="G139" s="43">
        <f>IFERROR(VLOOKUP(C139,'Emission Factor Methodology'!$A$11:$I$21,MATCH(D139,'Emission Factor Methodology'!$A$11:$I$11,0),0),0)</f>
        <v>0.0088999999999999999</v>
      </c>
      <c r="H139" s="44">
        <f>IFERROR((1-VLOOKUP(C139,'Emission Factor Methodology'!$A$25:$I$34,MATCH(D139,'Emission Factor Methodology'!$A$25:$I$25,0),0)),0)</f>
        <v>0.030000000000000027</v>
      </c>
      <c r="I139" s="43">
        <f t="shared" si="8"/>
        <v>2.3389200000000021</v>
      </c>
    </row>
    <row r="140" spans="1:9" ht="15">
      <c r="A140" s="3">
        <f t="shared" si="6"/>
        <v>14137</v>
      </c>
      <c r="B140" s="5" t="s">
        <v>275</v>
      </c>
      <c r="C140" s="85" t="s">
        <v>15</v>
      </c>
      <c r="D140" s="85" t="s">
        <v>3</v>
      </c>
      <c r="E140" s="84">
        <f t="shared" si="7"/>
        <v>8760</v>
      </c>
      <c r="F140" s="44">
        <f>HLOOKUP(D140,'Emission Factor Methodology'!$B$6:$I$7,2,0)</f>
        <v>1</v>
      </c>
      <c r="G140" s="43">
        <f>IFERROR(VLOOKUP(C140,'Emission Factor Methodology'!$A$11:$I$21,MATCH(D140,'Emission Factor Methodology'!$A$11:$I$11,0),0),0)</f>
        <v>0.00050000000000000001</v>
      </c>
      <c r="H140" s="44">
        <f>IFERROR((1-VLOOKUP(C140,'Emission Factor Methodology'!$A$25:$I$34,MATCH(D140,'Emission Factor Methodology'!$A$25:$I$25,0),0)),0)</f>
        <v>0.030000000000000027</v>
      </c>
      <c r="I140" s="43">
        <f t="shared" si="8"/>
        <v>0.1314000000000001</v>
      </c>
    </row>
    <row r="141" spans="1:9" ht="15">
      <c r="A141" s="3">
        <f t="shared" si="6"/>
        <v>14138</v>
      </c>
      <c r="B141" s="5" t="s">
        <v>543</v>
      </c>
      <c r="C141" s="85" t="s">
        <v>13</v>
      </c>
      <c r="D141" s="85" t="s">
        <v>3</v>
      </c>
      <c r="E141" s="84">
        <f t="shared" si="7"/>
        <v>8760</v>
      </c>
      <c r="F141" s="44">
        <f>HLOOKUP(D141,'Emission Factor Methodology'!$B$6:$I$7,2,0)</f>
        <v>1</v>
      </c>
      <c r="G141" s="43">
        <f>IFERROR(VLOOKUP(C141,'Emission Factor Methodology'!$A$11:$I$21,MATCH(D141,'Emission Factor Methodology'!$A$11:$I$11,0),0),0)</f>
        <v>0.043900000000000002</v>
      </c>
      <c r="H141" s="44">
        <f>IFERROR((1-VLOOKUP(C141,'Emission Factor Methodology'!$A$25:$I$34,MATCH(D141,'Emission Factor Methodology'!$A$25:$I$25,0),0)),0)</f>
        <v>0.069999999999999951</v>
      </c>
      <c r="I141" s="43">
        <f t="shared" si="8"/>
        <v>26.919479999999982</v>
      </c>
    </row>
    <row r="142" spans="1:9" ht="15">
      <c r="A142" s="3">
        <f t="shared" si="6"/>
        <v>14139</v>
      </c>
      <c r="B142" s="5" t="s">
        <v>280</v>
      </c>
      <c r="C142" s="85" t="s">
        <v>15</v>
      </c>
      <c r="D142" s="85" t="s">
        <v>3</v>
      </c>
      <c r="E142" s="84">
        <f t="shared" si="7"/>
        <v>8760</v>
      </c>
      <c r="F142" s="44">
        <f>HLOOKUP(D142,'Emission Factor Methodology'!$B$6:$I$7,2,0)</f>
        <v>1</v>
      </c>
      <c r="G142" s="43">
        <f>IFERROR(VLOOKUP(C142,'Emission Factor Methodology'!$A$11:$I$21,MATCH(D142,'Emission Factor Methodology'!$A$11:$I$11,0),0),0)</f>
        <v>0.00050000000000000001</v>
      </c>
      <c r="H142" s="44">
        <f>IFERROR((1-VLOOKUP(C142,'Emission Factor Methodology'!$A$25:$I$34,MATCH(D142,'Emission Factor Methodology'!$A$25:$I$25,0),0)),0)</f>
        <v>0.030000000000000027</v>
      </c>
      <c r="I142" s="43">
        <f t="shared" si="8"/>
        <v>0.1314000000000001</v>
      </c>
    </row>
    <row r="143" spans="1:9" ht="15">
      <c r="A143" s="3">
        <f t="shared" si="6"/>
        <v>14140</v>
      </c>
      <c r="B143" s="5" t="s">
        <v>275</v>
      </c>
      <c r="C143" s="85" t="s">
        <v>15</v>
      </c>
      <c r="D143" s="85" t="s">
        <v>3</v>
      </c>
      <c r="E143" s="84">
        <f t="shared" si="7"/>
        <v>8760</v>
      </c>
      <c r="F143" s="44">
        <f>HLOOKUP(D143,'Emission Factor Methodology'!$B$6:$I$7,2,0)</f>
        <v>1</v>
      </c>
      <c r="G143" s="43">
        <f>IFERROR(VLOOKUP(C143,'Emission Factor Methodology'!$A$11:$I$21,MATCH(D143,'Emission Factor Methodology'!$A$11:$I$11,0),0),0)</f>
        <v>0.00050000000000000001</v>
      </c>
      <c r="H143" s="44">
        <f>IFERROR((1-VLOOKUP(C143,'Emission Factor Methodology'!$A$25:$I$34,MATCH(D143,'Emission Factor Methodology'!$A$25:$I$25,0),0)),0)</f>
        <v>0.030000000000000027</v>
      </c>
      <c r="I143" s="43">
        <f t="shared" si="8"/>
        <v>0.1314000000000001</v>
      </c>
    </row>
    <row r="144" spans="1:9" ht="15">
      <c r="A144" s="3">
        <f t="shared" si="6"/>
        <v>14141</v>
      </c>
      <c r="B144" s="5" t="s">
        <v>103</v>
      </c>
      <c r="C144" s="85" t="s">
        <v>12</v>
      </c>
      <c r="D144" s="85" t="s">
        <v>3</v>
      </c>
      <c r="E144" s="84">
        <f t="shared" si="7"/>
        <v>8760</v>
      </c>
      <c r="F144" s="44">
        <f>HLOOKUP(D144,'Emission Factor Methodology'!$B$6:$I$7,2,0)</f>
        <v>1</v>
      </c>
      <c r="G144" s="43">
        <f>IFERROR(VLOOKUP(C144,'Emission Factor Methodology'!$A$11:$I$21,MATCH(D144,'Emission Factor Methodology'!$A$11:$I$11,0),0),0)</f>
        <v>0.0088999999999999999</v>
      </c>
      <c r="H144" s="44">
        <f>IFERROR((1-VLOOKUP(C144,'Emission Factor Methodology'!$A$25:$I$34,MATCH(D144,'Emission Factor Methodology'!$A$25:$I$25,0),0)),0)</f>
        <v>0.030000000000000027</v>
      </c>
      <c r="I144" s="43">
        <f t="shared" si="8"/>
        <v>2.3389200000000021</v>
      </c>
    </row>
    <row r="145" spans="1:9" ht="15">
      <c r="A145" s="3">
        <f t="shared" si="6"/>
        <v>14142</v>
      </c>
      <c r="B145" s="5" t="s">
        <v>105</v>
      </c>
      <c r="C145" s="85" t="s">
        <v>12</v>
      </c>
      <c r="D145" s="85" t="s">
        <v>3</v>
      </c>
      <c r="E145" s="84">
        <f t="shared" si="7"/>
        <v>8760</v>
      </c>
      <c r="F145" s="44">
        <f>HLOOKUP(D145,'Emission Factor Methodology'!$B$6:$I$7,2,0)</f>
        <v>1</v>
      </c>
      <c r="G145" s="43">
        <f>IFERROR(VLOOKUP(C145,'Emission Factor Methodology'!$A$11:$I$21,MATCH(D145,'Emission Factor Methodology'!$A$11:$I$11,0),0),0)</f>
        <v>0.0088999999999999999</v>
      </c>
      <c r="H145" s="44">
        <f>IFERROR((1-VLOOKUP(C145,'Emission Factor Methodology'!$A$25:$I$34,MATCH(D145,'Emission Factor Methodology'!$A$25:$I$25,0),0)),0)</f>
        <v>0.030000000000000027</v>
      </c>
      <c r="I145" s="43">
        <f t="shared" si="8"/>
        <v>2.3389200000000021</v>
      </c>
    </row>
    <row r="146" spans="1:9" ht="15">
      <c r="A146" s="3">
        <f t="shared" si="6"/>
        <v>14143</v>
      </c>
      <c r="B146" s="5" t="s">
        <v>498</v>
      </c>
      <c r="C146" s="85" t="s">
        <v>15</v>
      </c>
      <c r="D146" s="85" t="s">
        <v>3</v>
      </c>
      <c r="E146" s="84">
        <f t="shared" si="7"/>
        <v>8760</v>
      </c>
      <c r="F146" s="44">
        <f>HLOOKUP(D146,'Emission Factor Methodology'!$B$6:$I$7,2,0)</f>
        <v>1</v>
      </c>
      <c r="G146" s="43">
        <f>IFERROR(VLOOKUP(C146,'Emission Factor Methodology'!$A$11:$I$21,MATCH(D146,'Emission Factor Methodology'!$A$11:$I$11,0),0),0)</f>
        <v>0.00050000000000000001</v>
      </c>
      <c r="H146" s="44">
        <f>IFERROR((1-VLOOKUP(C146,'Emission Factor Methodology'!$A$25:$I$34,MATCH(D146,'Emission Factor Methodology'!$A$25:$I$25,0),0)),0)</f>
        <v>0.030000000000000027</v>
      </c>
      <c r="I146" s="43">
        <f t="shared" si="8"/>
        <v>0.1314000000000001</v>
      </c>
    </row>
    <row r="147" spans="1:9" ht="15">
      <c r="A147" s="3">
        <f t="shared" si="6"/>
        <v>14144</v>
      </c>
      <c r="B147" s="5" t="s">
        <v>529</v>
      </c>
      <c r="C147" s="85" t="s">
        <v>15</v>
      </c>
      <c r="D147" s="85" t="s">
        <v>3</v>
      </c>
      <c r="E147" s="84">
        <f t="shared" si="7"/>
        <v>8760</v>
      </c>
      <c r="F147" s="44">
        <f>HLOOKUP(D147,'Emission Factor Methodology'!$B$6:$I$7,2,0)</f>
        <v>1</v>
      </c>
      <c r="G147" s="43">
        <f>IFERROR(VLOOKUP(C147,'Emission Factor Methodology'!$A$11:$I$21,MATCH(D147,'Emission Factor Methodology'!$A$11:$I$11,0),0),0)</f>
        <v>0.00050000000000000001</v>
      </c>
      <c r="H147" s="44">
        <f>IFERROR((1-VLOOKUP(C147,'Emission Factor Methodology'!$A$25:$I$34,MATCH(D147,'Emission Factor Methodology'!$A$25:$I$25,0),0)),0)</f>
        <v>0.030000000000000027</v>
      </c>
      <c r="I147" s="43">
        <f t="shared" si="8"/>
        <v>0.1314000000000001</v>
      </c>
    </row>
    <row r="148" spans="1:9" ht="15">
      <c r="A148" s="3">
        <f t="shared" si="6"/>
        <v>14145</v>
      </c>
      <c r="B148" s="5" t="s">
        <v>103</v>
      </c>
      <c r="C148" s="85" t="s">
        <v>12</v>
      </c>
      <c r="D148" s="85" t="s">
        <v>3</v>
      </c>
      <c r="E148" s="84">
        <f t="shared" si="7"/>
        <v>8760</v>
      </c>
      <c r="F148" s="44">
        <f>HLOOKUP(D148,'Emission Factor Methodology'!$B$6:$I$7,2,0)</f>
        <v>1</v>
      </c>
      <c r="G148" s="43">
        <f>IFERROR(VLOOKUP(C148,'Emission Factor Methodology'!$A$11:$I$21,MATCH(D148,'Emission Factor Methodology'!$A$11:$I$11,0),0),0)</f>
        <v>0.0088999999999999999</v>
      </c>
      <c r="H148" s="44">
        <f>IFERROR((1-VLOOKUP(C148,'Emission Factor Methodology'!$A$25:$I$34,MATCH(D148,'Emission Factor Methodology'!$A$25:$I$25,0),0)),0)</f>
        <v>0.030000000000000027</v>
      </c>
      <c r="I148" s="43">
        <f t="shared" si="8"/>
        <v>2.3389200000000021</v>
      </c>
    </row>
    <row r="149" spans="1:9" ht="15">
      <c r="A149" s="3">
        <f t="shared" si="6"/>
        <v>14146</v>
      </c>
      <c r="B149" s="5" t="s">
        <v>516</v>
      </c>
      <c r="C149" s="85" t="s">
        <v>15</v>
      </c>
      <c r="D149" s="85" t="s">
        <v>3</v>
      </c>
      <c r="E149" s="84">
        <f t="shared" si="7"/>
        <v>8760</v>
      </c>
      <c r="F149" s="44">
        <f>HLOOKUP(D149,'Emission Factor Methodology'!$B$6:$I$7,2,0)</f>
        <v>1</v>
      </c>
      <c r="G149" s="43">
        <f>IFERROR(VLOOKUP(C149,'Emission Factor Methodology'!$A$11:$I$21,MATCH(D149,'Emission Factor Methodology'!$A$11:$I$11,0),0),0)</f>
        <v>0.00050000000000000001</v>
      </c>
      <c r="H149" s="44">
        <f>IFERROR((1-VLOOKUP(C149,'Emission Factor Methodology'!$A$25:$I$34,MATCH(D149,'Emission Factor Methodology'!$A$25:$I$25,0),0)),0)</f>
        <v>0.030000000000000027</v>
      </c>
      <c r="I149" s="43">
        <f t="shared" si="8"/>
        <v>0.1314000000000001</v>
      </c>
    </row>
    <row r="150" spans="1:9" ht="15">
      <c r="A150" s="3">
        <f t="shared" si="6"/>
        <v>14147</v>
      </c>
      <c r="B150" s="5" t="s">
        <v>275</v>
      </c>
      <c r="C150" s="85" t="s">
        <v>15</v>
      </c>
      <c r="D150" s="85" t="s">
        <v>3</v>
      </c>
      <c r="E150" s="84">
        <f t="shared" si="7"/>
        <v>8760</v>
      </c>
      <c r="F150" s="44">
        <f>HLOOKUP(D150,'Emission Factor Methodology'!$B$6:$I$7,2,0)</f>
        <v>1</v>
      </c>
      <c r="G150" s="43">
        <f>IFERROR(VLOOKUP(C150,'Emission Factor Methodology'!$A$11:$I$21,MATCH(D150,'Emission Factor Methodology'!$A$11:$I$11,0),0),0)</f>
        <v>0.00050000000000000001</v>
      </c>
      <c r="H150" s="44">
        <f>IFERROR((1-VLOOKUP(C150,'Emission Factor Methodology'!$A$25:$I$34,MATCH(D150,'Emission Factor Methodology'!$A$25:$I$25,0),0)),0)</f>
        <v>0.030000000000000027</v>
      </c>
      <c r="I150" s="43">
        <f t="shared" si="8"/>
        <v>0.1314000000000001</v>
      </c>
    </row>
    <row r="151" spans="1:9" ht="15">
      <c r="A151" s="3">
        <f t="shared" si="6"/>
        <v>14148</v>
      </c>
      <c r="B151" s="5" t="s">
        <v>105</v>
      </c>
      <c r="C151" s="85" t="s">
        <v>12</v>
      </c>
      <c r="D151" s="85" t="s">
        <v>3</v>
      </c>
      <c r="E151" s="84">
        <f t="shared" si="7"/>
        <v>8760</v>
      </c>
      <c r="F151" s="44">
        <f>HLOOKUP(D151,'Emission Factor Methodology'!$B$6:$I$7,2,0)</f>
        <v>1</v>
      </c>
      <c r="G151" s="43">
        <f>IFERROR(VLOOKUP(C151,'Emission Factor Methodology'!$A$11:$I$21,MATCH(D151,'Emission Factor Methodology'!$A$11:$I$11,0),0),0)</f>
        <v>0.0088999999999999999</v>
      </c>
      <c r="H151" s="44">
        <f>IFERROR((1-VLOOKUP(C151,'Emission Factor Methodology'!$A$25:$I$34,MATCH(D151,'Emission Factor Methodology'!$A$25:$I$25,0),0)),0)</f>
        <v>0.030000000000000027</v>
      </c>
      <c r="I151" s="43">
        <f t="shared" si="8"/>
        <v>2.3389200000000021</v>
      </c>
    </row>
    <row r="152" spans="1:9" ht="15">
      <c r="A152" s="3">
        <f t="shared" si="6"/>
        <v>14149</v>
      </c>
      <c r="B152" s="5" t="s">
        <v>58</v>
      </c>
      <c r="C152" s="85" t="s">
        <v>15</v>
      </c>
      <c r="D152" s="85" t="s">
        <v>3</v>
      </c>
      <c r="E152" s="84">
        <f t="shared" si="7"/>
        <v>8760</v>
      </c>
      <c r="F152" s="44">
        <f>HLOOKUP(D152,'Emission Factor Methodology'!$B$6:$I$7,2,0)</f>
        <v>1</v>
      </c>
      <c r="G152" s="43">
        <f>IFERROR(VLOOKUP(C152,'Emission Factor Methodology'!$A$11:$I$21,MATCH(D152,'Emission Factor Methodology'!$A$11:$I$11,0),0),0)</f>
        <v>0.00050000000000000001</v>
      </c>
      <c r="H152" s="44">
        <f>IFERROR((1-VLOOKUP(C152,'Emission Factor Methodology'!$A$25:$I$34,MATCH(D152,'Emission Factor Methodology'!$A$25:$I$25,0),0)),0)</f>
        <v>0.030000000000000027</v>
      </c>
      <c r="I152" s="43">
        <f t="shared" si="8"/>
        <v>0.1314000000000001</v>
      </c>
    </row>
    <row r="153" spans="1:9" ht="15">
      <c r="A153" s="3">
        <f t="shared" si="6"/>
        <v>14150</v>
      </c>
      <c r="B153" s="5" t="s">
        <v>544</v>
      </c>
      <c r="C153" s="85" t="s">
        <v>15</v>
      </c>
      <c r="D153" s="85" t="s">
        <v>3</v>
      </c>
      <c r="E153" s="84">
        <f t="shared" si="7"/>
        <v>8760</v>
      </c>
      <c r="F153" s="44">
        <f>HLOOKUP(D153,'Emission Factor Methodology'!$B$6:$I$7,2,0)</f>
        <v>1</v>
      </c>
      <c r="G153" s="43">
        <f>IFERROR(VLOOKUP(C153,'Emission Factor Methodology'!$A$11:$I$21,MATCH(D153,'Emission Factor Methodology'!$A$11:$I$11,0),0),0)</f>
        <v>0.00050000000000000001</v>
      </c>
      <c r="H153" s="44">
        <f>IFERROR((1-VLOOKUP(C153,'Emission Factor Methodology'!$A$25:$I$34,MATCH(D153,'Emission Factor Methodology'!$A$25:$I$25,0),0)),0)</f>
        <v>0.030000000000000027</v>
      </c>
      <c r="I153" s="43">
        <f t="shared" si="8"/>
        <v>0.1314000000000001</v>
      </c>
    </row>
    <row r="154" spans="1:9" ht="15">
      <c r="A154" s="3">
        <f t="shared" si="6"/>
        <v>14151</v>
      </c>
      <c r="B154" s="5" t="s">
        <v>545</v>
      </c>
      <c r="C154" s="85" t="s">
        <v>15</v>
      </c>
      <c r="D154" s="85" t="s">
        <v>3</v>
      </c>
      <c r="E154" s="84">
        <f t="shared" si="7"/>
        <v>8760</v>
      </c>
      <c r="F154" s="44">
        <f>HLOOKUP(D154,'Emission Factor Methodology'!$B$6:$I$7,2,0)</f>
        <v>1</v>
      </c>
      <c r="G154" s="43">
        <f>IFERROR(VLOOKUP(C154,'Emission Factor Methodology'!$A$11:$I$21,MATCH(D154,'Emission Factor Methodology'!$A$11:$I$11,0),0),0)</f>
        <v>0.00050000000000000001</v>
      </c>
      <c r="H154" s="44">
        <f>IFERROR((1-VLOOKUP(C154,'Emission Factor Methodology'!$A$25:$I$34,MATCH(D154,'Emission Factor Methodology'!$A$25:$I$25,0),0)),0)</f>
        <v>0.030000000000000027</v>
      </c>
      <c r="I154" s="43">
        <f t="shared" si="8"/>
        <v>0.1314000000000001</v>
      </c>
    </row>
    <row r="155" spans="1:9" ht="15">
      <c r="A155" s="3">
        <f t="shared" si="6"/>
        <v>14152</v>
      </c>
      <c r="B155" s="5" t="s">
        <v>546</v>
      </c>
      <c r="C155" s="85" t="s">
        <v>15</v>
      </c>
      <c r="D155" s="85" t="s">
        <v>3</v>
      </c>
      <c r="E155" s="84">
        <f t="shared" si="7"/>
        <v>8760</v>
      </c>
      <c r="F155" s="44">
        <f>HLOOKUP(D155,'Emission Factor Methodology'!$B$6:$I$7,2,0)</f>
        <v>1</v>
      </c>
      <c r="G155" s="43">
        <f>IFERROR(VLOOKUP(C155,'Emission Factor Methodology'!$A$11:$I$21,MATCH(D155,'Emission Factor Methodology'!$A$11:$I$11,0),0),0)</f>
        <v>0.00050000000000000001</v>
      </c>
      <c r="H155" s="44">
        <f>IFERROR((1-VLOOKUP(C155,'Emission Factor Methodology'!$A$25:$I$34,MATCH(D155,'Emission Factor Methodology'!$A$25:$I$25,0),0)),0)</f>
        <v>0.030000000000000027</v>
      </c>
      <c r="I155" s="43">
        <f t="shared" si="8"/>
        <v>0.1314000000000001</v>
      </c>
    </row>
    <row r="156" spans="1:9" ht="15">
      <c r="A156" s="3">
        <f t="shared" si="6"/>
        <v>14153</v>
      </c>
      <c r="B156" s="5" t="s">
        <v>547</v>
      </c>
      <c r="C156" s="85" t="s">
        <v>15</v>
      </c>
      <c r="D156" s="85" t="s">
        <v>3</v>
      </c>
      <c r="E156" s="84">
        <f t="shared" si="7"/>
        <v>8760</v>
      </c>
      <c r="F156" s="44">
        <f>HLOOKUP(D156,'Emission Factor Methodology'!$B$6:$I$7,2,0)</f>
        <v>1</v>
      </c>
      <c r="G156" s="43">
        <f>IFERROR(VLOOKUP(C156,'Emission Factor Methodology'!$A$11:$I$21,MATCH(D156,'Emission Factor Methodology'!$A$11:$I$11,0),0),0)</f>
        <v>0.00050000000000000001</v>
      </c>
      <c r="H156" s="44">
        <f>IFERROR((1-VLOOKUP(C156,'Emission Factor Methodology'!$A$25:$I$34,MATCH(D156,'Emission Factor Methodology'!$A$25:$I$25,0),0)),0)</f>
        <v>0.030000000000000027</v>
      </c>
      <c r="I156" s="43">
        <f t="shared" si="8"/>
        <v>0.1314000000000001</v>
      </c>
    </row>
    <row r="157" spans="1:9" ht="15">
      <c r="A157" s="3">
        <f t="shared" si="6"/>
        <v>14154</v>
      </c>
      <c r="B157" s="5" t="s">
        <v>548</v>
      </c>
      <c r="C157" s="85" t="s">
        <v>15</v>
      </c>
      <c r="D157" s="85" t="s">
        <v>3</v>
      </c>
      <c r="E157" s="84">
        <f t="shared" si="7"/>
        <v>8760</v>
      </c>
      <c r="F157" s="44">
        <f>HLOOKUP(D157,'Emission Factor Methodology'!$B$6:$I$7,2,0)</f>
        <v>1</v>
      </c>
      <c r="G157" s="43">
        <f>IFERROR(VLOOKUP(C157,'Emission Factor Methodology'!$A$11:$I$21,MATCH(D157,'Emission Factor Methodology'!$A$11:$I$11,0),0),0)</f>
        <v>0.00050000000000000001</v>
      </c>
      <c r="H157" s="44">
        <f>IFERROR((1-VLOOKUP(C157,'Emission Factor Methodology'!$A$25:$I$34,MATCH(D157,'Emission Factor Methodology'!$A$25:$I$25,0),0)),0)</f>
        <v>0.030000000000000027</v>
      </c>
      <c r="I157" s="43">
        <f t="shared" si="8"/>
        <v>0.1314000000000001</v>
      </c>
    </row>
    <row r="158" spans="1:9" ht="15">
      <c r="A158" s="3">
        <f t="shared" si="6"/>
        <v>14155</v>
      </c>
      <c r="B158" s="5" t="s">
        <v>549</v>
      </c>
      <c r="C158" s="85" t="s">
        <v>15</v>
      </c>
      <c r="D158" s="85" t="s">
        <v>3</v>
      </c>
      <c r="E158" s="84">
        <f t="shared" si="7"/>
        <v>8760</v>
      </c>
      <c r="F158" s="44">
        <f>HLOOKUP(D158,'Emission Factor Methodology'!$B$6:$I$7,2,0)</f>
        <v>1</v>
      </c>
      <c r="G158" s="43">
        <f>IFERROR(VLOOKUP(C158,'Emission Factor Methodology'!$A$11:$I$21,MATCH(D158,'Emission Factor Methodology'!$A$11:$I$11,0),0),0)</f>
        <v>0.00050000000000000001</v>
      </c>
      <c r="H158" s="44">
        <f>IFERROR((1-VLOOKUP(C158,'Emission Factor Methodology'!$A$25:$I$34,MATCH(D158,'Emission Factor Methodology'!$A$25:$I$25,0),0)),0)</f>
        <v>0.030000000000000027</v>
      </c>
      <c r="I158" s="43">
        <f t="shared" si="8"/>
        <v>0.1314000000000001</v>
      </c>
    </row>
    <row r="159" spans="1:9" ht="15">
      <c r="A159" s="3">
        <f t="shared" si="6"/>
        <v>14156</v>
      </c>
      <c r="B159" s="5" t="s">
        <v>550</v>
      </c>
      <c r="C159" s="85" t="s">
        <v>15</v>
      </c>
      <c r="D159" s="85" t="s">
        <v>3</v>
      </c>
      <c r="E159" s="84">
        <f t="shared" si="7"/>
        <v>8760</v>
      </c>
      <c r="F159" s="44">
        <f>HLOOKUP(D159,'Emission Factor Methodology'!$B$6:$I$7,2,0)</f>
        <v>1</v>
      </c>
      <c r="G159" s="43">
        <f>IFERROR(VLOOKUP(C159,'Emission Factor Methodology'!$A$11:$I$21,MATCH(D159,'Emission Factor Methodology'!$A$11:$I$11,0),0),0)</f>
        <v>0.00050000000000000001</v>
      </c>
      <c r="H159" s="44">
        <f>IFERROR((1-VLOOKUP(C159,'Emission Factor Methodology'!$A$25:$I$34,MATCH(D159,'Emission Factor Methodology'!$A$25:$I$25,0),0)),0)</f>
        <v>0.030000000000000027</v>
      </c>
      <c r="I159" s="43">
        <f t="shared" si="8"/>
        <v>0.1314000000000001</v>
      </c>
    </row>
    <row r="160" spans="1:9" ht="15">
      <c r="A160" s="3">
        <f t="shared" si="6"/>
        <v>14157</v>
      </c>
      <c r="B160" s="5" t="s">
        <v>103</v>
      </c>
      <c r="C160" s="85" t="s">
        <v>12</v>
      </c>
      <c r="D160" s="85" t="s">
        <v>3</v>
      </c>
      <c r="E160" s="84">
        <f t="shared" si="7"/>
        <v>8760</v>
      </c>
      <c r="F160" s="44">
        <f>HLOOKUP(D160,'Emission Factor Methodology'!$B$6:$I$7,2,0)</f>
        <v>1</v>
      </c>
      <c r="G160" s="43">
        <f>IFERROR(VLOOKUP(C160,'Emission Factor Methodology'!$A$11:$I$21,MATCH(D160,'Emission Factor Methodology'!$A$11:$I$11,0),0),0)</f>
        <v>0.0088999999999999999</v>
      </c>
      <c r="H160" s="44">
        <f>IFERROR((1-VLOOKUP(C160,'Emission Factor Methodology'!$A$25:$I$34,MATCH(D160,'Emission Factor Methodology'!$A$25:$I$25,0),0)),0)</f>
        <v>0.030000000000000027</v>
      </c>
      <c r="I160" s="43">
        <f t="shared" si="8"/>
        <v>2.3389200000000021</v>
      </c>
    </row>
    <row r="161" spans="1:9" ht="15">
      <c r="A161" s="3">
        <f t="shared" si="6"/>
        <v>14158</v>
      </c>
      <c r="B161" s="5" t="s">
        <v>106</v>
      </c>
      <c r="C161" s="85" t="s">
        <v>15</v>
      </c>
      <c r="D161" s="85" t="s">
        <v>3</v>
      </c>
      <c r="E161" s="84">
        <f t="shared" si="7"/>
        <v>8760</v>
      </c>
      <c r="F161" s="44">
        <f>HLOOKUP(D161,'Emission Factor Methodology'!$B$6:$I$7,2,0)</f>
        <v>1</v>
      </c>
      <c r="G161" s="43">
        <f>IFERROR(VLOOKUP(C161,'Emission Factor Methodology'!$A$11:$I$21,MATCH(D161,'Emission Factor Methodology'!$A$11:$I$11,0),0),0)</f>
        <v>0.00050000000000000001</v>
      </c>
      <c r="H161" s="44">
        <f>IFERROR((1-VLOOKUP(C161,'Emission Factor Methodology'!$A$25:$I$34,MATCH(D161,'Emission Factor Methodology'!$A$25:$I$25,0),0)),0)</f>
        <v>0.030000000000000027</v>
      </c>
      <c r="I161" s="43">
        <f t="shared" si="8"/>
        <v>0.1314000000000001</v>
      </c>
    </row>
    <row r="162" spans="1:9" ht="15">
      <c r="A162" s="3">
        <f t="shared" si="6"/>
        <v>14159</v>
      </c>
      <c r="B162" s="5" t="s">
        <v>551</v>
      </c>
      <c r="C162" s="85" t="s">
        <v>15</v>
      </c>
      <c r="D162" s="85" t="s">
        <v>3</v>
      </c>
      <c r="E162" s="84">
        <f t="shared" si="7"/>
        <v>8760</v>
      </c>
      <c r="F162" s="44">
        <f>HLOOKUP(D162,'Emission Factor Methodology'!$B$6:$I$7,2,0)</f>
        <v>1</v>
      </c>
      <c r="G162" s="43">
        <f>IFERROR(VLOOKUP(C162,'Emission Factor Methodology'!$A$11:$I$21,MATCH(D162,'Emission Factor Methodology'!$A$11:$I$11,0),0),0)</f>
        <v>0.00050000000000000001</v>
      </c>
      <c r="H162" s="44">
        <f>IFERROR((1-VLOOKUP(C162,'Emission Factor Methodology'!$A$25:$I$34,MATCH(D162,'Emission Factor Methodology'!$A$25:$I$25,0),0)),0)</f>
        <v>0.030000000000000027</v>
      </c>
      <c r="I162" s="43">
        <f t="shared" si="8"/>
        <v>0.1314000000000001</v>
      </c>
    </row>
    <row r="163" spans="1:9" ht="15">
      <c r="A163" s="3">
        <f t="shared" si="6"/>
        <v>14160</v>
      </c>
      <c r="B163" s="5" t="s">
        <v>552</v>
      </c>
      <c r="C163" s="85" t="s">
        <v>15</v>
      </c>
      <c r="D163" s="85" t="s">
        <v>3</v>
      </c>
      <c r="E163" s="84">
        <f t="shared" si="7"/>
        <v>8760</v>
      </c>
      <c r="F163" s="44">
        <f>HLOOKUP(D163,'Emission Factor Methodology'!$B$6:$I$7,2,0)</f>
        <v>1</v>
      </c>
      <c r="G163" s="43">
        <f>IFERROR(VLOOKUP(C163,'Emission Factor Methodology'!$A$11:$I$21,MATCH(D163,'Emission Factor Methodology'!$A$11:$I$11,0),0),0)</f>
        <v>0.00050000000000000001</v>
      </c>
      <c r="H163" s="44">
        <f>IFERROR((1-VLOOKUP(C163,'Emission Factor Methodology'!$A$25:$I$34,MATCH(D163,'Emission Factor Methodology'!$A$25:$I$25,0),0)),0)</f>
        <v>0.030000000000000027</v>
      </c>
      <c r="I163" s="43">
        <f t="shared" si="8"/>
        <v>0.1314000000000001</v>
      </c>
    </row>
    <row r="164" spans="1:9" ht="15">
      <c r="A164" s="3">
        <f t="shared" si="6"/>
        <v>14161</v>
      </c>
      <c r="B164" s="5" t="s">
        <v>106</v>
      </c>
      <c r="C164" s="85" t="s">
        <v>15</v>
      </c>
      <c r="D164" s="85" t="s">
        <v>3</v>
      </c>
      <c r="E164" s="84">
        <f t="shared" si="7"/>
        <v>8760</v>
      </c>
      <c r="F164" s="44">
        <f>HLOOKUP(D164,'Emission Factor Methodology'!$B$6:$I$7,2,0)</f>
        <v>1</v>
      </c>
      <c r="G164" s="43">
        <f>IFERROR(VLOOKUP(C164,'Emission Factor Methodology'!$A$11:$I$21,MATCH(D164,'Emission Factor Methodology'!$A$11:$I$11,0),0),0)</f>
        <v>0.00050000000000000001</v>
      </c>
      <c r="H164" s="44">
        <f>IFERROR((1-VLOOKUP(C164,'Emission Factor Methodology'!$A$25:$I$34,MATCH(D164,'Emission Factor Methodology'!$A$25:$I$25,0),0)),0)</f>
        <v>0.030000000000000027</v>
      </c>
      <c r="I164" s="43">
        <f t="shared" si="8"/>
        <v>0.1314000000000001</v>
      </c>
    </row>
    <row r="165" spans="1:9" ht="15">
      <c r="A165" s="3">
        <f t="shared" si="6"/>
        <v>14162</v>
      </c>
      <c r="B165" s="5" t="s">
        <v>103</v>
      </c>
      <c r="C165" s="85" t="s">
        <v>12</v>
      </c>
      <c r="D165" s="85" t="s">
        <v>3</v>
      </c>
      <c r="E165" s="84">
        <f t="shared" si="7"/>
        <v>8760</v>
      </c>
      <c r="F165" s="44">
        <f>HLOOKUP(D165,'Emission Factor Methodology'!$B$6:$I$7,2,0)</f>
        <v>1</v>
      </c>
      <c r="G165" s="43">
        <f>IFERROR(VLOOKUP(C165,'Emission Factor Methodology'!$A$11:$I$21,MATCH(D165,'Emission Factor Methodology'!$A$11:$I$11,0),0),0)</f>
        <v>0.0088999999999999999</v>
      </c>
      <c r="H165" s="44">
        <f>IFERROR((1-VLOOKUP(C165,'Emission Factor Methodology'!$A$25:$I$34,MATCH(D165,'Emission Factor Methodology'!$A$25:$I$25,0),0)),0)</f>
        <v>0.030000000000000027</v>
      </c>
      <c r="I165" s="43">
        <f t="shared" si="8"/>
        <v>2.3389200000000021</v>
      </c>
    </row>
    <row r="166" spans="1:9" ht="15">
      <c r="A166" s="3">
        <f t="shared" si="6"/>
        <v>14163</v>
      </c>
      <c r="B166" s="5" t="s">
        <v>106</v>
      </c>
      <c r="C166" s="85" t="s">
        <v>15</v>
      </c>
      <c r="D166" s="85" t="s">
        <v>3</v>
      </c>
      <c r="E166" s="84">
        <f t="shared" si="7"/>
        <v>8760</v>
      </c>
      <c r="F166" s="44">
        <f>HLOOKUP(D166,'Emission Factor Methodology'!$B$6:$I$7,2,0)</f>
        <v>1</v>
      </c>
      <c r="G166" s="43">
        <f>IFERROR(VLOOKUP(C166,'Emission Factor Methodology'!$A$11:$I$21,MATCH(D166,'Emission Factor Methodology'!$A$11:$I$11,0),0),0)</f>
        <v>0.00050000000000000001</v>
      </c>
      <c r="H166" s="44">
        <f>IFERROR((1-VLOOKUP(C166,'Emission Factor Methodology'!$A$25:$I$34,MATCH(D166,'Emission Factor Methodology'!$A$25:$I$25,0),0)),0)</f>
        <v>0.030000000000000027</v>
      </c>
      <c r="I166" s="43">
        <f t="shared" si="8"/>
        <v>0.1314000000000001</v>
      </c>
    </row>
    <row r="167" spans="1:9" ht="15">
      <c r="A167" s="3">
        <f t="shared" si="6"/>
        <v>14164</v>
      </c>
      <c r="B167" s="5" t="s">
        <v>537</v>
      </c>
      <c r="C167" s="85" t="s">
        <v>15</v>
      </c>
      <c r="D167" s="85" t="s">
        <v>3</v>
      </c>
      <c r="E167" s="84">
        <f t="shared" si="7"/>
        <v>8760</v>
      </c>
      <c r="F167" s="44">
        <f>HLOOKUP(D167,'Emission Factor Methodology'!$B$6:$I$7,2,0)</f>
        <v>1</v>
      </c>
      <c r="G167" s="43">
        <f>IFERROR(VLOOKUP(C167,'Emission Factor Methodology'!$A$11:$I$21,MATCH(D167,'Emission Factor Methodology'!$A$11:$I$11,0),0),0)</f>
        <v>0.00050000000000000001</v>
      </c>
      <c r="H167" s="44">
        <f>IFERROR((1-VLOOKUP(C167,'Emission Factor Methodology'!$A$25:$I$34,MATCH(D167,'Emission Factor Methodology'!$A$25:$I$25,0),0)),0)</f>
        <v>0.030000000000000027</v>
      </c>
      <c r="I167" s="43">
        <f t="shared" si="8"/>
        <v>0.1314000000000001</v>
      </c>
    </row>
    <row r="168" spans="1:9" ht="15">
      <c r="A168" s="3">
        <f t="shared" si="6"/>
        <v>14165</v>
      </c>
      <c r="B168" s="5" t="s">
        <v>553</v>
      </c>
      <c r="C168" s="85" t="s">
        <v>15</v>
      </c>
      <c r="D168" s="85" t="s">
        <v>3</v>
      </c>
      <c r="E168" s="84">
        <f t="shared" si="7"/>
        <v>8760</v>
      </c>
      <c r="F168" s="44">
        <f>HLOOKUP(D168,'Emission Factor Methodology'!$B$6:$I$7,2,0)</f>
        <v>1</v>
      </c>
      <c r="G168" s="43">
        <f>IFERROR(VLOOKUP(C168,'Emission Factor Methodology'!$A$11:$I$21,MATCH(D168,'Emission Factor Methodology'!$A$11:$I$11,0),0),0)</f>
        <v>0.00050000000000000001</v>
      </c>
      <c r="H168" s="44">
        <f>IFERROR((1-VLOOKUP(C168,'Emission Factor Methodology'!$A$25:$I$34,MATCH(D168,'Emission Factor Methodology'!$A$25:$I$25,0),0)),0)</f>
        <v>0.030000000000000027</v>
      </c>
      <c r="I168" s="43">
        <f t="shared" si="8"/>
        <v>0.1314000000000001</v>
      </c>
    </row>
    <row r="169" spans="1:9" ht="15">
      <c r="A169" s="3">
        <f t="shared" si="6"/>
        <v>14166</v>
      </c>
      <c r="B169" s="5" t="s">
        <v>538</v>
      </c>
      <c r="C169" s="85" t="s">
        <v>15</v>
      </c>
      <c r="D169" s="85" t="s">
        <v>3</v>
      </c>
      <c r="E169" s="84">
        <f t="shared" si="7"/>
        <v>8760</v>
      </c>
      <c r="F169" s="44">
        <f>HLOOKUP(D169,'Emission Factor Methodology'!$B$6:$I$7,2,0)</f>
        <v>1</v>
      </c>
      <c r="G169" s="43">
        <f>IFERROR(VLOOKUP(C169,'Emission Factor Methodology'!$A$11:$I$21,MATCH(D169,'Emission Factor Methodology'!$A$11:$I$11,0),0),0)</f>
        <v>0.00050000000000000001</v>
      </c>
      <c r="H169" s="44">
        <f>IFERROR((1-VLOOKUP(C169,'Emission Factor Methodology'!$A$25:$I$34,MATCH(D169,'Emission Factor Methodology'!$A$25:$I$25,0),0)),0)</f>
        <v>0.030000000000000027</v>
      </c>
      <c r="I169" s="43">
        <f t="shared" si="8"/>
        <v>0.1314000000000001</v>
      </c>
    </row>
    <row r="170" spans="1:9" ht="15">
      <c r="A170" s="3">
        <f t="shared" si="6"/>
        <v>14167</v>
      </c>
      <c r="B170" s="5" t="s">
        <v>58</v>
      </c>
      <c r="C170" s="85" t="s">
        <v>15</v>
      </c>
      <c r="D170" s="85" t="s">
        <v>3</v>
      </c>
      <c r="E170" s="84">
        <f t="shared" si="7"/>
        <v>8760</v>
      </c>
      <c r="F170" s="44">
        <f>HLOOKUP(D170,'Emission Factor Methodology'!$B$6:$I$7,2,0)</f>
        <v>1</v>
      </c>
      <c r="G170" s="43">
        <f>IFERROR(VLOOKUP(C170,'Emission Factor Methodology'!$A$11:$I$21,MATCH(D170,'Emission Factor Methodology'!$A$11:$I$11,0),0),0)</f>
        <v>0.00050000000000000001</v>
      </c>
      <c r="H170" s="44">
        <f>IFERROR((1-VLOOKUP(C170,'Emission Factor Methodology'!$A$25:$I$34,MATCH(D170,'Emission Factor Methodology'!$A$25:$I$25,0),0)),0)</f>
        <v>0.030000000000000027</v>
      </c>
      <c r="I170" s="43">
        <f t="shared" si="8"/>
        <v>0.1314000000000001</v>
      </c>
    </row>
    <row r="171" spans="1:9" ht="15">
      <c r="A171" s="3">
        <f t="shared" si="6"/>
        <v>14168</v>
      </c>
      <c r="B171" s="5" t="s">
        <v>498</v>
      </c>
      <c r="C171" s="85" t="s">
        <v>15</v>
      </c>
      <c r="D171" s="85" t="s">
        <v>3</v>
      </c>
      <c r="E171" s="84">
        <f t="shared" si="7"/>
        <v>8760</v>
      </c>
      <c r="F171" s="44">
        <f>HLOOKUP(D171,'Emission Factor Methodology'!$B$6:$I$7,2,0)</f>
        <v>1</v>
      </c>
      <c r="G171" s="43">
        <f>IFERROR(VLOOKUP(C171,'Emission Factor Methodology'!$A$11:$I$21,MATCH(D171,'Emission Factor Methodology'!$A$11:$I$11,0),0),0)</f>
        <v>0.00050000000000000001</v>
      </c>
      <c r="H171" s="44">
        <f>IFERROR((1-VLOOKUP(C171,'Emission Factor Methodology'!$A$25:$I$34,MATCH(D171,'Emission Factor Methodology'!$A$25:$I$25,0),0)),0)</f>
        <v>0.030000000000000027</v>
      </c>
      <c r="I171" s="43">
        <f t="shared" si="8"/>
        <v>0.1314000000000001</v>
      </c>
    </row>
    <row r="172" spans="1:9" ht="15">
      <c r="A172" s="3">
        <f t="shared" si="6"/>
        <v>14169</v>
      </c>
      <c r="B172" s="5" t="s">
        <v>498</v>
      </c>
      <c r="C172" s="85" t="s">
        <v>15</v>
      </c>
      <c r="D172" s="85" t="s">
        <v>3</v>
      </c>
      <c r="E172" s="84">
        <f t="shared" si="7"/>
        <v>8760</v>
      </c>
      <c r="F172" s="44">
        <f>HLOOKUP(D172,'Emission Factor Methodology'!$B$6:$I$7,2,0)</f>
        <v>1</v>
      </c>
      <c r="G172" s="43">
        <f>IFERROR(VLOOKUP(C172,'Emission Factor Methodology'!$A$11:$I$21,MATCH(D172,'Emission Factor Methodology'!$A$11:$I$11,0),0),0)</f>
        <v>0.00050000000000000001</v>
      </c>
      <c r="H172" s="44">
        <f>IFERROR((1-VLOOKUP(C172,'Emission Factor Methodology'!$A$25:$I$34,MATCH(D172,'Emission Factor Methodology'!$A$25:$I$25,0),0)),0)</f>
        <v>0.030000000000000027</v>
      </c>
      <c r="I172" s="43">
        <f t="shared" si="8"/>
        <v>0.1314000000000001</v>
      </c>
    </row>
    <row r="173" spans="1:9" ht="15">
      <c r="A173" s="3">
        <f t="shared" si="6"/>
        <v>14170</v>
      </c>
      <c r="B173" s="5" t="s">
        <v>103</v>
      </c>
      <c r="C173" s="85" t="s">
        <v>12</v>
      </c>
      <c r="D173" s="85" t="s">
        <v>3</v>
      </c>
      <c r="E173" s="84">
        <f t="shared" si="7"/>
        <v>8760</v>
      </c>
      <c r="F173" s="44">
        <f>HLOOKUP(D173,'Emission Factor Methodology'!$B$6:$I$7,2,0)</f>
        <v>1</v>
      </c>
      <c r="G173" s="43">
        <f>IFERROR(VLOOKUP(C173,'Emission Factor Methodology'!$A$11:$I$21,MATCH(D173,'Emission Factor Methodology'!$A$11:$I$11,0),0),0)</f>
        <v>0.0088999999999999999</v>
      </c>
      <c r="H173" s="44">
        <f>IFERROR((1-VLOOKUP(C173,'Emission Factor Methodology'!$A$25:$I$34,MATCH(D173,'Emission Factor Methodology'!$A$25:$I$25,0),0)),0)</f>
        <v>0.030000000000000027</v>
      </c>
      <c r="I173" s="43">
        <f t="shared" si="8"/>
        <v>2.3389200000000021</v>
      </c>
    </row>
    <row r="174" spans="1:9" ht="15">
      <c r="A174" s="3">
        <f t="shared" si="6"/>
        <v>14171</v>
      </c>
      <c r="B174" s="5" t="s">
        <v>275</v>
      </c>
      <c r="C174" s="85" t="s">
        <v>15</v>
      </c>
      <c r="D174" s="85" t="s">
        <v>3</v>
      </c>
      <c r="E174" s="84">
        <f t="shared" si="7"/>
        <v>8760</v>
      </c>
      <c r="F174" s="44">
        <f>HLOOKUP(D174,'Emission Factor Methodology'!$B$6:$I$7,2,0)</f>
        <v>1</v>
      </c>
      <c r="G174" s="43">
        <f>IFERROR(VLOOKUP(C174,'Emission Factor Methodology'!$A$11:$I$21,MATCH(D174,'Emission Factor Methodology'!$A$11:$I$11,0),0),0)</f>
        <v>0.00050000000000000001</v>
      </c>
      <c r="H174" s="44">
        <f>IFERROR((1-VLOOKUP(C174,'Emission Factor Methodology'!$A$25:$I$34,MATCH(D174,'Emission Factor Methodology'!$A$25:$I$25,0),0)),0)</f>
        <v>0.030000000000000027</v>
      </c>
      <c r="I174" s="43">
        <f t="shared" si="8"/>
        <v>0.1314000000000001</v>
      </c>
    </row>
    <row r="175" spans="1:9" ht="15">
      <c r="A175" s="3">
        <f t="shared" si="6"/>
        <v>14172</v>
      </c>
      <c r="B175" s="5" t="s">
        <v>554</v>
      </c>
      <c r="C175" s="85" t="s">
        <v>15</v>
      </c>
      <c r="D175" s="85" t="s">
        <v>3</v>
      </c>
      <c r="E175" s="84">
        <f t="shared" si="7"/>
        <v>8760</v>
      </c>
      <c r="F175" s="44">
        <f>HLOOKUP(D175,'Emission Factor Methodology'!$B$6:$I$7,2,0)</f>
        <v>1</v>
      </c>
      <c r="G175" s="43">
        <f>IFERROR(VLOOKUP(C175,'Emission Factor Methodology'!$A$11:$I$21,MATCH(D175,'Emission Factor Methodology'!$A$11:$I$11,0),0),0)</f>
        <v>0.00050000000000000001</v>
      </c>
      <c r="H175" s="44">
        <f>IFERROR((1-VLOOKUP(C175,'Emission Factor Methodology'!$A$25:$I$34,MATCH(D175,'Emission Factor Methodology'!$A$25:$I$25,0),0)),0)</f>
        <v>0.030000000000000027</v>
      </c>
      <c r="I175" s="43">
        <f t="shared" si="8"/>
        <v>0.1314000000000001</v>
      </c>
    </row>
    <row r="176" spans="1:9" ht="15">
      <c r="A176" s="3">
        <f t="shared" si="6"/>
        <v>14173</v>
      </c>
      <c r="B176" s="5" t="s">
        <v>555</v>
      </c>
      <c r="C176" s="85" t="s">
        <v>13</v>
      </c>
      <c r="D176" s="85" t="s">
        <v>3</v>
      </c>
      <c r="E176" s="84">
        <f t="shared" si="7"/>
        <v>8760</v>
      </c>
      <c r="F176" s="44">
        <f>HLOOKUP(D176,'Emission Factor Methodology'!$B$6:$I$7,2,0)</f>
        <v>1</v>
      </c>
      <c r="G176" s="43">
        <f>IFERROR(VLOOKUP(C176,'Emission Factor Methodology'!$A$11:$I$21,MATCH(D176,'Emission Factor Methodology'!$A$11:$I$11,0),0),0)</f>
        <v>0.043900000000000002</v>
      </c>
      <c r="H176" s="44">
        <f>IFERROR((1-VLOOKUP(C176,'Emission Factor Methodology'!$A$25:$I$34,MATCH(D176,'Emission Factor Methodology'!$A$25:$I$25,0),0)),0)</f>
        <v>0.069999999999999951</v>
      </c>
      <c r="I176" s="43">
        <f t="shared" si="8"/>
        <v>26.919479999999982</v>
      </c>
    </row>
    <row r="177" spans="1:9" ht="15">
      <c r="A177" s="3">
        <f t="shared" si="6"/>
        <v>14174</v>
      </c>
      <c r="B177" s="5" t="s">
        <v>556</v>
      </c>
      <c r="C177" s="85" t="s">
        <v>15</v>
      </c>
      <c r="D177" s="85" t="s">
        <v>3</v>
      </c>
      <c r="E177" s="84">
        <f t="shared" si="7"/>
        <v>8760</v>
      </c>
      <c r="F177" s="44">
        <f>HLOOKUP(D177,'Emission Factor Methodology'!$B$6:$I$7,2,0)</f>
        <v>1</v>
      </c>
      <c r="G177" s="43">
        <f>IFERROR(VLOOKUP(C177,'Emission Factor Methodology'!$A$11:$I$21,MATCH(D177,'Emission Factor Methodology'!$A$11:$I$11,0),0),0)</f>
        <v>0.00050000000000000001</v>
      </c>
      <c r="H177" s="44">
        <f>IFERROR((1-VLOOKUP(C177,'Emission Factor Methodology'!$A$25:$I$34,MATCH(D177,'Emission Factor Methodology'!$A$25:$I$25,0),0)),0)</f>
        <v>0.030000000000000027</v>
      </c>
      <c r="I177" s="43">
        <f t="shared" si="8"/>
        <v>0.1314000000000001</v>
      </c>
    </row>
    <row r="178" spans="1:9" ht="15">
      <c r="A178" s="3">
        <f t="shared" si="6"/>
        <v>14175</v>
      </c>
      <c r="B178" s="5" t="s">
        <v>275</v>
      </c>
      <c r="C178" s="85" t="s">
        <v>15</v>
      </c>
      <c r="D178" s="85" t="s">
        <v>3</v>
      </c>
      <c r="E178" s="84">
        <f t="shared" si="7"/>
        <v>8760</v>
      </c>
      <c r="F178" s="44">
        <f>HLOOKUP(D178,'Emission Factor Methodology'!$B$6:$I$7,2,0)</f>
        <v>1</v>
      </c>
      <c r="G178" s="43">
        <f>IFERROR(VLOOKUP(C178,'Emission Factor Methodology'!$A$11:$I$21,MATCH(D178,'Emission Factor Methodology'!$A$11:$I$11,0),0),0)</f>
        <v>0.00050000000000000001</v>
      </c>
      <c r="H178" s="44">
        <f>IFERROR((1-VLOOKUP(C178,'Emission Factor Methodology'!$A$25:$I$34,MATCH(D178,'Emission Factor Methodology'!$A$25:$I$25,0),0)),0)</f>
        <v>0.030000000000000027</v>
      </c>
      <c r="I178" s="43">
        <f t="shared" si="8"/>
        <v>0.1314000000000001</v>
      </c>
    </row>
    <row r="179" spans="1:9" ht="15">
      <c r="A179" s="3">
        <f t="shared" si="6"/>
        <v>14176</v>
      </c>
      <c r="B179" s="5" t="s">
        <v>498</v>
      </c>
      <c r="C179" s="85" t="s">
        <v>15</v>
      </c>
      <c r="D179" s="85" t="s">
        <v>3</v>
      </c>
      <c r="E179" s="84">
        <f t="shared" si="7"/>
        <v>8760</v>
      </c>
      <c r="F179" s="44">
        <f>HLOOKUP(D179,'Emission Factor Methodology'!$B$6:$I$7,2,0)</f>
        <v>1</v>
      </c>
      <c r="G179" s="43">
        <f>IFERROR(VLOOKUP(C179,'Emission Factor Methodology'!$A$11:$I$21,MATCH(D179,'Emission Factor Methodology'!$A$11:$I$11,0),0),0)</f>
        <v>0.00050000000000000001</v>
      </c>
      <c r="H179" s="44">
        <f>IFERROR((1-VLOOKUP(C179,'Emission Factor Methodology'!$A$25:$I$34,MATCH(D179,'Emission Factor Methodology'!$A$25:$I$25,0),0)),0)</f>
        <v>0.030000000000000027</v>
      </c>
      <c r="I179" s="43">
        <f t="shared" si="8"/>
        <v>0.1314000000000001</v>
      </c>
    </row>
    <row r="180" spans="1:9" ht="15">
      <c r="A180" s="3">
        <f t="shared" si="6"/>
        <v>14177</v>
      </c>
      <c r="B180" s="5" t="s">
        <v>105</v>
      </c>
      <c r="C180" s="85" t="s">
        <v>12</v>
      </c>
      <c r="D180" s="85" t="s">
        <v>3</v>
      </c>
      <c r="E180" s="84">
        <f t="shared" si="7"/>
        <v>8760</v>
      </c>
      <c r="F180" s="44">
        <f>HLOOKUP(D180,'Emission Factor Methodology'!$B$6:$I$7,2,0)</f>
        <v>1</v>
      </c>
      <c r="G180" s="43">
        <f>IFERROR(VLOOKUP(C180,'Emission Factor Methodology'!$A$11:$I$21,MATCH(D180,'Emission Factor Methodology'!$A$11:$I$11,0),0),0)</f>
        <v>0.0088999999999999999</v>
      </c>
      <c r="H180" s="44">
        <f>IFERROR((1-VLOOKUP(C180,'Emission Factor Methodology'!$A$25:$I$34,MATCH(D180,'Emission Factor Methodology'!$A$25:$I$25,0),0)),0)</f>
        <v>0.030000000000000027</v>
      </c>
      <c r="I180" s="43">
        <f t="shared" si="8"/>
        <v>2.3389200000000021</v>
      </c>
    </row>
    <row r="181" spans="1:9" ht="15">
      <c r="A181" s="3">
        <f>A180+1</f>
        <v>14178</v>
      </c>
      <c r="B181" s="5" t="s">
        <v>103</v>
      </c>
      <c r="C181" s="85" t="s">
        <v>12</v>
      </c>
      <c r="D181" s="85" t="s">
        <v>3</v>
      </c>
      <c r="E181" s="84">
        <f t="shared" si="7"/>
        <v>8760</v>
      </c>
      <c r="F181" s="44">
        <f>HLOOKUP(D181,'Emission Factor Methodology'!$B$6:$I$7,2,0)</f>
        <v>1</v>
      </c>
      <c r="G181" s="43">
        <f>IFERROR(VLOOKUP(C181,'Emission Factor Methodology'!$A$11:$I$21,MATCH(D181,'Emission Factor Methodology'!$A$11:$I$11,0),0),0)</f>
        <v>0.0088999999999999999</v>
      </c>
      <c r="H181" s="44">
        <f>IFERROR((1-VLOOKUP(C181,'Emission Factor Methodology'!$A$25:$I$34,MATCH(D181,'Emission Factor Methodology'!$A$25:$I$25,0),0)),0)</f>
        <v>0.030000000000000027</v>
      </c>
      <c r="I181" s="43">
        <f t="shared" si="8"/>
        <v>2.3389200000000021</v>
      </c>
    </row>
    <row r="182" spans="1:9" ht="15">
      <c r="A182" s="3">
        <f t="shared" si="6"/>
        <v>14179</v>
      </c>
      <c r="B182" s="5" t="s">
        <v>498</v>
      </c>
      <c r="C182" s="85" t="s">
        <v>15</v>
      </c>
      <c r="D182" s="85" t="s">
        <v>3</v>
      </c>
      <c r="E182" s="84">
        <f t="shared" si="7"/>
        <v>8760</v>
      </c>
      <c r="F182" s="44">
        <f>HLOOKUP(D182,'Emission Factor Methodology'!$B$6:$I$7,2,0)</f>
        <v>1</v>
      </c>
      <c r="G182" s="43">
        <f>IFERROR(VLOOKUP(C182,'Emission Factor Methodology'!$A$11:$I$21,MATCH(D182,'Emission Factor Methodology'!$A$11:$I$11,0),0),0)</f>
        <v>0.00050000000000000001</v>
      </c>
      <c r="H182" s="44">
        <f>IFERROR((1-VLOOKUP(C182,'Emission Factor Methodology'!$A$25:$I$34,MATCH(D182,'Emission Factor Methodology'!$A$25:$I$25,0),0)),0)</f>
        <v>0.030000000000000027</v>
      </c>
      <c r="I182" s="43">
        <f t="shared" si="8"/>
        <v>0.1314000000000001</v>
      </c>
    </row>
    <row r="183" spans="1:9" ht="15">
      <c r="A183" s="3">
        <f t="shared" si="6"/>
        <v>14180</v>
      </c>
      <c r="B183" s="5" t="s">
        <v>58</v>
      </c>
      <c r="C183" s="85" t="s">
        <v>15</v>
      </c>
      <c r="D183" s="85" t="s">
        <v>3</v>
      </c>
      <c r="E183" s="84">
        <f t="shared" si="7"/>
        <v>8760</v>
      </c>
      <c r="F183" s="44">
        <f>HLOOKUP(D183,'Emission Factor Methodology'!$B$6:$I$7,2,0)</f>
        <v>1</v>
      </c>
      <c r="G183" s="43">
        <f>IFERROR(VLOOKUP(C183,'Emission Factor Methodology'!$A$11:$I$21,MATCH(D183,'Emission Factor Methodology'!$A$11:$I$11,0),0),0)</f>
        <v>0.00050000000000000001</v>
      </c>
      <c r="H183" s="44">
        <f>IFERROR((1-VLOOKUP(C183,'Emission Factor Methodology'!$A$25:$I$34,MATCH(D183,'Emission Factor Methodology'!$A$25:$I$25,0),0)),0)</f>
        <v>0.030000000000000027</v>
      </c>
      <c r="I183" s="43">
        <f t="shared" si="8"/>
        <v>0.1314000000000001</v>
      </c>
    </row>
    <row r="184" spans="1:9" ht="15">
      <c r="A184" s="3">
        <f t="shared" si="6"/>
        <v>14181</v>
      </c>
      <c r="B184" s="5" t="s">
        <v>557</v>
      </c>
      <c r="C184" s="85" t="s">
        <v>15</v>
      </c>
      <c r="D184" s="85" t="s">
        <v>3</v>
      </c>
      <c r="E184" s="84">
        <f t="shared" si="7"/>
        <v>8760</v>
      </c>
      <c r="F184" s="44">
        <f>HLOOKUP(D184,'Emission Factor Methodology'!$B$6:$I$7,2,0)</f>
        <v>1</v>
      </c>
      <c r="G184" s="43">
        <f>IFERROR(VLOOKUP(C184,'Emission Factor Methodology'!$A$11:$I$21,MATCH(D184,'Emission Factor Methodology'!$A$11:$I$11,0),0),0)</f>
        <v>0.00050000000000000001</v>
      </c>
      <c r="H184" s="44">
        <f>IFERROR((1-VLOOKUP(C184,'Emission Factor Methodology'!$A$25:$I$34,MATCH(D184,'Emission Factor Methodology'!$A$25:$I$25,0),0)),0)</f>
        <v>0.030000000000000027</v>
      </c>
      <c r="I184" s="43">
        <f t="shared" si="8"/>
        <v>0.1314000000000001</v>
      </c>
    </row>
    <row r="185" spans="1:9" ht="15">
      <c r="A185" s="3">
        <f t="shared" si="6"/>
        <v>14182</v>
      </c>
      <c r="B185" s="5" t="s">
        <v>103</v>
      </c>
      <c r="C185" s="85" t="s">
        <v>12</v>
      </c>
      <c r="D185" s="85" t="s">
        <v>3</v>
      </c>
      <c r="E185" s="84">
        <f t="shared" si="7"/>
        <v>8760</v>
      </c>
      <c r="F185" s="44">
        <f>HLOOKUP(D185,'Emission Factor Methodology'!$B$6:$I$7,2,0)</f>
        <v>1</v>
      </c>
      <c r="G185" s="43">
        <f>IFERROR(VLOOKUP(C185,'Emission Factor Methodology'!$A$11:$I$21,MATCH(D185,'Emission Factor Methodology'!$A$11:$I$11,0),0),0)</f>
        <v>0.0088999999999999999</v>
      </c>
      <c r="H185" s="44">
        <f>IFERROR((1-VLOOKUP(C185,'Emission Factor Methodology'!$A$25:$I$34,MATCH(D185,'Emission Factor Methodology'!$A$25:$I$25,0),0)),0)</f>
        <v>0.030000000000000027</v>
      </c>
      <c r="I185" s="43">
        <f t="shared" si="8"/>
        <v>2.3389200000000021</v>
      </c>
    </row>
    <row r="186" spans="1:9" ht="15">
      <c r="A186" s="3">
        <f t="shared" si="6"/>
        <v>14183</v>
      </c>
      <c r="B186" s="5" t="s">
        <v>275</v>
      </c>
      <c r="C186" s="85" t="s">
        <v>15</v>
      </c>
      <c r="D186" s="85" t="s">
        <v>3</v>
      </c>
      <c r="E186" s="84">
        <f t="shared" si="7"/>
        <v>8760</v>
      </c>
      <c r="F186" s="44">
        <f>HLOOKUP(D186,'Emission Factor Methodology'!$B$6:$I$7,2,0)</f>
        <v>1</v>
      </c>
      <c r="G186" s="43">
        <f>IFERROR(VLOOKUP(C186,'Emission Factor Methodology'!$A$11:$I$21,MATCH(D186,'Emission Factor Methodology'!$A$11:$I$11,0),0),0)</f>
        <v>0.00050000000000000001</v>
      </c>
      <c r="H186" s="44">
        <f>IFERROR((1-VLOOKUP(C186,'Emission Factor Methodology'!$A$25:$I$34,MATCH(D186,'Emission Factor Methodology'!$A$25:$I$25,0),0)),0)</f>
        <v>0.030000000000000027</v>
      </c>
      <c r="I186" s="43">
        <f t="shared" si="8"/>
        <v>0.1314000000000001</v>
      </c>
    </row>
    <row r="187" spans="1:9" ht="15">
      <c r="A187" s="3">
        <f t="shared" si="6"/>
        <v>14184</v>
      </c>
      <c r="B187" s="5" t="s">
        <v>558</v>
      </c>
      <c r="C187" s="85" t="s">
        <v>15</v>
      </c>
      <c r="D187" s="85" t="s">
        <v>3</v>
      </c>
      <c r="E187" s="84">
        <f t="shared" si="7"/>
        <v>8760</v>
      </c>
      <c r="F187" s="44">
        <f>HLOOKUP(D187,'Emission Factor Methodology'!$B$6:$I$7,2,0)</f>
        <v>1</v>
      </c>
      <c r="G187" s="43">
        <f>IFERROR(VLOOKUP(C187,'Emission Factor Methodology'!$A$11:$I$21,MATCH(D187,'Emission Factor Methodology'!$A$11:$I$11,0),0),0)</f>
        <v>0.00050000000000000001</v>
      </c>
      <c r="H187" s="44">
        <f>IFERROR((1-VLOOKUP(C187,'Emission Factor Methodology'!$A$25:$I$34,MATCH(D187,'Emission Factor Methodology'!$A$25:$I$25,0),0)),0)</f>
        <v>0.030000000000000027</v>
      </c>
      <c r="I187" s="43">
        <f t="shared" si="8"/>
        <v>0.1314000000000001</v>
      </c>
    </row>
    <row r="188" spans="1:9" ht="15">
      <c r="A188" s="3">
        <f t="shared" si="6"/>
        <v>14185</v>
      </c>
      <c r="B188" s="5" t="s">
        <v>559</v>
      </c>
      <c r="C188" s="85" t="s">
        <v>13</v>
      </c>
      <c r="D188" s="85" t="s">
        <v>3</v>
      </c>
      <c r="E188" s="84">
        <f t="shared" si="7"/>
        <v>8760</v>
      </c>
      <c r="F188" s="44">
        <f>HLOOKUP(D188,'Emission Factor Methodology'!$B$6:$I$7,2,0)</f>
        <v>1</v>
      </c>
      <c r="G188" s="43">
        <f>IFERROR(VLOOKUP(C188,'Emission Factor Methodology'!$A$11:$I$21,MATCH(D188,'Emission Factor Methodology'!$A$11:$I$11,0),0),0)</f>
        <v>0.043900000000000002</v>
      </c>
      <c r="H188" s="44">
        <f>IFERROR((1-VLOOKUP(C188,'Emission Factor Methodology'!$A$25:$I$34,MATCH(D188,'Emission Factor Methodology'!$A$25:$I$25,0),0)),0)</f>
        <v>0.069999999999999951</v>
      </c>
      <c r="I188" s="43">
        <f t="shared" si="8"/>
        <v>26.919479999999982</v>
      </c>
    </row>
    <row r="189" spans="1:9" ht="15">
      <c r="A189" s="3">
        <f t="shared" si="6"/>
        <v>14186</v>
      </c>
      <c r="B189" s="5" t="s">
        <v>280</v>
      </c>
      <c r="C189" s="85" t="s">
        <v>15</v>
      </c>
      <c r="D189" s="85" t="s">
        <v>3</v>
      </c>
      <c r="E189" s="84">
        <f t="shared" si="7"/>
        <v>8760</v>
      </c>
      <c r="F189" s="44">
        <f>HLOOKUP(D189,'Emission Factor Methodology'!$B$6:$I$7,2,0)</f>
        <v>1</v>
      </c>
      <c r="G189" s="43">
        <f>IFERROR(VLOOKUP(C189,'Emission Factor Methodology'!$A$11:$I$21,MATCH(D189,'Emission Factor Methodology'!$A$11:$I$11,0),0),0)</f>
        <v>0.00050000000000000001</v>
      </c>
      <c r="H189" s="44">
        <f>IFERROR((1-VLOOKUP(C189,'Emission Factor Methodology'!$A$25:$I$34,MATCH(D189,'Emission Factor Methodology'!$A$25:$I$25,0),0)),0)</f>
        <v>0.030000000000000027</v>
      </c>
      <c r="I189" s="43">
        <f t="shared" si="8"/>
        <v>0.1314000000000001</v>
      </c>
    </row>
    <row r="190" spans="1:9" ht="15">
      <c r="A190" s="3">
        <f t="shared" si="6"/>
        <v>14187</v>
      </c>
      <c r="B190" s="5" t="s">
        <v>275</v>
      </c>
      <c r="C190" s="85" t="s">
        <v>15</v>
      </c>
      <c r="D190" s="85" t="s">
        <v>3</v>
      </c>
      <c r="E190" s="84">
        <f t="shared" si="7"/>
        <v>8760</v>
      </c>
      <c r="F190" s="44">
        <f>HLOOKUP(D190,'Emission Factor Methodology'!$B$6:$I$7,2,0)</f>
        <v>1</v>
      </c>
      <c r="G190" s="43">
        <f>IFERROR(VLOOKUP(C190,'Emission Factor Methodology'!$A$11:$I$21,MATCH(D190,'Emission Factor Methodology'!$A$11:$I$11,0),0),0)</f>
        <v>0.00050000000000000001</v>
      </c>
      <c r="H190" s="44">
        <f>IFERROR((1-VLOOKUP(C190,'Emission Factor Methodology'!$A$25:$I$34,MATCH(D190,'Emission Factor Methodology'!$A$25:$I$25,0),0)),0)</f>
        <v>0.030000000000000027</v>
      </c>
      <c r="I190" s="43">
        <f t="shared" si="8"/>
        <v>0.1314000000000001</v>
      </c>
    </row>
    <row r="191" spans="1:9" ht="15">
      <c r="A191" s="3">
        <f t="shared" si="6"/>
        <v>14188</v>
      </c>
      <c r="B191" s="5" t="s">
        <v>498</v>
      </c>
      <c r="C191" s="85" t="s">
        <v>15</v>
      </c>
      <c r="D191" s="85" t="s">
        <v>3</v>
      </c>
      <c r="E191" s="84">
        <f t="shared" si="7"/>
        <v>8760</v>
      </c>
      <c r="F191" s="44">
        <f>HLOOKUP(D191,'Emission Factor Methodology'!$B$6:$I$7,2,0)</f>
        <v>1</v>
      </c>
      <c r="G191" s="43">
        <f>IFERROR(VLOOKUP(C191,'Emission Factor Methodology'!$A$11:$I$21,MATCH(D191,'Emission Factor Methodology'!$A$11:$I$11,0),0),0)</f>
        <v>0.00050000000000000001</v>
      </c>
      <c r="H191" s="44">
        <f>IFERROR((1-VLOOKUP(C191,'Emission Factor Methodology'!$A$25:$I$34,MATCH(D191,'Emission Factor Methodology'!$A$25:$I$25,0),0)),0)</f>
        <v>0.030000000000000027</v>
      </c>
      <c r="I191" s="43">
        <f t="shared" si="8"/>
        <v>0.1314000000000001</v>
      </c>
    </row>
    <row r="192" spans="1:9" ht="15">
      <c r="A192" s="3">
        <f t="shared" si="6"/>
        <v>14189</v>
      </c>
      <c r="B192" s="5" t="s">
        <v>498</v>
      </c>
      <c r="C192" s="85" t="s">
        <v>15</v>
      </c>
      <c r="D192" s="85" t="s">
        <v>3</v>
      </c>
      <c r="E192" s="84">
        <f t="shared" si="7"/>
        <v>8760</v>
      </c>
      <c r="F192" s="44">
        <f>HLOOKUP(D192,'Emission Factor Methodology'!$B$6:$I$7,2,0)</f>
        <v>1</v>
      </c>
      <c r="G192" s="43">
        <f>IFERROR(VLOOKUP(C192,'Emission Factor Methodology'!$A$11:$I$21,MATCH(D192,'Emission Factor Methodology'!$A$11:$I$11,0),0),0)</f>
        <v>0.00050000000000000001</v>
      </c>
      <c r="H192" s="44">
        <f>IFERROR((1-VLOOKUP(C192,'Emission Factor Methodology'!$A$25:$I$34,MATCH(D192,'Emission Factor Methodology'!$A$25:$I$25,0),0)),0)</f>
        <v>0.030000000000000027</v>
      </c>
      <c r="I192" s="43">
        <f t="shared" si="8"/>
        <v>0.1314000000000001</v>
      </c>
    </row>
    <row r="193" spans="1:9" ht="15">
      <c r="A193" s="3">
        <f t="shared" si="6"/>
        <v>14190</v>
      </c>
      <c r="B193" s="5" t="s">
        <v>105</v>
      </c>
      <c r="C193" s="85" t="s">
        <v>12</v>
      </c>
      <c r="D193" s="85" t="s">
        <v>3</v>
      </c>
      <c r="E193" s="84">
        <f t="shared" si="7"/>
        <v>8760</v>
      </c>
      <c r="F193" s="44">
        <f>HLOOKUP(D193,'Emission Factor Methodology'!$B$6:$I$7,2,0)</f>
        <v>1</v>
      </c>
      <c r="G193" s="43">
        <f>IFERROR(VLOOKUP(C193,'Emission Factor Methodology'!$A$11:$I$21,MATCH(D193,'Emission Factor Methodology'!$A$11:$I$11,0),0),0)</f>
        <v>0.0088999999999999999</v>
      </c>
      <c r="H193" s="44">
        <f>IFERROR((1-VLOOKUP(C193,'Emission Factor Methodology'!$A$25:$I$34,MATCH(D193,'Emission Factor Methodology'!$A$25:$I$25,0),0)),0)</f>
        <v>0.030000000000000027</v>
      </c>
      <c r="I193" s="43">
        <f t="shared" si="8"/>
        <v>2.3389200000000021</v>
      </c>
    </row>
    <row r="194" spans="1:9" ht="15">
      <c r="A194" s="3">
        <f t="shared" si="6"/>
        <v>14191</v>
      </c>
      <c r="B194" s="5" t="s">
        <v>103</v>
      </c>
      <c r="C194" s="85" t="s">
        <v>12</v>
      </c>
      <c r="D194" s="85" t="s">
        <v>3</v>
      </c>
      <c r="E194" s="84">
        <f t="shared" si="7"/>
        <v>8760</v>
      </c>
      <c r="F194" s="44">
        <f>HLOOKUP(D194,'Emission Factor Methodology'!$B$6:$I$7,2,0)</f>
        <v>1</v>
      </c>
      <c r="G194" s="43">
        <f>IFERROR(VLOOKUP(C194,'Emission Factor Methodology'!$A$11:$I$21,MATCH(D194,'Emission Factor Methodology'!$A$11:$I$11,0),0),0)</f>
        <v>0.0088999999999999999</v>
      </c>
      <c r="H194" s="44">
        <f>IFERROR((1-VLOOKUP(C194,'Emission Factor Methodology'!$A$25:$I$34,MATCH(D194,'Emission Factor Methodology'!$A$25:$I$25,0),0)),0)</f>
        <v>0.030000000000000027</v>
      </c>
      <c r="I194" s="43">
        <f t="shared" si="8"/>
        <v>2.3389200000000021</v>
      </c>
    </row>
    <row r="195" spans="1:9" ht="15">
      <c r="A195" s="3">
        <f t="shared" si="6"/>
        <v>14192</v>
      </c>
      <c r="B195" s="5" t="s">
        <v>560</v>
      </c>
      <c r="C195" s="85" t="s">
        <v>15</v>
      </c>
      <c r="D195" s="85" t="s">
        <v>3</v>
      </c>
      <c r="E195" s="84">
        <f t="shared" si="7"/>
        <v>8760</v>
      </c>
      <c r="F195" s="44">
        <f>HLOOKUP(D195,'Emission Factor Methodology'!$B$6:$I$7,2,0)</f>
        <v>1</v>
      </c>
      <c r="G195" s="43">
        <f>IFERROR(VLOOKUP(C195,'Emission Factor Methodology'!$A$11:$I$21,MATCH(D195,'Emission Factor Methodology'!$A$11:$I$11,0),0),0)</f>
        <v>0.00050000000000000001</v>
      </c>
      <c r="H195" s="44">
        <f>IFERROR((1-VLOOKUP(C195,'Emission Factor Methodology'!$A$25:$I$34,MATCH(D195,'Emission Factor Methodology'!$A$25:$I$25,0),0)),0)</f>
        <v>0.030000000000000027</v>
      </c>
      <c r="I195" s="43">
        <f t="shared" si="8"/>
        <v>0.1314000000000001</v>
      </c>
    </row>
    <row r="196" spans="1:9" ht="15">
      <c r="A196" s="3">
        <f t="shared" si="6"/>
        <v>14193</v>
      </c>
      <c r="B196" s="5" t="s">
        <v>275</v>
      </c>
      <c r="C196" s="85" t="s">
        <v>15</v>
      </c>
      <c r="D196" s="85" t="s">
        <v>3</v>
      </c>
      <c r="E196" s="84">
        <f t="shared" si="7"/>
        <v>8760</v>
      </c>
      <c r="F196" s="44">
        <f>HLOOKUP(D196,'Emission Factor Methodology'!$B$6:$I$7,2,0)</f>
        <v>1</v>
      </c>
      <c r="G196" s="43">
        <f>IFERROR(VLOOKUP(C196,'Emission Factor Methodology'!$A$11:$I$21,MATCH(D196,'Emission Factor Methodology'!$A$11:$I$11,0),0),0)</f>
        <v>0.00050000000000000001</v>
      </c>
      <c r="H196" s="44">
        <f>IFERROR((1-VLOOKUP(C196,'Emission Factor Methodology'!$A$25:$I$34,MATCH(D196,'Emission Factor Methodology'!$A$25:$I$25,0),0)),0)</f>
        <v>0.030000000000000027</v>
      </c>
      <c r="I196" s="43">
        <f t="shared" si="8"/>
        <v>0.1314000000000001</v>
      </c>
    </row>
    <row r="197" spans="1:9" ht="15">
      <c r="A197" s="3">
        <f t="shared" si="9" ref="A197">A196+1</f>
        <v>14194</v>
      </c>
      <c r="B197" s="5" t="s">
        <v>105</v>
      </c>
      <c r="C197" s="85" t="s">
        <v>12</v>
      </c>
      <c r="D197" s="85" t="s">
        <v>3</v>
      </c>
      <c r="E197" s="84">
        <f t="shared" si="10" ref="E197">24*365</f>
        <v>8760</v>
      </c>
      <c r="F197" s="44">
        <f>HLOOKUP(D197,'Emission Factor Methodology'!$B$6:$I$7,2,0)</f>
        <v>1</v>
      </c>
      <c r="G197" s="43">
        <f>IFERROR(VLOOKUP(C197,'Emission Factor Methodology'!$A$11:$I$21,MATCH(D197,'Emission Factor Methodology'!$A$11:$I$11,0),0),0)</f>
        <v>0.0088999999999999999</v>
      </c>
      <c r="H197" s="44">
        <f>IFERROR((1-VLOOKUP(C197,'Emission Factor Methodology'!$A$25:$I$34,MATCH(D197,'Emission Factor Methodology'!$A$25:$I$25,0),0)),0)</f>
        <v>0.030000000000000027</v>
      </c>
      <c r="I197" s="43">
        <f t="shared" si="11" ref="I197:I206">E197*F197*G197*H197</f>
        <v>2.3389200000000021</v>
      </c>
    </row>
    <row r="198" spans="1:9" ht="15">
      <c r="A198" s="3">
        <f>A197+1</f>
        <v>14195</v>
      </c>
      <c r="B198" s="5" t="s">
        <v>275</v>
      </c>
      <c r="C198" s="85" t="s">
        <v>15</v>
      </c>
      <c r="D198" s="85" t="s">
        <v>3</v>
      </c>
      <c r="E198" s="84">
        <f>24*365</f>
        <v>8760</v>
      </c>
      <c r="F198" s="44">
        <f>HLOOKUP(D198,'Emission Factor Methodology'!$B$6:$I$7,2,0)</f>
        <v>1</v>
      </c>
      <c r="G198" s="43">
        <f>IFERROR(VLOOKUP(C198,'Emission Factor Methodology'!$A$11:$I$21,MATCH(D198,'Emission Factor Methodology'!$A$11:$I$11,0),0),0)</f>
        <v>0.00050000000000000001</v>
      </c>
      <c r="H198" s="44">
        <f>IFERROR((1-VLOOKUP(C198,'Emission Factor Methodology'!$A$25:$I$34,MATCH(D198,'Emission Factor Methodology'!$A$25:$I$25,0),0)),0)</f>
        <v>0.030000000000000027</v>
      </c>
      <c r="I198" s="43">
        <f t="shared" si="11"/>
        <v>0.1314000000000001</v>
      </c>
    </row>
    <row r="199" spans="1:9" ht="15">
      <c r="A199" s="3">
        <f>A198+1</f>
        <v>14196</v>
      </c>
      <c r="B199" s="5" t="s">
        <v>561</v>
      </c>
      <c r="C199" s="85" t="s">
        <v>15</v>
      </c>
      <c r="D199" s="85" t="s">
        <v>3</v>
      </c>
      <c r="E199" s="84">
        <f>24*365</f>
        <v>8760</v>
      </c>
      <c r="F199" s="44">
        <f>HLOOKUP(D199,'Emission Factor Methodology'!$B$6:$I$7,2,0)</f>
        <v>1</v>
      </c>
      <c r="G199" s="43">
        <f>IFERROR(VLOOKUP(C199,'Emission Factor Methodology'!$A$11:$I$21,MATCH(D199,'Emission Factor Methodology'!$A$11:$I$11,0),0),0)</f>
        <v>0.00050000000000000001</v>
      </c>
      <c r="H199" s="44">
        <f>IFERROR((1-VLOOKUP(C199,'Emission Factor Methodology'!$A$25:$I$34,MATCH(D199,'Emission Factor Methodology'!$A$25:$I$25,0),0)),0)</f>
        <v>0.030000000000000027</v>
      </c>
      <c r="I199" s="43">
        <f t="shared" si="11"/>
        <v>0.1314000000000001</v>
      </c>
    </row>
    <row r="200" spans="1:9" ht="15">
      <c r="A200" s="3">
        <f>A199+1</f>
        <v>14197</v>
      </c>
      <c r="B200" s="5" t="s">
        <v>106</v>
      </c>
      <c r="C200" s="85" t="s">
        <v>15</v>
      </c>
      <c r="D200" s="85" t="s">
        <v>3</v>
      </c>
      <c r="E200" s="84">
        <f>24*365</f>
        <v>8760</v>
      </c>
      <c r="F200" s="44">
        <f>HLOOKUP(D200,'Emission Factor Methodology'!$B$6:$I$7,2,0)</f>
        <v>1</v>
      </c>
      <c r="G200" s="43">
        <f>IFERROR(VLOOKUP(C200,'Emission Factor Methodology'!$A$11:$I$21,MATCH(D200,'Emission Factor Methodology'!$A$11:$I$11,0),0),0)</f>
        <v>0.00050000000000000001</v>
      </c>
      <c r="H200" s="44">
        <f>IFERROR((1-VLOOKUP(C200,'Emission Factor Methodology'!$A$25:$I$34,MATCH(D200,'Emission Factor Methodology'!$A$25:$I$25,0),0)),0)</f>
        <v>0.030000000000000027</v>
      </c>
      <c r="I200" s="43">
        <f t="shared" si="11"/>
        <v>0.1314000000000001</v>
      </c>
    </row>
    <row r="201" spans="1:9" ht="15">
      <c r="A201" s="3">
        <f t="shared" si="12" ref="A201:A203">A200+1</f>
        <v>14198</v>
      </c>
      <c r="B201" s="5" t="s">
        <v>275</v>
      </c>
      <c r="C201" s="85" t="s">
        <v>15</v>
      </c>
      <c r="D201" s="85" t="s">
        <v>3</v>
      </c>
      <c r="E201" s="84">
        <f t="shared" si="13" ref="E201:E203">24*365</f>
        <v>8760</v>
      </c>
      <c r="F201" s="44">
        <f>HLOOKUP(D201,'Emission Factor Methodology'!$B$6:$I$7,2,0)</f>
        <v>1</v>
      </c>
      <c r="G201" s="43">
        <f>IFERROR(VLOOKUP(C201,'Emission Factor Methodology'!$A$11:$I$21,MATCH(D201,'Emission Factor Methodology'!$A$11:$I$11,0),0),0)</f>
        <v>0.00050000000000000001</v>
      </c>
      <c r="H201" s="44">
        <f>IFERROR((1-VLOOKUP(C201,'Emission Factor Methodology'!$A$25:$I$34,MATCH(D201,'Emission Factor Methodology'!$A$25:$I$25,0),0)),0)</f>
        <v>0.030000000000000027</v>
      </c>
      <c r="I201" s="43">
        <f t="shared" si="11"/>
        <v>0.1314000000000001</v>
      </c>
    </row>
    <row r="202" spans="1:9" ht="15">
      <c r="A202" s="3">
        <f t="shared" si="12"/>
        <v>14199</v>
      </c>
      <c r="B202" s="5" t="s">
        <v>562</v>
      </c>
      <c r="C202" s="85" t="s">
        <v>12</v>
      </c>
      <c r="D202" s="85" t="s">
        <v>3</v>
      </c>
      <c r="E202" s="84">
        <f t="shared" si="13"/>
        <v>8760</v>
      </c>
      <c r="F202" s="44">
        <f>HLOOKUP(D202,'Emission Factor Methodology'!$B$6:$I$7,2,0)</f>
        <v>1</v>
      </c>
      <c r="G202" s="43">
        <f>IFERROR(VLOOKUP(C202,'Emission Factor Methodology'!$A$11:$I$21,MATCH(D202,'Emission Factor Methodology'!$A$11:$I$11,0),0),0)</f>
        <v>0.0088999999999999999</v>
      </c>
      <c r="H202" s="44">
        <f>IFERROR((1-VLOOKUP(C202,'Emission Factor Methodology'!$A$25:$I$34,MATCH(D202,'Emission Factor Methodology'!$A$25:$I$25,0),0)),0)</f>
        <v>0.030000000000000027</v>
      </c>
      <c r="I202" s="43">
        <f t="shared" si="11"/>
        <v>2.3389200000000021</v>
      </c>
    </row>
    <row r="203" spans="1:9" ht="15">
      <c r="A203" s="3">
        <f t="shared" si="12"/>
        <v>14200</v>
      </c>
      <c r="B203" s="5" t="s">
        <v>275</v>
      </c>
      <c r="C203" s="85" t="s">
        <v>15</v>
      </c>
      <c r="D203" s="85" t="s">
        <v>3</v>
      </c>
      <c r="E203" s="84">
        <f t="shared" si="13"/>
        <v>8760</v>
      </c>
      <c r="F203" s="44">
        <f>HLOOKUP(D203,'Emission Factor Methodology'!$B$6:$I$7,2,0)</f>
        <v>1</v>
      </c>
      <c r="G203" s="43">
        <f>IFERROR(VLOOKUP(C203,'Emission Factor Methodology'!$A$11:$I$21,MATCH(D203,'Emission Factor Methodology'!$A$11:$I$11,0),0),0)</f>
        <v>0.00050000000000000001</v>
      </c>
      <c r="H203" s="44">
        <f>IFERROR((1-VLOOKUP(C203,'Emission Factor Methodology'!$A$25:$I$34,MATCH(D203,'Emission Factor Methodology'!$A$25:$I$25,0),0)),0)</f>
        <v>0.030000000000000027</v>
      </c>
      <c r="I203" s="43">
        <f t="shared" si="11"/>
        <v>0.1314000000000001</v>
      </c>
    </row>
    <row r="204" spans="1:9" ht="15">
      <c r="A204" s="3">
        <f>A203+1</f>
        <v>14201</v>
      </c>
      <c r="B204" s="5" t="s">
        <v>498</v>
      </c>
      <c r="C204" s="85" t="s">
        <v>15</v>
      </c>
      <c r="D204" s="85" t="s">
        <v>3</v>
      </c>
      <c r="E204" s="84">
        <f>24*365</f>
        <v>8760</v>
      </c>
      <c r="F204" s="44">
        <f>HLOOKUP(D204,'Emission Factor Methodology'!$B$6:$I$7,2,0)</f>
        <v>1</v>
      </c>
      <c r="G204" s="43">
        <f>IFERROR(VLOOKUP(C204,'Emission Factor Methodology'!$A$11:$I$21,MATCH(D204,'Emission Factor Methodology'!$A$11:$I$11,0),0),0)</f>
        <v>0.00050000000000000001</v>
      </c>
      <c r="H204" s="44">
        <f>IFERROR((1-VLOOKUP(C204,'Emission Factor Methodology'!$A$25:$I$34,MATCH(D204,'Emission Factor Methodology'!$A$25:$I$25,0),0)),0)</f>
        <v>0.030000000000000027</v>
      </c>
      <c r="I204" s="43">
        <f t="shared" si="11"/>
        <v>0.1314000000000001</v>
      </c>
    </row>
    <row r="205" spans="1:9" ht="15">
      <c r="A205" s="3">
        <f>A204+1</f>
        <v>14202</v>
      </c>
      <c r="B205" s="5" t="s">
        <v>498</v>
      </c>
      <c r="C205" s="85" t="s">
        <v>15</v>
      </c>
      <c r="D205" s="85" t="s">
        <v>3</v>
      </c>
      <c r="E205" s="84">
        <f>24*365</f>
        <v>8760</v>
      </c>
      <c r="F205" s="44">
        <f>HLOOKUP(D205,'Emission Factor Methodology'!$B$6:$I$7,2,0)</f>
        <v>1</v>
      </c>
      <c r="G205" s="43">
        <f>IFERROR(VLOOKUP(C205,'Emission Factor Methodology'!$A$11:$I$21,MATCH(D205,'Emission Factor Methodology'!$A$11:$I$11,0),0),0)</f>
        <v>0.00050000000000000001</v>
      </c>
      <c r="H205" s="44">
        <f>IFERROR((1-VLOOKUP(C205,'Emission Factor Methodology'!$A$25:$I$34,MATCH(D205,'Emission Factor Methodology'!$A$25:$I$25,0),0)),0)</f>
        <v>0.030000000000000027</v>
      </c>
      <c r="I205" s="43">
        <f t="shared" si="11"/>
        <v>0.1314000000000001</v>
      </c>
    </row>
    <row r="206" spans="1:9" ht="15">
      <c r="A206" s="3">
        <f>A205+1</f>
        <v>14203</v>
      </c>
      <c r="B206" s="5" t="s">
        <v>498</v>
      </c>
      <c r="C206" s="85" t="s">
        <v>15</v>
      </c>
      <c r="D206" s="85" t="s">
        <v>3</v>
      </c>
      <c r="E206" s="84">
        <f>24*365</f>
        <v>8760</v>
      </c>
      <c r="F206" s="44">
        <f>HLOOKUP(D206,'Emission Factor Methodology'!$B$6:$I$7,2,0)</f>
        <v>1</v>
      </c>
      <c r="G206" s="43">
        <f>IFERROR(VLOOKUP(C206,'Emission Factor Methodology'!$A$11:$I$21,MATCH(D206,'Emission Factor Methodology'!$A$11:$I$11,0),0),0)</f>
        <v>0.00050000000000000001</v>
      </c>
      <c r="H206" s="44">
        <f>IFERROR((1-VLOOKUP(C206,'Emission Factor Methodology'!$A$25:$I$34,MATCH(D206,'Emission Factor Methodology'!$A$25:$I$25,0),0)),0)</f>
        <v>0.030000000000000027</v>
      </c>
      <c r="I206" s="43">
        <f t="shared" si="11"/>
        <v>0.1314000000000001</v>
      </c>
    </row>
    <row r="207" spans="1:1" ht="15">
      <c r="A207" s="3"/>
    </row>
    <row r="208" spans="1:9" ht="31.5" customHeight="1">
      <c r="A208" s="133" t="s">
        <v>563</v>
      </c>
      <c r="B208" s="133"/>
      <c r="C208" s="133"/>
      <c r="D208" s="133"/>
      <c r="E208" s="133"/>
      <c r="F208" s="133"/>
      <c r="G208" s="133"/>
      <c r="H208" s="133"/>
      <c r="I208" s="133"/>
    </row>
    <row r="209" spans="1:1" ht="15">
      <c r="A209" s="3"/>
    </row>
    <row r="210" spans="1:1" ht="15">
      <c r="A210" s="3"/>
    </row>
    <row r="211" spans="1:1" ht="15">
      <c r="A211" s="3"/>
    </row>
    <row r="212" spans="1:1" ht="15">
      <c r="A212" s="3"/>
    </row>
    <row r="213" spans="1:1" ht="15">
      <c r="A213" s="3"/>
    </row>
    <row r="214" spans="1:1" ht="15">
      <c r="A214" s="3"/>
    </row>
  </sheetData>
  <mergeCells count="1">
    <mergeCell ref="A208:I208"/>
  </mergeCells>
  <pageMargins left="0.7" right="0.7" top="0.75" bottom="0.75" header="0.3" footer="0.3"/>
  <pageSetup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F1B212-0F60-4A5B-ADE8-CCE28634B9EC}">
  <dimension ref="A1:I248"/>
  <sheetViews>
    <sheetView workbookViewId="0" topLeftCell="A1">
      <selection pane="topLeft" activeCell="C180" sqref="C180"/>
    </sheetView>
  </sheetViews>
  <sheetFormatPr defaultColWidth="10.2842857142857" defaultRowHeight="15"/>
  <cols>
    <col min="1" max="1" width="10.7142857142857" style="5" customWidth="1"/>
    <col min="2" max="2" width="60.1428571428571" style="5" customWidth="1"/>
    <col min="3" max="4" width="23.5714285714286" style="85" customWidth="1"/>
    <col min="5" max="5" width="10.7142857142857" style="29" customWidth="1"/>
    <col min="6" max="6" width="10.7142857142857" style="81" customWidth="1"/>
    <col min="7" max="7" width="10.7142857142857" style="5" customWidth="1"/>
    <col min="8" max="8" width="10.7142857142857" style="74" customWidth="1"/>
    <col min="9" max="9" width="10.7142857142857" style="5" customWidth="1"/>
    <col min="10" max="16384" width="10.2857142857143" style="5"/>
  </cols>
  <sheetData>
    <row r="1" spans="1:4" ht="18.75">
      <c r="A1" s="59" t="str">
        <f>'List of Zones'!B27</f>
        <v>Zone 15</v>
      </c>
      <c r="B1" s="60" t="str">
        <f>'List of Zones'!C27</f>
        <v>Oil Air Stripping - South Interior Extruder Area</v>
      </c>
      <c r="C1" s="61"/>
      <c r="D1" s="61"/>
    </row>
    <row r="2" spans="1:9" ht="15.75" customHeight="1">
      <c r="A2" s="62"/>
      <c r="G2" s="33" t="s">
        <v>38</v>
      </c>
      <c r="H2" s="76"/>
      <c r="I2" s="34">
        <f>SUM(I4:I1005)</f>
        <v>6.2287979217648406</v>
      </c>
    </row>
    <row r="3" spans="1:9" ht="45">
      <c r="A3" s="36" t="s">
        <v>39</v>
      </c>
      <c r="B3" s="36" t="s">
        <v>40</v>
      </c>
      <c r="C3" s="37" t="s">
        <v>41</v>
      </c>
      <c r="D3" s="37" t="s">
        <v>42</v>
      </c>
      <c r="E3" s="38" t="s">
        <v>43</v>
      </c>
      <c r="F3" s="39" t="s">
        <v>44</v>
      </c>
      <c r="G3" s="38" t="s">
        <v>45</v>
      </c>
      <c r="H3" s="38" t="s">
        <v>46</v>
      </c>
      <c r="I3" s="87" t="s">
        <v>47</v>
      </c>
    </row>
    <row r="4" spans="1:9" ht="15">
      <c r="A4" s="3">
        <v>15001</v>
      </c>
      <c r="B4" s="5" t="s">
        <v>58</v>
      </c>
      <c r="C4" s="85" t="s">
        <v>15</v>
      </c>
      <c r="D4" s="85" t="s">
        <v>4</v>
      </c>
      <c r="E4" s="84">
        <f>24*365</f>
        <v>8760</v>
      </c>
      <c r="F4" s="44">
        <f>HLOOKUP(D4,'Emission Factor Methodology'!$B$6:$I$7,2,0)</f>
        <v>0.02</v>
      </c>
      <c r="G4" s="43">
        <f>IFERROR(VLOOKUP(C4,'Emission Factor Methodology'!$A$11:$I$21,MATCH(D4,'Emission Factor Methodology'!$A$11:$I$11,0),0),0)</f>
        <v>0.00050000000000000001</v>
      </c>
      <c r="H4" s="44">
        <f>IFERROR((1-VLOOKUP(C4,'Emission Factor Methodology'!$A$25:$I$34,MATCH(D4,'Emission Factor Methodology'!$A$25:$I$25,0),0)),0)</f>
        <v>0.030000000000000027</v>
      </c>
      <c r="I4" s="43">
        <f>E4*F4*G4*H4</f>
        <v>0.0026280000000000027</v>
      </c>
    </row>
    <row r="5" spans="1:9" ht="15">
      <c r="A5" s="3">
        <f t="shared" si="0" ref="A5:A68">A4+1</f>
        <v>15002</v>
      </c>
      <c r="B5" s="5" t="s">
        <v>542</v>
      </c>
      <c r="C5" s="85" t="s">
        <v>12</v>
      </c>
      <c r="D5" s="85" t="s">
        <v>4</v>
      </c>
      <c r="E5" s="84">
        <f t="shared" si="1" ref="E5:E68">24*365</f>
        <v>8760</v>
      </c>
      <c r="F5" s="44">
        <f>HLOOKUP(D5,'Emission Factor Methodology'!$B$6:$I$7,2,0)</f>
        <v>0.02</v>
      </c>
      <c r="G5" s="43">
        <f>IFERROR(VLOOKUP(C5,'Emission Factor Methodology'!$A$11:$I$21,MATCH(D5,'Emission Factor Methodology'!$A$11:$I$11,0),0),0)</f>
        <v>0.0088999999999999999</v>
      </c>
      <c r="H5" s="44">
        <f>IFERROR((1-VLOOKUP(C5,'Emission Factor Methodology'!$A$25:$I$34,MATCH(D5,'Emission Factor Methodology'!$A$25:$I$25,0),0)),0)</f>
        <v>0.030000000000000027</v>
      </c>
      <c r="I5" s="43">
        <f t="shared" si="2" ref="I5:I68">E5*F5*G5*H5</f>
        <v>0.046778400000000046</v>
      </c>
    </row>
    <row r="6" spans="1:9" ht="15">
      <c r="A6" s="3">
        <f t="shared" si="0"/>
        <v>15003</v>
      </c>
      <c r="B6" s="5" t="s">
        <v>103</v>
      </c>
      <c r="C6" s="85" t="s">
        <v>12</v>
      </c>
      <c r="D6" s="85" t="s">
        <v>4</v>
      </c>
      <c r="E6" s="84">
        <f t="shared" si="1"/>
        <v>8760</v>
      </c>
      <c r="F6" s="44">
        <f>HLOOKUP(D6,'Emission Factor Methodology'!$B$6:$I$7,2,0)</f>
        <v>0.02</v>
      </c>
      <c r="G6" s="43">
        <f>IFERROR(VLOOKUP(C6,'Emission Factor Methodology'!$A$11:$I$21,MATCH(D6,'Emission Factor Methodology'!$A$11:$I$11,0),0),0)</f>
        <v>0.0088999999999999999</v>
      </c>
      <c r="H6" s="44">
        <f>IFERROR((1-VLOOKUP(C6,'Emission Factor Methodology'!$A$25:$I$34,MATCH(D6,'Emission Factor Methodology'!$A$25:$I$25,0),0)),0)</f>
        <v>0.030000000000000027</v>
      </c>
      <c r="I6" s="43">
        <f t="shared" si="2"/>
        <v>0.046778400000000046</v>
      </c>
    </row>
    <row r="7" spans="1:9" ht="15">
      <c r="A7" s="3">
        <f t="shared" si="0"/>
        <v>15004</v>
      </c>
      <c r="B7" s="5" t="s">
        <v>564</v>
      </c>
      <c r="C7" s="85" t="s">
        <v>15</v>
      </c>
      <c r="D7" s="85" t="s">
        <v>4</v>
      </c>
      <c r="E7" s="84">
        <f t="shared" si="1"/>
        <v>8760</v>
      </c>
      <c r="F7" s="44">
        <f>HLOOKUP(D7,'Emission Factor Methodology'!$B$6:$I$7,2,0)</f>
        <v>0.02</v>
      </c>
      <c r="G7" s="43">
        <f>IFERROR(VLOOKUP(C7,'Emission Factor Methodology'!$A$11:$I$21,MATCH(D7,'Emission Factor Methodology'!$A$11:$I$11,0),0),0)</f>
        <v>0.00050000000000000001</v>
      </c>
      <c r="H7" s="44">
        <f>IFERROR((1-VLOOKUP(C7,'Emission Factor Methodology'!$A$25:$I$34,MATCH(D7,'Emission Factor Methodology'!$A$25:$I$25,0),0)),0)</f>
        <v>0.030000000000000027</v>
      </c>
      <c r="I7" s="43">
        <f t="shared" si="2"/>
        <v>0.0026280000000000027</v>
      </c>
    </row>
    <row r="8" spans="1:9" ht="15">
      <c r="A8" s="3">
        <f t="shared" si="0"/>
        <v>15005</v>
      </c>
      <c r="B8" s="5" t="s">
        <v>564</v>
      </c>
      <c r="C8" s="85" t="s">
        <v>15</v>
      </c>
      <c r="D8" s="85" t="s">
        <v>4</v>
      </c>
      <c r="E8" s="84">
        <f t="shared" si="1"/>
        <v>8760</v>
      </c>
      <c r="F8" s="44">
        <f>HLOOKUP(D8,'Emission Factor Methodology'!$B$6:$I$7,2,0)</f>
        <v>0.02</v>
      </c>
      <c r="G8" s="43">
        <f>IFERROR(VLOOKUP(C8,'Emission Factor Methodology'!$A$11:$I$21,MATCH(D8,'Emission Factor Methodology'!$A$11:$I$11,0),0),0)</f>
        <v>0.00050000000000000001</v>
      </c>
      <c r="H8" s="44">
        <f>IFERROR((1-VLOOKUP(C8,'Emission Factor Methodology'!$A$25:$I$34,MATCH(D8,'Emission Factor Methodology'!$A$25:$I$25,0),0)),0)</f>
        <v>0.030000000000000027</v>
      </c>
      <c r="I8" s="43">
        <f t="shared" si="2"/>
        <v>0.0026280000000000027</v>
      </c>
    </row>
    <row r="9" spans="1:9" ht="15">
      <c r="A9" s="3">
        <f t="shared" si="0"/>
        <v>15006</v>
      </c>
      <c r="B9" s="5" t="s">
        <v>275</v>
      </c>
      <c r="C9" s="85" t="s">
        <v>15</v>
      </c>
      <c r="D9" s="85" t="s">
        <v>4</v>
      </c>
      <c r="E9" s="84">
        <f t="shared" si="1"/>
        <v>8760</v>
      </c>
      <c r="F9" s="44">
        <f>HLOOKUP(D9,'Emission Factor Methodology'!$B$6:$I$7,2,0)</f>
        <v>0.02</v>
      </c>
      <c r="G9" s="43">
        <f>IFERROR(VLOOKUP(C9,'Emission Factor Methodology'!$A$11:$I$21,MATCH(D9,'Emission Factor Methodology'!$A$11:$I$11,0),0),0)</f>
        <v>0.00050000000000000001</v>
      </c>
      <c r="H9" s="44">
        <f>IFERROR((1-VLOOKUP(C9,'Emission Factor Methodology'!$A$25:$I$34,MATCH(D9,'Emission Factor Methodology'!$A$25:$I$25,0),0)),0)</f>
        <v>0.030000000000000027</v>
      </c>
      <c r="I9" s="43">
        <f t="shared" si="2"/>
        <v>0.0026280000000000027</v>
      </c>
    </row>
    <row r="10" spans="1:9" ht="15">
      <c r="A10" s="3">
        <f t="shared" si="0"/>
        <v>15007</v>
      </c>
      <c r="B10" s="5" t="s">
        <v>58</v>
      </c>
      <c r="C10" s="85" t="s">
        <v>15</v>
      </c>
      <c r="D10" s="85" t="s">
        <v>4</v>
      </c>
      <c r="E10" s="84">
        <f t="shared" si="1"/>
        <v>8760</v>
      </c>
      <c r="F10" s="44">
        <f>HLOOKUP(D10,'Emission Factor Methodology'!$B$6:$I$7,2,0)</f>
        <v>0.02</v>
      </c>
      <c r="G10" s="43">
        <f>IFERROR(VLOOKUP(C10,'Emission Factor Methodology'!$A$11:$I$21,MATCH(D10,'Emission Factor Methodology'!$A$11:$I$11,0),0),0)</f>
        <v>0.00050000000000000001</v>
      </c>
      <c r="H10" s="44">
        <f>IFERROR((1-VLOOKUP(C10,'Emission Factor Methodology'!$A$25:$I$34,MATCH(D10,'Emission Factor Methodology'!$A$25:$I$25,0),0)),0)</f>
        <v>0.030000000000000027</v>
      </c>
      <c r="I10" s="43">
        <f t="shared" si="2"/>
        <v>0.0026280000000000027</v>
      </c>
    </row>
    <row r="11" spans="1:9" ht="15">
      <c r="A11" s="3">
        <f t="shared" si="0"/>
        <v>15008</v>
      </c>
      <c r="B11" s="5" t="s">
        <v>565</v>
      </c>
      <c r="C11" s="85" t="s">
        <v>15</v>
      </c>
      <c r="D11" s="85" t="s">
        <v>4</v>
      </c>
      <c r="E11" s="84">
        <f t="shared" si="1"/>
        <v>8760</v>
      </c>
      <c r="F11" s="44">
        <f>HLOOKUP(D11,'Emission Factor Methodology'!$B$6:$I$7,2,0)</f>
        <v>0.02</v>
      </c>
      <c r="G11" s="43">
        <f>IFERROR(VLOOKUP(C11,'Emission Factor Methodology'!$A$11:$I$21,MATCH(D11,'Emission Factor Methodology'!$A$11:$I$11,0),0),0)</f>
        <v>0.00050000000000000001</v>
      </c>
      <c r="H11" s="44">
        <f>IFERROR((1-VLOOKUP(C11,'Emission Factor Methodology'!$A$25:$I$34,MATCH(D11,'Emission Factor Methodology'!$A$25:$I$25,0),0)),0)</f>
        <v>0.030000000000000027</v>
      </c>
      <c r="I11" s="43">
        <f t="shared" si="2"/>
        <v>0.0026280000000000027</v>
      </c>
    </row>
    <row r="12" spans="1:9" ht="15">
      <c r="A12" s="3">
        <f t="shared" si="0"/>
        <v>15009</v>
      </c>
      <c r="B12" s="5" t="s">
        <v>566</v>
      </c>
      <c r="C12" s="102" t="s">
        <v>15</v>
      </c>
      <c r="D12" s="85" t="s">
        <v>4</v>
      </c>
      <c r="E12" s="84">
        <f t="shared" si="1"/>
        <v>8760</v>
      </c>
      <c r="F12" s="44">
        <f>HLOOKUP(D12,'Emission Factor Methodology'!$B$6:$I$7,2,0)</f>
        <v>0.02</v>
      </c>
      <c r="G12" s="43">
        <f>IFERROR(VLOOKUP(C12,'Emission Factor Methodology'!$A$11:$I$21,MATCH(D12,'Emission Factor Methodology'!$A$11:$I$11,0),0),0)</f>
        <v>0.00050000000000000001</v>
      </c>
      <c r="H12" s="44">
        <f>IFERROR((1-VLOOKUP(C12,'Emission Factor Methodology'!$A$25:$I$34,MATCH(D12,'Emission Factor Methodology'!$A$25:$I$25,0),0)),0)</f>
        <v>0.030000000000000027</v>
      </c>
      <c r="I12" s="43">
        <f t="shared" si="2"/>
        <v>0.0026280000000000027</v>
      </c>
    </row>
    <row r="13" spans="1:9" ht="15">
      <c r="A13" s="3">
        <f t="shared" si="0"/>
        <v>15010</v>
      </c>
      <c r="B13" s="5" t="s">
        <v>298</v>
      </c>
      <c r="C13" s="85" t="s">
        <v>15</v>
      </c>
      <c r="D13" s="85" t="s">
        <v>4</v>
      </c>
      <c r="E13" s="84">
        <f t="shared" si="1"/>
        <v>8760</v>
      </c>
      <c r="F13" s="44">
        <f>HLOOKUP(D13,'Emission Factor Methodology'!$B$6:$I$7,2,0)</f>
        <v>0.02</v>
      </c>
      <c r="G13" s="43">
        <f>IFERROR(VLOOKUP(C13,'Emission Factor Methodology'!$A$11:$I$21,MATCH(D13,'Emission Factor Methodology'!$A$11:$I$11,0),0),0)</f>
        <v>0.00050000000000000001</v>
      </c>
      <c r="H13" s="44">
        <f>IFERROR((1-VLOOKUP(C13,'Emission Factor Methodology'!$A$25:$I$34,MATCH(D13,'Emission Factor Methodology'!$A$25:$I$25,0),0)),0)</f>
        <v>0.030000000000000027</v>
      </c>
      <c r="I13" s="43">
        <f t="shared" si="2"/>
        <v>0.0026280000000000027</v>
      </c>
    </row>
    <row r="14" spans="1:9" ht="15">
      <c r="A14" s="3">
        <f t="shared" si="0"/>
        <v>15011</v>
      </c>
      <c r="B14" s="5" t="s">
        <v>105</v>
      </c>
      <c r="C14" s="85" t="s">
        <v>12</v>
      </c>
      <c r="D14" s="85" t="s">
        <v>4</v>
      </c>
      <c r="E14" s="84">
        <f t="shared" si="1"/>
        <v>8760</v>
      </c>
      <c r="F14" s="44">
        <f>HLOOKUP(D14,'Emission Factor Methodology'!$B$6:$I$7,2,0)</f>
        <v>0.02</v>
      </c>
      <c r="G14" s="43">
        <f>IFERROR(VLOOKUP(C14,'Emission Factor Methodology'!$A$11:$I$21,MATCH(D14,'Emission Factor Methodology'!$A$11:$I$11,0),0),0)</f>
        <v>0.0088999999999999999</v>
      </c>
      <c r="H14" s="44">
        <f>IFERROR((1-VLOOKUP(C14,'Emission Factor Methodology'!$A$25:$I$34,MATCH(D14,'Emission Factor Methodology'!$A$25:$I$25,0),0)),0)</f>
        <v>0.030000000000000027</v>
      </c>
      <c r="I14" s="43">
        <f t="shared" si="2"/>
        <v>0.046778400000000046</v>
      </c>
    </row>
    <row r="15" spans="1:9" ht="15">
      <c r="A15" s="3">
        <f t="shared" si="0"/>
        <v>15012</v>
      </c>
      <c r="B15" s="5" t="s">
        <v>58</v>
      </c>
      <c r="C15" s="85" t="s">
        <v>15</v>
      </c>
      <c r="D15" s="85" t="s">
        <v>4</v>
      </c>
      <c r="E15" s="84">
        <f t="shared" si="1"/>
        <v>8760</v>
      </c>
      <c r="F15" s="44">
        <f>HLOOKUP(D15,'Emission Factor Methodology'!$B$6:$I$7,2,0)</f>
        <v>0.02</v>
      </c>
      <c r="G15" s="43">
        <f>IFERROR(VLOOKUP(C15,'Emission Factor Methodology'!$A$11:$I$21,MATCH(D15,'Emission Factor Methodology'!$A$11:$I$11,0),0),0)</f>
        <v>0.00050000000000000001</v>
      </c>
      <c r="H15" s="44">
        <f>IFERROR((1-VLOOKUP(C15,'Emission Factor Methodology'!$A$25:$I$34,MATCH(D15,'Emission Factor Methodology'!$A$25:$I$25,0),0)),0)</f>
        <v>0.030000000000000027</v>
      </c>
      <c r="I15" s="43">
        <f t="shared" si="2"/>
        <v>0.0026280000000000027</v>
      </c>
    </row>
    <row r="16" spans="1:9" ht="15">
      <c r="A16" s="3">
        <f t="shared" si="0"/>
        <v>15013</v>
      </c>
      <c r="B16" s="5" t="s">
        <v>103</v>
      </c>
      <c r="C16" s="85" t="s">
        <v>12</v>
      </c>
      <c r="D16" s="85" t="s">
        <v>4</v>
      </c>
      <c r="E16" s="84">
        <f t="shared" si="1"/>
        <v>8760</v>
      </c>
      <c r="F16" s="44">
        <f>HLOOKUP(D16,'Emission Factor Methodology'!$B$6:$I$7,2,0)</f>
        <v>0.02</v>
      </c>
      <c r="G16" s="43">
        <f>IFERROR(VLOOKUP(C16,'Emission Factor Methodology'!$A$11:$I$21,MATCH(D16,'Emission Factor Methodology'!$A$11:$I$11,0),0),0)</f>
        <v>0.0088999999999999999</v>
      </c>
      <c r="H16" s="44">
        <f>IFERROR((1-VLOOKUP(C16,'Emission Factor Methodology'!$A$25:$I$34,MATCH(D16,'Emission Factor Methodology'!$A$25:$I$25,0),0)),0)</f>
        <v>0.030000000000000027</v>
      </c>
      <c r="I16" s="43">
        <f t="shared" si="2"/>
        <v>0.046778400000000046</v>
      </c>
    </row>
    <row r="17" spans="1:9" ht="15">
      <c r="A17" s="3">
        <f t="shared" si="0"/>
        <v>15014</v>
      </c>
      <c r="B17" s="5" t="s">
        <v>567</v>
      </c>
      <c r="C17" s="85" t="s">
        <v>12</v>
      </c>
      <c r="D17" s="85" t="s">
        <v>4</v>
      </c>
      <c r="E17" s="84">
        <f t="shared" si="1"/>
        <v>8760</v>
      </c>
      <c r="F17" s="44">
        <f>HLOOKUP(D17,'Emission Factor Methodology'!$B$6:$I$7,2,0)</f>
        <v>0.02</v>
      </c>
      <c r="G17" s="43">
        <f>IFERROR(VLOOKUP(C17,'Emission Factor Methodology'!$A$11:$I$21,MATCH(D17,'Emission Factor Methodology'!$A$11:$I$11,0),0),0)</f>
        <v>0.0088999999999999999</v>
      </c>
      <c r="H17" s="44">
        <f>IFERROR((1-VLOOKUP(C17,'Emission Factor Methodology'!$A$25:$I$34,MATCH(D17,'Emission Factor Methodology'!$A$25:$I$25,0),0)),0)</f>
        <v>0.030000000000000027</v>
      </c>
      <c r="I17" s="43">
        <f t="shared" si="2"/>
        <v>0.046778400000000046</v>
      </c>
    </row>
    <row r="18" spans="1:9" ht="15">
      <c r="A18" s="3">
        <f t="shared" si="0"/>
        <v>15015</v>
      </c>
      <c r="B18" s="5" t="s">
        <v>498</v>
      </c>
      <c r="C18" s="85" t="s">
        <v>15</v>
      </c>
      <c r="D18" s="85" t="s">
        <v>4</v>
      </c>
      <c r="E18" s="84">
        <f t="shared" si="1"/>
        <v>8760</v>
      </c>
      <c r="F18" s="44">
        <f>HLOOKUP(D18,'Emission Factor Methodology'!$B$6:$I$7,2,0)</f>
        <v>0.02</v>
      </c>
      <c r="G18" s="43">
        <f>IFERROR(VLOOKUP(C18,'Emission Factor Methodology'!$A$11:$I$21,MATCH(D18,'Emission Factor Methodology'!$A$11:$I$11,0),0),0)</f>
        <v>0.00050000000000000001</v>
      </c>
      <c r="H18" s="44">
        <f>IFERROR((1-VLOOKUP(C18,'Emission Factor Methodology'!$A$25:$I$34,MATCH(D18,'Emission Factor Methodology'!$A$25:$I$25,0),0)),0)</f>
        <v>0.030000000000000027</v>
      </c>
      <c r="I18" s="43">
        <f t="shared" si="2"/>
        <v>0.0026280000000000027</v>
      </c>
    </row>
    <row r="19" spans="1:9" ht="15">
      <c r="A19" s="3">
        <f t="shared" si="0"/>
        <v>15016</v>
      </c>
      <c r="B19" s="5" t="s">
        <v>568</v>
      </c>
      <c r="C19" s="85" t="s">
        <v>15</v>
      </c>
      <c r="D19" s="85" t="s">
        <v>4</v>
      </c>
      <c r="E19" s="84">
        <f t="shared" si="1"/>
        <v>8760</v>
      </c>
      <c r="F19" s="44">
        <f>HLOOKUP(D19,'Emission Factor Methodology'!$B$6:$I$7,2,0)</f>
        <v>0.02</v>
      </c>
      <c r="G19" s="43">
        <f>IFERROR(VLOOKUP(C19,'Emission Factor Methodology'!$A$11:$I$21,MATCH(D19,'Emission Factor Methodology'!$A$11:$I$11,0),0),0)</f>
        <v>0.00050000000000000001</v>
      </c>
      <c r="H19" s="44">
        <f>IFERROR((1-VLOOKUP(C19,'Emission Factor Methodology'!$A$25:$I$34,MATCH(D19,'Emission Factor Methodology'!$A$25:$I$25,0),0)),0)</f>
        <v>0.030000000000000027</v>
      </c>
      <c r="I19" s="43">
        <f t="shared" si="2"/>
        <v>0.0026280000000000027</v>
      </c>
    </row>
    <row r="20" spans="1:9" ht="15">
      <c r="A20" s="3">
        <f t="shared" si="0"/>
        <v>15017</v>
      </c>
      <c r="B20" s="5" t="s">
        <v>569</v>
      </c>
      <c r="C20" s="85" t="s">
        <v>15</v>
      </c>
      <c r="D20" s="85" t="s">
        <v>4</v>
      </c>
      <c r="E20" s="84">
        <f t="shared" si="1"/>
        <v>8760</v>
      </c>
      <c r="F20" s="44">
        <f>HLOOKUP(D20,'Emission Factor Methodology'!$B$6:$I$7,2,0)</f>
        <v>0.02</v>
      </c>
      <c r="G20" s="43">
        <f>IFERROR(VLOOKUP(C20,'Emission Factor Methodology'!$A$11:$I$21,MATCH(D20,'Emission Factor Methodology'!$A$11:$I$11,0),0),0)</f>
        <v>0.00050000000000000001</v>
      </c>
      <c r="H20" s="44">
        <f>IFERROR((1-VLOOKUP(C20,'Emission Factor Methodology'!$A$25:$I$34,MATCH(D20,'Emission Factor Methodology'!$A$25:$I$25,0),0)),0)</f>
        <v>0.030000000000000027</v>
      </c>
      <c r="I20" s="43">
        <f t="shared" si="2"/>
        <v>0.0026280000000000027</v>
      </c>
    </row>
    <row r="21" spans="1:9" ht="15">
      <c r="A21" s="3">
        <f t="shared" si="0"/>
        <v>15018</v>
      </c>
      <c r="B21" s="5" t="s">
        <v>570</v>
      </c>
      <c r="C21" s="85" t="s">
        <v>15</v>
      </c>
      <c r="D21" s="85" t="s">
        <v>4</v>
      </c>
      <c r="E21" s="84">
        <f t="shared" si="1"/>
        <v>8760</v>
      </c>
      <c r="F21" s="44">
        <f>HLOOKUP(D21,'Emission Factor Methodology'!$B$6:$I$7,2,0)</f>
        <v>0.02</v>
      </c>
      <c r="G21" s="43">
        <f>IFERROR(VLOOKUP(C21,'Emission Factor Methodology'!$A$11:$I$21,MATCH(D21,'Emission Factor Methodology'!$A$11:$I$11,0),0),0)</f>
        <v>0.00050000000000000001</v>
      </c>
      <c r="H21" s="44">
        <f>IFERROR((1-VLOOKUP(C21,'Emission Factor Methodology'!$A$25:$I$34,MATCH(D21,'Emission Factor Methodology'!$A$25:$I$25,0),0)),0)</f>
        <v>0.030000000000000027</v>
      </c>
      <c r="I21" s="43">
        <f t="shared" si="2"/>
        <v>0.0026280000000000027</v>
      </c>
    </row>
    <row r="22" spans="1:9" ht="15">
      <c r="A22" s="3">
        <f t="shared" si="0"/>
        <v>15019</v>
      </c>
      <c r="B22" s="5" t="s">
        <v>571</v>
      </c>
      <c r="C22" s="85" t="s">
        <v>15</v>
      </c>
      <c r="D22" s="85" t="s">
        <v>4</v>
      </c>
      <c r="E22" s="84">
        <f t="shared" si="1"/>
        <v>8760</v>
      </c>
      <c r="F22" s="44">
        <f>HLOOKUP(D22,'Emission Factor Methodology'!$B$6:$I$7,2,0)</f>
        <v>0.02</v>
      </c>
      <c r="G22" s="43">
        <f>IFERROR(VLOOKUP(C22,'Emission Factor Methodology'!$A$11:$I$21,MATCH(D22,'Emission Factor Methodology'!$A$11:$I$11,0),0),0)</f>
        <v>0.00050000000000000001</v>
      </c>
      <c r="H22" s="44">
        <f>IFERROR((1-VLOOKUP(C22,'Emission Factor Methodology'!$A$25:$I$34,MATCH(D22,'Emission Factor Methodology'!$A$25:$I$25,0),0)),0)</f>
        <v>0.030000000000000027</v>
      </c>
      <c r="I22" s="43">
        <f t="shared" si="2"/>
        <v>0.0026280000000000027</v>
      </c>
    </row>
    <row r="23" spans="1:9" ht="15">
      <c r="A23" s="3">
        <f t="shared" si="0"/>
        <v>15020</v>
      </c>
      <c r="B23" s="5" t="s">
        <v>571</v>
      </c>
      <c r="C23" s="85" t="s">
        <v>15</v>
      </c>
      <c r="D23" s="85" t="s">
        <v>4</v>
      </c>
      <c r="E23" s="84">
        <f t="shared" si="1"/>
        <v>8760</v>
      </c>
      <c r="F23" s="44">
        <f>HLOOKUP(D23,'Emission Factor Methodology'!$B$6:$I$7,2,0)</f>
        <v>0.02</v>
      </c>
      <c r="G23" s="43">
        <f>IFERROR(VLOOKUP(C23,'Emission Factor Methodology'!$A$11:$I$21,MATCH(D23,'Emission Factor Methodology'!$A$11:$I$11,0),0),0)</f>
        <v>0.00050000000000000001</v>
      </c>
      <c r="H23" s="44">
        <f>IFERROR((1-VLOOKUP(C23,'Emission Factor Methodology'!$A$25:$I$34,MATCH(D23,'Emission Factor Methodology'!$A$25:$I$25,0),0)),0)</f>
        <v>0.030000000000000027</v>
      </c>
      <c r="I23" s="43">
        <f t="shared" si="2"/>
        <v>0.0026280000000000027</v>
      </c>
    </row>
    <row r="24" spans="1:9" ht="15">
      <c r="A24" s="3">
        <f t="shared" si="0"/>
        <v>15021</v>
      </c>
      <c r="B24" s="5" t="s">
        <v>572</v>
      </c>
      <c r="C24" s="85" t="s">
        <v>12</v>
      </c>
      <c r="D24" s="85" t="s">
        <v>4</v>
      </c>
      <c r="E24" s="84">
        <f t="shared" si="1"/>
        <v>8760</v>
      </c>
      <c r="F24" s="44">
        <f>HLOOKUP(D24,'Emission Factor Methodology'!$B$6:$I$7,2,0)</f>
        <v>0.02</v>
      </c>
      <c r="G24" s="43">
        <f>IFERROR(VLOOKUP(C24,'Emission Factor Methodology'!$A$11:$I$21,MATCH(D24,'Emission Factor Methodology'!$A$11:$I$11,0),0),0)</f>
        <v>0.0088999999999999999</v>
      </c>
      <c r="H24" s="44">
        <f>IFERROR((1-VLOOKUP(C24,'Emission Factor Methodology'!$A$25:$I$34,MATCH(D24,'Emission Factor Methodology'!$A$25:$I$25,0),0)),0)</f>
        <v>0.030000000000000027</v>
      </c>
      <c r="I24" s="43">
        <f t="shared" si="2"/>
        <v>0.046778400000000046</v>
      </c>
    </row>
    <row r="25" spans="1:9" ht="15">
      <c r="A25" s="3">
        <f t="shared" si="0"/>
        <v>15022</v>
      </c>
      <c r="B25" s="5" t="s">
        <v>571</v>
      </c>
      <c r="C25" s="85" t="s">
        <v>15</v>
      </c>
      <c r="D25" s="85" t="s">
        <v>4</v>
      </c>
      <c r="E25" s="84">
        <f t="shared" si="1"/>
        <v>8760</v>
      </c>
      <c r="F25" s="44">
        <f>HLOOKUP(D25,'Emission Factor Methodology'!$B$6:$I$7,2,0)</f>
        <v>0.02</v>
      </c>
      <c r="G25" s="43">
        <f>IFERROR(VLOOKUP(C25,'Emission Factor Methodology'!$A$11:$I$21,MATCH(D25,'Emission Factor Methodology'!$A$11:$I$11,0),0),0)</f>
        <v>0.00050000000000000001</v>
      </c>
      <c r="H25" s="44">
        <f>IFERROR((1-VLOOKUP(C25,'Emission Factor Methodology'!$A$25:$I$34,MATCH(D25,'Emission Factor Methodology'!$A$25:$I$25,0),0)),0)</f>
        <v>0.030000000000000027</v>
      </c>
      <c r="I25" s="43">
        <f t="shared" si="2"/>
        <v>0.0026280000000000027</v>
      </c>
    </row>
    <row r="26" spans="1:9" ht="15">
      <c r="A26" s="3">
        <f t="shared" si="0"/>
        <v>15023</v>
      </c>
      <c r="B26" s="5" t="s">
        <v>571</v>
      </c>
      <c r="C26" s="85" t="s">
        <v>15</v>
      </c>
      <c r="D26" s="85" t="s">
        <v>4</v>
      </c>
      <c r="E26" s="84">
        <f t="shared" si="1"/>
        <v>8760</v>
      </c>
      <c r="F26" s="44">
        <f>HLOOKUP(D26,'Emission Factor Methodology'!$B$6:$I$7,2,0)</f>
        <v>0.02</v>
      </c>
      <c r="G26" s="43">
        <f>IFERROR(VLOOKUP(C26,'Emission Factor Methodology'!$A$11:$I$21,MATCH(D26,'Emission Factor Methodology'!$A$11:$I$11,0),0),0)</f>
        <v>0.00050000000000000001</v>
      </c>
      <c r="H26" s="44">
        <f>IFERROR((1-VLOOKUP(C26,'Emission Factor Methodology'!$A$25:$I$34,MATCH(D26,'Emission Factor Methodology'!$A$25:$I$25,0),0)),0)</f>
        <v>0.030000000000000027</v>
      </c>
      <c r="I26" s="43">
        <f t="shared" si="2"/>
        <v>0.0026280000000000027</v>
      </c>
    </row>
    <row r="27" spans="1:9" ht="15">
      <c r="A27" s="3">
        <f t="shared" si="0"/>
        <v>15024</v>
      </c>
      <c r="B27" s="5" t="s">
        <v>58</v>
      </c>
      <c r="C27" s="85" t="s">
        <v>15</v>
      </c>
      <c r="D27" s="85" t="s">
        <v>4</v>
      </c>
      <c r="E27" s="84">
        <f t="shared" si="1"/>
        <v>8760</v>
      </c>
      <c r="F27" s="44">
        <f>HLOOKUP(D27,'Emission Factor Methodology'!$B$6:$I$7,2,0)</f>
        <v>0.02</v>
      </c>
      <c r="G27" s="43">
        <f>IFERROR(VLOOKUP(C27,'Emission Factor Methodology'!$A$11:$I$21,MATCH(D27,'Emission Factor Methodology'!$A$11:$I$11,0),0),0)</f>
        <v>0.00050000000000000001</v>
      </c>
      <c r="H27" s="44">
        <f>IFERROR((1-VLOOKUP(C27,'Emission Factor Methodology'!$A$25:$I$34,MATCH(D27,'Emission Factor Methodology'!$A$25:$I$25,0),0)),0)</f>
        <v>0.030000000000000027</v>
      </c>
      <c r="I27" s="43">
        <f t="shared" si="2"/>
        <v>0.0026280000000000027</v>
      </c>
    </row>
    <row r="28" spans="1:9" ht="15">
      <c r="A28" s="3">
        <f t="shared" si="0"/>
        <v>15025</v>
      </c>
      <c r="B28" s="5" t="s">
        <v>573</v>
      </c>
      <c r="C28" s="85" t="s">
        <v>15</v>
      </c>
      <c r="D28" s="85" t="s">
        <v>4</v>
      </c>
      <c r="E28" s="84">
        <f t="shared" si="1"/>
        <v>8760</v>
      </c>
      <c r="F28" s="44">
        <f>HLOOKUP(D28,'Emission Factor Methodology'!$B$6:$I$7,2,0)</f>
        <v>0.02</v>
      </c>
      <c r="G28" s="43">
        <f>IFERROR(VLOOKUP(C28,'Emission Factor Methodology'!$A$11:$I$21,MATCH(D28,'Emission Factor Methodology'!$A$11:$I$11,0),0),0)</f>
        <v>0.00050000000000000001</v>
      </c>
      <c r="H28" s="44">
        <f>IFERROR((1-VLOOKUP(C28,'Emission Factor Methodology'!$A$25:$I$34,MATCH(D28,'Emission Factor Methodology'!$A$25:$I$25,0),0)),0)</f>
        <v>0.030000000000000027</v>
      </c>
      <c r="I28" s="43">
        <f t="shared" si="2"/>
        <v>0.0026280000000000027</v>
      </c>
    </row>
    <row r="29" spans="1:9" ht="15">
      <c r="A29" s="3">
        <f t="shared" si="0"/>
        <v>15026</v>
      </c>
      <c r="B29" s="5" t="s">
        <v>58</v>
      </c>
      <c r="C29" s="85" t="s">
        <v>15</v>
      </c>
      <c r="D29" s="85" t="s">
        <v>4</v>
      </c>
      <c r="E29" s="84">
        <f t="shared" si="1"/>
        <v>8760</v>
      </c>
      <c r="F29" s="44">
        <f>HLOOKUP(D29,'Emission Factor Methodology'!$B$6:$I$7,2,0)</f>
        <v>0.02</v>
      </c>
      <c r="G29" s="43">
        <f>IFERROR(VLOOKUP(C29,'Emission Factor Methodology'!$A$11:$I$21,MATCH(D29,'Emission Factor Methodology'!$A$11:$I$11,0),0),0)</f>
        <v>0.00050000000000000001</v>
      </c>
      <c r="H29" s="44">
        <f>IFERROR((1-VLOOKUP(C29,'Emission Factor Methodology'!$A$25:$I$34,MATCH(D29,'Emission Factor Methodology'!$A$25:$I$25,0),0)),0)</f>
        <v>0.030000000000000027</v>
      </c>
      <c r="I29" s="43">
        <f t="shared" si="2"/>
        <v>0.0026280000000000027</v>
      </c>
    </row>
    <row r="30" spans="1:9" ht="15">
      <c r="A30" s="3">
        <f t="shared" si="0"/>
        <v>15027</v>
      </c>
      <c r="B30" s="5" t="s">
        <v>298</v>
      </c>
      <c r="C30" s="85" t="s">
        <v>15</v>
      </c>
      <c r="D30" s="85" t="s">
        <v>4</v>
      </c>
      <c r="E30" s="84">
        <f t="shared" si="1"/>
        <v>8760</v>
      </c>
      <c r="F30" s="44">
        <f>HLOOKUP(D30,'Emission Factor Methodology'!$B$6:$I$7,2,0)</f>
        <v>0.02</v>
      </c>
      <c r="G30" s="43">
        <f>IFERROR(VLOOKUP(C30,'Emission Factor Methodology'!$A$11:$I$21,MATCH(D30,'Emission Factor Methodology'!$A$11:$I$11,0),0),0)</f>
        <v>0.00050000000000000001</v>
      </c>
      <c r="H30" s="44">
        <f>IFERROR((1-VLOOKUP(C30,'Emission Factor Methodology'!$A$25:$I$34,MATCH(D30,'Emission Factor Methodology'!$A$25:$I$25,0),0)),0)</f>
        <v>0.030000000000000027</v>
      </c>
      <c r="I30" s="43">
        <f t="shared" si="2"/>
        <v>0.0026280000000000027</v>
      </c>
    </row>
    <row r="31" spans="1:9" ht="15">
      <c r="A31" s="3">
        <f t="shared" si="0"/>
        <v>15028</v>
      </c>
      <c r="B31" s="5" t="s">
        <v>102</v>
      </c>
      <c r="C31" s="85" t="s">
        <v>15</v>
      </c>
      <c r="D31" s="85" t="s">
        <v>4</v>
      </c>
      <c r="E31" s="84">
        <f t="shared" si="1"/>
        <v>8760</v>
      </c>
      <c r="F31" s="44">
        <f>HLOOKUP(D31,'Emission Factor Methodology'!$B$6:$I$7,2,0)</f>
        <v>0.02</v>
      </c>
      <c r="G31" s="43">
        <f>IFERROR(VLOOKUP(C31,'Emission Factor Methodology'!$A$11:$I$21,MATCH(D31,'Emission Factor Methodology'!$A$11:$I$11,0),0),0)</f>
        <v>0.00050000000000000001</v>
      </c>
      <c r="H31" s="44">
        <f>IFERROR((1-VLOOKUP(C31,'Emission Factor Methodology'!$A$25:$I$34,MATCH(D31,'Emission Factor Methodology'!$A$25:$I$25,0),0)),0)</f>
        <v>0.030000000000000027</v>
      </c>
      <c r="I31" s="43">
        <f t="shared" si="2"/>
        <v>0.0026280000000000027</v>
      </c>
    </row>
    <row r="32" spans="1:9" ht="15">
      <c r="A32" s="3">
        <f t="shared" si="0"/>
        <v>15029</v>
      </c>
      <c r="B32" s="5" t="s">
        <v>574</v>
      </c>
      <c r="C32" s="85" t="s">
        <v>15</v>
      </c>
      <c r="D32" s="85" t="s">
        <v>4</v>
      </c>
      <c r="E32" s="84">
        <f t="shared" si="1"/>
        <v>8760</v>
      </c>
      <c r="F32" s="44">
        <f>HLOOKUP(D32,'Emission Factor Methodology'!$B$6:$I$7,2,0)</f>
        <v>0.02</v>
      </c>
      <c r="G32" s="43">
        <f>IFERROR(VLOOKUP(C32,'Emission Factor Methodology'!$A$11:$I$21,MATCH(D32,'Emission Factor Methodology'!$A$11:$I$11,0),0),0)</f>
        <v>0.00050000000000000001</v>
      </c>
      <c r="H32" s="44">
        <f>IFERROR((1-VLOOKUP(C32,'Emission Factor Methodology'!$A$25:$I$34,MATCH(D32,'Emission Factor Methodology'!$A$25:$I$25,0),0)),0)</f>
        <v>0.030000000000000027</v>
      </c>
      <c r="I32" s="43">
        <f t="shared" si="2"/>
        <v>0.0026280000000000027</v>
      </c>
    </row>
    <row r="33" spans="1:9" ht="15">
      <c r="A33" s="3">
        <f t="shared" si="0"/>
        <v>15030</v>
      </c>
      <c r="B33" s="5" t="s">
        <v>102</v>
      </c>
      <c r="C33" s="85" t="s">
        <v>15</v>
      </c>
      <c r="D33" s="85" t="s">
        <v>4</v>
      </c>
      <c r="E33" s="84">
        <f t="shared" si="1"/>
        <v>8760</v>
      </c>
      <c r="F33" s="44">
        <f>HLOOKUP(D33,'Emission Factor Methodology'!$B$6:$I$7,2,0)</f>
        <v>0.02</v>
      </c>
      <c r="G33" s="43">
        <f>IFERROR(VLOOKUP(C33,'Emission Factor Methodology'!$A$11:$I$21,MATCH(D33,'Emission Factor Methodology'!$A$11:$I$11,0),0),0)</f>
        <v>0.00050000000000000001</v>
      </c>
      <c r="H33" s="44">
        <f>IFERROR((1-VLOOKUP(C33,'Emission Factor Methodology'!$A$25:$I$34,MATCH(D33,'Emission Factor Methodology'!$A$25:$I$25,0),0)),0)</f>
        <v>0.030000000000000027</v>
      </c>
      <c r="I33" s="43">
        <f t="shared" si="2"/>
        <v>0.0026280000000000027</v>
      </c>
    </row>
    <row r="34" spans="1:9" ht="15">
      <c r="A34" s="3">
        <f t="shared" si="0"/>
        <v>15031</v>
      </c>
      <c r="B34" s="5" t="s">
        <v>102</v>
      </c>
      <c r="C34" s="85" t="s">
        <v>15</v>
      </c>
      <c r="D34" s="85" t="s">
        <v>4</v>
      </c>
      <c r="E34" s="84">
        <f t="shared" si="1"/>
        <v>8760</v>
      </c>
      <c r="F34" s="44">
        <f>HLOOKUP(D34,'Emission Factor Methodology'!$B$6:$I$7,2,0)</f>
        <v>0.02</v>
      </c>
      <c r="G34" s="43">
        <f>IFERROR(VLOOKUP(C34,'Emission Factor Methodology'!$A$11:$I$21,MATCH(D34,'Emission Factor Methodology'!$A$11:$I$11,0),0),0)</f>
        <v>0.00050000000000000001</v>
      </c>
      <c r="H34" s="44">
        <f>IFERROR((1-VLOOKUP(C34,'Emission Factor Methodology'!$A$25:$I$34,MATCH(D34,'Emission Factor Methodology'!$A$25:$I$25,0),0)),0)</f>
        <v>0.030000000000000027</v>
      </c>
      <c r="I34" s="43">
        <f t="shared" si="2"/>
        <v>0.0026280000000000027</v>
      </c>
    </row>
    <row r="35" spans="1:9" ht="15">
      <c r="A35" s="3">
        <f t="shared" si="0"/>
        <v>15032</v>
      </c>
      <c r="B35" s="5" t="s">
        <v>575</v>
      </c>
      <c r="C35" s="85" t="s">
        <v>15</v>
      </c>
      <c r="D35" s="85" t="s">
        <v>4</v>
      </c>
      <c r="E35" s="84">
        <f t="shared" si="1"/>
        <v>8760</v>
      </c>
      <c r="F35" s="44">
        <f>HLOOKUP(D35,'Emission Factor Methodology'!$B$6:$I$7,2,0)</f>
        <v>0.02</v>
      </c>
      <c r="G35" s="43">
        <f>IFERROR(VLOOKUP(C35,'Emission Factor Methodology'!$A$11:$I$21,MATCH(D35,'Emission Factor Methodology'!$A$11:$I$11,0),0),0)</f>
        <v>0.00050000000000000001</v>
      </c>
      <c r="H35" s="44">
        <f>IFERROR((1-VLOOKUP(C35,'Emission Factor Methodology'!$A$25:$I$34,MATCH(D35,'Emission Factor Methodology'!$A$25:$I$25,0),0)),0)</f>
        <v>0.030000000000000027</v>
      </c>
      <c r="I35" s="43">
        <f t="shared" si="2"/>
        <v>0.0026280000000000027</v>
      </c>
    </row>
    <row r="36" spans="1:9" ht="15">
      <c r="A36" s="3">
        <f t="shared" si="0"/>
        <v>15033</v>
      </c>
      <c r="B36" s="5" t="s">
        <v>102</v>
      </c>
      <c r="C36" s="85" t="s">
        <v>15</v>
      </c>
      <c r="D36" s="85" t="s">
        <v>4</v>
      </c>
      <c r="E36" s="84">
        <f t="shared" si="1"/>
        <v>8760</v>
      </c>
      <c r="F36" s="44">
        <f>HLOOKUP(D36,'Emission Factor Methodology'!$B$6:$I$7,2,0)</f>
        <v>0.02</v>
      </c>
      <c r="G36" s="43">
        <f>IFERROR(VLOOKUP(C36,'Emission Factor Methodology'!$A$11:$I$21,MATCH(D36,'Emission Factor Methodology'!$A$11:$I$11,0),0),0)</f>
        <v>0.00050000000000000001</v>
      </c>
      <c r="H36" s="44">
        <f>IFERROR((1-VLOOKUP(C36,'Emission Factor Methodology'!$A$25:$I$34,MATCH(D36,'Emission Factor Methodology'!$A$25:$I$25,0),0)),0)</f>
        <v>0.030000000000000027</v>
      </c>
      <c r="I36" s="43">
        <f t="shared" si="2"/>
        <v>0.0026280000000000027</v>
      </c>
    </row>
    <row r="37" spans="1:9" ht="15">
      <c r="A37" s="3">
        <f t="shared" si="0"/>
        <v>15034</v>
      </c>
      <c r="B37" s="5" t="s">
        <v>574</v>
      </c>
      <c r="C37" s="85" t="s">
        <v>15</v>
      </c>
      <c r="D37" s="85" t="s">
        <v>4</v>
      </c>
      <c r="E37" s="84">
        <f t="shared" si="1"/>
        <v>8760</v>
      </c>
      <c r="F37" s="44">
        <f>HLOOKUP(D37,'Emission Factor Methodology'!$B$6:$I$7,2,0)</f>
        <v>0.02</v>
      </c>
      <c r="G37" s="43">
        <f>IFERROR(VLOOKUP(C37,'Emission Factor Methodology'!$A$11:$I$21,MATCH(D37,'Emission Factor Methodology'!$A$11:$I$11,0),0),0)</f>
        <v>0.00050000000000000001</v>
      </c>
      <c r="H37" s="44">
        <f>IFERROR((1-VLOOKUP(C37,'Emission Factor Methodology'!$A$25:$I$34,MATCH(D37,'Emission Factor Methodology'!$A$25:$I$25,0),0)),0)</f>
        <v>0.030000000000000027</v>
      </c>
      <c r="I37" s="43">
        <f t="shared" si="2"/>
        <v>0.0026280000000000027</v>
      </c>
    </row>
    <row r="38" spans="1:9" ht="15">
      <c r="A38" s="3">
        <f t="shared" si="0"/>
        <v>15035</v>
      </c>
      <c r="B38" s="5" t="s">
        <v>102</v>
      </c>
      <c r="C38" s="85" t="s">
        <v>15</v>
      </c>
      <c r="D38" s="85" t="s">
        <v>4</v>
      </c>
      <c r="E38" s="84">
        <f t="shared" si="1"/>
        <v>8760</v>
      </c>
      <c r="F38" s="44">
        <f>HLOOKUP(D38,'Emission Factor Methodology'!$B$6:$I$7,2,0)</f>
        <v>0.02</v>
      </c>
      <c r="G38" s="43">
        <f>IFERROR(VLOOKUP(C38,'Emission Factor Methodology'!$A$11:$I$21,MATCH(D38,'Emission Factor Methodology'!$A$11:$I$11,0),0),0)</f>
        <v>0.00050000000000000001</v>
      </c>
      <c r="H38" s="44">
        <f>IFERROR((1-VLOOKUP(C38,'Emission Factor Methodology'!$A$25:$I$34,MATCH(D38,'Emission Factor Methodology'!$A$25:$I$25,0),0)),0)</f>
        <v>0.030000000000000027</v>
      </c>
      <c r="I38" s="43">
        <f t="shared" si="2"/>
        <v>0.0026280000000000027</v>
      </c>
    </row>
    <row r="39" spans="1:9" ht="15">
      <c r="A39" s="3">
        <f t="shared" si="0"/>
        <v>15036</v>
      </c>
      <c r="B39" s="5" t="s">
        <v>575</v>
      </c>
      <c r="C39" s="85" t="s">
        <v>15</v>
      </c>
      <c r="D39" s="85" t="s">
        <v>4</v>
      </c>
      <c r="E39" s="84">
        <f t="shared" si="1"/>
        <v>8760</v>
      </c>
      <c r="F39" s="44">
        <f>HLOOKUP(D39,'Emission Factor Methodology'!$B$6:$I$7,2,0)</f>
        <v>0.02</v>
      </c>
      <c r="G39" s="43">
        <f>IFERROR(VLOOKUP(C39,'Emission Factor Methodology'!$A$11:$I$21,MATCH(D39,'Emission Factor Methodology'!$A$11:$I$11,0),0),0)</f>
        <v>0.00050000000000000001</v>
      </c>
      <c r="H39" s="44">
        <f>IFERROR((1-VLOOKUP(C39,'Emission Factor Methodology'!$A$25:$I$34,MATCH(D39,'Emission Factor Methodology'!$A$25:$I$25,0),0)),0)</f>
        <v>0.030000000000000027</v>
      </c>
      <c r="I39" s="43">
        <f t="shared" si="2"/>
        <v>0.0026280000000000027</v>
      </c>
    </row>
    <row r="40" spans="1:9" ht="15">
      <c r="A40" s="3">
        <f t="shared" si="0"/>
        <v>15037</v>
      </c>
      <c r="B40" s="5" t="s">
        <v>102</v>
      </c>
      <c r="C40" s="85" t="s">
        <v>15</v>
      </c>
      <c r="D40" s="85" t="s">
        <v>4</v>
      </c>
      <c r="E40" s="84">
        <f t="shared" si="1"/>
        <v>8760</v>
      </c>
      <c r="F40" s="44">
        <f>HLOOKUP(D40,'Emission Factor Methodology'!$B$6:$I$7,2,0)</f>
        <v>0.02</v>
      </c>
      <c r="G40" s="43">
        <f>IFERROR(VLOOKUP(C40,'Emission Factor Methodology'!$A$11:$I$21,MATCH(D40,'Emission Factor Methodology'!$A$11:$I$11,0),0),0)</f>
        <v>0.00050000000000000001</v>
      </c>
      <c r="H40" s="44">
        <f>IFERROR((1-VLOOKUP(C40,'Emission Factor Methodology'!$A$25:$I$34,MATCH(D40,'Emission Factor Methodology'!$A$25:$I$25,0),0)),0)</f>
        <v>0.030000000000000027</v>
      </c>
      <c r="I40" s="43">
        <f t="shared" si="2"/>
        <v>0.0026280000000000027</v>
      </c>
    </row>
    <row r="41" spans="1:9" ht="15">
      <c r="A41" s="3">
        <f t="shared" si="0"/>
        <v>15038</v>
      </c>
      <c r="B41" s="5" t="s">
        <v>105</v>
      </c>
      <c r="C41" s="85" t="s">
        <v>12</v>
      </c>
      <c r="D41" s="85" t="s">
        <v>4</v>
      </c>
      <c r="E41" s="84">
        <f t="shared" si="1"/>
        <v>8760</v>
      </c>
      <c r="F41" s="44">
        <f>HLOOKUP(D41,'Emission Factor Methodology'!$B$6:$I$7,2,0)</f>
        <v>0.02</v>
      </c>
      <c r="G41" s="43">
        <f>IFERROR(VLOOKUP(C41,'Emission Factor Methodology'!$A$11:$I$21,MATCH(D41,'Emission Factor Methodology'!$A$11:$I$11,0),0),0)</f>
        <v>0.0088999999999999999</v>
      </c>
      <c r="H41" s="44">
        <f>IFERROR((1-VLOOKUP(C41,'Emission Factor Methodology'!$A$25:$I$34,MATCH(D41,'Emission Factor Methodology'!$A$25:$I$25,0),0)),0)</f>
        <v>0.030000000000000027</v>
      </c>
      <c r="I41" s="43">
        <f t="shared" si="2"/>
        <v>0.046778400000000046</v>
      </c>
    </row>
    <row r="42" spans="1:9" ht="15">
      <c r="A42" s="3">
        <f t="shared" si="0"/>
        <v>15039</v>
      </c>
      <c r="B42" s="5" t="s">
        <v>576</v>
      </c>
      <c r="C42" s="85" t="s">
        <v>15</v>
      </c>
      <c r="D42" s="85" t="s">
        <v>4</v>
      </c>
      <c r="E42" s="84">
        <f t="shared" si="1"/>
        <v>8760</v>
      </c>
      <c r="F42" s="44">
        <f>HLOOKUP(D42,'Emission Factor Methodology'!$B$6:$I$7,2,0)</f>
        <v>0.02</v>
      </c>
      <c r="G42" s="43">
        <f>IFERROR(VLOOKUP(C42,'Emission Factor Methodology'!$A$11:$I$21,MATCH(D42,'Emission Factor Methodology'!$A$11:$I$11,0),0),0)</f>
        <v>0.00050000000000000001</v>
      </c>
      <c r="H42" s="44">
        <f>IFERROR((1-VLOOKUP(C42,'Emission Factor Methodology'!$A$25:$I$34,MATCH(D42,'Emission Factor Methodology'!$A$25:$I$25,0),0)),0)</f>
        <v>0.030000000000000027</v>
      </c>
      <c r="I42" s="43">
        <f t="shared" si="2"/>
        <v>0.0026280000000000027</v>
      </c>
    </row>
    <row r="43" spans="1:9" ht="15">
      <c r="A43" s="3">
        <f t="shared" si="0"/>
        <v>15040</v>
      </c>
      <c r="B43" s="5" t="s">
        <v>574</v>
      </c>
      <c r="C43" s="85" t="s">
        <v>15</v>
      </c>
      <c r="D43" s="85" t="s">
        <v>4</v>
      </c>
      <c r="E43" s="84">
        <f t="shared" si="1"/>
        <v>8760</v>
      </c>
      <c r="F43" s="44">
        <f>HLOOKUP(D43,'Emission Factor Methodology'!$B$6:$I$7,2,0)</f>
        <v>0.02</v>
      </c>
      <c r="G43" s="43">
        <f>IFERROR(VLOOKUP(C43,'Emission Factor Methodology'!$A$11:$I$21,MATCH(D43,'Emission Factor Methodology'!$A$11:$I$11,0),0),0)</f>
        <v>0.00050000000000000001</v>
      </c>
      <c r="H43" s="44">
        <f>IFERROR((1-VLOOKUP(C43,'Emission Factor Methodology'!$A$25:$I$34,MATCH(D43,'Emission Factor Methodology'!$A$25:$I$25,0),0)),0)</f>
        <v>0.030000000000000027</v>
      </c>
      <c r="I43" s="43">
        <f t="shared" si="2"/>
        <v>0.0026280000000000027</v>
      </c>
    </row>
    <row r="44" spans="1:9" ht="15">
      <c r="A44" s="3">
        <f t="shared" si="0"/>
        <v>15041</v>
      </c>
      <c r="B44" s="5" t="s">
        <v>103</v>
      </c>
      <c r="C44" s="85" t="s">
        <v>12</v>
      </c>
      <c r="D44" s="85" t="s">
        <v>4</v>
      </c>
      <c r="E44" s="84">
        <f t="shared" si="1"/>
        <v>8760</v>
      </c>
      <c r="F44" s="44">
        <f>HLOOKUP(D44,'Emission Factor Methodology'!$B$6:$I$7,2,0)</f>
        <v>0.02</v>
      </c>
      <c r="G44" s="43">
        <f>IFERROR(VLOOKUP(C44,'Emission Factor Methodology'!$A$11:$I$21,MATCH(D44,'Emission Factor Methodology'!$A$11:$I$11,0),0),0)</f>
        <v>0.0088999999999999999</v>
      </c>
      <c r="H44" s="44">
        <f>IFERROR((1-VLOOKUP(C44,'Emission Factor Methodology'!$A$25:$I$34,MATCH(D44,'Emission Factor Methodology'!$A$25:$I$25,0),0)),0)</f>
        <v>0.030000000000000027</v>
      </c>
      <c r="I44" s="43">
        <f t="shared" si="2"/>
        <v>0.046778400000000046</v>
      </c>
    </row>
    <row r="45" spans="1:9" ht="15">
      <c r="A45" s="3">
        <f t="shared" si="0"/>
        <v>15042</v>
      </c>
      <c r="B45" s="5" t="s">
        <v>498</v>
      </c>
      <c r="C45" s="85" t="s">
        <v>15</v>
      </c>
      <c r="D45" s="85" t="s">
        <v>4</v>
      </c>
      <c r="E45" s="84">
        <f t="shared" si="1"/>
        <v>8760</v>
      </c>
      <c r="F45" s="44">
        <f>HLOOKUP(D45,'Emission Factor Methodology'!$B$6:$I$7,2,0)</f>
        <v>0.02</v>
      </c>
      <c r="G45" s="43">
        <f>IFERROR(VLOOKUP(C45,'Emission Factor Methodology'!$A$11:$I$21,MATCH(D45,'Emission Factor Methodology'!$A$11:$I$11,0),0),0)</f>
        <v>0.00050000000000000001</v>
      </c>
      <c r="H45" s="44">
        <f>IFERROR((1-VLOOKUP(C45,'Emission Factor Methodology'!$A$25:$I$34,MATCH(D45,'Emission Factor Methodology'!$A$25:$I$25,0),0)),0)</f>
        <v>0.030000000000000027</v>
      </c>
      <c r="I45" s="43">
        <f t="shared" si="2"/>
        <v>0.0026280000000000027</v>
      </c>
    </row>
    <row r="46" spans="1:9" ht="15">
      <c r="A46" s="3">
        <f t="shared" si="0"/>
        <v>15043</v>
      </c>
      <c r="B46" s="5" t="s">
        <v>577</v>
      </c>
      <c r="C46" s="85" t="s">
        <v>15</v>
      </c>
      <c r="D46" s="85" t="s">
        <v>4</v>
      </c>
      <c r="E46" s="84">
        <f t="shared" si="1"/>
        <v>8760</v>
      </c>
      <c r="F46" s="44">
        <f>HLOOKUP(D46,'Emission Factor Methodology'!$B$6:$I$7,2,0)</f>
        <v>0.02</v>
      </c>
      <c r="G46" s="43">
        <f>IFERROR(VLOOKUP(C46,'Emission Factor Methodology'!$A$11:$I$21,MATCH(D46,'Emission Factor Methodology'!$A$11:$I$11,0),0),0)</f>
        <v>0.00050000000000000001</v>
      </c>
      <c r="H46" s="44">
        <f>IFERROR((1-VLOOKUP(C46,'Emission Factor Methodology'!$A$25:$I$34,MATCH(D46,'Emission Factor Methodology'!$A$25:$I$25,0),0)),0)</f>
        <v>0.030000000000000027</v>
      </c>
      <c r="I46" s="43">
        <f t="shared" si="2"/>
        <v>0.0026280000000000027</v>
      </c>
    </row>
    <row r="47" spans="1:9" ht="15">
      <c r="A47" s="3">
        <f t="shared" si="0"/>
        <v>15044</v>
      </c>
      <c r="B47" s="5" t="s">
        <v>298</v>
      </c>
      <c r="C47" s="85" t="s">
        <v>15</v>
      </c>
      <c r="D47" s="85" t="s">
        <v>4</v>
      </c>
      <c r="E47" s="84">
        <f t="shared" si="1"/>
        <v>8760</v>
      </c>
      <c r="F47" s="44">
        <f>HLOOKUP(D47,'Emission Factor Methodology'!$B$6:$I$7,2,0)</f>
        <v>0.02</v>
      </c>
      <c r="G47" s="43">
        <f>IFERROR(VLOOKUP(C47,'Emission Factor Methodology'!$A$11:$I$21,MATCH(D47,'Emission Factor Methodology'!$A$11:$I$11,0),0),0)</f>
        <v>0.00050000000000000001</v>
      </c>
      <c r="H47" s="44">
        <f>IFERROR((1-VLOOKUP(C47,'Emission Factor Methodology'!$A$25:$I$34,MATCH(D47,'Emission Factor Methodology'!$A$25:$I$25,0),0)),0)</f>
        <v>0.030000000000000027</v>
      </c>
      <c r="I47" s="43">
        <f t="shared" si="2"/>
        <v>0.0026280000000000027</v>
      </c>
    </row>
    <row r="48" spans="1:9" ht="15">
      <c r="A48" s="3">
        <f t="shared" si="0"/>
        <v>15045</v>
      </c>
      <c r="B48" s="5" t="s">
        <v>103</v>
      </c>
      <c r="C48" s="85" t="s">
        <v>12</v>
      </c>
      <c r="D48" s="85" t="s">
        <v>4</v>
      </c>
      <c r="E48" s="84">
        <f t="shared" si="1"/>
        <v>8760</v>
      </c>
      <c r="F48" s="44">
        <f>HLOOKUP(D48,'Emission Factor Methodology'!$B$6:$I$7,2,0)</f>
        <v>0.02</v>
      </c>
      <c r="G48" s="43">
        <f>IFERROR(VLOOKUP(C48,'Emission Factor Methodology'!$A$11:$I$21,MATCH(D48,'Emission Factor Methodology'!$A$11:$I$11,0),0),0)</f>
        <v>0.0088999999999999999</v>
      </c>
      <c r="H48" s="44">
        <f>IFERROR((1-VLOOKUP(C48,'Emission Factor Methodology'!$A$25:$I$34,MATCH(D48,'Emission Factor Methodology'!$A$25:$I$25,0),0)),0)</f>
        <v>0.030000000000000027</v>
      </c>
      <c r="I48" s="43">
        <f t="shared" si="2"/>
        <v>0.046778400000000046</v>
      </c>
    </row>
    <row r="49" spans="1:9" ht="15">
      <c r="A49" s="3">
        <f t="shared" si="0"/>
        <v>15046</v>
      </c>
      <c r="B49" s="5" t="s">
        <v>103</v>
      </c>
      <c r="C49" s="85" t="s">
        <v>12</v>
      </c>
      <c r="D49" s="85" t="s">
        <v>4</v>
      </c>
      <c r="E49" s="84">
        <f t="shared" si="1"/>
        <v>8760</v>
      </c>
      <c r="F49" s="44">
        <f>HLOOKUP(D49,'Emission Factor Methodology'!$B$6:$I$7,2,0)</f>
        <v>0.02</v>
      </c>
      <c r="G49" s="43">
        <f>IFERROR(VLOOKUP(C49,'Emission Factor Methodology'!$A$11:$I$21,MATCH(D49,'Emission Factor Methodology'!$A$11:$I$11,0),0),0)</f>
        <v>0.0088999999999999999</v>
      </c>
      <c r="H49" s="44">
        <f>IFERROR((1-VLOOKUP(C49,'Emission Factor Methodology'!$A$25:$I$34,MATCH(D49,'Emission Factor Methodology'!$A$25:$I$25,0),0)),0)</f>
        <v>0.030000000000000027</v>
      </c>
      <c r="I49" s="43">
        <f t="shared" si="2"/>
        <v>0.046778400000000046</v>
      </c>
    </row>
    <row r="50" spans="1:9" ht="15">
      <c r="A50" s="3">
        <f t="shared" si="0"/>
        <v>15047</v>
      </c>
      <c r="B50" s="5" t="s">
        <v>103</v>
      </c>
      <c r="C50" s="85" t="s">
        <v>12</v>
      </c>
      <c r="D50" s="85" t="s">
        <v>4</v>
      </c>
      <c r="E50" s="84">
        <f t="shared" si="1"/>
        <v>8760</v>
      </c>
      <c r="F50" s="44">
        <f>HLOOKUP(D50,'Emission Factor Methodology'!$B$6:$I$7,2,0)</f>
        <v>0.02</v>
      </c>
      <c r="G50" s="43">
        <f>IFERROR(VLOOKUP(C50,'Emission Factor Methodology'!$A$11:$I$21,MATCH(D50,'Emission Factor Methodology'!$A$11:$I$11,0),0),0)</f>
        <v>0.0088999999999999999</v>
      </c>
      <c r="H50" s="44">
        <f>IFERROR((1-VLOOKUP(C50,'Emission Factor Methodology'!$A$25:$I$34,MATCH(D50,'Emission Factor Methodology'!$A$25:$I$25,0),0)),0)</f>
        <v>0.030000000000000027</v>
      </c>
      <c r="I50" s="43">
        <f t="shared" si="2"/>
        <v>0.046778400000000046</v>
      </c>
    </row>
    <row r="51" spans="1:9" ht="15">
      <c r="A51" s="3">
        <f t="shared" si="0"/>
        <v>15048</v>
      </c>
      <c r="B51" s="5" t="s">
        <v>103</v>
      </c>
      <c r="C51" s="85" t="s">
        <v>12</v>
      </c>
      <c r="D51" s="85" t="s">
        <v>4</v>
      </c>
      <c r="E51" s="84">
        <f t="shared" si="1"/>
        <v>8760</v>
      </c>
      <c r="F51" s="44">
        <f>HLOOKUP(D51,'Emission Factor Methodology'!$B$6:$I$7,2,0)</f>
        <v>0.02</v>
      </c>
      <c r="G51" s="43">
        <f>IFERROR(VLOOKUP(C51,'Emission Factor Methodology'!$A$11:$I$21,MATCH(D51,'Emission Factor Methodology'!$A$11:$I$11,0),0),0)</f>
        <v>0.0088999999999999999</v>
      </c>
      <c r="H51" s="44">
        <f>IFERROR((1-VLOOKUP(C51,'Emission Factor Methodology'!$A$25:$I$34,MATCH(D51,'Emission Factor Methodology'!$A$25:$I$25,0),0)),0)</f>
        <v>0.030000000000000027</v>
      </c>
      <c r="I51" s="43">
        <f t="shared" si="2"/>
        <v>0.046778400000000046</v>
      </c>
    </row>
    <row r="52" spans="1:9" ht="15">
      <c r="A52" s="3">
        <f t="shared" si="0"/>
        <v>15049</v>
      </c>
      <c r="B52" s="5" t="s">
        <v>102</v>
      </c>
      <c r="C52" s="85" t="s">
        <v>15</v>
      </c>
      <c r="D52" s="85" t="s">
        <v>4</v>
      </c>
      <c r="E52" s="84">
        <f t="shared" si="1"/>
        <v>8760</v>
      </c>
      <c r="F52" s="44">
        <f>HLOOKUP(D52,'Emission Factor Methodology'!$B$6:$I$7,2,0)</f>
        <v>0.02</v>
      </c>
      <c r="G52" s="43">
        <f>IFERROR(VLOOKUP(C52,'Emission Factor Methodology'!$A$11:$I$21,MATCH(D52,'Emission Factor Methodology'!$A$11:$I$11,0),0),0)</f>
        <v>0.00050000000000000001</v>
      </c>
      <c r="H52" s="44">
        <f>IFERROR((1-VLOOKUP(C52,'Emission Factor Methodology'!$A$25:$I$34,MATCH(D52,'Emission Factor Methodology'!$A$25:$I$25,0),0)),0)</f>
        <v>0.030000000000000027</v>
      </c>
      <c r="I52" s="43">
        <f t="shared" si="2"/>
        <v>0.0026280000000000027</v>
      </c>
    </row>
    <row r="53" spans="1:9" ht="15">
      <c r="A53" s="3">
        <f t="shared" si="0"/>
        <v>15050</v>
      </c>
      <c r="B53" s="5" t="s">
        <v>298</v>
      </c>
      <c r="C53" s="85" t="s">
        <v>15</v>
      </c>
      <c r="D53" s="85" t="s">
        <v>4</v>
      </c>
      <c r="E53" s="84">
        <f t="shared" si="1"/>
        <v>8760</v>
      </c>
      <c r="F53" s="44">
        <f>HLOOKUP(D53,'Emission Factor Methodology'!$B$6:$I$7,2,0)</f>
        <v>0.02</v>
      </c>
      <c r="G53" s="43">
        <f>IFERROR(VLOOKUP(C53,'Emission Factor Methodology'!$A$11:$I$21,MATCH(D53,'Emission Factor Methodology'!$A$11:$I$11,0),0),0)</f>
        <v>0.00050000000000000001</v>
      </c>
      <c r="H53" s="44">
        <f>IFERROR((1-VLOOKUP(C53,'Emission Factor Methodology'!$A$25:$I$34,MATCH(D53,'Emission Factor Methodology'!$A$25:$I$25,0),0)),0)</f>
        <v>0.030000000000000027</v>
      </c>
      <c r="I53" s="43">
        <f t="shared" si="2"/>
        <v>0.0026280000000000027</v>
      </c>
    </row>
    <row r="54" spans="1:9" ht="15">
      <c r="A54" s="3">
        <f t="shared" si="0"/>
        <v>15051</v>
      </c>
      <c r="B54" s="5" t="s">
        <v>578</v>
      </c>
      <c r="C54" s="85" t="s">
        <v>15</v>
      </c>
      <c r="D54" s="85" t="s">
        <v>4</v>
      </c>
      <c r="E54" s="84">
        <f t="shared" si="1"/>
        <v>8760</v>
      </c>
      <c r="F54" s="44">
        <f>HLOOKUP(D54,'Emission Factor Methodology'!$B$6:$I$7,2,0)</f>
        <v>0.02</v>
      </c>
      <c r="G54" s="43">
        <f>IFERROR(VLOOKUP(C54,'Emission Factor Methodology'!$A$11:$I$21,MATCH(D54,'Emission Factor Methodology'!$A$11:$I$11,0),0),0)</f>
        <v>0.00050000000000000001</v>
      </c>
      <c r="H54" s="44">
        <f>IFERROR((1-VLOOKUP(C54,'Emission Factor Methodology'!$A$25:$I$34,MATCH(D54,'Emission Factor Methodology'!$A$25:$I$25,0),0)),0)</f>
        <v>0.030000000000000027</v>
      </c>
      <c r="I54" s="43">
        <f t="shared" si="2"/>
        <v>0.0026280000000000027</v>
      </c>
    </row>
    <row r="55" spans="1:9" ht="15">
      <c r="A55" s="3">
        <f t="shared" si="0"/>
        <v>15052</v>
      </c>
      <c r="B55" s="5" t="s">
        <v>579</v>
      </c>
      <c r="C55" s="85" t="s">
        <v>15</v>
      </c>
      <c r="D55" s="85" t="s">
        <v>4</v>
      </c>
      <c r="E55" s="84">
        <f t="shared" si="1"/>
        <v>8760</v>
      </c>
      <c r="F55" s="44">
        <f>HLOOKUP(D55,'Emission Factor Methodology'!$B$6:$I$7,2,0)</f>
        <v>0.02</v>
      </c>
      <c r="G55" s="43">
        <f>IFERROR(VLOOKUP(C55,'Emission Factor Methodology'!$A$11:$I$21,MATCH(D55,'Emission Factor Methodology'!$A$11:$I$11,0),0),0)</f>
        <v>0.00050000000000000001</v>
      </c>
      <c r="H55" s="44">
        <f>IFERROR((1-VLOOKUP(C55,'Emission Factor Methodology'!$A$25:$I$34,MATCH(D55,'Emission Factor Methodology'!$A$25:$I$25,0),0)),0)</f>
        <v>0.030000000000000027</v>
      </c>
      <c r="I55" s="43">
        <f t="shared" si="2"/>
        <v>0.0026280000000000027</v>
      </c>
    </row>
    <row r="56" spans="1:9" ht="15">
      <c r="A56" s="3">
        <f t="shared" si="0"/>
        <v>15053</v>
      </c>
      <c r="B56" s="5" t="s">
        <v>580</v>
      </c>
      <c r="C56" s="85" t="s">
        <v>15</v>
      </c>
      <c r="D56" s="85" t="s">
        <v>4</v>
      </c>
      <c r="E56" s="84">
        <f t="shared" si="1"/>
        <v>8760</v>
      </c>
      <c r="F56" s="44">
        <f>HLOOKUP(D56,'Emission Factor Methodology'!$B$6:$I$7,2,0)</f>
        <v>0.02</v>
      </c>
      <c r="G56" s="43">
        <f>IFERROR(VLOOKUP(C56,'Emission Factor Methodology'!$A$11:$I$21,MATCH(D56,'Emission Factor Methodology'!$A$11:$I$11,0),0),0)</f>
        <v>0.00050000000000000001</v>
      </c>
      <c r="H56" s="44">
        <f>IFERROR((1-VLOOKUP(C56,'Emission Factor Methodology'!$A$25:$I$34,MATCH(D56,'Emission Factor Methodology'!$A$25:$I$25,0),0)),0)</f>
        <v>0.030000000000000027</v>
      </c>
      <c r="I56" s="43">
        <f t="shared" si="2"/>
        <v>0.0026280000000000027</v>
      </c>
    </row>
    <row r="57" spans="1:9" ht="15">
      <c r="A57" s="3">
        <f t="shared" si="0"/>
        <v>15054</v>
      </c>
      <c r="B57" s="5" t="s">
        <v>580</v>
      </c>
      <c r="C57" s="85" t="s">
        <v>15</v>
      </c>
      <c r="D57" s="85" t="s">
        <v>4</v>
      </c>
      <c r="E57" s="84">
        <f t="shared" si="1"/>
        <v>8760</v>
      </c>
      <c r="F57" s="44">
        <f>HLOOKUP(D57,'Emission Factor Methodology'!$B$6:$I$7,2,0)</f>
        <v>0.02</v>
      </c>
      <c r="G57" s="43">
        <f>IFERROR(VLOOKUP(C57,'Emission Factor Methodology'!$A$11:$I$21,MATCH(D57,'Emission Factor Methodology'!$A$11:$I$11,0),0),0)</f>
        <v>0.00050000000000000001</v>
      </c>
      <c r="H57" s="44">
        <f>IFERROR((1-VLOOKUP(C57,'Emission Factor Methodology'!$A$25:$I$34,MATCH(D57,'Emission Factor Methodology'!$A$25:$I$25,0),0)),0)</f>
        <v>0.030000000000000027</v>
      </c>
      <c r="I57" s="43">
        <f t="shared" si="2"/>
        <v>0.0026280000000000027</v>
      </c>
    </row>
    <row r="58" spans="1:9" ht="15">
      <c r="A58" s="3">
        <f t="shared" si="0"/>
        <v>15055</v>
      </c>
      <c r="B58" s="5" t="s">
        <v>580</v>
      </c>
      <c r="C58" s="85" t="s">
        <v>15</v>
      </c>
      <c r="D58" s="85" t="s">
        <v>4</v>
      </c>
      <c r="E58" s="84">
        <f t="shared" si="1"/>
        <v>8760</v>
      </c>
      <c r="F58" s="44">
        <f>HLOOKUP(D58,'Emission Factor Methodology'!$B$6:$I$7,2,0)</f>
        <v>0.02</v>
      </c>
      <c r="G58" s="43">
        <f>IFERROR(VLOOKUP(C58,'Emission Factor Methodology'!$A$11:$I$21,MATCH(D58,'Emission Factor Methodology'!$A$11:$I$11,0),0),0)</f>
        <v>0.00050000000000000001</v>
      </c>
      <c r="H58" s="44">
        <f>IFERROR((1-VLOOKUP(C58,'Emission Factor Methodology'!$A$25:$I$34,MATCH(D58,'Emission Factor Methodology'!$A$25:$I$25,0),0)),0)</f>
        <v>0.030000000000000027</v>
      </c>
      <c r="I58" s="43">
        <f t="shared" si="2"/>
        <v>0.0026280000000000027</v>
      </c>
    </row>
    <row r="59" spans="1:9" ht="15">
      <c r="A59" s="3">
        <f t="shared" si="0"/>
        <v>15056</v>
      </c>
      <c r="B59" s="5" t="s">
        <v>580</v>
      </c>
      <c r="C59" s="85" t="s">
        <v>15</v>
      </c>
      <c r="D59" s="85" t="s">
        <v>4</v>
      </c>
      <c r="E59" s="84">
        <f t="shared" si="1"/>
        <v>8760</v>
      </c>
      <c r="F59" s="44">
        <f>HLOOKUP(D59,'Emission Factor Methodology'!$B$6:$I$7,2,0)</f>
        <v>0.02</v>
      </c>
      <c r="G59" s="43">
        <f>IFERROR(VLOOKUP(C59,'Emission Factor Methodology'!$A$11:$I$21,MATCH(D59,'Emission Factor Methodology'!$A$11:$I$11,0),0),0)</f>
        <v>0.00050000000000000001</v>
      </c>
      <c r="H59" s="44">
        <f>IFERROR((1-VLOOKUP(C59,'Emission Factor Methodology'!$A$25:$I$34,MATCH(D59,'Emission Factor Methodology'!$A$25:$I$25,0),0)),0)</f>
        <v>0.030000000000000027</v>
      </c>
      <c r="I59" s="43">
        <f t="shared" si="2"/>
        <v>0.0026280000000000027</v>
      </c>
    </row>
    <row r="60" spans="1:9" ht="15">
      <c r="A60" s="3">
        <f t="shared" si="0"/>
        <v>15057</v>
      </c>
      <c r="B60" s="5" t="s">
        <v>579</v>
      </c>
      <c r="C60" s="85" t="s">
        <v>15</v>
      </c>
      <c r="D60" s="85" t="s">
        <v>4</v>
      </c>
      <c r="E60" s="84">
        <f t="shared" si="1"/>
        <v>8760</v>
      </c>
      <c r="F60" s="44">
        <f>HLOOKUP(D60,'Emission Factor Methodology'!$B$6:$I$7,2,0)</f>
        <v>0.02</v>
      </c>
      <c r="G60" s="43">
        <f>IFERROR(VLOOKUP(C60,'Emission Factor Methodology'!$A$11:$I$21,MATCH(D60,'Emission Factor Methodology'!$A$11:$I$11,0),0),0)</f>
        <v>0.00050000000000000001</v>
      </c>
      <c r="H60" s="44">
        <f>IFERROR((1-VLOOKUP(C60,'Emission Factor Methodology'!$A$25:$I$34,MATCH(D60,'Emission Factor Methodology'!$A$25:$I$25,0),0)),0)</f>
        <v>0.030000000000000027</v>
      </c>
      <c r="I60" s="43">
        <f t="shared" si="2"/>
        <v>0.0026280000000000027</v>
      </c>
    </row>
    <row r="61" spans="1:9" ht="15">
      <c r="A61" s="3">
        <f t="shared" si="0"/>
        <v>15058</v>
      </c>
      <c r="B61" s="5" t="s">
        <v>58</v>
      </c>
      <c r="C61" s="85" t="s">
        <v>15</v>
      </c>
      <c r="D61" s="85" t="s">
        <v>4</v>
      </c>
      <c r="E61" s="84">
        <f t="shared" si="1"/>
        <v>8760</v>
      </c>
      <c r="F61" s="44">
        <f>HLOOKUP(D61,'Emission Factor Methodology'!$B$6:$I$7,2,0)</f>
        <v>0.02</v>
      </c>
      <c r="G61" s="43">
        <f>IFERROR(VLOOKUP(C61,'Emission Factor Methodology'!$A$11:$I$21,MATCH(D61,'Emission Factor Methodology'!$A$11:$I$11,0),0),0)</f>
        <v>0.00050000000000000001</v>
      </c>
      <c r="H61" s="44">
        <f>IFERROR((1-VLOOKUP(C61,'Emission Factor Methodology'!$A$25:$I$34,MATCH(D61,'Emission Factor Methodology'!$A$25:$I$25,0),0)),0)</f>
        <v>0.030000000000000027</v>
      </c>
      <c r="I61" s="43">
        <f t="shared" si="2"/>
        <v>0.0026280000000000027</v>
      </c>
    </row>
    <row r="62" spans="1:9" ht="15">
      <c r="A62" s="3">
        <f t="shared" si="0"/>
        <v>15059</v>
      </c>
      <c r="B62" s="5" t="s">
        <v>102</v>
      </c>
      <c r="C62" s="85" t="s">
        <v>15</v>
      </c>
      <c r="D62" s="85" t="s">
        <v>4</v>
      </c>
      <c r="E62" s="84">
        <f t="shared" si="1"/>
        <v>8760</v>
      </c>
      <c r="F62" s="44">
        <f>HLOOKUP(D62,'Emission Factor Methodology'!$B$6:$I$7,2,0)</f>
        <v>0.02</v>
      </c>
      <c r="G62" s="43">
        <f>IFERROR(VLOOKUP(C62,'Emission Factor Methodology'!$A$11:$I$21,MATCH(D62,'Emission Factor Methodology'!$A$11:$I$11,0),0),0)</f>
        <v>0.00050000000000000001</v>
      </c>
      <c r="H62" s="44">
        <f>IFERROR((1-VLOOKUP(C62,'Emission Factor Methodology'!$A$25:$I$34,MATCH(D62,'Emission Factor Methodology'!$A$25:$I$25,0),0)),0)</f>
        <v>0.030000000000000027</v>
      </c>
      <c r="I62" s="43">
        <f t="shared" si="2"/>
        <v>0.0026280000000000027</v>
      </c>
    </row>
    <row r="63" spans="1:9" ht="15">
      <c r="A63" s="3">
        <f t="shared" si="0"/>
        <v>15060</v>
      </c>
      <c r="B63" s="5" t="s">
        <v>103</v>
      </c>
      <c r="C63" s="85" t="s">
        <v>12</v>
      </c>
      <c r="D63" s="85" t="s">
        <v>4</v>
      </c>
      <c r="E63" s="84">
        <f t="shared" si="1"/>
        <v>8760</v>
      </c>
      <c r="F63" s="44">
        <f>HLOOKUP(D63,'Emission Factor Methodology'!$B$6:$I$7,2,0)</f>
        <v>0.02</v>
      </c>
      <c r="G63" s="43">
        <f>IFERROR(VLOOKUP(C63,'Emission Factor Methodology'!$A$11:$I$21,MATCH(D63,'Emission Factor Methodology'!$A$11:$I$11,0),0),0)</f>
        <v>0.0088999999999999999</v>
      </c>
      <c r="H63" s="44">
        <f>IFERROR((1-VLOOKUP(C63,'Emission Factor Methodology'!$A$25:$I$34,MATCH(D63,'Emission Factor Methodology'!$A$25:$I$25,0),0)),0)</f>
        <v>0.030000000000000027</v>
      </c>
      <c r="I63" s="43">
        <f t="shared" si="2"/>
        <v>0.046778400000000046</v>
      </c>
    </row>
    <row r="64" spans="1:9" ht="15">
      <c r="A64" s="3">
        <f t="shared" si="0"/>
        <v>15061</v>
      </c>
      <c r="B64" s="5" t="s">
        <v>298</v>
      </c>
      <c r="C64" s="85" t="s">
        <v>15</v>
      </c>
      <c r="D64" s="85" t="s">
        <v>4</v>
      </c>
      <c r="E64" s="84">
        <f t="shared" si="1"/>
        <v>8760</v>
      </c>
      <c r="F64" s="44">
        <f>HLOOKUP(D64,'Emission Factor Methodology'!$B$6:$I$7,2,0)</f>
        <v>0.02</v>
      </c>
      <c r="G64" s="43">
        <f>IFERROR(VLOOKUP(C64,'Emission Factor Methodology'!$A$11:$I$21,MATCH(D64,'Emission Factor Methodology'!$A$11:$I$11,0),0),0)</f>
        <v>0.00050000000000000001</v>
      </c>
      <c r="H64" s="44">
        <f>IFERROR((1-VLOOKUP(C64,'Emission Factor Methodology'!$A$25:$I$34,MATCH(D64,'Emission Factor Methodology'!$A$25:$I$25,0),0)),0)</f>
        <v>0.030000000000000027</v>
      </c>
      <c r="I64" s="43">
        <f t="shared" si="2"/>
        <v>0.0026280000000000027</v>
      </c>
    </row>
    <row r="65" spans="1:9" ht="15">
      <c r="A65" s="3">
        <f t="shared" si="0"/>
        <v>15062</v>
      </c>
      <c r="B65" s="5" t="s">
        <v>578</v>
      </c>
      <c r="C65" s="85" t="s">
        <v>15</v>
      </c>
      <c r="D65" s="85" t="s">
        <v>4</v>
      </c>
      <c r="E65" s="84">
        <f t="shared" si="1"/>
        <v>8760</v>
      </c>
      <c r="F65" s="44">
        <f>HLOOKUP(D65,'Emission Factor Methodology'!$B$6:$I$7,2,0)</f>
        <v>0.02</v>
      </c>
      <c r="G65" s="43">
        <f>IFERROR(VLOOKUP(C65,'Emission Factor Methodology'!$A$11:$I$21,MATCH(D65,'Emission Factor Methodology'!$A$11:$I$11,0),0),0)</f>
        <v>0.00050000000000000001</v>
      </c>
      <c r="H65" s="44">
        <f>IFERROR((1-VLOOKUP(C65,'Emission Factor Methodology'!$A$25:$I$34,MATCH(D65,'Emission Factor Methodology'!$A$25:$I$25,0),0)),0)</f>
        <v>0.030000000000000027</v>
      </c>
      <c r="I65" s="43">
        <f t="shared" si="2"/>
        <v>0.0026280000000000027</v>
      </c>
    </row>
    <row r="66" spans="1:9" ht="15">
      <c r="A66" s="3">
        <f t="shared" si="0"/>
        <v>15063</v>
      </c>
      <c r="B66" s="5" t="s">
        <v>102</v>
      </c>
      <c r="C66" s="85" t="s">
        <v>15</v>
      </c>
      <c r="D66" s="85" t="s">
        <v>4</v>
      </c>
      <c r="E66" s="84">
        <f t="shared" si="1"/>
        <v>8760</v>
      </c>
      <c r="F66" s="44">
        <f>HLOOKUP(D66,'Emission Factor Methodology'!$B$6:$I$7,2,0)</f>
        <v>0.02</v>
      </c>
      <c r="G66" s="43">
        <f>IFERROR(VLOOKUP(C66,'Emission Factor Methodology'!$A$11:$I$21,MATCH(D66,'Emission Factor Methodology'!$A$11:$I$11,0),0),0)</f>
        <v>0.00050000000000000001</v>
      </c>
      <c r="H66" s="44">
        <f>IFERROR((1-VLOOKUP(C66,'Emission Factor Methodology'!$A$25:$I$34,MATCH(D66,'Emission Factor Methodology'!$A$25:$I$25,0),0)),0)</f>
        <v>0.030000000000000027</v>
      </c>
      <c r="I66" s="43">
        <f t="shared" si="2"/>
        <v>0.0026280000000000027</v>
      </c>
    </row>
    <row r="67" spans="1:9" ht="15">
      <c r="A67" s="3">
        <f t="shared" si="0"/>
        <v>15064</v>
      </c>
      <c r="B67" s="5" t="s">
        <v>579</v>
      </c>
      <c r="C67" s="85" t="s">
        <v>15</v>
      </c>
      <c r="D67" s="85" t="s">
        <v>4</v>
      </c>
      <c r="E67" s="84">
        <f t="shared" si="1"/>
        <v>8760</v>
      </c>
      <c r="F67" s="44">
        <f>HLOOKUP(D67,'Emission Factor Methodology'!$B$6:$I$7,2,0)</f>
        <v>0.02</v>
      </c>
      <c r="G67" s="43">
        <f>IFERROR(VLOOKUP(C67,'Emission Factor Methodology'!$A$11:$I$21,MATCH(D67,'Emission Factor Methodology'!$A$11:$I$11,0),0),0)</f>
        <v>0.00050000000000000001</v>
      </c>
      <c r="H67" s="44">
        <f>IFERROR((1-VLOOKUP(C67,'Emission Factor Methodology'!$A$25:$I$34,MATCH(D67,'Emission Factor Methodology'!$A$25:$I$25,0),0)),0)</f>
        <v>0.030000000000000027</v>
      </c>
      <c r="I67" s="43">
        <f t="shared" si="2"/>
        <v>0.0026280000000000027</v>
      </c>
    </row>
    <row r="68" spans="1:9" ht="15">
      <c r="A68" s="3">
        <f t="shared" si="0"/>
        <v>15065</v>
      </c>
      <c r="B68" s="5" t="s">
        <v>580</v>
      </c>
      <c r="C68" s="85" t="s">
        <v>15</v>
      </c>
      <c r="D68" s="85" t="s">
        <v>4</v>
      </c>
      <c r="E68" s="84">
        <f t="shared" si="1"/>
        <v>8760</v>
      </c>
      <c r="F68" s="44">
        <f>HLOOKUP(D68,'Emission Factor Methodology'!$B$6:$I$7,2,0)</f>
        <v>0.02</v>
      </c>
      <c r="G68" s="43">
        <f>IFERROR(VLOOKUP(C68,'Emission Factor Methodology'!$A$11:$I$21,MATCH(D68,'Emission Factor Methodology'!$A$11:$I$11,0),0),0)</f>
        <v>0.00050000000000000001</v>
      </c>
      <c r="H68" s="44">
        <f>IFERROR((1-VLOOKUP(C68,'Emission Factor Methodology'!$A$25:$I$34,MATCH(D68,'Emission Factor Methodology'!$A$25:$I$25,0),0)),0)</f>
        <v>0.030000000000000027</v>
      </c>
      <c r="I68" s="43">
        <f t="shared" si="2"/>
        <v>0.0026280000000000027</v>
      </c>
    </row>
    <row r="69" spans="1:9" ht="15">
      <c r="A69" s="3">
        <f t="shared" si="3" ref="A69:A132">A68+1</f>
        <v>15066</v>
      </c>
      <c r="B69" s="5" t="s">
        <v>580</v>
      </c>
      <c r="C69" s="85" t="s">
        <v>15</v>
      </c>
      <c r="D69" s="85" t="s">
        <v>4</v>
      </c>
      <c r="E69" s="84">
        <f t="shared" si="4" ref="E69:E132">24*365</f>
        <v>8760</v>
      </c>
      <c r="F69" s="44">
        <f>HLOOKUP(D69,'Emission Factor Methodology'!$B$6:$I$7,2,0)</f>
        <v>0.02</v>
      </c>
      <c r="G69" s="43">
        <f>IFERROR(VLOOKUP(C69,'Emission Factor Methodology'!$A$11:$I$21,MATCH(D69,'Emission Factor Methodology'!$A$11:$I$11,0),0),0)</f>
        <v>0.00050000000000000001</v>
      </c>
      <c r="H69" s="44">
        <f>IFERROR((1-VLOOKUP(C69,'Emission Factor Methodology'!$A$25:$I$34,MATCH(D69,'Emission Factor Methodology'!$A$25:$I$25,0),0)),0)</f>
        <v>0.030000000000000027</v>
      </c>
      <c r="I69" s="43">
        <f t="shared" si="5" ref="I69:I132">E69*F69*G69*H69</f>
        <v>0.0026280000000000027</v>
      </c>
    </row>
    <row r="70" spans="1:9" ht="15">
      <c r="A70" s="3">
        <f t="shared" si="3"/>
        <v>15067</v>
      </c>
      <c r="B70" s="5" t="s">
        <v>580</v>
      </c>
      <c r="C70" s="85" t="s">
        <v>15</v>
      </c>
      <c r="D70" s="85" t="s">
        <v>4</v>
      </c>
      <c r="E70" s="84">
        <f t="shared" si="4"/>
        <v>8760</v>
      </c>
      <c r="F70" s="44">
        <f>HLOOKUP(D70,'Emission Factor Methodology'!$B$6:$I$7,2,0)</f>
        <v>0.02</v>
      </c>
      <c r="G70" s="43">
        <f>IFERROR(VLOOKUP(C70,'Emission Factor Methodology'!$A$11:$I$21,MATCH(D70,'Emission Factor Methodology'!$A$11:$I$11,0),0),0)</f>
        <v>0.00050000000000000001</v>
      </c>
      <c r="H70" s="44">
        <f>IFERROR((1-VLOOKUP(C70,'Emission Factor Methodology'!$A$25:$I$34,MATCH(D70,'Emission Factor Methodology'!$A$25:$I$25,0),0)),0)</f>
        <v>0.030000000000000027</v>
      </c>
      <c r="I70" s="43">
        <f t="shared" si="5"/>
        <v>0.0026280000000000027</v>
      </c>
    </row>
    <row r="71" spans="1:9" ht="15">
      <c r="A71" s="3">
        <f t="shared" si="3"/>
        <v>15068</v>
      </c>
      <c r="B71" s="5" t="s">
        <v>580</v>
      </c>
      <c r="C71" s="85" t="s">
        <v>15</v>
      </c>
      <c r="D71" s="85" t="s">
        <v>4</v>
      </c>
      <c r="E71" s="84">
        <f t="shared" si="4"/>
        <v>8760</v>
      </c>
      <c r="F71" s="44">
        <f>HLOOKUP(D71,'Emission Factor Methodology'!$B$6:$I$7,2,0)</f>
        <v>0.02</v>
      </c>
      <c r="G71" s="43">
        <f>IFERROR(VLOOKUP(C71,'Emission Factor Methodology'!$A$11:$I$21,MATCH(D71,'Emission Factor Methodology'!$A$11:$I$11,0),0),0)</f>
        <v>0.00050000000000000001</v>
      </c>
      <c r="H71" s="44">
        <f>IFERROR((1-VLOOKUP(C71,'Emission Factor Methodology'!$A$25:$I$34,MATCH(D71,'Emission Factor Methodology'!$A$25:$I$25,0),0)),0)</f>
        <v>0.030000000000000027</v>
      </c>
      <c r="I71" s="43">
        <f t="shared" si="5"/>
        <v>0.0026280000000000027</v>
      </c>
    </row>
    <row r="72" spans="1:9" ht="15">
      <c r="A72" s="3">
        <f t="shared" si="3"/>
        <v>15069</v>
      </c>
      <c r="B72" s="5" t="s">
        <v>579</v>
      </c>
      <c r="C72" s="85" t="s">
        <v>15</v>
      </c>
      <c r="D72" s="85" t="s">
        <v>4</v>
      </c>
      <c r="E72" s="84">
        <f t="shared" si="4"/>
        <v>8760</v>
      </c>
      <c r="F72" s="44">
        <f>HLOOKUP(D72,'Emission Factor Methodology'!$B$6:$I$7,2,0)</f>
        <v>0.02</v>
      </c>
      <c r="G72" s="43">
        <f>IFERROR(VLOOKUP(C72,'Emission Factor Methodology'!$A$11:$I$21,MATCH(D72,'Emission Factor Methodology'!$A$11:$I$11,0),0),0)</f>
        <v>0.00050000000000000001</v>
      </c>
      <c r="H72" s="44">
        <f>IFERROR((1-VLOOKUP(C72,'Emission Factor Methodology'!$A$25:$I$34,MATCH(D72,'Emission Factor Methodology'!$A$25:$I$25,0),0)),0)</f>
        <v>0.030000000000000027</v>
      </c>
      <c r="I72" s="43">
        <f t="shared" si="5"/>
        <v>0.0026280000000000027</v>
      </c>
    </row>
    <row r="73" spans="1:9" ht="15">
      <c r="A73" s="3">
        <f t="shared" si="3"/>
        <v>15070</v>
      </c>
      <c r="B73" s="5" t="s">
        <v>58</v>
      </c>
      <c r="C73" s="85" t="s">
        <v>15</v>
      </c>
      <c r="D73" s="85" t="s">
        <v>4</v>
      </c>
      <c r="E73" s="84">
        <f t="shared" si="4"/>
        <v>8760</v>
      </c>
      <c r="F73" s="44">
        <f>HLOOKUP(D73,'Emission Factor Methodology'!$B$6:$I$7,2,0)</f>
        <v>0.02</v>
      </c>
      <c r="G73" s="43">
        <f>IFERROR(VLOOKUP(C73,'Emission Factor Methodology'!$A$11:$I$21,MATCH(D73,'Emission Factor Methodology'!$A$11:$I$11,0),0),0)</f>
        <v>0.00050000000000000001</v>
      </c>
      <c r="H73" s="44">
        <f>IFERROR((1-VLOOKUP(C73,'Emission Factor Methodology'!$A$25:$I$34,MATCH(D73,'Emission Factor Methodology'!$A$25:$I$25,0),0)),0)</f>
        <v>0.030000000000000027</v>
      </c>
      <c r="I73" s="43">
        <f t="shared" si="5"/>
        <v>0.0026280000000000027</v>
      </c>
    </row>
    <row r="74" spans="1:9" ht="15">
      <c r="A74" s="3">
        <f t="shared" si="3"/>
        <v>15071</v>
      </c>
      <c r="B74" s="5" t="s">
        <v>102</v>
      </c>
      <c r="C74" s="85" t="s">
        <v>15</v>
      </c>
      <c r="D74" s="85" t="s">
        <v>4</v>
      </c>
      <c r="E74" s="84">
        <f t="shared" si="4"/>
        <v>8760</v>
      </c>
      <c r="F74" s="44">
        <f>HLOOKUP(D74,'Emission Factor Methodology'!$B$6:$I$7,2,0)</f>
        <v>0.02</v>
      </c>
      <c r="G74" s="43">
        <f>IFERROR(VLOOKUP(C74,'Emission Factor Methodology'!$A$11:$I$21,MATCH(D74,'Emission Factor Methodology'!$A$11:$I$11,0),0),0)</f>
        <v>0.00050000000000000001</v>
      </c>
      <c r="H74" s="44">
        <f>IFERROR((1-VLOOKUP(C74,'Emission Factor Methodology'!$A$25:$I$34,MATCH(D74,'Emission Factor Methodology'!$A$25:$I$25,0),0)),0)</f>
        <v>0.030000000000000027</v>
      </c>
      <c r="I74" s="43">
        <f t="shared" si="5"/>
        <v>0.0026280000000000027</v>
      </c>
    </row>
    <row r="75" spans="1:9" ht="15">
      <c r="A75" s="3">
        <f t="shared" si="3"/>
        <v>15072</v>
      </c>
      <c r="B75" s="5" t="s">
        <v>103</v>
      </c>
      <c r="C75" s="85" t="s">
        <v>12</v>
      </c>
      <c r="D75" s="85" t="s">
        <v>4</v>
      </c>
      <c r="E75" s="84">
        <f t="shared" si="4"/>
        <v>8760</v>
      </c>
      <c r="F75" s="44">
        <f>HLOOKUP(D75,'Emission Factor Methodology'!$B$6:$I$7,2,0)</f>
        <v>0.02</v>
      </c>
      <c r="G75" s="43">
        <f>IFERROR(VLOOKUP(C75,'Emission Factor Methodology'!$A$11:$I$21,MATCH(D75,'Emission Factor Methodology'!$A$11:$I$11,0),0),0)</f>
        <v>0.0088999999999999999</v>
      </c>
      <c r="H75" s="44">
        <f>IFERROR((1-VLOOKUP(C75,'Emission Factor Methodology'!$A$25:$I$34,MATCH(D75,'Emission Factor Methodology'!$A$25:$I$25,0),0)),0)</f>
        <v>0.030000000000000027</v>
      </c>
      <c r="I75" s="43">
        <f t="shared" si="5"/>
        <v>0.046778400000000046</v>
      </c>
    </row>
    <row r="76" spans="1:9" ht="15">
      <c r="A76" s="3">
        <f t="shared" si="3"/>
        <v>15073</v>
      </c>
      <c r="B76" s="5" t="s">
        <v>58</v>
      </c>
      <c r="C76" s="85" t="s">
        <v>15</v>
      </c>
      <c r="D76" s="85" t="s">
        <v>4</v>
      </c>
      <c r="E76" s="84">
        <f t="shared" si="4"/>
        <v>8760</v>
      </c>
      <c r="F76" s="44">
        <f>HLOOKUP(D76,'Emission Factor Methodology'!$B$6:$I$7,2,0)</f>
        <v>0.02</v>
      </c>
      <c r="G76" s="43">
        <f>IFERROR(VLOOKUP(C76,'Emission Factor Methodology'!$A$11:$I$21,MATCH(D76,'Emission Factor Methodology'!$A$11:$I$11,0),0),0)</f>
        <v>0.00050000000000000001</v>
      </c>
      <c r="H76" s="44">
        <f>IFERROR((1-VLOOKUP(C76,'Emission Factor Methodology'!$A$25:$I$34,MATCH(D76,'Emission Factor Methodology'!$A$25:$I$25,0),0)),0)</f>
        <v>0.030000000000000027</v>
      </c>
      <c r="I76" s="43">
        <f t="shared" si="5"/>
        <v>0.0026280000000000027</v>
      </c>
    </row>
    <row r="77" spans="1:9" ht="15">
      <c r="A77" s="3">
        <f t="shared" si="3"/>
        <v>15074</v>
      </c>
      <c r="B77" s="5" t="s">
        <v>103</v>
      </c>
      <c r="C77" s="85" t="s">
        <v>12</v>
      </c>
      <c r="D77" s="85" t="s">
        <v>4</v>
      </c>
      <c r="E77" s="84">
        <f t="shared" si="4"/>
        <v>8760</v>
      </c>
      <c r="F77" s="44">
        <f>HLOOKUP(D77,'Emission Factor Methodology'!$B$6:$I$7,2,0)</f>
        <v>0.02</v>
      </c>
      <c r="G77" s="43">
        <f>IFERROR(VLOOKUP(C77,'Emission Factor Methodology'!$A$11:$I$21,MATCH(D77,'Emission Factor Methodology'!$A$11:$I$11,0),0),0)</f>
        <v>0.0088999999999999999</v>
      </c>
      <c r="H77" s="44">
        <f>IFERROR((1-VLOOKUP(C77,'Emission Factor Methodology'!$A$25:$I$34,MATCH(D77,'Emission Factor Methodology'!$A$25:$I$25,0),0)),0)</f>
        <v>0.030000000000000027</v>
      </c>
      <c r="I77" s="43">
        <f t="shared" si="5"/>
        <v>0.046778400000000046</v>
      </c>
    </row>
    <row r="78" spans="1:9" ht="15">
      <c r="A78" s="3">
        <f t="shared" si="3"/>
        <v>15075</v>
      </c>
      <c r="B78" s="5" t="s">
        <v>103</v>
      </c>
      <c r="C78" s="85" t="s">
        <v>12</v>
      </c>
      <c r="D78" s="85" t="s">
        <v>4</v>
      </c>
      <c r="E78" s="84">
        <f t="shared" si="4"/>
        <v>8760</v>
      </c>
      <c r="F78" s="44">
        <f>HLOOKUP(D78,'Emission Factor Methodology'!$B$6:$I$7,2,0)</f>
        <v>0.02</v>
      </c>
      <c r="G78" s="43">
        <f>IFERROR(VLOOKUP(C78,'Emission Factor Methodology'!$A$11:$I$21,MATCH(D78,'Emission Factor Methodology'!$A$11:$I$11,0),0),0)</f>
        <v>0.0088999999999999999</v>
      </c>
      <c r="H78" s="44">
        <f>IFERROR((1-VLOOKUP(C78,'Emission Factor Methodology'!$A$25:$I$34,MATCH(D78,'Emission Factor Methodology'!$A$25:$I$25,0),0)),0)</f>
        <v>0.030000000000000027</v>
      </c>
      <c r="I78" s="43">
        <f t="shared" si="5"/>
        <v>0.046778400000000046</v>
      </c>
    </row>
    <row r="79" spans="1:9" ht="15">
      <c r="A79" s="3">
        <f t="shared" si="3"/>
        <v>15076</v>
      </c>
      <c r="B79" s="5" t="s">
        <v>103</v>
      </c>
      <c r="C79" s="85" t="s">
        <v>12</v>
      </c>
      <c r="D79" s="85" t="s">
        <v>4</v>
      </c>
      <c r="E79" s="84">
        <f t="shared" si="4"/>
        <v>8760</v>
      </c>
      <c r="F79" s="44">
        <f>HLOOKUP(D79,'Emission Factor Methodology'!$B$6:$I$7,2,0)</f>
        <v>0.02</v>
      </c>
      <c r="G79" s="43">
        <f>IFERROR(VLOOKUP(C79,'Emission Factor Methodology'!$A$11:$I$21,MATCH(D79,'Emission Factor Methodology'!$A$11:$I$11,0),0),0)</f>
        <v>0.0088999999999999999</v>
      </c>
      <c r="H79" s="44">
        <f>IFERROR((1-VLOOKUP(C79,'Emission Factor Methodology'!$A$25:$I$34,MATCH(D79,'Emission Factor Methodology'!$A$25:$I$25,0),0)),0)</f>
        <v>0.030000000000000027</v>
      </c>
      <c r="I79" s="43">
        <f t="shared" si="5"/>
        <v>0.046778400000000046</v>
      </c>
    </row>
    <row r="80" spans="1:9" ht="15">
      <c r="A80" s="3">
        <f t="shared" si="3"/>
        <v>15077</v>
      </c>
      <c r="B80" s="5" t="s">
        <v>103</v>
      </c>
      <c r="C80" s="85" t="s">
        <v>12</v>
      </c>
      <c r="D80" s="85" t="s">
        <v>4</v>
      </c>
      <c r="E80" s="84">
        <f t="shared" si="4"/>
        <v>8760</v>
      </c>
      <c r="F80" s="44">
        <f>HLOOKUP(D80,'Emission Factor Methodology'!$B$6:$I$7,2,0)</f>
        <v>0.02</v>
      </c>
      <c r="G80" s="43">
        <f>IFERROR(VLOOKUP(C80,'Emission Factor Methodology'!$A$11:$I$21,MATCH(D80,'Emission Factor Methodology'!$A$11:$I$11,0),0),0)</f>
        <v>0.0088999999999999999</v>
      </c>
      <c r="H80" s="44">
        <f>IFERROR((1-VLOOKUP(C80,'Emission Factor Methodology'!$A$25:$I$34,MATCH(D80,'Emission Factor Methodology'!$A$25:$I$25,0),0)),0)</f>
        <v>0.030000000000000027</v>
      </c>
      <c r="I80" s="43">
        <f t="shared" si="5"/>
        <v>0.046778400000000046</v>
      </c>
    </row>
    <row r="81" spans="1:9" ht="15">
      <c r="A81" s="3">
        <f t="shared" si="3"/>
        <v>15078</v>
      </c>
      <c r="B81" s="5" t="s">
        <v>102</v>
      </c>
      <c r="C81" s="85" t="s">
        <v>15</v>
      </c>
      <c r="D81" s="85" t="s">
        <v>4</v>
      </c>
      <c r="E81" s="84">
        <f t="shared" si="4"/>
        <v>8760</v>
      </c>
      <c r="F81" s="44">
        <f>HLOOKUP(D81,'Emission Factor Methodology'!$B$6:$I$7,2,0)</f>
        <v>0.02</v>
      </c>
      <c r="G81" s="43">
        <f>IFERROR(VLOOKUP(C81,'Emission Factor Methodology'!$A$11:$I$21,MATCH(D81,'Emission Factor Methodology'!$A$11:$I$11,0),0),0)</f>
        <v>0.00050000000000000001</v>
      </c>
      <c r="H81" s="44">
        <f>IFERROR((1-VLOOKUP(C81,'Emission Factor Methodology'!$A$25:$I$34,MATCH(D81,'Emission Factor Methodology'!$A$25:$I$25,0),0)),0)</f>
        <v>0.030000000000000027</v>
      </c>
      <c r="I81" s="43">
        <f t="shared" si="5"/>
        <v>0.0026280000000000027</v>
      </c>
    </row>
    <row r="82" spans="1:9" ht="15">
      <c r="A82" s="3">
        <f t="shared" si="3"/>
        <v>15079</v>
      </c>
      <c r="B82" s="5" t="s">
        <v>105</v>
      </c>
      <c r="C82" s="85" t="s">
        <v>12</v>
      </c>
      <c r="D82" s="85" t="s">
        <v>4</v>
      </c>
      <c r="E82" s="84">
        <f t="shared" si="4"/>
        <v>8760</v>
      </c>
      <c r="F82" s="44">
        <f>HLOOKUP(D82,'Emission Factor Methodology'!$B$6:$I$7,2,0)</f>
        <v>0.02</v>
      </c>
      <c r="G82" s="43">
        <f>IFERROR(VLOOKUP(C82,'Emission Factor Methodology'!$A$11:$I$21,MATCH(D82,'Emission Factor Methodology'!$A$11:$I$11,0),0),0)</f>
        <v>0.0088999999999999999</v>
      </c>
      <c r="H82" s="44">
        <f>IFERROR((1-VLOOKUP(C82,'Emission Factor Methodology'!$A$25:$I$34,MATCH(D82,'Emission Factor Methodology'!$A$25:$I$25,0),0)),0)</f>
        <v>0.030000000000000027</v>
      </c>
      <c r="I82" s="43">
        <f t="shared" si="5"/>
        <v>0.046778400000000046</v>
      </c>
    </row>
    <row r="83" spans="1:9" ht="15">
      <c r="A83" s="3">
        <f t="shared" si="3"/>
        <v>15080</v>
      </c>
      <c r="B83" s="5" t="s">
        <v>576</v>
      </c>
      <c r="C83" s="85" t="s">
        <v>15</v>
      </c>
      <c r="D83" s="85" t="s">
        <v>4</v>
      </c>
      <c r="E83" s="84">
        <f t="shared" si="4"/>
        <v>8760</v>
      </c>
      <c r="F83" s="44">
        <f>HLOOKUP(D83,'Emission Factor Methodology'!$B$6:$I$7,2,0)</f>
        <v>0.02</v>
      </c>
      <c r="G83" s="43">
        <f>IFERROR(VLOOKUP(C83,'Emission Factor Methodology'!$A$11:$I$21,MATCH(D83,'Emission Factor Methodology'!$A$11:$I$11,0),0),0)</f>
        <v>0.00050000000000000001</v>
      </c>
      <c r="H83" s="44">
        <f>IFERROR((1-VLOOKUP(C83,'Emission Factor Methodology'!$A$25:$I$34,MATCH(D83,'Emission Factor Methodology'!$A$25:$I$25,0),0)),0)</f>
        <v>0.030000000000000027</v>
      </c>
      <c r="I83" s="43">
        <f t="shared" si="5"/>
        <v>0.0026280000000000027</v>
      </c>
    </row>
    <row r="84" spans="1:9" ht="15">
      <c r="A84" s="3">
        <f t="shared" si="3"/>
        <v>15081</v>
      </c>
      <c r="B84" s="5" t="s">
        <v>574</v>
      </c>
      <c r="C84" s="85" t="s">
        <v>15</v>
      </c>
      <c r="D84" s="85" t="s">
        <v>4</v>
      </c>
      <c r="E84" s="84">
        <f t="shared" si="4"/>
        <v>8760</v>
      </c>
      <c r="F84" s="44">
        <f>HLOOKUP(D84,'Emission Factor Methodology'!$B$6:$I$7,2,0)</f>
        <v>0.02</v>
      </c>
      <c r="G84" s="43">
        <f>IFERROR(VLOOKUP(C84,'Emission Factor Methodology'!$A$11:$I$21,MATCH(D84,'Emission Factor Methodology'!$A$11:$I$11,0),0),0)</f>
        <v>0.00050000000000000001</v>
      </c>
      <c r="H84" s="44">
        <f>IFERROR((1-VLOOKUP(C84,'Emission Factor Methodology'!$A$25:$I$34,MATCH(D84,'Emission Factor Methodology'!$A$25:$I$25,0),0)),0)</f>
        <v>0.030000000000000027</v>
      </c>
      <c r="I84" s="43">
        <f t="shared" si="5"/>
        <v>0.0026280000000000027</v>
      </c>
    </row>
    <row r="85" spans="1:9" ht="15">
      <c r="A85" s="3">
        <f t="shared" si="3"/>
        <v>15082</v>
      </c>
      <c r="B85" s="5" t="s">
        <v>574</v>
      </c>
      <c r="C85" s="85" t="s">
        <v>15</v>
      </c>
      <c r="D85" s="85" t="s">
        <v>4</v>
      </c>
      <c r="E85" s="84">
        <f t="shared" si="4"/>
        <v>8760</v>
      </c>
      <c r="F85" s="44">
        <f>HLOOKUP(D85,'Emission Factor Methodology'!$B$6:$I$7,2,0)</f>
        <v>0.02</v>
      </c>
      <c r="G85" s="43">
        <f>IFERROR(VLOOKUP(C85,'Emission Factor Methodology'!$A$11:$I$21,MATCH(D85,'Emission Factor Methodology'!$A$11:$I$11,0),0),0)</f>
        <v>0.00050000000000000001</v>
      </c>
      <c r="H85" s="44">
        <f>IFERROR((1-VLOOKUP(C85,'Emission Factor Methodology'!$A$25:$I$34,MATCH(D85,'Emission Factor Methodology'!$A$25:$I$25,0),0)),0)</f>
        <v>0.030000000000000027</v>
      </c>
      <c r="I85" s="43">
        <f t="shared" si="5"/>
        <v>0.0026280000000000027</v>
      </c>
    </row>
    <row r="86" spans="1:9" ht="15">
      <c r="A86" s="3">
        <f t="shared" si="3"/>
        <v>15083</v>
      </c>
      <c r="B86" s="5" t="s">
        <v>103</v>
      </c>
      <c r="C86" s="85" t="s">
        <v>12</v>
      </c>
      <c r="D86" s="85" t="s">
        <v>4</v>
      </c>
      <c r="E86" s="84">
        <f t="shared" si="4"/>
        <v>8760</v>
      </c>
      <c r="F86" s="44">
        <f>HLOOKUP(D86,'Emission Factor Methodology'!$B$6:$I$7,2,0)</f>
        <v>0.02</v>
      </c>
      <c r="G86" s="43">
        <f>IFERROR(VLOOKUP(C86,'Emission Factor Methodology'!$A$11:$I$21,MATCH(D86,'Emission Factor Methodology'!$A$11:$I$11,0),0),0)</f>
        <v>0.0088999999999999999</v>
      </c>
      <c r="H86" s="44">
        <f>IFERROR((1-VLOOKUP(C86,'Emission Factor Methodology'!$A$25:$I$34,MATCH(D86,'Emission Factor Methodology'!$A$25:$I$25,0),0)),0)</f>
        <v>0.030000000000000027</v>
      </c>
      <c r="I86" s="43">
        <f t="shared" si="5"/>
        <v>0.046778400000000046</v>
      </c>
    </row>
    <row r="87" spans="1:9" ht="15">
      <c r="A87" s="3">
        <f t="shared" si="3"/>
        <v>15084</v>
      </c>
      <c r="B87" s="5" t="s">
        <v>498</v>
      </c>
      <c r="C87" s="85" t="s">
        <v>15</v>
      </c>
      <c r="D87" s="85" t="s">
        <v>4</v>
      </c>
      <c r="E87" s="84">
        <f t="shared" si="4"/>
        <v>8760</v>
      </c>
      <c r="F87" s="44">
        <f>HLOOKUP(D87,'Emission Factor Methodology'!$B$6:$I$7,2,0)</f>
        <v>0.02</v>
      </c>
      <c r="G87" s="43">
        <f>IFERROR(VLOOKUP(C87,'Emission Factor Methodology'!$A$11:$I$21,MATCH(D87,'Emission Factor Methodology'!$A$11:$I$11,0),0),0)</f>
        <v>0.00050000000000000001</v>
      </c>
      <c r="H87" s="44">
        <f>IFERROR((1-VLOOKUP(C87,'Emission Factor Methodology'!$A$25:$I$34,MATCH(D87,'Emission Factor Methodology'!$A$25:$I$25,0),0)),0)</f>
        <v>0.030000000000000027</v>
      </c>
      <c r="I87" s="43">
        <f t="shared" si="5"/>
        <v>0.0026280000000000027</v>
      </c>
    </row>
    <row r="88" spans="1:9" ht="15">
      <c r="A88" s="3">
        <f t="shared" si="3"/>
        <v>15085</v>
      </c>
      <c r="B88" s="5" t="s">
        <v>103</v>
      </c>
      <c r="C88" s="85" t="s">
        <v>12</v>
      </c>
      <c r="D88" s="85" t="s">
        <v>4</v>
      </c>
      <c r="E88" s="84">
        <f t="shared" si="4"/>
        <v>8760</v>
      </c>
      <c r="F88" s="44">
        <f>HLOOKUP(D88,'Emission Factor Methodology'!$B$6:$I$7,2,0)</f>
        <v>0.02</v>
      </c>
      <c r="G88" s="43">
        <f>IFERROR(VLOOKUP(C88,'Emission Factor Methodology'!$A$11:$I$21,MATCH(D88,'Emission Factor Methodology'!$A$11:$I$11,0),0),0)</f>
        <v>0.0088999999999999999</v>
      </c>
      <c r="H88" s="44">
        <f>IFERROR((1-VLOOKUP(C88,'Emission Factor Methodology'!$A$25:$I$34,MATCH(D88,'Emission Factor Methodology'!$A$25:$I$25,0),0)),0)</f>
        <v>0.030000000000000027</v>
      </c>
      <c r="I88" s="43">
        <f t="shared" si="5"/>
        <v>0.046778400000000046</v>
      </c>
    </row>
    <row r="89" spans="1:9" ht="15">
      <c r="A89" s="3">
        <f t="shared" si="3"/>
        <v>15086</v>
      </c>
      <c r="B89" s="5" t="s">
        <v>498</v>
      </c>
      <c r="C89" s="85" t="s">
        <v>15</v>
      </c>
      <c r="D89" s="85" t="s">
        <v>4</v>
      </c>
      <c r="E89" s="84">
        <f t="shared" si="4"/>
        <v>8760</v>
      </c>
      <c r="F89" s="44">
        <f>HLOOKUP(D89,'Emission Factor Methodology'!$B$6:$I$7,2,0)</f>
        <v>0.02</v>
      </c>
      <c r="G89" s="43">
        <f>IFERROR(VLOOKUP(C89,'Emission Factor Methodology'!$A$11:$I$21,MATCH(D89,'Emission Factor Methodology'!$A$11:$I$11,0),0),0)</f>
        <v>0.00050000000000000001</v>
      </c>
      <c r="H89" s="44">
        <f>IFERROR((1-VLOOKUP(C89,'Emission Factor Methodology'!$A$25:$I$34,MATCH(D89,'Emission Factor Methodology'!$A$25:$I$25,0),0)),0)</f>
        <v>0.030000000000000027</v>
      </c>
      <c r="I89" s="43">
        <f t="shared" si="5"/>
        <v>0.0026280000000000027</v>
      </c>
    </row>
    <row r="90" spans="1:9" ht="15">
      <c r="A90" s="3">
        <f t="shared" si="3"/>
        <v>15087</v>
      </c>
      <c r="B90" s="5" t="s">
        <v>498</v>
      </c>
      <c r="C90" s="85" t="s">
        <v>15</v>
      </c>
      <c r="D90" s="85" t="s">
        <v>4</v>
      </c>
      <c r="E90" s="84">
        <f t="shared" si="4"/>
        <v>8760</v>
      </c>
      <c r="F90" s="44">
        <f>HLOOKUP(D90,'Emission Factor Methodology'!$B$6:$I$7,2,0)</f>
        <v>0.02</v>
      </c>
      <c r="G90" s="43">
        <f>IFERROR(VLOOKUP(C90,'Emission Factor Methodology'!$A$11:$I$21,MATCH(D90,'Emission Factor Methodology'!$A$11:$I$11,0),0),0)</f>
        <v>0.00050000000000000001</v>
      </c>
      <c r="H90" s="44">
        <f>IFERROR((1-VLOOKUP(C90,'Emission Factor Methodology'!$A$25:$I$34,MATCH(D90,'Emission Factor Methodology'!$A$25:$I$25,0),0)),0)</f>
        <v>0.030000000000000027</v>
      </c>
      <c r="I90" s="43">
        <f t="shared" si="5"/>
        <v>0.0026280000000000027</v>
      </c>
    </row>
    <row r="91" spans="1:9" ht="15">
      <c r="A91" s="3">
        <f t="shared" si="3"/>
        <v>15088</v>
      </c>
      <c r="B91" s="5" t="s">
        <v>102</v>
      </c>
      <c r="C91" s="85" t="s">
        <v>15</v>
      </c>
      <c r="D91" s="85" t="s">
        <v>4</v>
      </c>
      <c r="E91" s="84">
        <f t="shared" si="4"/>
        <v>8760</v>
      </c>
      <c r="F91" s="44">
        <f>HLOOKUP(D91,'Emission Factor Methodology'!$B$6:$I$7,2,0)</f>
        <v>0.02</v>
      </c>
      <c r="G91" s="43">
        <f>IFERROR(VLOOKUP(C91,'Emission Factor Methodology'!$A$11:$I$21,MATCH(D91,'Emission Factor Methodology'!$A$11:$I$11,0),0),0)</f>
        <v>0.00050000000000000001</v>
      </c>
      <c r="H91" s="44">
        <f>IFERROR((1-VLOOKUP(C91,'Emission Factor Methodology'!$A$25:$I$34,MATCH(D91,'Emission Factor Methodology'!$A$25:$I$25,0),0)),0)</f>
        <v>0.030000000000000027</v>
      </c>
      <c r="I91" s="43">
        <f t="shared" si="5"/>
        <v>0.0026280000000000027</v>
      </c>
    </row>
    <row r="92" spans="1:9" ht="15">
      <c r="A92" s="3">
        <f t="shared" si="3"/>
        <v>15089</v>
      </c>
      <c r="B92" s="5" t="s">
        <v>498</v>
      </c>
      <c r="C92" s="85" t="s">
        <v>15</v>
      </c>
      <c r="D92" s="85" t="s">
        <v>4</v>
      </c>
      <c r="E92" s="84">
        <f t="shared" si="4"/>
        <v>8760</v>
      </c>
      <c r="F92" s="44">
        <f>HLOOKUP(D92,'Emission Factor Methodology'!$B$6:$I$7,2,0)</f>
        <v>0.02</v>
      </c>
      <c r="G92" s="43">
        <f>IFERROR(VLOOKUP(C92,'Emission Factor Methodology'!$A$11:$I$21,MATCH(D92,'Emission Factor Methodology'!$A$11:$I$11,0),0),0)</f>
        <v>0.00050000000000000001</v>
      </c>
      <c r="H92" s="44">
        <f>IFERROR((1-VLOOKUP(C92,'Emission Factor Methodology'!$A$25:$I$34,MATCH(D92,'Emission Factor Methodology'!$A$25:$I$25,0),0)),0)</f>
        <v>0.030000000000000027</v>
      </c>
      <c r="I92" s="43">
        <f t="shared" si="5"/>
        <v>0.0026280000000000027</v>
      </c>
    </row>
    <row r="93" spans="1:9" ht="15">
      <c r="A93" s="3">
        <f t="shared" si="3"/>
        <v>15090</v>
      </c>
      <c r="B93" s="5" t="s">
        <v>58</v>
      </c>
      <c r="C93" s="85" t="s">
        <v>15</v>
      </c>
      <c r="D93" s="85" t="s">
        <v>4</v>
      </c>
      <c r="E93" s="84">
        <f t="shared" si="4"/>
        <v>8760</v>
      </c>
      <c r="F93" s="44">
        <f>HLOOKUP(D93,'Emission Factor Methodology'!$B$6:$I$7,2,0)</f>
        <v>0.02</v>
      </c>
      <c r="G93" s="43">
        <f>IFERROR(VLOOKUP(C93,'Emission Factor Methodology'!$A$11:$I$21,MATCH(D93,'Emission Factor Methodology'!$A$11:$I$11,0),0),0)</f>
        <v>0.00050000000000000001</v>
      </c>
      <c r="H93" s="44">
        <f>IFERROR((1-VLOOKUP(C93,'Emission Factor Methodology'!$A$25:$I$34,MATCH(D93,'Emission Factor Methodology'!$A$25:$I$25,0),0)),0)</f>
        <v>0.030000000000000027</v>
      </c>
      <c r="I93" s="43">
        <f t="shared" si="5"/>
        <v>0.0026280000000000027</v>
      </c>
    </row>
    <row r="94" spans="1:9" ht="15">
      <c r="A94" s="3">
        <f t="shared" si="3"/>
        <v>15091</v>
      </c>
      <c r="B94" s="5" t="s">
        <v>542</v>
      </c>
      <c r="C94" s="85" t="s">
        <v>12</v>
      </c>
      <c r="D94" s="85" t="s">
        <v>4</v>
      </c>
      <c r="E94" s="84">
        <f t="shared" si="4"/>
        <v>8760</v>
      </c>
      <c r="F94" s="44">
        <f>HLOOKUP(D94,'Emission Factor Methodology'!$B$6:$I$7,2,0)</f>
        <v>0.02</v>
      </c>
      <c r="G94" s="43">
        <f>IFERROR(VLOOKUP(C94,'Emission Factor Methodology'!$A$11:$I$21,MATCH(D94,'Emission Factor Methodology'!$A$11:$I$11,0),0),0)</f>
        <v>0.0088999999999999999</v>
      </c>
      <c r="H94" s="44">
        <f>IFERROR((1-VLOOKUP(C94,'Emission Factor Methodology'!$A$25:$I$34,MATCH(D94,'Emission Factor Methodology'!$A$25:$I$25,0),0)),0)</f>
        <v>0.030000000000000027</v>
      </c>
      <c r="I94" s="43">
        <f t="shared" si="5"/>
        <v>0.046778400000000046</v>
      </c>
    </row>
    <row r="95" spans="1:9" ht="15">
      <c r="A95" s="3">
        <f t="shared" si="3"/>
        <v>15092</v>
      </c>
      <c r="B95" s="5" t="s">
        <v>103</v>
      </c>
      <c r="C95" s="85" t="s">
        <v>12</v>
      </c>
      <c r="D95" s="85" t="s">
        <v>4</v>
      </c>
      <c r="E95" s="84">
        <f t="shared" si="4"/>
        <v>8760</v>
      </c>
      <c r="F95" s="44">
        <f>HLOOKUP(D95,'Emission Factor Methodology'!$B$6:$I$7,2,0)</f>
        <v>0.02</v>
      </c>
      <c r="G95" s="43">
        <f>IFERROR(VLOOKUP(C95,'Emission Factor Methodology'!$A$11:$I$21,MATCH(D95,'Emission Factor Methodology'!$A$11:$I$11,0),0),0)</f>
        <v>0.0088999999999999999</v>
      </c>
      <c r="H95" s="44">
        <f>IFERROR((1-VLOOKUP(C95,'Emission Factor Methodology'!$A$25:$I$34,MATCH(D95,'Emission Factor Methodology'!$A$25:$I$25,0),0)),0)</f>
        <v>0.030000000000000027</v>
      </c>
      <c r="I95" s="43">
        <f t="shared" si="5"/>
        <v>0.046778400000000046</v>
      </c>
    </row>
    <row r="96" spans="1:9" ht="15">
      <c r="A96" s="3">
        <f t="shared" si="3"/>
        <v>15093</v>
      </c>
      <c r="B96" s="5" t="s">
        <v>564</v>
      </c>
      <c r="C96" s="85" t="s">
        <v>15</v>
      </c>
      <c r="D96" s="85" t="s">
        <v>4</v>
      </c>
      <c r="E96" s="84">
        <f t="shared" si="4"/>
        <v>8760</v>
      </c>
      <c r="F96" s="44">
        <f>HLOOKUP(D96,'Emission Factor Methodology'!$B$6:$I$7,2,0)</f>
        <v>0.02</v>
      </c>
      <c r="G96" s="43">
        <f>IFERROR(VLOOKUP(C96,'Emission Factor Methodology'!$A$11:$I$21,MATCH(D96,'Emission Factor Methodology'!$A$11:$I$11,0),0),0)</f>
        <v>0.00050000000000000001</v>
      </c>
      <c r="H96" s="44">
        <f>IFERROR((1-VLOOKUP(C96,'Emission Factor Methodology'!$A$25:$I$34,MATCH(D96,'Emission Factor Methodology'!$A$25:$I$25,0),0)),0)</f>
        <v>0.030000000000000027</v>
      </c>
      <c r="I96" s="43">
        <f t="shared" si="5"/>
        <v>0.0026280000000000027</v>
      </c>
    </row>
    <row r="97" spans="1:9" ht="15">
      <c r="A97" s="3">
        <f t="shared" si="3"/>
        <v>15094</v>
      </c>
      <c r="B97" s="5" t="s">
        <v>564</v>
      </c>
      <c r="C97" s="85" t="s">
        <v>15</v>
      </c>
      <c r="D97" s="85" t="s">
        <v>4</v>
      </c>
      <c r="E97" s="84">
        <f t="shared" si="4"/>
        <v>8760</v>
      </c>
      <c r="F97" s="44">
        <f>HLOOKUP(D97,'Emission Factor Methodology'!$B$6:$I$7,2,0)</f>
        <v>0.02</v>
      </c>
      <c r="G97" s="43">
        <f>IFERROR(VLOOKUP(C97,'Emission Factor Methodology'!$A$11:$I$21,MATCH(D97,'Emission Factor Methodology'!$A$11:$I$11,0),0),0)</f>
        <v>0.00050000000000000001</v>
      </c>
      <c r="H97" s="44">
        <f>IFERROR((1-VLOOKUP(C97,'Emission Factor Methodology'!$A$25:$I$34,MATCH(D97,'Emission Factor Methodology'!$A$25:$I$25,0),0)),0)</f>
        <v>0.030000000000000027</v>
      </c>
      <c r="I97" s="43">
        <f t="shared" si="5"/>
        <v>0.0026280000000000027</v>
      </c>
    </row>
    <row r="98" spans="1:9" ht="15">
      <c r="A98" s="3">
        <f t="shared" si="3"/>
        <v>15095</v>
      </c>
      <c r="B98" s="5" t="s">
        <v>275</v>
      </c>
      <c r="C98" s="85" t="s">
        <v>15</v>
      </c>
      <c r="D98" s="85" t="s">
        <v>4</v>
      </c>
      <c r="E98" s="84">
        <f t="shared" si="4"/>
        <v>8760</v>
      </c>
      <c r="F98" s="44">
        <f>HLOOKUP(D98,'Emission Factor Methodology'!$B$6:$I$7,2,0)</f>
        <v>0.02</v>
      </c>
      <c r="G98" s="43">
        <f>IFERROR(VLOOKUP(C98,'Emission Factor Methodology'!$A$11:$I$21,MATCH(D98,'Emission Factor Methodology'!$A$11:$I$11,0),0),0)</f>
        <v>0.00050000000000000001</v>
      </c>
      <c r="H98" s="44">
        <f>IFERROR((1-VLOOKUP(C98,'Emission Factor Methodology'!$A$25:$I$34,MATCH(D98,'Emission Factor Methodology'!$A$25:$I$25,0),0)),0)</f>
        <v>0.030000000000000027</v>
      </c>
      <c r="I98" s="43">
        <f t="shared" si="5"/>
        <v>0.0026280000000000027</v>
      </c>
    </row>
    <row r="99" spans="1:9" ht="15">
      <c r="A99" s="3">
        <f t="shared" si="3"/>
        <v>15096</v>
      </c>
      <c r="B99" s="5" t="s">
        <v>58</v>
      </c>
      <c r="C99" s="85" t="s">
        <v>15</v>
      </c>
      <c r="D99" s="85" t="s">
        <v>4</v>
      </c>
      <c r="E99" s="84">
        <f t="shared" si="4"/>
        <v>8760</v>
      </c>
      <c r="F99" s="44">
        <f>HLOOKUP(D99,'Emission Factor Methodology'!$B$6:$I$7,2,0)</f>
        <v>0.02</v>
      </c>
      <c r="G99" s="43">
        <f>IFERROR(VLOOKUP(C99,'Emission Factor Methodology'!$A$11:$I$21,MATCH(D99,'Emission Factor Methodology'!$A$11:$I$11,0),0),0)</f>
        <v>0.00050000000000000001</v>
      </c>
      <c r="H99" s="44">
        <f>IFERROR((1-VLOOKUP(C99,'Emission Factor Methodology'!$A$25:$I$34,MATCH(D99,'Emission Factor Methodology'!$A$25:$I$25,0),0)),0)</f>
        <v>0.030000000000000027</v>
      </c>
      <c r="I99" s="43">
        <f t="shared" si="5"/>
        <v>0.0026280000000000027</v>
      </c>
    </row>
    <row r="100" spans="1:9" ht="15">
      <c r="A100" s="3">
        <f t="shared" si="3"/>
        <v>15097</v>
      </c>
      <c r="B100" s="5" t="s">
        <v>565</v>
      </c>
      <c r="C100" s="85" t="s">
        <v>15</v>
      </c>
      <c r="D100" s="85" t="s">
        <v>4</v>
      </c>
      <c r="E100" s="84">
        <f t="shared" si="4"/>
        <v>8760</v>
      </c>
      <c r="F100" s="44">
        <f>HLOOKUP(D100,'Emission Factor Methodology'!$B$6:$I$7,2,0)</f>
        <v>0.02</v>
      </c>
      <c r="G100" s="43">
        <f>IFERROR(VLOOKUP(C100,'Emission Factor Methodology'!$A$11:$I$21,MATCH(D100,'Emission Factor Methodology'!$A$11:$I$11,0),0),0)</f>
        <v>0.00050000000000000001</v>
      </c>
      <c r="H100" s="44">
        <f>IFERROR((1-VLOOKUP(C100,'Emission Factor Methodology'!$A$25:$I$34,MATCH(D100,'Emission Factor Methodology'!$A$25:$I$25,0),0)),0)</f>
        <v>0.030000000000000027</v>
      </c>
      <c r="I100" s="43">
        <f t="shared" si="5"/>
        <v>0.0026280000000000027</v>
      </c>
    </row>
    <row r="101" spans="1:9" ht="15">
      <c r="A101" s="3">
        <f t="shared" si="3"/>
        <v>15098</v>
      </c>
      <c r="B101" s="5" t="s">
        <v>566</v>
      </c>
      <c r="C101" s="102" t="s">
        <v>15</v>
      </c>
      <c r="D101" s="85" t="s">
        <v>4</v>
      </c>
      <c r="E101" s="84">
        <f t="shared" si="4"/>
        <v>8760</v>
      </c>
      <c r="F101" s="44">
        <f>HLOOKUP(D101,'Emission Factor Methodology'!$B$6:$I$7,2,0)</f>
        <v>0.02</v>
      </c>
      <c r="G101" s="43">
        <f>IFERROR(VLOOKUP(C101,'Emission Factor Methodology'!$A$11:$I$21,MATCH(D101,'Emission Factor Methodology'!$A$11:$I$11,0),0),0)</f>
        <v>0.00050000000000000001</v>
      </c>
      <c r="H101" s="44">
        <f>IFERROR((1-VLOOKUP(C101,'Emission Factor Methodology'!$A$25:$I$34,MATCH(D101,'Emission Factor Methodology'!$A$25:$I$25,0),0)),0)</f>
        <v>0.030000000000000027</v>
      </c>
      <c r="I101" s="43">
        <f t="shared" si="5"/>
        <v>0.0026280000000000027</v>
      </c>
    </row>
    <row r="102" spans="1:9" ht="15">
      <c r="A102" s="3">
        <f t="shared" si="3"/>
        <v>15099</v>
      </c>
      <c r="B102" s="5" t="s">
        <v>298</v>
      </c>
      <c r="C102" s="85" t="s">
        <v>15</v>
      </c>
      <c r="D102" s="85" t="s">
        <v>4</v>
      </c>
      <c r="E102" s="84">
        <f t="shared" si="4"/>
        <v>8760</v>
      </c>
      <c r="F102" s="44">
        <f>HLOOKUP(D102,'Emission Factor Methodology'!$B$6:$I$7,2,0)</f>
        <v>0.02</v>
      </c>
      <c r="G102" s="43">
        <f>IFERROR(VLOOKUP(C102,'Emission Factor Methodology'!$A$11:$I$21,MATCH(D102,'Emission Factor Methodology'!$A$11:$I$11,0),0),0)</f>
        <v>0.00050000000000000001</v>
      </c>
      <c r="H102" s="44">
        <f>IFERROR((1-VLOOKUP(C102,'Emission Factor Methodology'!$A$25:$I$34,MATCH(D102,'Emission Factor Methodology'!$A$25:$I$25,0),0)),0)</f>
        <v>0.030000000000000027</v>
      </c>
      <c r="I102" s="43">
        <f t="shared" si="5"/>
        <v>0.0026280000000000027</v>
      </c>
    </row>
    <row r="103" spans="1:9" ht="15">
      <c r="A103" s="3">
        <f t="shared" si="3"/>
        <v>15100</v>
      </c>
      <c r="B103" s="5" t="s">
        <v>105</v>
      </c>
      <c r="C103" s="85" t="s">
        <v>12</v>
      </c>
      <c r="D103" s="85" t="s">
        <v>4</v>
      </c>
      <c r="E103" s="84">
        <f t="shared" si="4"/>
        <v>8760</v>
      </c>
      <c r="F103" s="44">
        <f>HLOOKUP(D103,'Emission Factor Methodology'!$B$6:$I$7,2,0)</f>
        <v>0.02</v>
      </c>
      <c r="G103" s="43">
        <f>IFERROR(VLOOKUP(C103,'Emission Factor Methodology'!$A$11:$I$21,MATCH(D103,'Emission Factor Methodology'!$A$11:$I$11,0),0),0)</f>
        <v>0.0088999999999999999</v>
      </c>
      <c r="H103" s="44">
        <f>IFERROR((1-VLOOKUP(C103,'Emission Factor Methodology'!$A$25:$I$34,MATCH(D103,'Emission Factor Methodology'!$A$25:$I$25,0),0)),0)</f>
        <v>0.030000000000000027</v>
      </c>
      <c r="I103" s="43">
        <f t="shared" si="5"/>
        <v>0.046778400000000046</v>
      </c>
    </row>
    <row r="104" spans="1:9" ht="15">
      <c r="A104" s="3">
        <f t="shared" si="3"/>
        <v>15101</v>
      </c>
      <c r="B104" s="5" t="s">
        <v>58</v>
      </c>
      <c r="C104" s="85" t="s">
        <v>15</v>
      </c>
      <c r="D104" s="85" t="s">
        <v>4</v>
      </c>
      <c r="E104" s="84">
        <f t="shared" si="4"/>
        <v>8760</v>
      </c>
      <c r="F104" s="44">
        <f>HLOOKUP(D104,'Emission Factor Methodology'!$B$6:$I$7,2,0)</f>
        <v>0.02</v>
      </c>
      <c r="G104" s="43">
        <f>IFERROR(VLOOKUP(C104,'Emission Factor Methodology'!$A$11:$I$21,MATCH(D104,'Emission Factor Methodology'!$A$11:$I$11,0),0),0)</f>
        <v>0.00050000000000000001</v>
      </c>
      <c r="H104" s="44">
        <f>IFERROR((1-VLOOKUP(C104,'Emission Factor Methodology'!$A$25:$I$34,MATCH(D104,'Emission Factor Methodology'!$A$25:$I$25,0),0)),0)</f>
        <v>0.030000000000000027</v>
      </c>
      <c r="I104" s="43">
        <f t="shared" si="5"/>
        <v>0.0026280000000000027</v>
      </c>
    </row>
    <row r="105" spans="1:9" ht="15">
      <c r="A105" s="3">
        <f t="shared" si="3"/>
        <v>15102</v>
      </c>
      <c r="B105" s="5" t="s">
        <v>103</v>
      </c>
      <c r="C105" s="85" t="s">
        <v>12</v>
      </c>
      <c r="D105" s="85" t="s">
        <v>4</v>
      </c>
      <c r="E105" s="84">
        <f t="shared" si="4"/>
        <v>8760</v>
      </c>
      <c r="F105" s="44">
        <f>HLOOKUP(D105,'Emission Factor Methodology'!$B$6:$I$7,2,0)</f>
        <v>0.02</v>
      </c>
      <c r="G105" s="43">
        <f>IFERROR(VLOOKUP(C105,'Emission Factor Methodology'!$A$11:$I$21,MATCH(D105,'Emission Factor Methodology'!$A$11:$I$11,0),0),0)</f>
        <v>0.0088999999999999999</v>
      </c>
      <c r="H105" s="44">
        <f>IFERROR((1-VLOOKUP(C105,'Emission Factor Methodology'!$A$25:$I$34,MATCH(D105,'Emission Factor Methodology'!$A$25:$I$25,0),0)),0)</f>
        <v>0.030000000000000027</v>
      </c>
      <c r="I105" s="43">
        <f t="shared" si="5"/>
        <v>0.046778400000000046</v>
      </c>
    </row>
    <row r="106" spans="1:9" ht="15">
      <c r="A106" s="3">
        <f t="shared" si="3"/>
        <v>15103</v>
      </c>
      <c r="B106" s="5" t="s">
        <v>567</v>
      </c>
      <c r="C106" s="85" t="s">
        <v>12</v>
      </c>
      <c r="D106" s="85" t="s">
        <v>4</v>
      </c>
      <c r="E106" s="84">
        <f t="shared" si="4"/>
        <v>8760</v>
      </c>
      <c r="F106" s="44">
        <f>HLOOKUP(D106,'Emission Factor Methodology'!$B$6:$I$7,2,0)</f>
        <v>0.02</v>
      </c>
      <c r="G106" s="43">
        <f>IFERROR(VLOOKUP(C106,'Emission Factor Methodology'!$A$11:$I$21,MATCH(D106,'Emission Factor Methodology'!$A$11:$I$11,0),0),0)</f>
        <v>0.0088999999999999999</v>
      </c>
      <c r="H106" s="44">
        <f>IFERROR((1-VLOOKUP(C106,'Emission Factor Methodology'!$A$25:$I$34,MATCH(D106,'Emission Factor Methodology'!$A$25:$I$25,0),0)),0)</f>
        <v>0.030000000000000027</v>
      </c>
      <c r="I106" s="43">
        <f t="shared" si="5"/>
        <v>0.046778400000000046</v>
      </c>
    </row>
    <row r="107" spans="1:9" ht="15">
      <c r="A107" s="3">
        <f t="shared" si="3"/>
        <v>15104</v>
      </c>
      <c r="B107" s="5" t="s">
        <v>498</v>
      </c>
      <c r="C107" s="85" t="s">
        <v>15</v>
      </c>
      <c r="D107" s="85" t="s">
        <v>4</v>
      </c>
      <c r="E107" s="84">
        <f t="shared" si="4"/>
        <v>8760</v>
      </c>
      <c r="F107" s="44">
        <f>HLOOKUP(D107,'Emission Factor Methodology'!$B$6:$I$7,2,0)</f>
        <v>0.02</v>
      </c>
      <c r="G107" s="43">
        <f>IFERROR(VLOOKUP(C107,'Emission Factor Methodology'!$A$11:$I$21,MATCH(D107,'Emission Factor Methodology'!$A$11:$I$11,0),0),0)</f>
        <v>0.00050000000000000001</v>
      </c>
      <c r="H107" s="44">
        <f>IFERROR((1-VLOOKUP(C107,'Emission Factor Methodology'!$A$25:$I$34,MATCH(D107,'Emission Factor Methodology'!$A$25:$I$25,0),0)),0)</f>
        <v>0.030000000000000027</v>
      </c>
      <c r="I107" s="43">
        <f t="shared" si="5"/>
        <v>0.0026280000000000027</v>
      </c>
    </row>
    <row r="108" spans="1:9" ht="15">
      <c r="A108" s="3">
        <f t="shared" si="3"/>
        <v>15105</v>
      </c>
      <c r="B108" s="5" t="s">
        <v>568</v>
      </c>
      <c r="C108" s="85" t="s">
        <v>15</v>
      </c>
      <c r="D108" s="85" t="s">
        <v>4</v>
      </c>
      <c r="E108" s="84">
        <f t="shared" si="4"/>
        <v>8760</v>
      </c>
      <c r="F108" s="44">
        <f>HLOOKUP(D108,'Emission Factor Methodology'!$B$6:$I$7,2,0)</f>
        <v>0.02</v>
      </c>
      <c r="G108" s="43">
        <f>IFERROR(VLOOKUP(C108,'Emission Factor Methodology'!$A$11:$I$21,MATCH(D108,'Emission Factor Methodology'!$A$11:$I$11,0),0),0)</f>
        <v>0.00050000000000000001</v>
      </c>
      <c r="H108" s="44">
        <f>IFERROR((1-VLOOKUP(C108,'Emission Factor Methodology'!$A$25:$I$34,MATCH(D108,'Emission Factor Methodology'!$A$25:$I$25,0),0)),0)</f>
        <v>0.030000000000000027</v>
      </c>
      <c r="I108" s="43">
        <f t="shared" si="5"/>
        <v>0.0026280000000000027</v>
      </c>
    </row>
    <row r="109" spans="1:9" ht="15">
      <c r="A109" s="3">
        <f t="shared" si="3"/>
        <v>15106</v>
      </c>
      <c r="B109" s="5" t="s">
        <v>569</v>
      </c>
      <c r="C109" s="85" t="s">
        <v>15</v>
      </c>
      <c r="D109" s="85" t="s">
        <v>4</v>
      </c>
      <c r="E109" s="84">
        <f t="shared" si="4"/>
        <v>8760</v>
      </c>
      <c r="F109" s="44">
        <f>HLOOKUP(D109,'Emission Factor Methodology'!$B$6:$I$7,2,0)</f>
        <v>0.02</v>
      </c>
      <c r="G109" s="43">
        <f>IFERROR(VLOOKUP(C109,'Emission Factor Methodology'!$A$11:$I$21,MATCH(D109,'Emission Factor Methodology'!$A$11:$I$11,0),0),0)</f>
        <v>0.00050000000000000001</v>
      </c>
      <c r="H109" s="44">
        <f>IFERROR((1-VLOOKUP(C109,'Emission Factor Methodology'!$A$25:$I$34,MATCH(D109,'Emission Factor Methodology'!$A$25:$I$25,0),0)),0)</f>
        <v>0.030000000000000027</v>
      </c>
      <c r="I109" s="43">
        <f t="shared" si="5"/>
        <v>0.0026280000000000027</v>
      </c>
    </row>
    <row r="110" spans="1:9" ht="15">
      <c r="A110" s="3">
        <f t="shared" si="3"/>
        <v>15107</v>
      </c>
      <c r="B110" s="5" t="s">
        <v>570</v>
      </c>
      <c r="C110" s="85" t="s">
        <v>15</v>
      </c>
      <c r="D110" s="85" t="s">
        <v>4</v>
      </c>
      <c r="E110" s="84">
        <f t="shared" si="4"/>
        <v>8760</v>
      </c>
      <c r="F110" s="44">
        <f>HLOOKUP(D110,'Emission Factor Methodology'!$B$6:$I$7,2,0)</f>
        <v>0.02</v>
      </c>
      <c r="G110" s="43">
        <f>IFERROR(VLOOKUP(C110,'Emission Factor Methodology'!$A$11:$I$21,MATCH(D110,'Emission Factor Methodology'!$A$11:$I$11,0),0),0)</f>
        <v>0.00050000000000000001</v>
      </c>
      <c r="H110" s="44">
        <f>IFERROR((1-VLOOKUP(C110,'Emission Factor Methodology'!$A$25:$I$34,MATCH(D110,'Emission Factor Methodology'!$A$25:$I$25,0),0)),0)</f>
        <v>0.030000000000000027</v>
      </c>
      <c r="I110" s="43">
        <f t="shared" si="5"/>
        <v>0.0026280000000000027</v>
      </c>
    </row>
    <row r="111" spans="1:9" ht="15">
      <c r="A111" s="3">
        <f t="shared" si="3"/>
        <v>15108</v>
      </c>
      <c r="B111" s="5" t="s">
        <v>571</v>
      </c>
      <c r="C111" s="85" t="s">
        <v>15</v>
      </c>
      <c r="D111" s="85" t="s">
        <v>4</v>
      </c>
      <c r="E111" s="84">
        <f t="shared" si="4"/>
        <v>8760</v>
      </c>
      <c r="F111" s="44">
        <f>HLOOKUP(D111,'Emission Factor Methodology'!$B$6:$I$7,2,0)</f>
        <v>0.02</v>
      </c>
      <c r="G111" s="43">
        <f>IFERROR(VLOOKUP(C111,'Emission Factor Methodology'!$A$11:$I$21,MATCH(D111,'Emission Factor Methodology'!$A$11:$I$11,0),0),0)</f>
        <v>0.00050000000000000001</v>
      </c>
      <c r="H111" s="44">
        <f>IFERROR((1-VLOOKUP(C111,'Emission Factor Methodology'!$A$25:$I$34,MATCH(D111,'Emission Factor Methodology'!$A$25:$I$25,0),0)),0)</f>
        <v>0.030000000000000027</v>
      </c>
      <c r="I111" s="43">
        <f t="shared" si="5"/>
        <v>0.0026280000000000027</v>
      </c>
    </row>
    <row r="112" spans="1:9" ht="15">
      <c r="A112" s="3">
        <f t="shared" si="3"/>
        <v>15109</v>
      </c>
      <c r="B112" s="5" t="s">
        <v>571</v>
      </c>
      <c r="C112" s="85" t="s">
        <v>15</v>
      </c>
      <c r="D112" s="85" t="s">
        <v>4</v>
      </c>
      <c r="E112" s="84">
        <f t="shared" si="4"/>
        <v>8760</v>
      </c>
      <c r="F112" s="44">
        <f>HLOOKUP(D112,'Emission Factor Methodology'!$B$6:$I$7,2,0)</f>
        <v>0.02</v>
      </c>
      <c r="G112" s="43">
        <f>IFERROR(VLOOKUP(C112,'Emission Factor Methodology'!$A$11:$I$21,MATCH(D112,'Emission Factor Methodology'!$A$11:$I$11,0),0),0)</f>
        <v>0.00050000000000000001</v>
      </c>
      <c r="H112" s="44">
        <f>IFERROR((1-VLOOKUP(C112,'Emission Factor Methodology'!$A$25:$I$34,MATCH(D112,'Emission Factor Methodology'!$A$25:$I$25,0),0)),0)</f>
        <v>0.030000000000000027</v>
      </c>
      <c r="I112" s="43">
        <f t="shared" si="5"/>
        <v>0.0026280000000000027</v>
      </c>
    </row>
    <row r="113" spans="1:9" ht="15">
      <c r="A113" s="3">
        <f t="shared" si="3"/>
        <v>15110</v>
      </c>
      <c r="B113" s="5" t="s">
        <v>572</v>
      </c>
      <c r="C113" s="85" t="s">
        <v>12</v>
      </c>
      <c r="D113" s="85" t="s">
        <v>4</v>
      </c>
      <c r="E113" s="84">
        <f t="shared" si="4"/>
        <v>8760</v>
      </c>
      <c r="F113" s="44">
        <f>HLOOKUP(D113,'Emission Factor Methodology'!$B$6:$I$7,2,0)</f>
        <v>0.02</v>
      </c>
      <c r="G113" s="43">
        <f>IFERROR(VLOOKUP(C113,'Emission Factor Methodology'!$A$11:$I$21,MATCH(D113,'Emission Factor Methodology'!$A$11:$I$11,0),0),0)</f>
        <v>0.0088999999999999999</v>
      </c>
      <c r="H113" s="44">
        <f>IFERROR((1-VLOOKUP(C113,'Emission Factor Methodology'!$A$25:$I$34,MATCH(D113,'Emission Factor Methodology'!$A$25:$I$25,0),0)),0)</f>
        <v>0.030000000000000027</v>
      </c>
      <c r="I113" s="43">
        <f t="shared" si="5"/>
        <v>0.046778400000000046</v>
      </c>
    </row>
    <row r="114" spans="1:9" ht="15">
      <c r="A114" s="3">
        <f t="shared" si="3"/>
        <v>15111</v>
      </c>
      <c r="B114" s="5" t="s">
        <v>571</v>
      </c>
      <c r="C114" s="85" t="s">
        <v>15</v>
      </c>
      <c r="D114" s="85" t="s">
        <v>4</v>
      </c>
      <c r="E114" s="84">
        <f t="shared" si="4"/>
        <v>8760</v>
      </c>
      <c r="F114" s="44">
        <f>HLOOKUP(D114,'Emission Factor Methodology'!$B$6:$I$7,2,0)</f>
        <v>0.02</v>
      </c>
      <c r="G114" s="43">
        <f>IFERROR(VLOOKUP(C114,'Emission Factor Methodology'!$A$11:$I$21,MATCH(D114,'Emission Factor Methodology'!$A$11:$I$11,0),0),0)</f>
        <v>0.00050000000000000001</v>
      </c>
      <c r="H114" s="44">
        <f>IFERROR((1-VLOOKUP(C114,'Emission Factor Methodology'!$A$25:$I$34,MATCH(D114,'Emission Factor Methodology'!$A$25:$I$25,0),0)),0)</f>
        <v>0.030000000000000027</v>
      </c>
      <c r="I114" s="43">
        <f t="shared" si="5"/>
        <v>0.0026280000000000027</v>
      </c>
    </row>
    <row r="115" spans="1:9" ht="15">
      <c r="A115" s="3">
        <f t="shared" si="3"/>
        <v>15112</v>
      </c>
      <c r="B115" s="5" t="s">
        <v>571</v>
      </c>
      <c r="C115" s="85" t="s">
        <v>15</v>
      </c>
      <c r="D115" s="85" t="s">
        <v>4</v>
      </c>
      <c r="E115" s="84">
        <f t="shared" si="4"/>
        <v>8760</v>
      </c>
      <c r="F115" s="44">
        <f>HLOOKUP(D115,'Emission Factor Methodology'!$B$6:$I$7,2,0)</f>
        <v>0.02</v>
      </c>
      <c r="G115" s="43">
        <f>IFERROR(VLOOKUP(C115,'Emission Factor Methodology'!$A$11:$I$21,MATCH(D115,'Emission Factor Methodology'!$A$11:$I$11,0),0),0)</f>
        <v>0.00050000000000000001</v>
      </c>
      <c r="H115" s="44">
        <f>IFERROR((1-VLOOKUP(C115,'Emission Factor Methodology'!$A$25:$I$34,MATCH(D115,'Emission Factor Methodology'!$A$25:$I$25,0),0)),0)</f>
        <v>0.030000000000000027</v>
      </c>
      <c r="I115" s="43">
        <f t="shared" si="5"/>
        <v>0.0026280000000000027</v>
      </c>
    </row>
    <row r="116" spans="1:9" ht="15">
      <c r="A116" s="3">
        <f t="shared" si="3"/>
        <v>15113</v>
      </c>
      <c r="B116" s="5" t="s">
        <v>574</v>
      </c>
      <c r="C116" s="85" t="s">
        <v>15</v>
      </c>
      <c r="D116" s="85" t="s">
        <v>4</v>
      </c>
      <c r="E116" s="84">
        <f t="shared" si="4"/>
        <v>8760</v>
      </c>
      <c r="F116" s="44">
        <f>HLOOKUP(D116,'Emission Factor Methodology'!$B$6:$I$7,2,0)</f>
        <v>0.02</v>
      </c>
      <c r="G116" s="43">
        <f>IFERROR(VLOOKUP(C116,'Emission Factor Methodology'!$A$11:$I$21,MATCH(D116,'Emission Factor Methodology'!$A$11:$I$11,0),0),0)</f>
        <v>0.00050000000000000001</v>
      </c>
      <c r="H116" s="44">
        <f>IFERROR((1-VLOOKUP(C116,'Emission Factor Methodology'!$A$25:$I$34,MATCH(D116,'Emission Factor Methodology'!$A$25:$I$25,0),0)),0)</f>
        <v>0.030000000000000027</v>
      </c>
      <c r="I116" s="43">
        <f t="shared" si="5"/>
        <v>0.0026280000000000027</v>
      </c>
    </row>
    <row r="117" spans="1:9" ht="15">
      <c r="A117" s="3">
        <f t="shared" si="3"/>
        <v>15114</v>
      </c>
      <c r="B117" s="5" t="s">
        <v>573</v>
      </c>
      <c r="C117" s="85" t="s">
        <v>15</v>
      </c>
      <c r="D117" s="85" t="s">
        <v>4</v>
      </c>
      <c r="E117" s="84">
        <f t="shared" si="4"/>
        <v>8760</v>
      </c>
      <c r="F117" s="44">
        <f>HLOOKUP(D117,'Emission Factor Methodology'!$B$6:$I$7,2,0)</f>
        <v>0.02</v>
      </c>
      <c r="G117" s="43">
        <f>IFERROR(VLOOKUP(C117,'Emission Factor Methodology'!$A$11:$I$21,MATCH(D117,'Emission Factor Methodology'!$A$11:$I$11,0),0),0)</f>
        <v>0.00050000000000000001</v>
      </c>
      <c r="H117" s="44">
        <f>IFERROR((1-VLOOKUP(C117,'Emission Factor Methodology'!$A$25:$I$34,MATCH(D117,'Emission Factor Methodology'!$A$25:$I$25,0),0)),0)</f>
        <v>0.030000000000000027</v>
      </c>
      <c r="I117" s="43">
        <f t="shared" si="5"/>
        <v>0.0026280000000000027</v>
      </c>
    </row>
    <row r="118" spans="1:9" ht="15">
      <c r="A118" s="3">
        <f t="shared" si="3"/>
        <v>15115</v>
      </c>
      <c r="B118" s="5" t="s">
        <v>58</v>
      </c>
      <c r="C118" s="85" t="s">
        <v>15</v>
      </c>
      <c r="D118" s="85" t="s">
        <v>4</v>
      </c>
      <c r="E118" s="84">
        <f t="shared" si="4"/>
        <v>8760</v>
      </c>
      <c r="F118" s="44">
        <f>HLOOKUP(D118,'Emission Factor Methodology'!$B$6:$I$7,2,0)</f>
        <v>0.02</v>
      </c>
      <c r="G118" s="43">
        <f>IFERROR(VLOOKUP(C118,'Emission Factor Methodology'!$A$11:$I$21,MATCH(D118,'Emission Factor Methodology'!$A$11:$I$11,0),0),0)</f>
        <v>0.00050000000000000001</v>
      </c>
      <c r="H118" s="44">
        <f>IFERROR((1-VLOOKUP(C118,'Emission Factor Methodology'!$A$25:$I$34,MATCH(D118,'Emission Factor Methodology'!$A$25:$I$25,0),0)),0)</f>
        <v>0.030000000000000027</v>
      </c>
      <c r="I118" s="43">
        <f t="shared" si="5"/>
        <v>0.0026280000000000027</v>
      </c>
    </row>
    <row r="119" spans="1:9" ht="15">
      <c r="A119" s="3">
        <f t="shared" si="3"/>
        <v>15116</v>
      </c>
      <c r="B119" s="5" t="s">
        <v>298</v>
      </c>
      <c r="C119" s="85" t="s">
        <v>15</v>
      </c>
      <c r="D119" s="85" t="s">
        <v>4</v>
      </c>
      <c r="E119" s="84">
        <f t="shared" si="4"/>
        <v>8760</v>
      </c>
      <c r="F119" s="44">
        <f>HLOOKUP(D119,'Emission Factor Methodology'!$B$6:$I$7,2,0)</f>
        <v>0.02</v>
      </c>
      <c r="G119" s="43">
        <f>IFERROR(VLOOKUP(C119,'Emission Factor Methodology'!$A$11:$I$21,MATCH(D119,'Emission Factor Methodology'!$A$11:$I$11,0),0),0)</f>
        <v>0.00050000000000000001</v>
      </c>
      <c r="H119" s="44">
        <f>IFERROR((1-VLOOKUP(C119,'Emission Factor Methodology'!$A$25:$I$34,MATCH(D119,'Emission Factor Methodology'!$A$25:$I$25,0),0)),0)</f>
        <v>0.030000000000000027</v>
      </c>
      <c r="I119" s="43">
        <f t="shared" si="5"/>
        <v>0.0026280000000000027</v>
      </c>
    </row>
    <row r="120" spans="1:9" ht="15">
      <c r="A120" s="3">
        <f t="shared" si="3"/>
        <v>15117</v>
      </c>
      <c r="B120" s="5" t="s">
        <v>102</v>
      </c>
      <c r="C120" s="85" t="s">
        <v>15</v>
      </c>
      <c r="D120" s="85" t="s">
        <v>4</v>
      </c>
      <c r="E120" s="84">
        <f t="shared" si="4"/>
        <v>8760</v>
      </c>
      <c r="F120" s="44">
        <f>HLOOKUP(D120,'Emission Factor Methodology'!$B$6:$I$7,2,0)</f>
        <v>0.02</v>
      </c>
      <c r="G120" s="43">
        <f>IFERROR(VLOOKUP(C120,'Emission Factor Methodology'!$A$11:$I$21,MATCH(D120,'Emission Factor Methodology'!$A$11:$I$11,0),0),0)</f>
        <v>0.00050000000000000001</v>
      </c>
      <c r="H120" s="44">
        <f>IFERROR((1-VLOOKUP(C120,'Emission Factor Methodology'!$A$25:$I$34,MATCH(D120,'Emission Factor Methodology'!$A$25:$I$25,0),0)),0)</f>
        <v>0.030000000000000027</v>
      </c>
      <c r="I120" s="43">
        <f t="shared" si="5"/>
        <v>0.0026280000000000027</v>
      </c>
    </row>
    <row r="121" spans="1:9" ht="15">
      <c r="A121" s="3">
        <f t="shared" si="3"/>
        <v>15118</v>
      </c>
      <c r="B121" s="5" t="s">
        <v>574</v>
      </c>
      <c r="C121" s="85" t="s">
        <v>15</v>
      </c>
      <c r="D121" s="85" t="s">
        <v>4</v>
      </c>
      <c r="E121" s="84">
        <f t="shared" si="4"/>
        <v>8760</v>
      </c>
      <c r="F121" s="44">
        <f>HLOOKUP(D121,'Emission Factor Methodology'!$B$6:$I$7,2,0)</f>
        <v>0.02</v>
      </c>
      <c r="G121" s="43">
        <f>IFERROR(VLOOKUP(C121,'Emission Factor Methodology'!$A$11:$I$21,MATCH(D121,'Emission Factor Methodology'!$A$11:$I$11,0),0),0)</f>
        <v>0.00050000000000000001</v>
      </c>
      <c r="H121" s="44">
        <f>IFERROR((1-VLOOKUP(C121,'Emission Factor Methodology'!$A$25:$I$34,MATCH(D121,'Emission Factor Methodology'!$A$25:$I$25,0),0)),0)</f>
        <v>0.030000000000000027</v>
      </c>
      <c r="I121" s="43">
        <f t="shared" si="5"/>
        <v>0.0026280000000000027</v>
      </c>
    </row>
    <row r="122" spans="1:9" ht="15">
      <c r="A122" s="3">
        <f t="shared" si="3"/>
        <v>15119</v>
      </c>
      <c r="B122" s="5" t="s">
        <v>102</v>
      </c>
      <c r="C122" s="85" t="s">
        <v>15</v>
      </c>
      <c r="D122" s="85" t="s">
        <v>4</v>
      </c>
      <c r="E122" s="84">
        <f t="shared" si="4"/>
        <v>8760</v>
      </c>
      <c r="F122" s="44">
        <f>HLOOKUP(D122,'Emission Factor Methodology'!$B$6:$I$7,2,0)</f>
        <v>0.02</v>
      </c>
      <c r="G122" s="43">
        <f>IFERROR(VLOOKUP(C122,'Emission Factor Methodology'!$A$11:$I$21,MATCH(D122,'Emission Factor Methodology'!$A$11:$I$11,0),0),0)</f>
        <v>0.00050000000000000001</v>
      </c>
      <c r="H122" s="44">
        <f>IFERROR((1-VLOOKUP(C122,'Emission Factor Methodology'!$A$25:$I$34,MATCH(D122,'Emission Factor Methodology'!$A$25:$I$25,0),0)),0)</f>
        <v>0.030000000000000027</v>
      </c>
      <c r="I122" s="43">
        <f t="shared" si="5"/>
        <v>0.0026280000000000027</v>
      </c>
    </row>
    <row r="123" spans="1:9" ht="15">
      <c r="A123" s="3">
        <f t="shared" si="3"/>
        <v>15120</v>
      </c>
      <c r="B123" s="5" t="s">
        <v>102</v>
      </c>
      <c r="C123" s="85" t="s">
        <v>15</v>
      </c>
      <c r="D123" s="85" t="s">
        <v>4</v>
      </c>
      <c r="E123" s="84">
        <f t="shared" si="4"/>
        <v>8760</v>
      </c>
      <c r="F123" s="44">
        <f>HLOOKUP(D123,'Emission Factor Methodology'!$B$6:$I$7,2,0)</f>
        <v>0.02</v>
      </c>
      <c r="G123" s="43">
        <f>IFERROR(VLOOKUP(C123,'Emission Factor Methodology'!$A$11:$I$21,MATCH(D123,'Emission Factor Methodology'!$A$11:$I$11,0),0),0)</f>
        <v>0.00050000000000000001</v>
      </c>
      <c r="H123" s="44">
        <f>IFERROR((1-VLOOKUP(C123,'Emission Factor Methodology'!$A$25:$I$34,MATCH(D123,'Emission Factor Methodology'!$A$25:$I$25,0),0)),0)</f>
        <v>0.030000000000000027</v>
      </c>
      <c r="I123" s="43">
        <f t="shared" si="5"/>
        <v>0.0026280000000000027</v>
      </c>
    </row>
    <row r="124" spans="1:9" ht="15">
      <c r="A124" s="3">
        <f t="shared" si="3"/>
        <v>15121</v>
      </c>
      <c r="B124" s="5" t="s">
        <v>575</v>
      </c>
      <c r="C124" s="85" t="s">
        <v>15</v>
      </c>
      <c r="D124" s="85" t="s">
        <v>4</v>
      </c>
      <c r="E124" s="84">
        <f t="shared" si="4"/>
        <v>8760</v>
      </c>
      <c r="F124" s="44">
        <f>HLOOKUP(D124,'Emission Factor Methodology'!$B$6:$I$7,2,0)</f>
        <v>0.02</v>
      </c>
      <c r="G124" s="43">
        <f>IFERROR(VLOOKUP(C124,'Emission Factor Methodology'!$A$11:$I$21,MATCH(D124,'Emission Factor Methodology'!$A$11:$I$11,0),0),0)</f>
        <v>0.00050000000000000001</v>
      </c>
      <c r="H124" s="44">
        <f>IFERROR((1-VLOOKUP(C124,'Emission Factor Methodology'!$A$25:$I$34,MATCH(D124,'Emission Factor Methodology'!$A$25:$I$25,0),0)),0)</f>
        <v>0.030000000000000027</v>
      </c>
      <c r="I124" s="43">
        <f t="shared" si="5"/>
        <v>0.0026280000000000027</v>
      </c>
    </row>
    <row r="125" spans="1:9" ht="15">
      <c r="A125" s="3">
        <f t="shared" si="3"/>
        <v>15122</v>
      </c>
      <c r="B125" s="5" t="s">
        <v>102</v>
      </c>
      <c r="C125" s="85" t="s">
        <v>15</v>
      </c>
      <c r="D125" s="85" t="s">
        <v>4</v>
      </c>
      <c r="E125" s="84">
        <f t="shared" si="4"/>
        <v>8760</v>
      </c>
      <c r="F125" s="44">
        <f>HLOOKUP(D125,'Emission Factor Methodology'!$B$6:$I$7,2,0)</f>
        <v>0.02</v>
      </c>
      <c r="G125" s="43">
        <f>IFERROR(VLOOKUP(C125,'Emission Factor Methodology'!$A$11:$I$21,MATCH(D125,'Emission Factor Methodology'!$A$11:$I$11,0),0),0)</f>
        <v>0.00050000000000000001</v>
      </c>
      <c r="H125" s="44">
        <f>IFERROR((1-VLOOKUP(C125,'Emission Factor Methodology'!$A$25:$I$34,MATCH(D125,'Emission Factor Methodology'!$A$25:$I$25,0),0)),0)</f>
        <v>0.030000000000000027</v>
      </c>
      <c r="I125" s="43">
        <f t="shared" si="5"/>
        <v>0.0026280000000000027</v>
      </c>
    </row>
    <row r="126" spans="1:9" ht="15">
      <c r="A126" s="3">
        <f t="shared" si="3"/>
        <v>15123</v>
      </c>
      <c r="B126" s="5" t="s">
        <v>574</v>
      </c>
      <c r="C126" s="85" t="s">
        <v>15</v>
      </c>
      <c r="D126" s="85" t="s">
        <v>4</v>
      </c>
      <c r="E126" s="84">
        <f t="shared" si="4"/>
        <v>8760</v>
      </c>
      <c r="F126" s="44">
        <f>HLOOKUP(D126,'Emission Factor Methodology'!$B$6:$I$7,2,0)</f>
        <v>0.02</v>
      </c>
      <c r="G126" s="43">
        <f>IFERROR(VLOOKUP(C126,'Emission Factor Methodology'!$A$11:$I$21,MATCH(D126,'Emission Factor Methodology'!$A$11:$I$11,0),0),0)</f>
        <v>0.00050000000000000001</v>
      </c>
      <c r="H126" s="44">
        <f>IFERROR((1-VLOOKUP(C126,'Emission Factor Methodology'!$A$25:$I$34,MATCH(D126,'Emission Factor Methodology'!$A$25:$I$25,0),0)),0)</f>
        <v>0.030000000000000027</v>
      </c>
      <c r="I126" s="43">
        <f t="shared" si="5"/>
        <v>0.0026280000000000027</v>
      </c>
    </row>
    <row r="127" spans="1:9" ht="15">
      <c r="A127" s="3">
        <f t="shared" si="3"/>
        <v>15124</v>
      </c>
      <c r="B127" s="5" t="s">
        <v>102</v>
      </c>
      <c r="C127" s="85" t="s">
        <v>15</v>
      </c>
      <c r="D127" s="85" t="s">
        <v>4</v>
      </c>
      <c r="E127" s="84">
        <f t="shared" si="4"/>
        <v>8760</v>
      </c>
      <c r="F127" s="44">
        <f>HLOOKUP(D127,'Emission Factor Methodology'!$B$6:$I$7,2,0)</f>
        <v>0.02</v>
      </c>
      <c r="G127" s="43">
        <f>IFERROR(VLOOKUP(C127,'Emission Factor Methodology'!$A$11:$I$21,MATCH(D127,'Emission Factor Methodology'!$A$11:$I$11,0),0),0)</f>
        <v>0.00050000000000000001</v>
      </c>
      <c r="H127" s="44">
        <f>IFERROR((1-VLOOKUP(C127,'Emission Factor Methodology'!$A$25:$I$34,MATCH(D127,'Emission Factor Methodology'!$A$25:$I$25,0),0)),0)</f>
        <v>0.030000000000000027</v>
      </c>
      <c r="I127" s="43">
        <f t="shared" si="5"/>
        <v>0.0026280000000000027</v>
      </c>
    </row>
    <row r="128" spans="1:9" ht="15">
      <c r="A128" s="3">
        <f t="shared" si="3"/>
        <v>15125</v>
      </c>
      <c r="B128" s="5" t="s">
        <v>575</v>
      </c>
      <c r="C128" s="85" t="s">
        <v>15</v>
      </c>
      <c r="D128" s="85" t="s">
        <v>4</v>
      </c>
      <c r="E128" s="84">
        <f t="shared" si="4"/>
        <v>8760</v>
      </c>
      <c r="F128" s="44">
        <f>HLOOKUP(D128,'Emission Factor Methodology'!$B$6:$I$7,2,0)</f>
        <v>0.02</v>
      </c>
      <c r="G128" s="43">
        <f>IFERROR(VLOOKUP(C128,'Emission Factor Methodology'!$A$11:$I$21,MATCH(D128,'Emission Factor Methodology'!$A$11:$I$11,0),0),0)</f>
        <v>0.00050000000000000001</v>
      </c>
      <c r="H128" s="44">
        <f>IFERROR((1-VLOOKUP(C128,'Emission Factor Methodology'!$A$25:$I$34,MATCH(D128,'Emission Factor Methodology'!$A$25:$I$25,0),0)),0)</f>
        <v>0.030000000000000027</v>
      </c>
      <c r="I128" s="43">
        <f t="shared" si="5"/>
        <v>0.0026280000000000027</v>
      </c>
    </row>
    <row r="129" spans="1:9" ht="15">
      <c r="A129" s="3">
        <f t="shared" si="3"/>
        <v>15126</v>
      </c>
      <c r="B129" s="5" t="s">
        <v>102</v>
      </c>
      <c r="C129" s="85" t="s">
        <v>15</v>
      </c>
      <c r="D129" s="85" t="s">
        <v>4</v>
      </c>
      <c r="E129" s="84">
        <f t="shared" si="4"/>
        <v>8760</v>
      </c>
      <c r="F129" s="44">
        <f>HLOOKUP(D129,'Emission Factor Methodology'!$B$6:$I$7,2,0)</f>
        <v>0.02</v>
      </c>
      <c r="G129" s="43">
        <f>IFERROR(VLOOKUP(C129,'Emission Factor Methodology'!$A$11:$I$21,MATCH(D129,'Emission Factor Methodology'!$A$11:$I$11,0),0),0)</f>
        <v>0.00050000000000000001</v>
      </c>
      <c r="H129" s="44">
        <f>IFERROR((1-VLOOKUP(C129,'Emission Factor Methodology'!$A$25:$I$34,MATCH(D129,'Emission Factor Methodology'!$A$25:$I$25,0),0)),0)</f>
        <v>0.030000000000000027</v>
      </c>
      <c r="I129" s="43">
        <f t="shared" si="5"/>
        <v>0.0026280000000000027</v>
      </c>
    </row>
    <row r="130" spans="1:9" ht="15">
      <c r="A130" s="3">
        <f t="shared" si="3"/>
        <v>15127</v>
      </c>
      <c r="B130" s="5" t="s">
        <v>105</v>
      </c>
      <c r="C130" s="85" t="s">
        <v>15</v>
      </c>
      <c r="D130" s="85" t="s">
        <v>4</v>
      </c>
      <c r="E130" s="84">
        <f t="shared" si="4"/>
        <v>8760</v>
      </c>
      <c r="F130" s="44">
        <f>HLOOKUP(D130,'Emission Factor Methodology'!$B$6:$I$7,2,0)</f>
        <v>0.02</v>
      </c>
      <c r="G130" s="43">
        <f>IFERROR(VLOOKUP(C130,'Emission Factor Methodology'!$A$11:$I$21,MATCH(D130,'Emission Factor Methodology'!$A$11:$I$11,0),0),0)</f>
        <v>0.00050000000000000001</v>
      </c>
      <c r="H130" s="44">
        <f>IFERROR((1-VLOOKUP(C130,'Emission Factor Methodology'!$A$25:$I$34,MATCH(D130,'Emission Factor Methodology'!$A$25:$I$25,0),0)),0)</f>
        <v>0.030000000000000027</v>
      </c>
      <c r="I130" s="43">
        <f t="shared" si="5"/>
        <v>0.0026280000000000027</v>
      </c>
    </row>
    <row r="131" spans="1:9" ht="15">
      <c r="A131" s="3">
        <f t="shared" si="3"/>
        <v>15128</v>
      </c>
      <c r="B131" s="5" t="s">
        <v>574</v>
      </c>
      <c r="C131" s="85" t="s">
        <v>15</v>
      </c>
      <c r="D131" s="85" t="s">
        <v>4</v>
      </c>
      <c r="E131" s="84">
        <f t="shared" si="4"/>
        <v>8760</v>
      </c>
      <c r="F131" s="44">
        <f>HLOOKUP(D131,'Emission Factor Methodology'!$B$6:$I$7,2,0)</f>
        <v>0.02</v>
      </c>
      <c r="G131" s="43">
        <f>IFERROR(VLOOKUP(C131,'Emission Factor Methodology'!$A$11:$I$21,MATCH(D131,'Emission Factor Methodology'!$A$11:$I$11,0),0),0)</f>
        <v>0.00050000000000000001</v>
      </c>
      <c r="H131" s="44">
        <f>IFERROR((1-VLOOKUP(C131,'Emission Factor Methodology'!$A$25:$I$34,MATCH(D131,'Emission Factor Methodology'!$A$25:$I$25,0),0)),0)</f>
        <v>0.030000000000000027</v>
      </c>
      <c r="I131" s="43">
        <f t="shared" si="5"/>
        <v>0.0026280000000000027</v>
      </c>
    </row>
    <row r="132" spans="1:9" ht="15">
      <c r="A132" s="3">
        <f t="shared" si="3"/>
        <v>15129</v>
      </c>
      <c r="B132" s="5" t="s">
        <v>576</v>
      </c>
      <c r="C132" s="85" t="s">
        <v>15</v>
      </c>
      <c r="D132" s="85" t="s">
        <v>4</v>
      </c>
      <c r="E132" s="84">
        <f t="shared" si="4"/>
        <v>8760</v>
      </c>
      <c r="F132" s="44">
        <f>HLOOKUP(D132,'Emission Factor Methodology'!$B$6:$I$7,2,0)</f>
        <v>0.02</v>
      </c>
      <c r="G132" s="43">
        <f>IFERROR(VLOOKUP(C132,'Emission Factor Methodology'!$A$11:$I$21,MATCH(D132,'Emission Factor Methodology'!$A$11:$I$11,0),0),0)</f>
        <v>0.00050000000000000001</v>
      </c>
      <c r="H132" s="44">
        <f>IFERROR((1-VLOOKUP(C132,'Emission Factor Methodology'!$A$25:$I$34,MATCH(D132,'Emission Factor Methodology'!$A$25:$I$25,0),0)),0)</f>
        <v>0.030000000000000027</v>
      </c>
      <c r="I132" s="43">
        <f t="shared" si="5"/>
        <v>0.0026280000000000027</v>
      </c>
    </row>
    <row r="133" spans="1:9" ht="15">
      <c r="A133" s="3">
        <f t="shared" si="6" ref="A133:A196">A132+1</f>
        <v>15130</v>
      </c>
      <c r="B133" s="5" t="s">
        <v>574</v>
      </c>
      <c r="C133" s="85" t="s">
        <v>15</v>
      </c>
      <c r="D133" s="85" t="s">
        <v>4</v>
      </c>
      <c r="E133" s="84">
        <f t="shared" si="7" ref="E133:E196">24*365</f>
        <v>8760</v>
      </c>
      <c r="F133" s="44">
        <f>HLOOKUP(D133,'Emission Factor Methodology'!$B$6:$I$7,2,0)</f>
        <v>0.02</v>
      </c>
      <c r="G133" s="43">
        <f>IFERROR(VLOOKUP(C133,'Emission Factor Methodology'!$A$11:$I$21,MATCH(D133,'Emission Factor Methodology'!$A$11:$I$11,0),0),0)</f>
        <v>0.00050000000000000001</v>
      </c>
      <c r="H133" s="44">
        <f>IFERROR((1-VLOOKUP(C133,'Emission Factor Methodology'!$A$25:$I$34,MATCH(D133,'Emission Factor Methodology'!$A$25:$I$25,0),0)),0)</f>
        <v>0.030000000000000027</v>
      </c>
      <c r="I133" s="43">
        <f t="shared" si="8" ref="I133:I196">E133*F133*G133*H133</f>
        <v>0.0026280000000000027</v>
      </c>
    </row>
    <row r="134" spans="1:9" ht="15">
      <c r="A134" s="3">
        <f t="shared" si="6"/>
        <v>15131</v>
      </c>
      <c r="B134" s="5" t="s">
        <v>103</v>
      </c>
      <c r="C134" s="85" t="s">
        <v>12</v>
      </c>
      <c r="D134" s="85" t="s">
        <v>4</v>
      </c>
      <c r="E134" s="84">
        <f t="shared" si="7"/>
        <v>8760</v>
      </c>
      <c r="F134" s="44">
        <f>HLOOKUP(D134,'Emission Factor Methodology'!$B$6:$I$7,2,0)</f>
        <v>0.02</v>
      </c>
      <c r="G134" s="43">
        <f>IFERROR(VLOOKUP(C134,'Emission Factor Methodology'!$A$11:$I$21,MATCH(D134,'Emission Factor Methodology'!$A$11:$I$11,0),0),0)</f>
        <v>0.0088999999999999999</v>
      </c>
      <c r="H134" s="44">
        <f>IFERROR((1-VLOOKUP(C134,'Emission Factor Methodology'!$A$25:$I$34,MATCH(D134,'Emission Factor Methodology'!$A$25:$I$25,0),0)),0)</f>
        <v>0.030000000000000027</v>
      </c>
      <c r="I134" s="43">
        <f t="shared" si="8"/>
        <v>0.046778400000000046</v>
      </c>
    </row>
    <row r="135" spans="1:9" ht="15">
      <c r="A135" s="3">
        <f t="shared" si="6"/>
        <v>15132</v>
      </c>
      <c r="B135" s="5" t="s">
        <v>498</v>
      </c>
      <c r="C135" s="85" t="s">
        <v>15</v>
      </c>
      <c r="D135" s="85" t="s">
        <v>4</v>
      </c>
      <c r="E135" s="84">
        <f t="shared" si="7"/>
        <v>8760</v>
      </c>
      <c r="F135" s="44">
        <f>HLOOKUP(D135,'Emission Factor Methodology'!$B$6:$I$7,2,0)</f>
        <v>0.02</v>
      </c>
      <c r="G135" s="43">
        <f>IFERROR(VLOOKUP(C135,'Emission Factor Methodology'!$A$11:$I$21,MATCH(D135,'Emission Factor Methodology'!$A$11:$I$11,0),0),0)</f>
        <v>0.00050000000000000001</v>
      </c>
      <c r="H135" s="44">
        <f>IFERROR((1-VLOOKUP(C135,'Emission Factor Methodology'!$A$25:$I$34,MATCH(D135,'Emission Factor Methodology'!$A$25:$I$25,0),0)),0)</f>
        <v>0.030000000000000027</v>
      </c>
      <c r="I135" s="43">
        <f t="shared" si="8"/>
        <v>0.0026280000000000027</v>
      </c>
    </row>
    <row r="136" spans="1:9" ht="15">
      <c r="A136" s="3">
        <f t="shared" si="6"/>
        <v>15133</v>
      </c>
      <c r="B136" s="5" t="s">
        <v>577</v>
      </c>
      <c r="C136" s="85" t="s">
        <v>15</v>
      </c>
      <c r="D136" s="85" t="s">
        <v>4</v>
      </c>
      <c r="E136" s="84">
        <f t="shared" si="7"/>
        <v>8760</v>
      </c>
      <c r="F136" s="44">
        <f>HLOOKUP(D136,'Emission Factor Methodology'!$B$6:$I$7,2,0)</f>
        <v>0.02</v>
      </c>
      <c r="G136" s="43">
        <f>IFERROR(VLOOKUP(C136,'Emission Factor Methodology'!$A$11:$I$21,MATCH(D136,'Emission Factor Methodology'!$A$11:$I$11,0),0),0)</f>
        <v>0.00050000000000000001</v>
      </c>
      <c r="H136" s="44">
        <f>IFERROR((1-VLOOKUP(C136,'Emission Factor Methodology'!$A$25:$I$34,MATCH(D136,'Emission Factor Methodology'!$A$25:$I$25,0),0)),0)</f>
        <v>0.030000000000000027</v>
      </c>
      <c r="I136" s="43">
        <f t="shared" si="8"/>
        <v>0.0026280000000000027</v>
      </c>
    </row>
    <row r="137" spans="1:9" ht="15">
      <c r="A137" s="3">
        <f t="shared" si="6"/>
        <v>15134</v>
      </c>
      <c r="B137" s="5" t="s">
        <v>298</v>
      </c>
      <c r="C137" s="85" t="s">
        <v>15</v>
      </c>
      <c r="D137" s="85" t="s">
        <v>4</v>
      </c>
      <c r="E137" s="84">
        <f t="shared" si="7"/>
        <v>8760</v>
      </c>
      <c r="F137" s="44">
        <f>HLOOKUP(D137,'Emission Factor Methodology'!$B$6:$I$7,2,0)</f>
        <v>0.02</v>
      </c>
      <c r="G137" s="43">
        <f>IFERROR(VLOOKUP(C137,'Emission Factor Methodology'!$A$11:$I$21,MATCH(D137,'Emission Factor Methodology'!$A$11:$I$11,0),0),0)</f>
        <v>0.00050000000000000001</v>
      </c>
      <c r="H137" s="44">
        <f>IFERROR((1-VLOOKUP(C137,'Emission Factor Methodology'!$A$25:$I$34,MATCH(D137,'Emission Factor Methodology'!$A$25:$I$25,0),0)),0)</f>
        <v>0.030000000000000027</v>
      </c>
      <c r="I137" s="43">
        <f t="shared" si="8"/>
        <v>0.0026280000000000027</v>
      </c>
    </row>
    <row r="138" spans="1:9" ht="15">
      <c r="A138" s="3">
        <f t="shared" si="6"/>
        <v>15135</v>
      </c>
      <c r="B138" s="5" t="s">
        <v>102</v>
      </c>
      <c r="C138" s="85" t="s">
        <v>15</v>
      </c>
      <c r="D138" s="85" t="s">
        <v>4</v>
      </c>
      <c r="E138" s="84">
        <f t="shared" si="7"/>
        <v>8760</v>
      </c>
      <c r="F138" s="44">
        <f>HLOOKUP(D138,'Emission Factor Methodology'!$B$6:$I$7,2,0)</f>
        <v>0.02</v>
      </c>
      <c r="G138" s="43">
        <f>IFERROR(VLOOKUP(C138,'Emission Factor Methodology'!$A$11:$I$21,MATCH(D138,'Emission Factor Methodology'!$A$11:$I$11,0),0),0)</f>
        <v>0.00050000000000000001</v>
      </c>
      <c r="H138" s="44">
        <f>IFERROR((1-VLOOKUP(C138,'Emission Factor Methodology'!$A$25:$I$34,MATCH(D138,'Emission Factor Methodology'!$A$25:$I$25,0),0)),0)</f>
        <v>0.030000000000000027</v>
      </c>
      <c r="I138" s="43">
        <f t="shared" si="8"/>
        <v>0.0026280000000000027</v>
      </c>
    </row>
    <row r="139" spans="1:9" ht="15">
      <c r="A139" s="3">
        <f t="shared" si="6"/>
        <v>15136</v>
      </c>
      <c r="B139" s="5" t="s">
        <v>298</v>
      </c>
      <c r="C139" s="85" t="s">
        <v>15</v>
      </c>
      <c r="D139" s="85" t="s">
        <v>4</v>
      </c>
      <c r="E139" s="84">
        <f t="shared" si="7"/>
        <v>8760</v>
      </c>
      <c r="F139" s="44">
        <f>HLOOKUP(D139,'Emission Factor Methodology'!$B$6:$I$7,2,0)</f>
        <v>0.02</v>
      </c>
      <c r="G139" s="43">
        <f>IFERROR(VLOOKUP(C139,'Emission Factor Methodology'!$A$11:$I$21,MATCH(D139,'Emission Factor Methodology'!$A$11:$I$11,0),0),0)</f>
        <v>0.00050000000000000001</v>
      </c>
      <c r="H139" s="44">
        <f>IFERROR((1-VLOOKUP(C139,'Emission Factor Methodology'!$A$25:$I$34,MATCH(D139,'Emission Factor Methodology'!$A$25:$I$25,0),0)),0)</f>
        <v>0.030000000000000027</v>
      </c>
      <c r="I139" s="43">
        <f t="shared" si="8"/>
        <v>0.0026280000000000027</v>
      </c>
    </row>
    <row r="140" spans="1:9" ht="15">
      <c r="A140" s="3">
        <f t="shared" si="6"/>
        <v>15137</v>
      </c>
      <c r="B140" s="5" t="s">
        <v>578</v>
      </c>
      <c r="C140" s="85" t="s">
        <v>15</v>
      </c>
      <c r="D140" s="85" t="s">
        <v>4</v>
      </c>
      <c r="E140" s="84">
        <f t="shared" si="7"/>
        <v>8760</v>
      </c>
      <c r="F140" s="44">
        <f>HLOOKUP(D140,'Emission Factor Methodology'!$B$6:$I$7,2,0)</f>
        <v>0.02</v>
      </c>
      <c r="G140" s="43">
        <f>IFERROR(VLOOKUP(C140,'Emission Factor Methodology'!$A$11:$I$21,MATCH(D140,'Emission Factor Methodology'!$A$11:$I$11,0),0),0)</f>
        <v>0.00050000000000000001</v>
      </c>
      <c r="H140" s="44">
        <f>IFERROR((1-VLOOKUP(C140,'Emission Factor Methodology'!$A$25:$I$34,MATCH(D140,'Emission Factor Methodology'!$A$25:$I$25,0),0)),0)</f>
        <v>0.030000000000000027</v>
      </c>
      <c r="I140" s="43">
        <f t="shared" si="8"/>
        <v>0.0026280000000000027</v>
      </c>
    </row>
    <row r="141" spans="1:9" ht="15">
      <c r="A141" s="3">
        <f t="shared" si="6"/>
        <v>15138</v>
      </c>
      <c r="B141" s="5" t="s">
        <v>579</v>
      </c>
      <c r="C141" s="85" t="s">
        <v>15</v>
      </c>
      <c r="D141" s="85" t="s">
        <v>4</v>
      </c>
      <c r="E141" s="84">
        <f t="shared" si="7"/>
        <v>8760</v>
      </c>
      <c r="F141" s="44">
        <f>HLOOKUP(D141,'Emission Factor Methodology'!$B$6:$I$7,2,0)</f>
        <v>0.02</v>
      </c>
      <c r="G141" s="43">
        <f>IFERROR(VLOOKUP(C141,'Emission Factor Methodology'!$A$11:$I$21,MATCH(D141,'Emission Factor Methodology'!$A$11:$I$11,0),0),0)</f>
        <v>0.00050000000000000001</v>
      </c>
      <c r="H141" s="44">
        <f>IFERROR((1-VLOOKUP(C141,'Emission Factor Methodology'!$A$25:$I$34,MATCH(D141,'Emission Factor Methodology'!$A$25:$I$25,0),0)),0)</f>
        <v>0.030000000000000027</v>
      </c>
      <c r="I141" s="43">
        <f t="shared" si="8"/>
        <v>0.0026280000000000027</v>
      </c>
    </row>
    <row r="142" spans="1:9" ht="15">
      <c r="A142" s="3">
        <f t="shared" si="6"/>
        <v>15139</v>
      </c>
      <c r="B142" s="5" t="s">
        <v>580</v>
      </c>
      <c r="C142" s="85" t="s">
        <v>15</v>
      </c>
      <c r="D142" s="85" t="s">
        <v>4</v>
      </c>
      <c r="E142" s="84">
        <f t="shared" si="7"/>
        <v>8760</v>
      </c>
      <c r="F142" s="44">
        <f>HLOOKUP(D142,'Emission Factor Methodology'!$B$6:$I$7,2,0)</f>
        <v>0.02</v>
      </c>
      <c r="G142" s="43">
        <f>IFERROR(VLOOKUP(C142,'Emission Factor Methodology'!$A$11:$I$21,MATCH(D142,'Emission Factor Methodology'!$A$11:$I$11,0),0),0)</f>
        <v>0.00050000000000000001</v>
      </c>
      <c r="H142" s="44">
        <f>IFERROR((1-VLOOKUP(C142,'Emission Factor Methodology'!$A$25:$I$34,MATCH(D142,'Emission Factor Methodology'!$A$25:$I$25,0),0)),0)</f>
        <v>0.030000000000000027</v>
      </c>
      <c r="I142" s="43">
        <f t="shared" si="8"/>
        <v>0.0026280000000000027</v>
      </c>
    </row>
    <row r="143" spans="1:9" ht="15">
      <c r="A143" s="3">
        <f t="shared" si="6"/>
        <v>15140</v>
      </c>
      <c r="B143" s="5" t="s">
        <v>580</v>
      </c>
      <c r="C143" s="85" t="s">
        <v>15</v>
      </c>
      <c r="D143" s="85" t="s">
        <v>4</v>
      </c>
      <c r="E143" s="84">
        <f t="shared" si="7"/>
        <v>8760</v>
      </c>
      <c r="F143" s="44">
        <f>HLOOKUP(D143,'Emission Factor Methodology'!$B$6:$I$7,2,0)</f>
        <v>0.02</v>
      </c>
      <c r="G143" s="43">
        <f>IFERROR(VLOOKUP(C143,'Emission Factor Methodology'!$A$11:$I$21,MATCH(D143,'Emission Factor Methodology'!$A$11:$I$11,0),0),0)</f>
        <v>0.00050000000000000001</v>
      </c>
      <c r="H143" s="44">
        <f>IFERROR((1-VLOOKUP(C143,'Emission Factor Methodology'!$A$25:$I$34,MATCH(D143,'Emission Factor Methodology'!$A$25:$I$25,0),0)),0)</f>
        <v>0.030000000000000027</v>
      </c>
      <c r="I143" s="43">
        <f t="shared" si="8"/>
        <v>0.0026280000000000027</v>
      </c>
    </row>
    <row r="144" spans="1:9" ht="15">
      <c r="A144" s="3">
        <f t="shared" si="6"/>
        <v>15141</v>
      </c>
      <c r="B144" s="5" t="s">
        <v>580</v>
      </c>
      <c r="C144" s="85" t="s">
        <v>15</v>
      </c>
      <c r="D144" s="85" t="s">
        <v>4</v>
      </c>
      <c r="E144" s="84">
        <f t="shared" si="7"/>
        <v>8760</v>
      </c>
      <c r="F144" s="44">
        <f>HLOOKUP(D144,'Emission Factor Methodology'!$B$6:$I$7,2,0)</f>
        <v>0.02</v>
      </c>
      <c r="G144" s="43">
        <f>IFERROR(VLOOKUP(C144,'Emission Factor Methodology'!$A$11:$I$21,MATCH(D144,'Emission Factor Methodology'!$A$11:$I$11,0),0),0)</f>
        <v>0.00050000000000000001</v>
      </c>
      <c r="H144" s="44">
        <f>IFERROR((1-VLOOKUP(C144,'Emission Factor Methodology'!$A$25:$I$34,MATCH(D144,'Emission Factor Methodology'!$A$25:$I$25,0),0)),0)</f>
        <v>0.030000000000000027</v>
      </c>
      <c r="I144" s="43">
        <f t="shared" si="8"/>
        <v>0.0026280000000000027</v>
      </c>
    </row>
    <row r="145" spans="1:9" ht="15">
      <c r="A145" s="3">
        <f t="shared" si="6"/>
        <v>15142</v>
      </c>
      <c r="B145" s="5" t="s">
        <v>580</v>
      </c>
      <c r="C145" s="85" t="s">
        <v>15</v>
      </c>
      <c r="D145" s="85" t="s">
        <v>4</v>
      </c>
      <c r="E145" s="84">
        <f t="shared" si="7"/>
        <v>8760</v>
      </c>
      <c r="F145" s="44">
        <f>HLOOKUP(D145,'Emission Factor Methodology'!$B$6:$I$7,2,0)</f>
        <v>0.02</v>
      </c>
      <c r="G145" s="43">
        <f>IFERROR(VLOOKUP(C145,'Emission Factor Methodology'!$A$11:$I$21,MATCH(D145,'Emission Factor Methodology'!$A$11:$I$11,0),0),0)</f>
        <v>0.00050000000000000001</v>
      </c>
      <c r="H145" s="44">
        <f>IFERROR((1-VLOOKUP(C145,'Emission Factor Methodology'!$A$25:$I$34,MATCH(D145,'Emission Factor Methodology'!$A$25:$I$25,0),0)),0)</f>
        <v>0.030000000000000027</v>
      </c>
      <c r="I145" s="43">
        <f t="shared" si="8"/>
        <v>0.0026280000000000027</v>
      </c>
    </row>
    <row r="146" spans="1:9" ht="15">
      <c r="A146" s="3">
        <f t="shared" si="6"/>
        <v>15143</v>
      </c>
      <c r="B146" s="5" t="s">
        <v>579</v>
      </c>
      <c r="C146" s="85" t="s">
        <v>15</v>
      </c>
      <c r="D146" s="85" t="s">
        <v>4</v>
      </c>
      <c r="E146" s="84">
        <f t="shared" si="7"/>
        <v>8760</v>
      </c>
      <c r="F146" s="44">
        <f>HLOOKUP(D146,'Emission Factor Methodology'!$B$6:$I$7,2,0)</f>
        <v>0.02</v>
      </c>
      <c r="G146" s="43">
        <f>IFERROR(VLOOKUP(C146,'Emission Factor Methodology'!$A$11:$I$21,MATCH(D146,'Emission Factor Methodology'!$A$11:$I$11,0),0),0)</f>
        <v>0.00050000000000000001</v>
      </c>
      <c r="H146" s="44">
        <f>IFERROR((1-VLOOKUP(C146,'Emission Factor Methodology'!$A$25:$I$34,MATCH(D146,'Emission Factor Methodology'!$A$25:$I$25,0),0)),0)</f>
        <v>0.030000000000000027</v>
      </c>
      <c r="I146" s="43">
        <f t="shared" si="8"/>
        <v>0.0026280000000000027</v>
      </c>
    </row>
    <row r="147" spans="1:9" ht="15">
      <c r="A147" s="3">
        <f t="shared" si="6"/>
        <v>15144</v>
      </c>
      <c r="B147" s="5" t="s">
        <v>574</v>
      </c>
      <c r="C147" s="85" t="s">
        <v>15</v>
      </c>
      <c r="D147" s="85" t="s">
        <v>4</v>
      </c>
      <c r="E147" s="84">
        <f t="shared" si="7"/>
        <v>8760</v>
      </c>
      <c r="F147" s="44">
        <f>HLOOKUP(D147,'Emission Factor Methodology'!$B$6:$I$7,2,0)</f>
        <v>0.02</v>
      </c>
      <c r="G147" s="43">
        <f>IFERROR(VLOOKUP(C147,'Emission Factor Methodology'!$A$11:$I$21,MATCH(D147,'Emission Factor Methodology'!$A$11:$I$11,0),0),0)</f>
        <v>0.00050000000000000001</v>
      </c>
      <c r="H147" s="44">
        <f>IFERROR((1-VLOOKUP(C147,'Emission Factor Methodology'!$A$25:$I$34,MATCH(D147,'Emission Factor Methodology'!$A$25:$I$25,0),0)),0)</f>
        <v>0.030000000000000027</v>
      </c>
      <c r="I147" s="43">
        <f t="shared" si="8"/>
        <v>0.0026280000000000027</v>
      </c>
    </row>
    <row r="148" spans="1:9" ht="15">
      <c r="A148" s="3">
        <f t="shared" si="6"/>
        <v>15145</v>
      </c>
      <c r="B148" s="5" t="s">
        <v>102</v>
      </c>
      <c r="C148" s="85" t="s">
        <v>15</v>
      </c>
      <c r="D148" s="85" t="s">
        <v>4</v>
      </c>
      <c r="E148" s="84">
        <f t="shared" si="7"/>
        <v>8760</v>
      </c>
      <c r="F148" s="44">
        <f>HLOOKUP(D148,'Emission Factor Methodology'!$B$6:$I$7,2,0)</f>
        <v>0.02</v>
      </c>
      <c r="G148" s="43">
        <f>IFERROR(VLOOKUP(C148,'Emission Factor Methodology'!$A$11:$I$21,MATCH(D148,'Emission Factor Methodology'!$A$11:$I$11,0),0),0)</f>
        <v>0.00050000000000000001</v>
      </c>
      <c r="H148" s="44">
        <f>IFERROR((1-VLOOKUP(C148,'Emission Factor Methodology'!$A$25:$I$34,MATCH(D148,'Emission Factor Methodology'!$A$25:$I$25,0),0)),0)</f>
        <v>0.030000000000000027</v>
      </c>
      <c r="I148" s="43">
        <f t="shared" si="8"/>
        <v>0.0026280000000000027</v>
      </c>
    </row>
    <row r="149" spans="1:9" ht="15">
      <c r="A149" s="3">
        <f t="shared" si="6"/>
        <v>15146</v>
      </c>
      <c r="B149" s="5" t="s">
        <v>103</v>
      </c>
      <c r="C149" s="85" t="s">
        <v>12</v>
      </c>
      <c r="D149" s="85" t="s">
        <v>4</v>
      </c>
      <c r="E149" s="84">
        <f t="shared" si="7"/>
        <v>8760</v>
      </c>
      <c r="F149" s="44">
        <f>HLOOKUP(D149,'Emission Factor Methodology'!$B$6:$I$7,2,0)</f>
        <v>0.02</v>
      </c>
      <c r="G149" s="43">
        <f>IFERROR(VLOOKUP(C149,'Emission Factor Methodology'!$A$11:$I$21,MATCH(D149,'Emission Factor Methodology'!$A$11:$I$11,0),0),0)</f>
        <v>0.0088999999999999999</v>
      </c>
      <c r="H149" s="44">
        <f>IFERROR((1-VLOOKUP(C149,'Emission Factor Methodology'!$A$25:$I$34,MATCH(D149,'Emission Factor Methodology'!$A$25:$I$25,0),0)),0)</f>
        <v>0.030000000000000027</v>
      </c>
      <c r="I149" s="43">
        <f t="shared" si="8"/>
        <v>0.046778400000000046</v>
      </c>
    </row>
    <row r="150" spans="1:9" ht="15">
      <c r="A150" s="3">
        <f t="shared" si="6"/>
        <v>15147</v>
      </c>
      <c r="B150" s="5" t="s">
        <v>298</v>
      </c>
      <c r="C150" s="85" t="s">
        <v>15</v>
      </c>
      <c r="D150" s="85" t="s">
        <v>4</v>
      </c>
      <c r="E150" s="84">
        <f t="shared" si="7"/>
        <v>8760</v>
      </c>
      <c r="F150" s="44">
        <f>HLOOKUP(D150,'Emission Factor Methodology'!$B$6:$I$7,2,0)</f>
        <v>0.02</v>
      </c>
      <c r="G150" s="43">
        <f>IFERROR(VLOOKUP(C150,'Emission Factor Methodology'!$A$11:$I$21,MATCH(D150,'Emission Factor Methodology'!$A$11:$I$11,0),0),0)</f>
        <v>0.00050000000000000001</v>
      </c>
      <c r="H150" s="44">
        <f>IFERROR((1-VLOOKUP(C150,'Emission Factor Methodology'!$A$25:$I$34,MATCH(D150,'Emission Factor Methodology'!$A$25:$I$25,0),0)),0)</f>
        <v>0.030000000000000027</v>
      </c>
      <c r="I150" s="43">
        <f t="shared" si="8"/>
        <v>0.0026280000000000027</v>
      </c>
    </row>
    <row r="151" spans="1:9" ht="15">
      <c r="A151" s="3">
        <f t="shared" si="6"/>
        <v>15148</v>
      </c>
      <c r="B151" s="5" t="s">
        <v>578</v>
      </c>
      <c r="C151" s="85" t="s">
        <v>15</v>
      </c>
      <c r="D151" s="85" t="s">
        <v>4</v>
      </c>
      <c r="E151" s="84">
        <f t="shared" si="7"/>
        <v>8760</v>
      </c>
      <c r="F151" s="44">
        <f>HLOOKUP(D151,'Emission Factor Methodology'!$B$6:$I$7,2,0)</f>
        <v>0.02</v>
      </c>
      <c r="G151" s="43">
        <f>IFERROR(VLOOKUP(C151,'Emission Factor Methodology'!$A$11:$I$21,MATCH(D151,'Emission Factor Methodology'!$A$11:$I$11,0),0),0)</f>
        <v>0.00050000000000000001</v>
      </c>
      <c r="H151" s="44">
        <f>IFERROR((1-VLOOKUP(C151,'Emission Factor Methodology'!$A$25:$I$34,MATCH(D151,'Emission Factor Methodology'!$A$25:$I$25,0),0)),0)</f>
        <v>0.030000000000000027</v>
      </c>
      <c r="I151" s="43">
        <f t="shared" si="8"/>
        <v>0.0026280000000000027</v>
      </c>
    </row>
    <row r="152" spans="1:9" ht="15">
      <c r="A152" s="3">
        <f t="shared" si="6"/>
        <v>15149</v>
      </c>
      <c r="B152" s="5" t="s">
        <v>102</v>
      </c>
      <c r="C152" s="85" t="s">
        <v>15</v>
      </c>
      <c r="D152" s="85" t="s">
        <v>4</v>
      </c>
      <c r="E152" s="84">
        <f t="shared" si="7"/>
        <v>8760</v>
      </c>
      <c r="F152" s="44">
        <f>HLOOKUP(D152,'Emission Factor Methodology'!$B$6:$I$7,2,0)</f>
        <v>0.02</v>
      </c>
      <c r="G152" s="43">
        <f>IFERROR(VLOOKUP(C152,'Emission Factor Methodology'!$A$11:$I$21,MATCH(D152,'Emission Factor Methodology'!$A$11:$I$11,0),0),0)</f>
        <v>0.00050000000000000001</v>
      </c>
      <c r="H152" s="44">
        <f>IFERROR((1-VLOOKUP(C152,'Emission Factor Methodology'!$A$25:$I$34,MATCH(D152,'Emission Factor Methodology'!$A$25:$I$25,0),0)),0)</f>
        <v>0.030000000000000027</v>
      </c>
      <c r="I152" s="43">
        <f t="shared" si="8"/>
        <v>0.0026280000000000027</v>
      </c>
    </row>
    <row r="153" spans="1:9" ht="15">
      <c r="A153" s="3">
        <f t="shared" si="6"/>
        <v>15150</v>
      </c>
      <c r="B153" s="5" t="s">
        <v>579</v>
      </c>
      <c r="C153" s="85" t="s">
        <v>15</v>
      </c>
      <c r="D153" s="85" t="s">
        <v>4</v>
      </c>
      <c r="E153" s="84">
        <f t="shared" si="7"/>
        <v>8760</v>
      </c>
      <c r="F153" s="44">
        <f>HLOOKUP(D153,'Emission Factor Methodology'!$B$6:$I$7,2,0)</f>
        <v>0.02</v>
      </c>
      <c r="G153" s="43">
        <f>IFERROR(VLOOKUP(C153,'Emission Factor Methodology'!$A$11:$I$21,MATCH(D153,'Emission Factor Methodology'!$A$11:$I$11,0),0),0)</f>
        <v>0.00050000000000000001</v>
      </c>
      <c r="H153" s="44">
        <f>IFERROR((1-VLOOKUP(C153,'Emission Factor Methodology'!$A$25:$I$34,MATCH(D153,'Emission Factor Methodology'!$A$25:$I$25,0),0)),0)</f>
        <v>0.030000000000000027</v>
      </c>
      <c r="I153" s="43">
        <f t="shared" si="8"/>
        <v>0.0026280000000000027</v>
      </c>
    </row>
    <row r="154" spans="1:9" ht="15">
      <c r="A154" s="3">
        <f t="shared" si="6"/>
        <v>15151</v>
      </c>
      <c r="B154" s="5" t="s">
        <v>580</v>
      </c>
      <c r="C154" s="85" t="s">
        <v>15</v>
      </c>
      <c r="D154" s="85" t="s">
        <v>4</v>
      </c>
      <c r="E154" s="84">
        <f t="shared" si="7"/>
        <v>8760</v>
      </c>
      <c r="F154" s="44">
        <f>HLOOKUP(D154,'Emission Factor Methodology'!$B$6:$I$7,2,0)</f>
        <v>0.02</v>
      </c>
      <c r="G154" s="43">
        <f>IFERROR(VLOOKUP(C154,'Emission Factor Methodology'!$A$11:$I$21,MATCH(D154,'Emission Factor Methodology'!$A$11:$I$11,0),0),0)</f>
        <v>0.00050000000000000001</v>
      </c>
      <c r="H154" s="44">
        <f>IFERROR((1-VLOOKUP(C154,'Emission Factor Methodology'!$A$25:$I$34,MATCH(D154,'Emission Factor Methodology'!$A$25:$I$25,0),0)),0)</f>
        <v>0.030000000000000027</v>
      </c>
      <c r="I154" s="43">
        <f t="shared" si="8"/>
        <v>0.0026280000000000027</v>
      </c>
    </row>
    <row r="155" spans="1:9" ht="15">
      <c r="A155" s="3">
        <f t="shared" si="6"/>
        <v>15152</v>
      </c>
      <c r="B155" s="5" t="s">
        <v>580</v>
      </c>
      <c r="C155" s="85" t="s">
        <v>15</v>
      </c>
      <c r="D155" s="85" t="s">
        <v>4</v>
      </c>
      <c r="E155" s="84">
        <f t="shared" si="7"/>
        <v>8760</v>
      </c>
      <c r="F155" s="44">
        <f>HLOOKUP(D155,'Emission Factor Methodology'!$B$6:$I$7,2,0)</f>
        <v>0.02</v>
      </c>
      <c r="G155" s="43">
        <f>IFERROR(VLOOKUP(C155,'Emission Factor Methodology'!$A$11:$I$21,MATCH(D155,'Emission Factor Methodology'!$A$11:$I$11,0),0),0)</f>
        <v>0.00050000000000000001</v>
      </c>
      <c r="H155" s="44">
        <f>IFERROR((1-VLOOKUP(C155,'Emission Factor Methodology'!$A$25:$I$34,MATCH(D155,'Emission Factor Methodology'!$A$25:$I$25,0),0)),0)</f>
        <v>0.030000000000000027</v>
      </c>
      <c r="I155" s="43">
        <f t="shared" si="8"/>
        <v>0.0026280000000000027</v>
      </c>
    </row>
    <row r="156" spans="1:9" ht="15">
      <c r="A156" s="3">
        <f t="shared" si="6"/>
        <v>15153</v>
      </c>
      <c r="B156" s="5" t="s">
        <v>580</v>
      </c>
      <c r="C156" s="85" t="s">
        <v>15</v>
      </c>
      <c r="D156" s="85" t="s">
        <v>4</v>
      </c>
      <c r="E156" s="84">
        <f t="shared" si="7"/>
        <v>8760</v>
      </c>
      <c r="F156" s="44">
        <f>HLOOKUP(D156,'Emission Factor Methodology'!$B$6:$I$7,2,0)</f>
        <v>0.02</v>
      </c>
      <c r="G156" s="43">
        <f>IFERROR(VLOOKUP(C156,'Emission Factor Methodology'!$A$11:$I$21,MATCH(D156,'Emission Factor Methodology'!$A$11:$I$11,0),0),0)</f>
        <v>0.00050000000000000001</v>
      </c>
      <c r="H156" s="44">
        <f>IFERROR((1-VLOOKUP(C156,'Emission Factor Methodology'!$A$25:$I$34,MATCH(D156,'Emission Factor Methodology'!$A$25:$I$25,0),0)),0)</f>
        <v>0.030000000000000027</v>
      </c>
      <c r="I156" s="43">
        <f t="shared" si="8"/>
        <v>0.0026280000000000027</v>
      </c>
    </row>
    <row r="157" spans="1:9" ht="15">
      <c r="A157" s="3">
        <f t="shared" si="6"/>
        <v>15154</v>
      </c>
      <c r="B157" s="5" t="s">
        <v>580</v>
      </c>
      <c r="C157" s="85" t="s">
        <v>15</v>
      </c>
      <c r="D157" s="85" t="s">
        <v>4</v>
      </c>
      <c r="E157" s="84">
        <f t="shared" si="7"/>
        <v>8760</v>
      </c>
      <c r="F157" s="44">
        <f>HLOOKUP(D157,'Emission Factor Methodology'!$B$6:$I$7,2,0)</f>
        <v>0.02</v>
      </c>
      <c r="G157" s="43">
        <f>IFERROR(VLOOKUP(C157,'Emission Factor Methodology'!$A$11:$I$21,MATCH(D157,'Emission Factor Methodology'!$A$11:$I$11,0),0),0)</f>
        <v>0.00050000000000000001</v>
      </c>
      <c r="H157" s="44">
        <f>IFERROR((1-VLOOKUP(C157,'Emission Factor Methodology'!$A$25:$I$34,MATCH(D157,'Emission Factor Methodology'!$A$25:$I$25,0),0)),0)</f>
        <v>0.030000000000000027</v>
      </c>
      <c r="I157" s="43">
        <f t="shared" si="8"/>
        <v>0.0026280000000000027</v>
      </c>
    </row>
    <row r="158" spans="1:9" ht="15">
      <c r="A158" s="3">
        <f t="shared" si="6"/>
        <v>15155</v>
      </c>
      <c r="B158" s="5" t="s">
        <v>579</v>
      </c>
      <c r="C158" s="85" t="s">
        <v>15</v>
      </c>
      <c r="D158" s="85" t="s">
        <v>4</v>
      </c>
      <c r="E158" s="84">
        <f t="shared" si="7"/>
        <v>8760</v>
      </c>
      <c r="F158" s="44">
        <f>HLOOKUP(D158,'Emission Factor Methodology'!$B$6:$I$7,2,0)</f>
        <v>0.02</v>
      </c>
      <c r="G158" s="43">
        <f>IFERROR(VLOOKUP(C158,'Emission Factor Methodology'!$A$11:$I$21,MATCH(D158,'Emission Factor Methodology'!$A$11:$I$11,0),0),0)</f>
        <v>0.00050000000000000001</v>
      </c>
      <c r="H158" s="44">
        <f>IFERROR((1-VLOOKUP(C158,'Emission Factor Methodology'!$A$25:$I$34,MATCH(D158,'Emission Factor Methodology'!$A$25:$I$25,0),0)),0)</f>
        <v>0.030000000000000027</v>
      </c>
      <c r="I158" s="43">
        <f t="shared" si="8"/>
        <v>0.0026280000000000027</v>
      </c>
    </row>
    <row r="159" spans="1:9" ht="15">
      <c r="A159" s="3">
        <f t="shared" si="6"/>
        <v>15156</v>
      </c>
      <c r="B159" s="5" t="s">
        <v>574</v>
      </c>
      <c r="C159" s="85" t="s">
        <v>15</v>
      </c>
      <c r="D159" s="85" t="s">
        <v>4</v>
      </c>
      <c r="E159" s="84">
        <f t="shared" si="7"/>
        <v>8760</v>
      </c>
      <c r="F159" s="44">
        <f>HLOOKUP(D159,'Emission Factor Methodology'!$B$6:$I$7,2,0)</f>
        <v>0.02</v>
      </c>
      <c r="G159" s="43">
        <f>IFERROR(VLOOKUP(C159,'Emission Factor Methodology'!$A$11:$I$21,MATCH(D159,'Emission Factor Methodology'!$A$11:$I$11,0),0),0)</f>
        <v>0.00050000000000000001</v>
      </c>
      <c r="H159" s="44">
        <f>IFERROR((1-VLOOKUP(C159,'Emission Factor Methodology'!$A$25:$I$34,MATCH(D159,'Emission Factor Methodology'!$A$25:$I$25,0),0)),0)</f>
        <v>0.030000000000000027</v>
      </c>
      <c r="I159" s="43">
        <f t="shared" si="8"/>
        <v>0.0026280000000000027</v>
      </c>
    </row>
    <row r="160" spans="1:9" ht="15">
      <c r="A160" s="3">
        <f t="shared" si="6"/>
        <v>15157</v>
      </c>
      <c r="B160" s="5" t="s">
        <v>102</v>
      </c>
      <c r="C160" s="85" t="s">
        <v>15</v>
      </c>
      <c r="D160" s="85" t="s">
        <v>4</v>
      </c>
      <c r="E160" s="84">
        <f t="shared" si="7"/>
        <v>8760</v>
      </c>
      <c r="F160" s="44">
        <f>HLOOKUP(D160,'Emission Factor Methodology'!$B$6:$I$7,2,0)</f>
        <v>0.02</v>
      </c>
      <c r="G160" s="43">
        <f>IFERROR(VLOOKUP(C160,'Emission Factor Methodology'!$A$11:$I$21,MATCH(D160,'Emission Factor Methodology'!$A$11:$I$11,0),0),0)</f>
        <v>0.00050000000000000001</v>
      </c>
      <c r="H160" s="44">
        <f>IFERROR((1-VLOOKUP(C160,'Emission Factor Methodology'!$A$25:$I$34,MATCH(D160,'Emission Factor Methodology'!$A$25:$I$25,0),0)),0)</f>
        <v>0.030000000000000027</v>
      </c>
      <c r="I160" s="43">
        <f t="shared" si="8"/>
        <v>0.0026280000000000027</v>
      </c>
    </row>
    <row r="161" spans="1:9" ht="15">
      <c r="A161" s="3">
        <f t="shared" si="6"/>
        <v>15158</v>
      </c>
      <c r="B161" s="5" t="s">
        <v>103</v>
      </c>
      <c r="C161" s="85" t="s">
        <v>12</v>
      </c>
      <c r="D161" s="85" t="s">
        <v>4</v>
      </c>
      <c r="E161" s="84">
        <f t="shared" si="7"/>
        <v>8760</v>
      </c>
      <c r="F161" s="44">
        <f>HLOOKUP(D161,'Emission Factor Methodology'!$B$6:$I$7,2,0)</f>
        <v>0.02</v>
      </c>
      <c r="G161" s="43">
        <f>IFERROR(VLOOKUP(C161,'Emission Factor Methodology'!$A$11:$I$21,MATCH(D161,'Emission Factor Methodology'!$A$11:$I$11,0),0),0)</f>
        <v>0.0088999999999999999</v>
      </c>
      <c r="H161" s="44">
        <f>IFERROR((1-VLOOKUP(C161,'Emission Factor Methodology'!$A$25:$I$34,MATCH(D161,'Emission Factor Methodology'!$A$25:$I$25,0),0)),0)</f>
        <v>0.030000000000000027</v>
      </c>
      <c r="I161" s="43">
        <f t="shared" si="8"/>
        <v>0.046778400000000046</v>
      </c>
    </row>
    <row r="162" spans="1:9" ht="15">
      <c r="A162" s="3">
        <f t="shared" si="6"/>
        <v>15159</v>
      </c>
      <c r="B162" s="5" t="s">
        <v>102</v>
      </c>
      <c r="C162" s="85" t="s">
        <v>15</v>
      </c>
      <c r="D162" s="85" t="s">
        <v>4</v>
      </c>
      <c r="E162" s="84">
        <f t="shared" si="7"/>
        <v>8760</v>
      </c>
      <c r="F162" s="44">
        <f>HLOOKUP(D162,'Emission Factor Methodology'!$B$6:$I$7,2,0)</f>
        <v>0.02</v>
      </c>
      <c r="G162" s="43">
        <f>IFERROR(VLOOKUP(C162,'Emission Factor Methodology'!$A$11:$I$21,MATCH(D162,'Emission Factor Methodology'!$A$11:$I$11,0),0),0)</f>
        <v>0.00050000000000000001</v>
      </c>
      <c r="H162" s="44">
        <f>IFERROR((1-VLOOKUP(C162,'Emission Factor Methodology'!$A$25:$I$34,MATCH(D162,'Emission Factor Methodology'!$A$25:$I$25,0),0)),0)</f>
        <v>0.030000000000000027</v>
      </c>
      <c r="I162" s="43">
        <f t="shared" si="8"/>
        <v>0.0026280000000000027</v>
      </c>
    </row>
    <row r="163" spans="1:9" ht="15">
      <c r="A163" s="3">
        <f t="shared" si="6"/>
        <v>15160</v>
      </c>
      <c r="B163" s="5" t="s">
        <v>105</v>
      </c>
      <c r="C163" s="85" t="s">
        <v>12</v>
      </c>
      <c r="D163" s="85" t="s">
        <v>4</v>
      </c>
      <c r="E163" s="84">
        <f t="shared" si="7"/>
        <v>8760</v>
      </c>
      <c r="F163" s="44">
        <f>HLOOKUP(D163,'Emission Factor Methodology'!$B$6:$I$7,2,0)</f>
        <v>0.02</v>
      </c>
      <c r="G163" s="43">
        <f>IFERROR(VLOOKUP(C163,'Emission Factor Methodology'!$A$11:$I$21,MATCH(D163,'Emission Factor Methodology'!$A$11:$I$11,0),0),0)</f>
        <v>0.0088999999999999999</v>
      </c>
      <c r="H163" s="44">
        <f>IFERROR((1-VLOOKUP(C163,'Emission Factor Methodology'!$A$25:$I$34,MATCH(D163,'Emission Factor Methodology'!$A$25:$I$25,0),0)),0)</f>
        <v>0.030000000000000027</v>
      </c>
      <c r="I163" s="43">
        <f t="shared" si="8"/>
        <v>0.046778400000000046</v>
      </c>
    </row>
    <row r="164" spans="1:9" ht="15">
      <c r="A164" s="3">
        <f t="shared" si="6"/>
        <v>15161</v>
      </c>
      <c r="B164" s="5" t="s">
        <v>576</v>
      </c>
      <c r="C164" s="85" t="s">
        <v>15</v>
      </c>
      <c r="D164" s="85" t="s">
        <v>4</v>
      </c>
      <c r="E164" s="84">
        <f t="shared" si="7"/>
        <v>8760</v>
      </c>
      <c r="F164" s="44">
        <f>HLOOKUP(D164,'Emission Factor Methodology'!$B$6:$I$7,2,0)</f>
        <v>0.02</v>
      </c>
      <c r="G164" s="43">
        <f>IFERROR(VLOOKUP(C164,'Emission Factor Methodology'!$A$11:$I$21,MATCH(D164,'Emission Factor Methodology'!$A$11:$I$11,0),0),0)</f>
        <v>0.00050000000000000001</v>
      </c>
      <c r="H164" s="44">
        <f>IFERROR((1-VLOOKUP(C164,'Emission Factor Methodology'!$A$25:$I$34,MATCH(D164,'Emission Factor Methodology'!$A$25:$I$25,0),0)),0)</f>
        <v>0.030000000000000027</v>
      </c>
      <c r="I164" s="43">
        <f t="shared" si="8"/>
        <v>0.0026280000000000027</v>
      </c>
    </row>
    <row r="165" spans="1:9" ht="15">
      <c r="A165" s="3">
        <f t="shared" si="6"/>
        <v>15162</v>
      </c>
      <c r="B165" s="5" t="s">
        <v>574</v>
      </c>
      <c r="C165" s="85" t="s">
        <v>15</v>
      </c>
      <c r="D165" s="85" t="s">
        <v>4</v>
      </c>
      <c r="E165" s="84">
        <f t="shared" si="7"/>
        <v>8760</v>
      </c>
      <c r="F165" s="44">
        <f>HLOOKUP(D165,'Emission Factor Methodology'!$B$6:$I$7,2,0)</f>
        <v>0.02</v>
      </c>
      <c r="G165" s="43">
        <f>IFERROR(VLOOKUP(C165,'Emission Factor Methodology'!$A$11:$I$21,MATCH(D165,'Emission Factor Methodology'!$A$11:$I$11,0),0),0)</f>
        <v>0.00050000000000000001</v>
      </c>
      <c r="H165" s="44">
        <f>IFERROR((1-VLOOKUP(C165,'Emission Factor Methodology'!$A$25:$I$34,MATCH(D165,'Emission Factor Methodology'!$A$25:$I$25,0),0)),0)</f>
        <v>0.030000000000000027</v>
      </c>
      <c r="I165" s="43">
        <f t="shared" si="8"/>
        <v>0.0026280000000000027</v>
      </c>
    </row>
    <row r="166" spans="1:9" ht="15">
      <c r="A166" s="3">
        <f t="shared" si="6"/>
        <v>15163</v>
      </c>
      <c r="B166" s="5" t="s">
        <v>574</v>
      </c>
      <c r="C166" s="85" t="s">
        <v>15</v>
      </c>
      <c r="D166" s="85" t="s">
        <v>4</v>
      </c>
      <c r="E166" s="84">
        <f t="shared" si="7"/>
        <v>8760</v>
      </c>
      <c r="F166" s="44">
        <f>HLOOKUP(D166,'Emission Factor Methodology'!$B$6:$I$7,2,0)</f>
        <v>0.02</v>
      </c>
      <c r="G166" s="43">
        <f>IFERROR(VLOOKUP(C166,'Emission Factor Methodology'!$A$11:$I$21,MATCH(D166,'Emission Factor Methodology'!$A$11:$I$11,0),0),0)</f>
        <v>0.00050000000000000001</v>
      </c>
      <c r="H166" s="44">
        <f>IFERROR((1-VLOOKUP(C166,'Emission Factor Methodology'!$A$25:$I$34,MATCH(D166,'Emission Factor Methodology'!$A$25:$I$25,0),0)),0)</f>
        <v>0.030000000000000027</v>
      </c>
      <c r="I166" s="43">
        <f t="shared" si="8"/>
        <v>0.0026280000000000027</v>
      </c>
    </row>
    <row r="167" spans="1:9" ht="15">
      <c r="A167" s="3">
        <f t="shared" si="6"/>
        <v>15164</v>
      </c>
      <c r="B167" s="5" t="s">
        <v>103</v>
      </c>
      <c r="C167" s="85" t="s">
        <v>12</v>
      </c>
      <c r="D167" s="85" t="s">
        <v>4</v>
      </c>
      <c r="E167" s="84">
        <f t="shared" si="7"/>
        <v>8760</v>
      </c>
      <c r="F167" s="44">
        <f>HLOOKUP(D167,'Emission Factor Methodology'!$B$6:$I$7,2,0)</f>
        <v>0.02</v>
      </c>
      <c r="G167" s="43">
        <f>IFERROR(VLOOKUP(C167,'Emission Factor Methodology'!$A$11:$I$21,MATCH(D167,'Emission Factor Methodology'!$A$11:$I$11,0),0),0)</f>
        <v>0.0088999999999999999</v>
      </c>
      <c r="H167" s="44">
        <f>IFERROR((1-VLOOKUP(C167,'Emission Factor Methodology'!$A$25:$I$34,MATCH(D167,'Emission Factor Methodology'!$A$25:$I$25,0),0)),0)</f>
        <v>0.030000000000000027</v>
      </c>
      <c r="I167" s="43">
        <f t="shared" si="8"/>
        <v>0.046778400000000046</v>
      </c>
    </row>
    <row r="168" spans="1:9" ht="15">
      <c r="A168" s="3">
        <f t="shared" si="6"/>
        <v>15165</v>
      </c>
      <c r="B168" s="5" t="s">
        <v>498</v>
      </c>
      <c r="C168" s="85" t="s">
        <v>15</v>
      </c>
      <c r="D168" s="85" t="s">
        <v>4</v>
      </c>
      <c r="E168" s="84">
        <f t="shared" si="7"/>
        <v>8760</v>
      </c>
      <c r="F168" s="44">
        <f>HLOOKUP(D168,'Emission Factor Methodology'!$B$6:$I$7,2,0)</f>
        <v>0.02</v>
      </c>
      <c r="G168" s="43">
        <f>IFERROR(VLOOKUP(C168,'Emission Factor Methodology'!$A$11:$I$21,MATCH(D168,'Emission Factor Methodology'!$A$11:$I$11,0),0),0)</f>
        <v>0.00050000000000000001</v>
      </c>
      <c r="H168" s="44">
        <f>IFERROR((1-VLOOKUP(C168,'Emission Factor Methodology'!$A$25:$I$34,MATCH(D168,'Emission Factor Methodology'!$A$25:$I$25,0),0)),0)</f>
        <v>0.030000000000000027</v>
      </c>
      <c r="I168" s="43">
        <f t="shared" si="8"/>
        <v>0.0026280000000000027</v>
      </c>
    </row>
    <row r="169" spans="1:9" ht="15">
      <c r="A169" s="3">
        <f t="shared" si="6"/>
        <v>15166</v>
      </c>
      <c r="B169" s="5" t="s">
        <v>103</v>
      </c>
      <c r="C169" s="85" t="s">
        <v>12</v>
      </c>
      <c r="D169" s="85" t="s">
        <v>4</v>
      </c>
      <c r="E169" s="84">
        <f t="shared" si="7"/>
        <v>8760</v>
      </c>
      <c r="F169" s="44">
        <f>HLOOKUP(D169,'Emission Factor Methodology'!$B$6:$I$7,2,0)</f>
        <v>0.02</v>
      </c>
      <c r="G169" s="43">
        <f>IFERROR(VLOOKUP(C169,'Emission Factor Methodology'!$A$11:$I$21,MATCH(D169,'Emission Factor Methodology'!$A$11:$I$11,0),0),0)</f>
        <v>0.0088999999999999999</v>
      </c>
      <c r="H169" s="44">
        <f>IFERROR((1-VLOOKUP(C169,'Emission Factor Methodology'!$A$25:$I$34,MATCH(D169,'Emission Factor Methodology'!$A$25:$I$25,0),0)),0)</f>
        <v>0.030000000000000027</v>
      </c>
      <c r="I169" s="43">
        <f t="shared" si="8"/>
        <v>0.046778400000000046</v>
      </c>
    </row>
    <row r="170" spans="1:9" ht="15">
      <c r="A170" s="3">
        <f t="shared" si="6"/>
        <v>15167</v>
      </c>
      <c r="B170" s="5" t="s">
        <v>498</v>
      </c>
      <c r="C170" s="85" t="s">
        <v>15</v>
      </c>
      <c r="D170" s="85" t="s">
        <v>4</v>
      </c>
      <c r="E170" s="84">
        <f t="shared" si="7"/>
        <v>8760</v>
      </c>
      <c r="F170" s="44">
        <f>HLOOKUP(D170,'Emission Factor Methodology'!$B$6:$I$7,2,0)</f>
        <v>0.02</v>
      </c>
      <c r="G170" s="43">
        <f>IFERROR(VLOOKUP(C170,'Emission Factor Methodology'!$A$11:$I$21,MATCH(D170,'Emission Factor Methodology'!$A$11:$I$11,0),0),0)</f>
        <v>0.00050000000000000001</v>
      </c>
      <c r="H170" s="44">
        <f>IFERROR((1-VLOOKUP(C170,'Emission Factor Methodology'!$A$25:$I$34,MATCH(D170,'Emission Factor Methodology'!$A$25:$I$25,0),0)),0)</f>
        <v>0.030000000000000027</v>
      </c>
      <c r="I170" s="43">
        <f t="shared" si="8"/>
        <v>0.0026280000000000027</v>
      </c>
    </row>
    <row r="171" spans="1:9" ht="15">
      <c r="A171" s="3">
        <f t="shared" si="6"/>
        <v>15168</v>
      </c>
      <c r="B171" s="5" t="s">
        <v>498</v>
      </c>
      <c r="C171" s="85" t="s">
        <v>15</v>
      </c>
      <c r="D171" s="85" t="s">
        <v>4</v>
      </c>
      <c r="E171" s="84">
        <f t="shared" si="7"/>
        <v>8760</v>
      </c>
      <c r="F171" s="44">
        <f>HLOOKUP(D171,'Emission Factor Methodology'!$B$6:$I$7,2,0)</f>
        <v>0.02</v>
      </c>
      <c r="G171" s="43">
        <f>IFERROR(VLOOKUP(C171,'Emission Factor Methodology'!$A$11:$I$21,MATCH(D171,'Emission Factor Methodology'!$A$11:$I$11,0),0),0)</f>
        <v>0.00050000000000000001</v>
      </c>
      <c r="H171" s="44">
        <f>IFERROR((1-VLOOKUP(C171,'Emission Factor Methodology'!$A$25:$I$34,MATCH(D171,'Emission Factor Methodology'!$A$25:$I$25,0),0)),0)</f>
        <v>0.030000000000000027</v>
      </c>
      <c r="I171" s="43">
        <f t="shared" si="8"/>
        <v>0.0026280000000000027</v>
      </c>
    </row>
    <row r="172" spans="1:9" ht="15">
      <c r="A172" s="3">
        <f t="shared" si="6"/>
        <v>15169</v>
      </c>
      <c r="B172" s="5" t="s">
        <v>102</v>
      </c>
      <c r="C172" s="85" t="s">
        <v>15</v>
      </c>
      <c r="D172" s="85" t="s">
        <v>4</v>
      </c>
      <c r="E172" s="84">
        <f t="shared" si="7"/>
        <v>8760</v>
      </c>
      <c r="F172" s="44">
        <f>HLOOKUP(D172,'Emission Factor Methodology'!$B$6:$I$7,2,0)</f>
        <v>0.02</v>
      </c>
      <c r="G172" s="43">
        <f>IFERROR(VLOOKUP(C172,'Emission Factor Methodology'!$A$11:$I$21,MATCH(D172,'Emission Factor Methodology'!$A$11:$I$11,0),0),0)</f>
        <v>0.00050000000000000001</v>
      </c>
      <c r="H172" s="44">
        <f>IFERROR((1-VLOOKUP(C172,'Emission Factor Methodology'!$A$25:$I$34,MATCH(D172,'Emission Factor Methodology'!$A$25:$I$25,0),0)),0)</f>
        <v>0.030000000000000027</v>
      </c>
      <c r="I172" s="43">
        <f t="shared" si="8"/>
        <v>0.0026280000000000027</v>
      </c>
    </row>
    <row r="173" spans="1:9" ht="15">
      <c r="A173" s="3">
        <f t="shared" si="6"/>
        <v>15170</v>
      </c>
      <c r="B173" s="5" t="s">
        <v>498</v>
      </c>
      <c r="C173" s="85" t="s">
        <v>15</v>
      </c>
      <c r="D173" s="85" t="s">
        <v>4</v>
      </c>
      <c r="E173" s="84">
        <f t="shared" si="7"/>
        <v>8760</v>
      </c>
      <c r="F173" s="44">
        <f>HLOOKUP(D173,'Emission Factor Methodology'!$B$6:$I$7,2,0)</f>
        <v>0.02</v>
      </c>
      <c r="G173" s="43">
        <f>IFERROR(VLOOKUP(C173,'Emission Factor Methodology'!$A$11:$I$21,MATCH(D173,'Emission Factor Methodology'!$A$11:$I$11,0),0),0)</f>
        <v>0.00050000000000000001</v>
      </c>
      <c r="H173" s="44">
        <f>IFERROR((1-VLOOKUP(C173,'Emission Factor Methodology'!$A$25:$I$34,MATCH(D173,'Emission Factor Methodology'!$A$25:$I$25,0),0)),0)</f>
        <v>0.030000000000000027</v>
      </c>
      <c r="I173" s="43">
        <f t="shared" si="8"/>
        <v>0.0026280000000000027</v>
      </c>
    </row>
    <row r="174" spans="1:9" ht="15">
      <c r="A174" s="3">
        <f t="shared" si="6"/>
        <v>15171</v>
      </c>
      <c r="B174" s="5" t="s">
        <v>581</v>
      </c>
      <c r="C174" s="85" t="s">
        <v>15</v>
      </c>
      <c r="D174" s="85" t="s">
        <v>4</v>
      </c>
      <c r="E174" s="84">
        <f t="shared" si="7"/>
        <v>8760</v>
      </c>
      <c r="F174" s="44">
        <f>HLOOKUP(D174,'Emission Factor Methodology'!$B$6:$I$7,2,0)</f>
        <v>0.02</v>
      </c>
      <c r="G174" s="43">
        <f>IFERROR(VLOOKUP(C174,'Emission Factor Methodology'!$A$11:$I$21,MATCH(D174,'Emission Factor Methodology'!$A$11:$I$11,0),0),0)</f>
        <v>0.00050000000000000001</v>
      </c>
      <c r="H174" s="44">
        <f>IFERROR((1-VLOOKUP(C174,'Emission Factor Methodology'!$A$25:$I$34,MATCH(D174,'Emission Factor Methodology'!$A$25:$I$25,0),0)),0)</f>
        <v>0.030000000000000027</v>
      </c>
      <c r="I174" s="43">
        <f t="shared" si="8"/>
        <v>0.0026280000000000027</v>
      </c>
    </row>
    <row r="175" spans="1:9" ht="15">
      <c r="A175" s="3">
        <f t="shared" si="6"/>
        <v>15172</v>
      </c>
      <c r="B175" s="5" t="s">
        <v>106</v>
      </c>
      <c r="C175" s="85" t="s">
        <v>15</v>
      </c>
      <c r="D175" s="85" t="s">
        <v>4</v>
      </c>
      <c r="E175" s="84">
        <f t="shared" si="7"/>
        <v>8760</v>
      </c>
      <c r="F175" s="44">
        <f>HLOOKUP(D175,'Emission Factor Methodology'!$B$6:$I$7,2,0)</f>
        <v>0.02</v>
      </c>
      <c r="G175" s="43">
        <f>IFERROR(VLOOKUP(C175,'Emission Factor Methodology'!$A$11:$I$21,MATCH(D175,'Emission Factor Methodology'!$A$11:$I$11,0),0),0)</f>
        <v>0.00050000000000000001</v>
      </c>
      <c r="H175" s="44">
        <f>IFERROR((1-VLOOKUP(C175,'Emission Factor Methodology'!$A$25:$I$34,MATCH(D175,'Emission Factor Methodology'!$A$25:$I$25,0),0)),0)</f>
        <v>0.030000000000000027</v>
      </c>
      <c r="I175" s="43">
        <f t="shared" si="8"/>
        <v>0.0026280000000000027</v>
      </c>
    </row>
    <row r="176" spans="1:9" ht="15">
      <c r="A176" s="3">
        <f t="shared" si="6"/>
        <v>15173</v>
      </c>
      <c r="B176" s="5" t="s">
        <v>498</v>
      </c>
      <c r="C176" s="85" t="s">
        <v>15</v>
      </c>
      <c r="D176" s="85" t="s">
        <v>4</v>
      </c>
      <c r="E176" s="84">
        <f t="shared" si="7"/>
        <v>8760</v>
      </c>
      <c r="F176" s="44">
        <f>HLOOKUP(D176,'Emission Factor Methodology'!$B$6:$I$7,2,0)</f>
        <v>0.02</v>
      </c>
      <c r="G176" s="43">
        <f>IFERROR(VLOOKUP(C176,'Emission Factor Methodology'!$A$11:$I$21,MATCH(D176,'Emission Factor Methodology'!$A$11:$I$11,0),0),0)</f>
        <v>0.00050000000000000001</v>
      </c>
      <c r="H176" s="44">
        <f>IFERROR((1-VLOOKUP(C176,'Emission Factor Methodology'!$A$25:$I$34,MATCH(D176,'Emission Factor Methodology'!$A$25:$I$25,0),0)),0)</f>
        <v>0.030000000000000027</v>
      </c>
      <c r="I176" s="43">
        <f t="shared" si="8"/>
        <v>0.0026280000000000027</v>
      </c>
    </row>
    <row r="177" spans="1:9" ht="15">
      <c r="A177" s="3">
        <f t="shared" si="6"/>
        <v>15174</v>
      </c>
      <c r="B177" s="5" t="s">
        <v>106</v>
      </c>
      <c r="C177" s="85" t="s">
        <v>15</v>
      </c>
      <c r="D177" s="85" t="s">
        <v>4</v>
      </c>
      <c r="E177" s="84">
        <f t="shared" si="7"/>
        <v>8760</v>
      </c>
      <c r="F177" s="44">
        <f>HLOOKUP(D177,'Emission Factor Methodology'!$B$6:$I$7,2,0)</f>
        <v>0.02</v>
      </c>
      <c r="G177" s="43">
        <f>IFERROR(VLOOKUP(C177,'Emission Factor Methodology'!$A$11:$I$21,MATCH(D177,'Emission Factor Methodology'!$A$11:$I$11,0),0),0)</f>
        <v>0.00050000000000000001</v>
      </c>
      <c r="H177" s="44">
        <f>IFERROR((1-VLOOKUP(C177,'Emission Factor Methodology'!$A$25:$I$34,MATCH(D177,'Emission Factor Methodology'!$A$25:$I$25,0),0)),0)</f>
        <v>0.030000000000000027</v>
      </c>
      <c r="I177" s="43">
        <f t="shared" si="8"/>
        <v>0.0026280000000000027</v>
      </c>
    </row>
    <row r="178" spans="1:9" ht="15">
      <c r="A178" s="3">
        <f t="shared" si="6"/>
        <v>15175</v>
      </c>
      <c r="B178" s="5" t="s">
        <v>582</v>
      </c>
      <c r="C178" s="85" t="s">
        <v>15</v>
      </c>
      <c r="D178" s="85" t="s">
        <v>5</v>
      </c>
      <c r="E178" s="84">
        <f t="shared" si="7"/>
        <v>8760</v>
      </c>
      <c r="F178" s="44">
        <f>HLOOKUP(D178,'Emission Factor Methodology'!$B$6:$I$7,2,0)</f>
        <v>0.05597975560889859</v>
      </c>
      <c r="G178" s="43">
        <f>IFERROR(VLOOKUP(C178,'Emission Factor Methodology'!$A$11:$I$21,MATCH(D178,'Emission Factor Methodology'!$A$11:$I$11,0),0),0)</f>
        <v>0.0038999999999999998</v>
      </c>
      <c r="H178" s="44">
        <f>IFERROR((1-VLOOKUP(C178,'Emission Factor Methodology'!$A$25:$I$34,MATCH(D178,'Emission Factor Methodology'!$A$25:$I$25,0),0)),0)</f>
        <v>0.030000000000000027</v>
      </c>
      <c r="I178" s="43">
        <f t="shared" si="8"/>
        <v>0.057374771118672396</v>
      </c>
    </row>
    <row r="179" spans="1:9" ht="15">
      <c r="A179" s="3">
        <f t="shared" si="6"/>
        <v>15176</v>
      </c>
      <c r="B179" s="5" t="s">
        <v>583</v>
      </c>
      <c r="C179" s="85" t="s">
        <v>15</v>
      </c>
      <c r="D179" s="85" t="s">
        <v>5</v>
      </c>
      <c r="E179" s="84">
        <f t="shared" si="7"/>
        <v>8760</v>
      </c>
      <c r="F179" s="44">
        <f>HLOOKUP(D179,'Emission Factor Methodology'!$B$6:$I$7,2,0)</f>
        <v>0.05597975560889859</v>
      </c>
      <c r="G179" s="43">
        <f>IFERROR(VLOOKUP(C179,'Emission Factor Methodology'!$A$11:$I$21,MATCH(D179,'Emission Factor Methodology'!$A$11:$I$11,0),0),0)</f>
        <v>0.0038999999999999998</v>
      </c>
      <c r="H179" s="44">
        <f>IFERROR((1-VLOOKUP(C179,'Emission Factor Methodology'!$A$25:$I$34,MATCH(D179,'Emission Factor Methodology'!$A$25:$I$25,0),0)),0)</f>
        <v>0.030000000000000027</v>
      </c>
      <c r="I179" s="43">
        <f t="shared" si="8"/>
        <v>0.057374771118672396</v>
      </c>
    </row>
    <row r="180" spans="1:9" ht="15">
      <c r="A180" s="3">
        <f t="shared" si="6"/>
        <v>15177</v>
      </c>
      <c r="B180" s="5" t="s">
        <v>584</v>
      </c>
      <c r="C180" s="85" t="s">
        <v>12</v>
      </c>
      <c r="D180" s="85" t="s">
        <v>5</v>
      </c>
      <c r="E180" s="84">
        <f t="shared" si="7"/>
        <v>8760</v>
      </c>
      <c r="F180" s="44">
        <f>HLOOKUP(D180,'Emission Factor Methodology'!$B$6:$I$7,2,0)</f>
        <v>0.05597975560889859</v>
      </c>
      <c r="G180" s="43">
        <f>IFERROR(VLOOKUP(C180,'Emission Factor Methodology'!$A$11:$I$21,MATCH(D180,'Emission Factor Methodology'!$A$11:$I$11,0),0),0)</f>
        <v>0.0132</v>
      </c>
      <c r="H180" s="44">
        <f>IFERROR((1-VLOOKUP(C180,'Emission Factor Methodology'!$A$25:$I$34,MATCH(D180,'Emission Factor Methodology'!$A$25:$I$25,0),0)),0)</f>
        <v>0.030000000000000027</v>
      </c>
      <c r="I180" s="43">
        <f t="shared" si="8"/>
        <v>0.19419153301704503</v>
      </c>
    </row>
    <row r="181" spans="1:9" ht="15">
      <c r="A181" s="3">
        <f t="shared" si="6"/>
        <v>15178</v>
      </c>
      <c r="B181" s="5" t="s">
        <v>585</v>
      </c>
      <c r="C181" s="85" t="s">
        <v>12</v>
      </c>
      <c r="D181" s="85" t="s">
        <v>5</v>
      </c>
      <c r="E181" s="84">
        <f t="shared" si="7"/>
        <v>8760</v>
      </c>
      <c r="F181" s="44">
        <f>HLOOKUP(D181,'Emission Factor Methodology'!$B$6:$I$7,2,0)</f>
        <v>0.05597975560889859</v>
      </c>
      <c r="G181" s="43">
        <f>IFERROR(VLOOKUP(C181,'Emission Factor Methodology'!$A$11:$I$21,MATCH(D181,'Emission Factor Methodology'!$A$11:$I$11,0),0),0)</f>
        <v>0.0132</v>
      </c>
      <c r="H181" s="44">
        <f>IFERROR((1-VLOOKUP(C181,'Emission Factor Methodology'!$A$25:$I$34,MATCH(D181,'Emission Factor Methodology'!$A$25:$I$25,0),0)),0)</f>
        <v>0.030000000000000027</v>
      </c>
      <c r="I181" s="43">
        <f t="shared" si="8"/>
        <v>0.19419153301704503</v>
      </c>
    </row>
    <row r="182" spans="1:9" ht="15">
      <c r="A182" s="3">
        <f t="shared" si="6"/>
        <v>15179</v>
      </c>
      <c r="B182" s="5" t="s">
        <v>586</v>
      </c>
      <c r="C182" s="85" t="s">
        <v>15</v>
      </c>
      <c r="D182" s="85" t="s">
        <v>5</v>
      </c>
      <c r="E182" s="84">
        <f t="shared" si="7"/>
        <v>8760</v>
      </c>
      <c r="F182" s="44">
        <f>HLOOKUP(D182,'Emission Factor Methodology'!$B$6:$I$7,2,0)</f>
        <v>0.05597975560889859</v>
      </c>
      <c r="G182" s="43">
        <f>IFERROR(VLOOKUP(C182,'Emission Factor Methodology'!$A$11:$I$21,MATCH(D182,'Emission Factor Methodology'!$A$11:$I$11,0),0),0)</f>
        <v>0.0038999999999999998</v>
      </c>
      <c r="H182" s="44">
        <f>IFERROR((1-VLOOKUP(C182,'Emission Factor Methodology'!$A$25:$I$34,MATCH(D182,'Emission Factor Methodology'!$A$25:$I$25,0),0)),0)</f>
        <v>0.030000000000000027</v>
      </c>
      <c r="I182" s="43">
        <f t="shared" si="8"/>
        <v>0.057374771118672396</v>
      </c>
    </row>
    <row r="183" spans="1:9" ht="15">
      <c r="A183" s="3">
        <f t="shared" si="6"/>
        <v>15180</v>
      </c>
      <c r="B183" s="5" t="s">
        <v>587</v>
      </c>
      <c r="C183" s="85" t="s">
        <v>15</v>
      </c>
      <c r="D183" s="85" t="s">
        <v>5</v>
      </c>
      <c r="E183" s="84">
        <f t="shared" si="7"/>
        <v>8760</v>
      </c>
      <c r="F183" s="44">
        <f>HLOOKUP(D183,'Emission Factor Methodology'!$B$6:$I$7,2,0)</f>
        <v>0.05597975560889859</v>
      </c>
      <c r="G183" s="43">
        <f>IFERROR(VLOOKUP(C183,'Emission Factor Methodology'!$A$11:$I$21,MATCH(D183,'Emission Factor Methodology'!$A$11:$I$11,0),0),0)</f>
        <v>0.0038999999999999998</v>
      </c>
      <c r="H183" s="44">
        <f>IFERROR((1-VLOOKUP(C183,'Emission Factor Methodology'!$A$25:$I$34,MATCH(D183,'Emission Factor Methodology'!$A$25:$I$25,0),0)),0)</f>
        <v>0.030000000000000027</v>
      </c>
      <c r="I183" s="43">
        <f t="shared" si="8"/>
        <v>0.057374771118672396</v>
      </c>
    </row>
    <row r="184" spans="1:9" ht="15">
      <c r="A184" s="3">
        <f t="shared" si="6"/>
        <v>15181</v>
      </c>
      <c r="B184" s="5" t="s">
        <v>588</v>
      </c>
      <c r="C184" s="85" t="s">
        <v>15</v>
      </c>
      <c r="D184" s="85" t="s">
        <v>5</v>
      </c>
      <c r="E184" s="84">
        <f t="shared" si="7"/>
        <v>8760</v>
      </c>
      <c r="F184" s="44">
        <f>HLOOKUP(D184,'Emission Factor Methodology'!$B$6:$I$7,2,0)</f>
        <v>0.05597975560889859</v>
      </c>
      <c r="G184" s="43">
        <f>IFERROR(VLOOKUP(C184,'Emission Factor Methodology'!$A$11:$I$21,MATCH(D184,'Emission Factor Methodology'!$A$11:$I$11,0),0),0)</f>
        <v>0.0038999999999999998</v>
      </c>
      <c r="H184" s="44">
        <f>IFERROR((1-VLOOKUP(C184,'Emission Factor Methodology'!$A$25:$I$34,MATCH(D184,'Emission Factor Methodology'!$A$25:$I$25,0),0)),0)</f>
        <v>0.030000000000000027</v>
      </c>
      <c r="I184" s="43">
        <f t="shared" si="8"/>
        <v>0.057374771118672396</v>
      </c>
    </row>
    <row r="185" spans="1:9" ht="15">
      <c r="A185" s="3">
        <f t="shared" si="6"/>
        <v>15182</v>
      </c>
      <c r="B185" s="5" t="s">
        <v>589</v>
      </c>
      <c r="C185" s="85" t="s">
        <v>15</v>
      </c>
      <c r="D185" s="85" t="s">
        <v>5</v>
      </c>
      <c r="E185" s="84">
        <f t="shared" si="7"/>
        <v>8760</v>
      </c>
      <c r="F185" s="44">
        <f>HLOOKUP(D185,'Emission Factor Methodology'!$B$6:$I$7,2,0)</f>
        <v>0.05597975560889859</v>
      </c>
      <c r="G185" s="43">
        <f>IFERROR(VLOOKUP(C185,'Emission Factor Methodology'!$A$11:$I$21,MATCH(D185,'Emission Factor Methodology'!$A$11:$I$11,0),0),0)</f>
        <v>0.0038999999999999998</v>
      </c>
      <c r="H185" s="44">
        <f>IFERROR((1-VLOOKUP(C185,'Emission Factor Methodology'!$A$25:$I$34,MATCH(D185,'Emission Factor Methodology'!$A$25:$I$25,0),0)),0)</f>
        <v>0.030000000000000027</v>
      </c>
      <c r="I185" s="43">
        <f t="shared" si="8"/>
        <v>0.057374771118672396</v>
      </c>
    </row>
    <row r="186" spans="1:9" ht="15">
      <c r="A186" s="3">
        <f t="shared" si="6"/>
        <v>15183</v>
      </c>
      <c r="B186" s="5" t="s">
        <v>590</v>
      </c>
      <c r="C186" s="85" t="s">
        <v>15</v>
      </c>
      <c r="D186" s="85" t="s">
        <v>5</v>
      </c>
      <c r="E186" s="84">
        <f t="shared" si="7"/>
        <v>8760</v>
      </c>
      <c r="F186" s="44">
        <f>HLOOKUP(D186,'Emission Factor Methodology'!$B$6:$I$7,2,0)</f>
        <v>0.05597975560889859</v>
      </c>
      <c r="G186" s="43">
        <f>IFERROR(VLOOKUP(C186,'Emission Factor Methodology'!$A$11:$I$21,MATCH(D186,'Emission Factor Methodology'!$A$11:$I$11,0),0),0)</f>
        <v>0.0038999999999999998</v>
      </c>
      <c r="H186" s="44">
        <f>IFERROR((1-VLOOKUP(C186,'Emission Factor Methodology'!$A$25:$I$34,MATCH(D186,'Emission Factor Methodology'!$A$25:$I$25,0),0)),0)</f>
        <v>0.030000000000000027</v>
      </c>
      <c r="I186" s="43">
        <f t="shared" si="8"/>
        <v>0.057374771118672396</v>
      </c>
    </row>
    <row r="187" spans="1:9" ht="15">
      <c r="A187" s="3">
        <f t="shared" si="6"/>
        <v>15184</v>
      </c>
      <c r="B187" s="5" t="s">
        <v>591</v>
      </c>
      <c r="C187" s="85" t="s">
        <v>15</v>
      </c>
      <c r="D187" s="85" t="s">
        <v>5</v>
      </c>
      <c r="E187" s="84">
        <f t="shared" si="7"/>
        <v>8760</v>
      </c>
      <c r="F187" s="44">
        <f>HLOOKUP(D187,'Emission Factor Methodology'!$B$6:$I$7,2,0)</f>
        <v>0.05597975560889859</v>
      </c>
      <c r="G187" s="43">
        <f>IFERROR(VLOOKUP(C187,'Emission Factor Methodology'!$A$11:$I$21,MATCH(D187,'Emission Factor Methodology'!$A$11:$I$11,0),0),0)</f>
        <v>0.0038999999999999998</v>
      </c>
      <c r="H187" s="44">
        <f>IFERROR((1-VLOOKUP(C187,'Emission Factor Methodology'!$A$25:$I$34,MATCH(D187,'Emission Factor Methodology'!$A$25:$I$25,0),0)),0)</f>
        <v>0.030000000000000027</v>
      </c>
      <c r="I187" s="43">
        <f t="shared" si="8"/>
        <v>0.057374771118672396</v>
      </c>
    </row>
    <row r="188" spans="1:9" ht="15">
      <c r="A188" s="3">
        <f t="shared" si="6"/>
        <v>15185</v>
      </c>
      <c r="B188" s="5" t="s">
        <v>592</v>
      </c>
      <c r="C188" s="85" t="s">
        <v>15</v>
      </c>
      <c r="D188" s="85" t="s">
        <v>5</v>
      </c>
      <c r="E188" s="84">
        <f t="shared" si="7"/>
        <v>8760</v>
      </c>
      <c r="F188" s="44">
        <f>HLOOKUP(D188,'Emission Factor Methodology'!$B$6:$I$7,2,0)</f>
        <v>0.05597975560889859</v>
      </c>
      <c r="G188" s="43">
        <f>IFERROR(VLOOKUP(C188,'Emission Factor Methodology'!$A$11:$I$21,MATCH(D188,'Emission Factor Methodology'!$A$11:$I$11,0),0),0)</f>
        <v>0.0038999999999999998</v>
      </c>
      <c r="H188" s="44">
        <f>IFERROR((1-VLOOKUP(C188,'Emission Factor Methodology'!$A$25:$I$34,MATCH(D188,'Emission Factor Methodology'!$A$25:$I$25,0),0)),0)</f>
        <v>0.030000000000000027</v>
      </c>
      <c r="I188" s="43">
        <f t="shared" si="8"/>
        <v>0.057374771118672396</v>
      </c>
    </row>
    <row r="189" spans="1:9" ht="15">
      <c r="A189" s="3">
        <f t="shared" si="6"/>
        <v>15186</v>
      </c>
      <c r="B189" s="5" t="s">
        <v>593</v>
      </c>
      <c r="C189" s="85" t="s">
        <v>15</v>
      </c>
      <c r="D189" s="85" t="s">
        <v>5</v>
      </c>
      <c r="E189" s="84">
        <f t="shared" si="7"/>
        <v>8760</v>
      </c>
      <c r="F189" s="44">
        <f>HLOOKUP(D189,'Emission Factor Methodology'!$B$6:$I$7,2,0)</f>
        <v>0.05597975560889859</v>
      </c>
      <c r="G189" s="43">
        <f>IFERROR(VLOOKUP(C189,'Emission Factor Methodology'!$A$11:$I$21,MATCH(D189,'Emission Factor Methodology'!$A$11:$I$11,0),0),0)</f>
        <v>0.0038999999999999998</v>
      </c>
      <c r="H189" s="44">
        <f>IFERROR((1-VLOOKUP(C189,'Emission Factor Methodology'!$A$25:$I$34,MATCH(D189,'Emission Factor Methodology'!$A$25:$I$25,0),0)),0)</f>
        <v>0.030000000000000027</v>
      </c>
      <c r="I189" s="43">
        <f t="shared" si="8"/>
        <v>0.057374771118672396</v>
      </c>
    </row>
    <row r="190" spans="1:9" ht="15">
      <c r="A190" s="3">
        <f t="shared" si="6"/>
        <v>15187</v>
      </c>
      <c r="B190" s="5" t="s">
        <v>594</v>
      </c>
      <c r="C190" s="85" t="s">
        <v>15</v>
      </c>
      <c r="D190" s="85" t="s">
        <v>5</v>
      </c>
      <c r="E190" s="84">
        <f t="shared" si="7"/>
        <v>8760</v>
      </c>
      <c r="F190" s="44">
        <f>HLOOKUP(D190,'Emission Factor Methodology'!$B$6:$I$7,2,0)</f>
        <v>0.05597975560889859</v>
      </c>
      <c r="G190" s="43">
        <f>IFERROR(VLOOKUP(C190,'Emission Factor Methodology'!$A$11:$I$21,MATCH(D190,'Emission Factor Methodology'!$A$11:$I$11,0),0),0)</f>
        <v>0.0038999999999999998</v>
      </c>
      <c r="H190" s="44">
        <f>IFERROR((1-VLOOKUP(C190,'Emission Factor Methodology'!$A$25:$I$34,MATCH(D190,'Emission Factor Methodology'!$A$25:$I$25,0),0)),0)</f>
        <v>0.030000000000000027</v>
      </c>
      <c r="I190" s="43">
        <f t="shared" si="8"/>
        <v>0.057374771118672396</v>
      </c>
    </row>
    <row r="191" spans="1:9" ht="15">
      <c r="A191" s="3">
        <f t="shared" si="6"/>
        <v>15188</v>
      </c>
      <c r="B191" s="5" t="s">
        <v>595</v>
      </c>
      <c r="C191" s="85" t="s">
        <v>15</v>
      </c>
      <c r="D191" s="85" t="s">
        <v>5</v>
      </c>
      <c r="E191" s="84">
        <f t="shared" si="7"/>
        <v>8760</v>
      </c>
      <c r="F191" s="44">
        <f>HLOOKUP(D191,'Emission Factor Methodology'!$B$6:$I$7,2,0)</f>
        <v>0.05597975560889859</v>
      </c>
      <c r="G191" s="43">
        <f>IFERROR(VLOOKUP(C191,'Emission Factor Methodology'!$A$11:$I$21,MATCH(D191,'Emission Factor Methodology'!$A$11:$I$11,0),0),0)</f>
        <v>0.0038999999999999998</v>
      </c>
      <c r="H191" s="44">
        <f>IFERROR((1-VLOOKUP(C191,'Emission Factor Methodology'!$A$25:$I$34,MATCH(D191,'Emission Factor Methodology'!$A$25:$I$25,0),0)),0)</f>
        <v>0.030000000000000027</v>
      </c>
      <c r="I191" s="43">
        <f t="shared" si="8"/>
        <v>0.057374771118672396</v>
      </c>
    </row>
    <row r="192" spans="1:9" ht="15">
      <c r="A192" s="3">
        <f t="shared" si="6"/>
        <v>15189</v>
      </c>
      <c r="B192" s="5" t="s">
        <v>593</v>
      </c>
      <c r="C192" s="85" t="s">
        <v>15</v>
      </c>
      <c r="D192" s="85" t="s">
        <v>5</v>
      </c>
      <c r="E192" s="84">
        <f t="shared" si="7"/>
        <v>8760</v>
      </c>
      <c r="F192" s="44">
        <f>HLOOKUP(D192,'Emission Factor Methodology'!$B$6:$I$7,2,0)</f>
        <v>0.05597975560889859</v>
      </c>
      <c r="G192" s="43">
        <f>IFERROR(VLOOKUP(C192,'Emission Factor Methodology'!$A$11:$I$21,MATCH(D192,'Emission Factor Methodology'!$A$11:$I$11,0),0),0)</f>
        <v>0.0038999999999999998</v>
      </c>
      <c r="H192" s="44">
        <f>IFERROR((1-VLOOKUP(C192,'Emission Factor Methodology'!$A$25:$I$34,MATCH(D192,'Emission Factor Methodology'!$A$25:$I$25,0),0)),0)</f>
        <v>0.030000000000000027</v>
      </c>
      <c r="I192" s="43">
        <f t="shared" si="8"/>
        <v>0.057374771118672396</v>
      </c>
    </row>
    <row r="193" spans="1:9" ht="15">
      <c r="A193" s="3">
        <f t="shared" si="6"/>
        <v>15190</v>
      </c>
      <c r="B193" s="5" t="s">
        <v>596</v>
      </c>
      <c r="C193" s="85" t="s">
        <v>15</v>
      </c>
      <c r="D193" s="85" t="s">
        <v>5</v>
      </c>
      <c r="E193" s="84">
        <f t="shared" si="7"/>
        <v>8760</v>
      </c>
      <c r="F193" s="44">
        <f>HLOOKUP(D193,'Emission Factor Methodology'!$B$6:$I$7,2,0)</f>
        <v>0.05597975560889859</v>
      </c>
      <c r="G193" s="43">
        <f>IFERROR(VLOOKUP(C193,'Emission Factor Methodology'!$A$11:$I$21,MATCH(D193,'Emission Factor Methodology'!$A$11:$I$11,0),0),0)</f>
        <v>0.0038999999999999998</v>
      </c>
      <c r="H193" s="44">
        <f>IFERROR((1-VLOOKUP(C193,'Emission Factor Methodology'!$A$25:$I$34,MATCH(D193,'Emission Factor Methodology'!$A$25:$I$25,0),0)),0)</f>
        <v>0.030000000000000027</v>
      </c>
      <c r="I193" s="43">
        <f t="shared" si="8"/>
        <v>0.057374771118672396</v>
      </c>
    </row>
    <row r="194" spans="1:9" ht="15">
      <c r="A194" s="3">
        <f t="shared" si="6"/>
        <v>15191</v>
      </c>
      <c r="B194" s="5" t="s">
        <v>597</v>
      </c>
      <c r="C194" s="85" t="s">
        <v>15</v>
      </c>
      <c r="D194" s="85" t="s">
        <v>5</v>
      </c>
      <c r="E194" s="84">
        <f t="shared" si="7"/>
        <v>8760</v>
      </c>
      <c r="F194" s="44">
        <f>HLOOKUP(D194,'Emission Factor Methodology'!$B$6:$I$7,2,0)</f>
        <v>0.05597975560889859</v>
      </c>
      <c r="G194" s="43">
        <f>IFERROR(VLOOKUP(C194,'Emission Factor Methodology'!$A$11:$I$21,MATCH(D194,'Emission Factor Methodology'!$A$11:$I$11,0),0),0)</f>
        <v>0.0038999999999999998</v>
      </c>
      <c r="H194" s="44">
        <f>IFERROR((1-VLOOKUP(C194,'Emission Factor Methodology'!$A$25:$I$34,MATCH(D194,'Emission Factor Methodology'!$A$25:$I$25,0),0)),0)</f>
        <v>0.030000000000000027</v>
      </c>
      <c r="I194" s="43">
        <f t="shared" si="8"/>
        <v>0.057374771118672396</v>
      </c>
    </row>
    <row r="195" spans="1:9" ht="15">
      <c r="A195" s="3">
        <f t="shared" si="6"/>
        <v>15192</v>
      </c>
      <c r="B195" s="5" t="s">
        <v>597</v>
      </c>
      <c r="C195" s="85" t="s">
        <v>15</v>
      </c>
      <c r="D195" s="85" t="s">
        <v>5</v>
      </c>
      <c r="E195" s="84">
        <f t="shared" si="7"/>
        <v>8760</v>
      </c>
      <c r="F195" s="44">
        <f>HLOOKUP(D195,'Emission Factor Methodology'!$B$6:$I$7,2,0)</f>
        <v>0.05597975560889859</v>
      </c>
      <c r="G195" s="43">
        <f>IFERROR(VLOOKUP(C195,'Emission Factor Methodology'!$A$11:$I$21,MATCH(D195,'Emission Factor Methodology'!$A$11:$I$11,0),0),0)</f>
        <v>0.0038999999999999998</v>
      </c>
      <c r="H195" s="44">
        <f>IFERROR((1-VLOOKUP(C195,'Emission Factor Methodology'!$A$25:$I$34,MATCH(D195,'Emission Factor Methodology'!$A$25:$I$25,0),0)),0)</f>
        <v>0.030000000000000027</v>
      </c>
      <c r="I195" s="43">
        <f t="shared" si="8"/>
        <v>0.057374771118672396</v>
      </c>
    </row>
    <row r="196" spans="1:9" ht="15">
      <c r="A196" s="3">
        <f t="shared" si="6"/>
        <v>15193</v>
      </c>
      <c r="B196" s="5" t="s">
        <v>597</v>
      </c>
      <c r="C196" s="85" t="s">
        <v>15</v>
      </c>
      <c r="D196" s="85" t="s">
        <v>5</v>
      </c>
      <c r="E196" s="84">
        <f t="shared" si="7"/>
        <v>8760</v>
      </c>
      <c r="F196" s="44">
        <f>HLOOKUP(D196,'Emission Factor Methodology'!$B$6:$I$7,2,0)</f>
        <v>0.05597975560889859</v>
      </c>
      <c r="G196" s="43">
        <f>IFERROR(VLOOKUP(C196,'Emission Factor Methodology'!$A$11:$I$21,MATCH(D196,'Emission Factor Methodology'!$A$11:$I$11,0),0),0)</f>
        <v>0.0038999999999999998</v>
      </c>
      <c r="H196" s="44">
        <f>IFERROR((1-VLOOKUP(C196,'Emission Factor Methodology'!$A$25:$I$34,MATCH(D196,'Emission Factor Methodology'!$A$25:$I$25,0),0)),0)</f>
        <v>0.030000000000000027</v>
      </c>
      <c r="I196" s="43">
        <f t="shared" si="8"/>
        <v>0.057374771118672396</v>
      </c>
    </row>
    <row r="197" spans="1:9" ht="15">
      <c r="A197" s="3">
        <f t="shared" si="9" ref="A197:A246">A196+1</f>
        <v>15194</v>
      </c>
      <c r="B197" s="5" t="s">
        <v>598</v>
      </c>
      <c r="C197" s="85" t="s">
        <v>15</v>
      </c>
      <c r="D197" s="85" t="s">
        <v>5</v>
      </c>
      <c r="E197" s="84">
        <f t="shared" si="10" ref="E197:E246">24*365</f>
        <v>8760</v>
      </c>
      <c r="F197" s="44">
        <f>HLOOKUP(D197,'Emission Factor Methodology'!$B$6:$I$7,2,0)</f>
        <v>0.05597975560889859</v>
      </c>
      <c r="G197" s="43">
        <f>IFERROR(VLOOKUP(C197,'Emission Factor Methodology'!$A$11:$I$21,MATCH(D197,'Emission Factor Methodology'!$A$11:$I$11,0),0),0)</f>
        <v>0.0038999999999999998</v>
      </c>
      <c r="H197" s="44">
        <f>IFERROR((1-VLOOKUP(C197,'Emission Factor Methodology'!$A$25:$I$34,MATCH(D197,'Emission Factor Methodology'!$A$25:$I$25,0),0)),0)</f>
        <v>0.030000000000000027</v>
      </c>
      <c r="I197" s="43">
        <f t="shared" si="11" ref="I197:I246">E197*F197*G197*H197</f>
        <v>0.057374771118672396</v>
      </c>
    </row>
    <row r="198" spans="1:9" ht="15">
      <c r="A198" s="3">
        <f t="shared" si="9"/>
        <v>15195</v>
      </c>
      <c r="B198" s="5" t="s">
        <v>599</v>
      </c>
      <c r="C198" s="85" t="s">
        <v>12</v>
      </c>
      <c r="D198" s="85" t="s">
        <v>5</v>
      </c>
      <c r="E198" s="84">
        <f t="shared" si="10"/>
        <v>8760</v>
      </c>
      <c r="F198" s="44">
        <f>HLOOKUP(D198,'Emission Factor Methodology'!$B$6:$I$7,2,0)</f>
        <v>0.05597975560889859</v>
      </c>
      <c r="G198" s="43">
        <f>IFERROR(VLOOKUP(C198,'Emission Factor Methodology'!$A$11:$I$21,MATCH(D198,'Emission Factor Methodology'!$A$11:$I$11,0),0),0)</f>
        <v>0.0132</v>
      </c>
      <c r="H198" s="44">
        <f>IFERROR((1-VLOOKUP(C198,'Emission Factor Methodology'!$A$25:$I$34,MATCH(D198,'Emission Factor Methodology'!$A$25:$I$25,0),0)),0)</f>
        <v>0.030000000000000027</v>
      </c>
      <c r="I198" s="43">
        <f t="shared" si="11"/>
        <v>0.19419153301704503</v>
      </c>
    </row>
    <row r="199" spans="1:9" ht="15">
      <c r="A199" s="3">
        <f t="shared" si="9"/>
        <v>15196</v>
      </c>
      <c r="B199" s="5" t="s">
        <v>597</v>
      </c>
      <c r="C199" s="85" t="s">
        <v>15</v>
      </c>
      <c r="D199" s="85" t="s">
        <v>5</v>
      </c>
      <c r="E199" s="84">
        <f t="shared" si="10"/>
        <v>8760</v>
      </c>
      <c r="F199" s="44">
        <f>HLOOKUP(D199,'Emission Factor Methodology'!$B$6:$I$7,2,0)</f>
        <v>0.05597975560889859</v>
      </c>
      <c r="G199" s="43">
        <f>IFERROR(VLOOKUP(C199,'Emission Factor Methodology'!$A$11:$I$21,MATCH(D199,'Emission Factor Methodology'!$A$11:$I$11,0),0),0)</f>
        <v>0.0038999999999999998</v>
      </c>
      <c r="H199" s="44">
        <f>IFERROR((1-VLOOKUP(C199,'Emission Factor Methodology'!$A$25:$I$34,MATCH(D199,'Emission Factor Methodology'!$A$25:$I$25,0),0)),0)</f>
        <v>0.030000000000000027</v>
      </c>
      <c r="I199" s="43">
        <f t="shared" si="11"/>
        <v>0.057374771118672396</v>
      </c>
    </row>
    <row r="200" spans="1:9" ht="15">
      <c r="A200" s="3">
        <f t="shared" si="9"/>
        <v>15197</v>
      </c>
      <c r="B200" s="5" t="s">
        <v>597</v>
      </c>
      <c r="C200" s="85" t="s">
        <v>15</v>
      </c>
      <c r="D200" s="85" t="s">
        <v>5</v>
      </c>
      <c r="E200" s="84">
        <f t="shared" si="10"/>
        <v>8760</v>
      </c>
      <c r="F200" s="44">
        <f>HLOOKUP(D200,'Emission Factor Methodology'!$B$6:$I$7,2,0)</f>
        <v>0.05597975560889859</v>
      </c>
      <c r="G200" s="43">
        <f>IFERROR(VLOOKUP(C200,'Emission Factor Methodology'!$A$11:$I$21,MATCH(D200,'Emission Factor Methodology'!$A$11:$I$11,0),0),0)</f>
        <v>0.0038999999999999998</v>
      </c>
      <c r="H200" s="44">
        <f>IFERROR((1-VLOOKUP(C200,'Emission Factor Methodology'!$A$25:$I$34,MATCH(D200,'Emission Factor Methodology'!$A$25:$I$25,0),0)),0)</f>
        <v>0.030000000000000027</v>
      </c>
      <c r="I200" s="43">
        <f t="shared" si="11"/>
        <v>0.057374771118672396</v>
      </c>
    </row>
    <row r="201" spans="1:9" ht="15">
      <c r="A201" s="3">
        <f t="shared" si="9"/>
        <v>15198</v>
      </c>
      <c r="B201" s="5" t="s">
        <v>597</v>
      </c>
      <c r="C201" s="85" t="s">
        <v>15</v>
      </c>
      <c r="D201" s="85" t="s">
        <v>5</v>
      </c>
      <c r="E201" s="84">
        <f t="shared" si="10"/>
        <v>8760</v>
      </c>
      <c r="F201" s="44">
        <f>HLOOKUP(D201,'Emission Factor Methodology'!$B$6:$I$7,2,0)</f>
        <v>0.05597975560889859</v>
      </c>
      <c r="G201" s="43">
        <f>IFERROR(VLOOKUP(C201,'Emission Factor Methodology'!$A$11:$I$21,MATCH(D201,'Emission Factor Methodology'!$A$11:$I$11,0),0),0)</f>
        <v>0.0038999999999999998</v>
      </c>
      <c r="H201" s="44">
        <f>IFERROR((1-VLOOKUP(C201,'Emission Factor Methodology'!$A$25:$I$34,MATCH(D201,'Emission Factor Methodology'!$A$25:$I$25,0),0)),0)</f>
        <v>0.030000000000000027</v>
      </c>
      <c r="I201" s="43">
        <f t="shared" si="11"/>
        <v>0.057374771118672396</v>
      </c>
    </row>
    <row r="202" spans="1:9" ht="15">
      <c r="A202" s="3">
        <f t="shared" si="9"/>
        <v>15199</v>
      </c>
      <c r="B202" s="5" t="s">
        <v>597</v>
      </c>
      <c r="C202" s="85" t="s">
        <v>15</v>
      </c>
      <c r="D202" s="85" t="s">
        <v>5</v>
      </c>
      <c r="E202" s="84">
        <f t="shared" si="10"/>
        <v>8760</v>
      </c>
      <c r="F202" s="44">
        <f>HLOOKUP(D202,'Emission Factor Methodology'!$B$6:$I$7,2,0)</f>
        <v>0.05597975560889859</v>
      </c>
      <c r="G202" s="43">
        <f>IFERROR(VLOOKUP(C202,'Emission Factor Methodology'!$A$11:$I$21,MATCH(D202,'Emission Factor Methodology'!$A$11:$I$11,0),0),0)</f>
        <v>0.0038999999999999998</v>
      </c>
      <c r="H202" s="44">
        <f>IFERROR((1-VLOOKUP(C202,'Emission Factor Methodology'!$A$25:$I$34,MATCH(D202,'Emission Factor Methodology'!$A$25:$I$25,0),0)),0)</f>
        <v>0.030000000000000027</v>
      </c>
      <c r="I202" s="43">
        <f t="shared" si="11"/>
        <v>0.057374771118672396</v>
      </c>
    </row>
    <row r="203" spans="1:9" ht="15">
      <c r="A203" s="3">
        <f t="shared" si="9"/>
        <v>15200</v>
      </c>
      <c r="B203" s="5" t="s">
        <v>597</v>
      </c>
      <c r="C203" s="85" t="s">
        <v>15</v>
      </c>
      <c r="D203" s="85" t="s">
        <v>5</v>
      </c>
      <c r="E203" s="84">
        <f t="shared" si="10"/>
        <v>8760</v>
      </c>
      <c r="F203" s="44">
        <f>HLOOKUP(D203,'Emission Factor Methodology'!$B$6:$I$7,2,0)</f>
        <v>0.05597975560889859</v>
      </c>
      <c r="G203" s="43">
        <f>IFERROR(VLOOKUP(C203,'Emission Factor Methodology'!$A$11:$I$21,MATCH(D203,'Emission Factor Methodology'!$A$11:$I$11,0),0),0)</f>
        <v>0.0038999999999999998</v>
      </c>
      <c r="H203" s="44">
        <f>IFERROR((1-VLOOKUP(C203,'Emission Factor Methodology'!$A$25:$I$34,MATCH(D203,'Emission Factor Methodology'!$A$25:$I$25,0),0)),0)</f>
        <v>0.030000000000000027</v>
      </c>
      <c r="I203" s="43">
        <f t="shared" si="11"/>
        <v>0.057374771118672396</v>
      </c>
    </row>
    <row r="204" spans="1:9" ht="15">
      <c r="A204" s="3">
        <f t="shared" si="9"/>
        <v>15201</v>
      </c>
      <c r="B204" s="5" t="s">
        <v>597</v>
      </c>
      <c r="C204" s="85" t="s">
        <v>15</v>
      </c>
      <c r="D204" s="85" t="s">
        <v>5</v>
      </c>
      <c r="E204" s="84">
        <f t="shared" si="10"/>
        <v>8760</v>
      </c>
      <c r="F204" s="44">
        <f>HLOOKUP(D204,'Emission Factor Methodology'!$B$6:$I$7,2,0)</f>
        <v>0.05597975560889859</v>
      </c>
      <c r="G204" s="43">
        <f>IFERROR(VLOOKUP(C204,'Emission Factor Methodology'!$A$11:$I$21,MATCH(D204,'Emission Factor Methodology'!$A$11:$I$11,0),0),0)</f>
        <v>0.0038999999999999998</v>
      </c>
      <c r="H204" s="44">
        <f>IFERROR((1-VLOOKUP(C204,'Emission Factor Methodology'!$A$25:$I$34,MATCH(D204,'Emission Factor Methodology'!$A$25:$I$25,0),0)),0)</f>
        <v>0.030000000000000027</v>
      </c>
      <c r="I204" s="43">
        <f t="shared" si="11"/>
        <v>0.057374771118672396</v>
      </c>
    </row>
    <row r="205" spans="1:9" ht="15">
      <c r="A205" s="3">
        <f t="shared" si="9"/>
        <v>15202</v>
      </c>
      <c r="B205" s="5" t="s">
        <v>597</v>
      </c>
      <c r="C205" s="85" t="s">
        <v>15</v>
      </c>
      <c r="D205" s="85" t="s">
        <v>5</v>
      </c>
      <c r="E205" s="84">
        <f t="shared" si="10"/>
        <v>8760</v>
      </c>
      <c r="F205" s="44">
        <f>HLOOKUP(D205,'Emission Factor Methodology'!$B$6:$I$7,2,0)</f>
        <v>0.05597975560889859</v>
      </c>
      <c r="G205" s="43">
        <f>IFERROR(VLOOKUP(C205,'Emission Factor Methodology'!$A$11:$I$21,MATCH(D205,'Emission Factor Methodology'!$A$11:$I$11,0),0),0)</f>
        <v>0.0038999999999999998</v>
      </c>
      <c r="H205" s="44">
        <f>IFERROR((1-VLOOKUP(C205,'Emission Factor Methodology'!$A$25:$I$34,MATCH(D205,'Emission Factor Methodology'!$A$25:$I$25,0),0)),0)</f>
        <v>0.030000000000000027</v>
      </c>
      <c r="I205" s="43">
        <f t="shared" si="11"/>
        <v>0.057374771118672396</v>
      </c>
    </row>
    <row r="206" spans="1:9" ht="15">
      <c r="A206" s="3">
        <v>15203</v>
      </c>
      <c r="B206" s="5" t="s">
        <v>597</v>
      </c>
      <c r="C206" s="85" t="s">
        <v>15</v>
      </c>
      <c r="D206" s="85" t="s">
        <v>5</v>
      </c>
      <c r="E206" s="84">
        <f t="shared" si="10"/>
        <v>8760</v>
      </c>
      <c r="F206" s="44">
        <f>HLOOKUP(D206,'Emission Factor Methodology'!$B$6:$I$7,2,0)</f>
        <v>0.05597975560889859</v>
      </c>
      <c r="G206" s="43">
        <f>IFERROR(VLOOKUP(C206,'Emission Factor Methodology'!$A$11:$I$21,MATCH(D206,'Emission Factor Methodology'!$A$11:$I$11,0),0),0)</f>
        <v>0.0038999999999999998</v>
      </c>
      <c r="H206" s="44">
        <f>IFERROR((1-VLOOKUP(C206,'Emission Factor Methodology'!$A$25:$I$34,MATCH(D206,'Emission Factor Methodology'!$A$25:$I$25,0),0)),0)</f>
        <v>0.030000000000000027</v>
      </c>
      <c r="I206" s="43">
        <f t="shared" si="11"/>
        <v>0.057374771118672396</v>
      </c>
    </row>
    <row r="207" spans="1:9" ht="15">
      <c r="A207" s="3">
        <f t="shared" si="9"/>
        <v>15204</v>
      </c>
      <c r="B207" s="5" t="s">
        <v>600</v>
      </c>
      <c r="C207" s="85" t="s">
        <v>15</v>
      </c>
      <c r="D207" s="85" t="s">
        <v>5</v>
      </c>
      <c r="E207" s="84">
        <f t="shared" si="10"/>
        <v>8760</v>
      </c>
      <c r="F207" s="44">
        <f>HLOOKUP(D207,'Emission Factor Methodology'!$B$6:$I$7,2,0)</f>
        <v>0.05597975560889859</v>
      </c>
      <c r="G207" s="43">
        <f>IFERROR(VLOOKUP(C207,'Emission Factor Methodology'!$A$11:$I$21,MATCH(D207,'Emission Factor Methodology'!$A$11:$I$11,0),0),0)</f>
        <v>0.0038999999999999998</v>
      </c>
      <c r="H207" s="44">
        <f>IFERROR((1-VLOOKUP(C207,'Emission Factor Methodology'!$A$25:$I$34,MATCH(D207,'Emission Factor Methodology'!$A$25:$I$25,0),0)),0)</f>
        <v>0.030000000000000027</v>
      </c>
      <c r="I207" s="43">
        <f t="shared" si="11"/>
        <v>0.057374771118672396</v>
      </c>
    </row>
    <row r="208" spans="1:9" ht="15">
      <c r="A208" s="3">
        <f t="shared" si="9"/>
        <v>15205</v>
      </c>
      <c r="B208" s="5" t="s">
        <v>601</v>
      </c>
      <c r="C208" s="85" t="s">
        <v>15</v>
      </c>
      <c r="D208" s="85" t="s">
        <v>5</v>
      </c>
      <c r="E208" s="84">
        <f t="shared" si="10"/>
        <v>8760</v>
      </c>
      <c r="F208" s="44">
        <f>HLOOKUP(D208,'Emission Factor Methodology'!$B$6:$I$7,2,0)</f>
        <v>0.05597975560889859</v>
      </c>
      <c r="G208" s="43">
        <f>IFERROR(VLOOKUP(C208,'Emission Factor Methodology'!$A$11:$I$21,MATCH(D208,'Emission Factor Methodology'!$A$11:$I$11,0),0),0)</f>
        <v>0.0038999999999999998</v>
      </c>
      <c r="H208" s="44">
        <f>IFERROR((1-VLOOKUP(C208,'Emission Factor Methodology'!$A$25:$I$34,MATCH(D208,'Emission Factor Methodology'!$A$25:$I$25,0),0)),0)</f>
        <v>0.030000000000000027</v>
      </c>
      <c r="I208" s="43">
        <f t="shared" si="11"/>
        <v>0.057374771118672396</v>
      </c>
    </row>
    <row r="209" spans="1:9" ht="15">
      <c r="A209" s="3">
        <f t="shared" si="9"/>
        <v>15206</v>
      </c>
      <c r="B209" s="5" t="s">
        <v>601</v>
      </c>
      <c r="C209" s="85" t="s">
        <v>15</v>
      </c>
      <c r="D209" s="85" t="s">
        <v>5</v>
      </c>
      <c r="E209" s="84">
        <f t="shared" si="10"/>
        <v>8760</v>
      </c>
      <c r="F209" s="44">
        <f>HLOOKUP(D209,'Emission Factor Methodology'!$B$6:$I$7,2,0)</f>
        <v>0.05597975560889859</v>
      </c>
      <c r="G209" s="43">
        <f>IFERROR(VLOOKUP(C209,'Emission Factor Methodology'!$A$11:$I$21,MATCH(D209,'Emission Factor Methodology'!$A$11:$I$11,0),0),0)</f>
        <v>0.0038999999999999998</v>
      </c>
      <c r="H209" s="44">
        <f>IFERROR((1-VLOOKUP(C209,'Emission Factor Methodology'!$A$25:$I$34,MATCH(D209,'Emission Factor Methodology'!$A$25:$I$25,0),0)),0)</f>
        <v>0.030000000000000027</v>
      </c>
      <c r="I209" s="43">
        <f t="shared" si="11"/>
        <v>0.057374771118672396</v>
      </c>
    </row>
    <row r="210" spans="1:9" ht="15">
      <c r="A210" s="3">
        <f t="shared" si="9"/>
        <v>15207</v>
      </c>
      <c r="B210" s="5" t="s">
        <v>601</v>
      </c>
      <c r="C210" s="85" t="s">
        <v>15</v>
      </c>
      <c r="D210" s="85" t="s">
        <v>5</v>
      </c>
      <c r="E210" s="84">
        <f t="shared" si="10"/>
        <v>8760</v>
      </c>
      <c r="F210" s="44">
        <f>HLOOKUP(D210,'Emission Factor Methodology'!$B$6:$I$7,2,0)</f>
        <v>0.05597975560889859</v>
      </c>
      <c r="G210" s="43">
        <f>IFERROR(VLOOKUP(C210,'Emission Factor Methodology'!$A$11:$I$21,MATCH(D210,'Emission Factor Methodology'!$A$11:$I$11,0),0),0)</f>
        <v>0.0038999999999999998</v>
      </c>
      <c r="H210" s="44">
        <f>IFERROR((1-VLOOKUP(C210,'Emission Factor Methodology'!$A$25:$I$34,MATCH(D210,'Emission Factor Methodology'!$A$25:$I$25,0),0)),0)</f>
        <v>0.030000000000000027</v>
      </c>
      <c r="I210" s="43">
        <f t="shared" si="11"/>
        <v>0.057374771118672396</v>
      </c>
    </row>
    <row r="211" spans="1:9" ht="15">
      <c r="A211" s="3">
        <f t="shared" si="9"/>
        <v>15208</v>
      </c>
      <c r="B211" s="5" t="s">
        <v>601</v>
      </c>
      <c r="C211" s="85" t="s">
        <v>15</v>
      </c>
      <c r="D211" s="85" t="s">
        <v>5</v>
      </c>
      <c r="E211" s="84">
        <f t="shared" si="10"/>
        <v>8760</v>
      </c>
      <c r="F211" s="44">
        <f>HLOOKUP(D211,'Emission Factor Methodology'!$B$6:$I$7,2,0)</f>
        <v>0.05597975560889859</v>
      </c>
      <c r="G211" s="43">
        <f>IFERROR(VLOOKUP(C211,'Emission Factor Methodology'!$A$11:$I$21,MATCH(D211,'Emission Factor Methodology'!$A$11:$I$11,0),0),0)</f>
        <v>0.0038999999999999998</v>
      </c>
      <c r="H211" s="44">
        <f>IFERROR((1-VLOOKUP(C211,'Emission Factor Methodology'!$A$25:$I$34,MATCH(D211,'Emission Factor Methodology'!$A$25:$I$25,0),0)),0)</f>
        <v>0.030000000000000027</v>
      </c>
      <c r="I211" s="43">
        <f t="shared" si="11"/>
        <v>0.057374771118672396</v>
      </c>
    </row>
    <row r="212" spans="1:9" ht="15">
      <c r="A212" s="3">
        <f t="shared" si="9"/>
        <v>15209</v>
      </c>
      <c r="B212" s="5" t="s">
        <v>601</v>
      </c>
      <c r="C212" s="85" t="s">
        <v>15</v>
      </c>
      <c r="D212" s="85" t="s">
        <v>5</v>
      </c>
      <c r="E212" s="84">
        <f t="shared" si="10"/>
        <v>8760</v>
      </c>
      <c r="F212" s="44">
        <f>HLOOKUP(D212,'Emission Factor Methodology'!$B$6:$I$7,2,0)</f>
        <v>0.05597975560889859</v>
      </c>
      <c r="G212" s="43">
        <f>IFERROR(VLOOKUP(C212,'Emission Factor Methodology'!$A$11:$I$21,MATCH(D212,'Emission Factor Methodology'!$A$11:$I$11,0),0),0)</f>
        <v>0.0038999999999999998</v>
      </c>
      <c r="H212" s="44">
        <f>IFERROR((1-VLOOKUP(C212,'Emission Factor Methodology'!$A$25:$I$34,MATCH(D212,'Emission Factor Methodology'!$A$25:$I$25,0),0)),0)</f>
        <v>0.030000000000000027</v>
      </c>
      <c r="I212" s="43">
        <f t="shared" si="11"/>
        <v>0.057374771118672396</v>
      </c>
    </row>
    <row r="213" spans="1:9" ht="15">
      <c r="A213" s="3">
        <f t="shared" si="9"/>
        <v>15210</v>
      </c>
      <c r="B213" s="5" t="s">
        <v>601</v>
      </c>
      <c r="C213" s="85" t="s">
        <v>15</v>
      </c>
      <c r="D213" s="85" t="s">
        <v>5</v>
      </c>
      <c r="E213" s="84">
        <f t="shared" si="10"/>
        <v>8760</v>
      </c>
      <c r="F213" s="44">
        <f>HLOOKUP(D213,'Emission Factor Methodology'!$B$6:$I$7,2,0)</f>
        <v>0.05597975560889859</v>
      </c>
      <c r="G213" s="43">
        <f>IFERROR(VLOOKUP(C213,'Emission Factor Methodology'!$A$11:$I$21,MATCH(D213,'Emission Factor Methodology'!$A$11:$I$11,0),0),0)</f>
        <v>0.0038999999999999998</v>
      </c>
      <c r="H213" s="44">
        <f>IFERROR((1-VLOOKUP(C213,'Emission Factor Methodology'!$A$25:$I$34,MATCH(D213,'Emission Factor Methodology'!$A$25:$I$25,0),0)),0)</f>
        <v>0.030000000000000027</v>
      </c>
      <c r="I213" s="43">
        <f t="shared" si="11"/>
        <v>0.057374771118672396</v>
      </c>
    </row>
    <row r="214" spans="1:9" ht="15">
      <c r="A214" s="3">
        <f t="shared" si="9"/>
        <v>15211</v>
      </c>
      <c r="B214" s="5" t="s">
        <v>601</v>
      </c>
      <c r="C214" s="85" t="s">
        <v>15</v>
      </c>
      <c r="D214" s="85" t="s">
        <v>5</v>
      </c>
      <c r="E214" s="84">
        <f t="shared" si="10"/>
        <v>8760</v>
      </c>
      <c r="F214" s="44">
        <f>HLOOKUP(D214,'Emission Factor Methodology'!$B$6:$I$7,2,0)</f>
        <v>0.05597975560889859</v>
      </c>
      <c r="G214" s="43">
        <f>IFERROR(VLOOKUP(C214,'Emission Factor Methodology'!$A$11:$I$21,MATCH(D214,'Emission Factor Methodology'!$A$11:$I$11,0),0),0)</f>
        <v>0.0038999999999999998</v>
      </c>
      <c r="H214" s="44">
        <f>IFERROR((1-VLOOKUP(C214,'Emission Factor Methodology'!$A$25:$I$34,MATCH(D214,'Emission Factor Methodology'!$A$25:$I$25,0),0)),0)</f>
        <v>0.030000000000000027</v>
      </c>
      <c r="I214" s="43">
        <f t="shared" si="11"/>
        <v>0.057374771118672396</v>
      </c>
    </row>
    <row r="215" spans="1:9" ht="15">
      <c r="A215" s="3">
        <f t="shared" si="9"/>
        <v>15212</v>
      </c>
      <c r="B215" s="5" t="s">
        <v>601</v>
      </c>
      <c r="C215" s="85" t="s">
        <v>15</v>
      </c>
      <c r="D215" s="85" t="s">
        <v>5</v>
      </c>
      <c r="E215" s="84">
        <f t="shared" si="10"/>
        <v>8760</v>
      </c>
      <c r="F215" s="44">
        <f>HLOOKUP(D215,'Emission Factor Methodology'!$B$6:$I$7,2,0)</f>
        <v>0.05597975560889859</v>
      </c>
      <c r="G215" s="43">
        <f>IFERROR(VLOOKUP(C215,'Emission Factor Methodology'!$A$11:$I$21,MATCH(D215,'Emission Factor Methodology'!$A$11:$I$11,0),0),0)</f>
        <v>0.0038999999999999998</v>
      </c>
      <c r="H215" s="44">
        <f>IFERROR((1-VLOOKUP(C215,'Emission Factor Methodology'!$A$25:$I$34,MATCH(D215,'Emission Factor Methodology'!$A$25:$I$25,0),0)),0)</f>
        <v>0.030000000000000027</v>
      </c>
      <c r="I215" s="43">
        <f t="shared" si="11"/>
        <v>0.057374771118672396</v>
      </c>
    </row>
    <row r="216" spans="1:9" ht="15">
      <c r="A216" s="3">
        <f t="shared" si="9"/>
        <v>15213</v>
      </c>
      <c r="B216" s="5" t="s">
        <v>601</v>
      </c>
      <c r="C216" s="85" t="s">
        <v>15</v>
      </c>
      <c r="D216" s="85" t="s">
        <v>5</v>
      </c>
      <c r="E216" s="84">
        <f t="shared" si="10"/>
        <v>8760</v>
      </c>
      <c r="F216" s="44">
        <f>HLOOKUP(D216,'Emission Factor Methodology'!$B$6:$I$7,2,0)</f>
        <v>0.05597975560889859</v>
      </c>
      <c r="G216" s="43">
        <f>IFERROR(VLOOKUP(C216,'Emission Factor Methodology'!$A$11:$I$21,MATCH(D216,'Emission Factor Methodology'!$A$11:$I$11,0),0),0)</f>
        <v>0.0038999999999999998</v>
      </c>
      <c r="H216" s="44">
        <f>IFERROR((1-VLOOKUP(C216,'Emission Factor Methodology'!$A$25:$I$34,MATCH(D216,'Emission Factor Methodology'!$A$25:$I$25,0),0)),0)</f>
        <v>0.030000000000000027</v>
      </c>
      <c r="I216" s="43">
        <f t="shared" si="11"/>
        <v>0.057374771118672396</v>
      </c>
    </row>
    <row r="217" spans="1:9" ht="15">
      <c r="A217" s="3">
        <f t="shared" si="9"/>
        <v>15214</v>
      </c>
      <c r="B217" s="5" t="s">
        <v>601</v>
      </c>
      <c r="C217" s="85" t="s">
        <v>15</v>
      </c>
      <c r="D217" s="85" t="s">
        <v>5</v>
      </c>
      <c r="E217" s="84">
        <f t="shared" si="10"/>
        <v>8760</v>
      </c>
      <c r="F217" s="44">
        <f>HLOOKUP(D217,'Emission Factor Methodology'!$B$6:$I$7,2,0)</f>
        <v>0.05597975560889859</v>
      </c>
      <c r="G217" s="43">
        <f>IFERROR(VLOOKUP(C217,'Emission Factor Methodology'!$A$11:$I$21,MATCH(D217,'Emission Factor Methodology'!$A$11:$I$11,0),0),0)</f>
        <v>0.0038999999999999998</v>
      </c>
      <c r="H217" s="44">
        <f>IFERROR((1-VLOOKUP(C217,'Emission Factor Methodology'!$A$25:$I$34,MATCH(D217,'Emission Factor Methodology'!$A$25:$I$25,0),0)),0)</f>
        <v>0.030000000000000027</v>
      </c>
      <c r="I217" s="43">
        <f t="shared" si="11"/>
        <v>0.057374771118672396</v>
      </c>
    </row>
    <row r="218" spans="1:9" ht="15">
      <c r="A218" s="3">
        <f t="shared" si="9"/>
        <v>15215</v>
      </c>
      <c r="B218" s="5" t="s">
        <v>601</v>
      </c>
      <c r="C218" s="85" t="s">
        <v>15</v>
      </c>
      <c r="D218" s="85" t="s">
        <v>5</v>
      </c>
      <c r="E218" s="84">
        <f t="shared" si="10"/>
        <v>8760</v>
      </c>
      <c r="F218" s="44">
        <f>HLOOKUP(D218,'Emission Factor Methodology'!$B$6:$I$7,2,0)</f>
        <v>0.05597975560889859</v>
      </c>
      <c r="G218" s="43">
        <f>IFERROR(VLOOKUP(C218,'Emission Factor Methodology'!$A$11:$I$21,MATCH(D218,'Emission Factor Methodology'!$A$11:$I$11,0),0),0)</f>
        <v>0.0038999999999999998</v>
      </c>
      <c r="H218" s="44">
        <f>IFERROR((1-VLOOKUP(C218,'Emission Factor Methodology'!$A$25:$I$34,MATCH(D218,'Emission Factor Methodology'!$A$25:$I$25,0),0)),0)</f>
        <v>0.030000000000000027</v>
      </c>
      <c r="I218" s="43">
        <f t="shared" si="11"/>
        <v>0.057374771118672396</v>
      </c>
    </row>
    <row r="219" spans="1:9" ht="15">
      <c r="A219" s="3">
        <f t="shared" si="9"/>
        <v>15216</v>
      </c>
      <c r="B219" s="5" t="s">
        <v>601</v>
      </c>
      <c r="C219" s="85" t="s">
        <v>15</v>
      </c>
      <c r="D219" s="85" t="s">
        <v>5</v>
      </c>
      <c r="E219" s="84">
        <f t="shared" si="10"/>
        <v>8760</v>
      </c>
      <c r="F219" s="44">
        <f>HLOOKUP(D219,'Emission Factor Methodology'!$B$6:$I$7,2,0)</f>
        <v>0.05597975560889859</v>
      </c>
      <c r="G219" s="43">
        <f>IFERROR(VLOOKUP(C219,'Emission Factor Methodology'!$A$11:$I$21,MATCH(D219,'Emission Factor Methodology'!$A$11:$I$11,0),0),0)</f>
        <v>0.0038999999999999998</v>
      </c>
      <c r="H219" s="44">
        <f>IFERROR((1-VLOOKUP(C219,'Emission Factor Methodology'!$A$25:$I$34,MATCH(D219,'Emission Factor Methodology'!$A$25:$I$25,0),0)),0)</f>
        <v>0.030000000000000027</v>
      </c>
      <c r="I219" s="43">
        <f t="shared" si="11"/>
        <v>0.057374771118672396</v>
      </c>
    </row>
    <row r="220" spans="1:9" ht="15">
      <c r="A220" s="3">
        <f>A219+1</f>
        <v>15217</v>
      </c>
      <c r="B220" s="5" t="s">
        <v>602</v>
      </c>
      <c r="C220" s="85" t="s">
        <v>15</v>
      </c>
      <c r="D220" s="85" t="s">
        <v>5</v>
      </c>
      <c r="E220" s="84">
        <f t="shared" si="10"/>
        <v>8760</v>
      </c>
      <c r="F220" s="44">
        <f>HLOOKUP(D220,'Emission Factor Methodology'!$B$6:$I$7,2,0)</f>
        <v>0.05597975560889859</v>
      </c>
      <c r="G220" s="43">
        <f>IFERROR(VLOOKUP(C220,'Emission Factor Methodology'!$A$11:$I$21,MATCH(D220,'Emission Factor Methodology'!$A$11:$I$11,0),0),0)</f>
        <v>0.0038999999999999998</v>
      </c>
      <c r="H220" s="44">
        <f>IFERROR((1-VLOOKUP(C220,'Emission Factor Methodology'!$A$25:$I$34,MATCH(D220,'Emission Factor Methodology'!$A$25:$I$25,0),0)),0)</f>
        <v>0.030000000000000027</v>
      </c>
      <c r="I220" s="43">
        <f t="shared" si="11"/>
        <v>0.057374771118672396</v>
      </c>
    </row>
    <row r="221" spans="1:9" ht="15">
      <c r="A221" s="3">
        <f t="shared" si="9"/>
        <v>15218</v>
      </c>
      <c r="B221" s="5" t="s">
        <v>603</v>
      </c>
      <c r="C221" s="85" t="s">
        <v>15</v>
      </c>
      <c r="D221" s="85" t="s">
        <v>5</v>
      </c>
      <c r="E221" s="84">
        <f t="shared" si="10"/>
        <v>8760</v>
      </c>
      <c r="F221" s="44">
        <f>HLOOKUP(D221,'Emission Factor Methodology'!$B$6:$I$7,2,0)</f>
        <v>0.05597975560889859</v>
      </c>
      <c r="G221" s="43">
        <f>IFERROR(VLOOKUP(C221,'Emission Factor Methodology'!$A$11:$I$21,MATCH(D221,'Emission Factor Methodology'!$A$11:$I$11,0),0),0)</f>
        <v>0.0038999999999999998</v>
      </c>
      <c r="H221" s="44">
        <f>IFERROR((1-VLOOKUP(C221,'Emission Factor Methodology'!$A$25:$I$34,MATCH(D221,'Emission Factor Methodology'!$A$25:$I$25,0),0)),0)</f>
        <v>0.030000000000000027</v>
      </c>
      <c r="I221" s="43">
        <f t="shared" si="11"/>
        <v>0.057374771118672396</v>
      </c>
    </row>
    <row r="222" spans="1:9" ht="15">
      <c r="A222" s="3">
        <f t="shared" si="9"/>
        <v>15219</v>
      </c>
      <c r="B222" s="5" t="s">
        <v>604</v>
      </c>
      <c r="C222" s="85" t="s">
        <v>15</v>
      </c>
      <c r="D222" s="85" t="s">
        <v>5</v>
      </c>
      <c r="E222" s="84">
        <f t="shared" si="10"/>
        <v>8760</v>
      </c>
      <c r="F222" s="44">
        <f>HLOOKUP(D222,'Emission Factor Methodology'!$B$6:$I$7,2,0)</f>
        <v>0.05597975560889859</v>
      </c>
      <c r="G222" s="43">
        <f>IFERROR(VLOOKUP(C222,'Emission Factor Methodology'!$A$11:$I$21,MATCH(D222,'Emission Factor Methodology'!$A$11:$I$11,0),0),0)</f>
        <v>0.0038999999999999998</v>
      </c>
      <c r="H222" s="44">
        <f>IFERROR((1-VLOOKUP(C222,'Emission Factor Methodology'!$A$25:$I$34,MATCH(D222,'Emission Factor Methodology'!$A$25:$I$25,0),0)),0)</f>
        <v>0.030000000000000027</v>
      </c>
      <c r="I222" s="43">
        <f t="shared" si="11"/>
        <v>0.057374771118672396</v>
      </c>
    </row>
    <row r="223" spans="1:9" ht="15">
      <c r="A223" s="3">
        <f t="shared" si="9"/>
        <v>15220</v>
      </c>
      <c r="B223" s="5" t="s">
        <v>605</v>
      </c>
      <c r="C223" s="85" t="s">
        <v>15</v>
      </c>
      <c r="D223" s="85" t="s">
        <v>5</v>
      </c>
      <c r="E223" s="84">
        <f t="shared" si="10"/>
        <v>8760</v>
      </c>
      <c r="F223" s="44">
        <f>HLOOKUP(D223,'Emission Factor Methodology'!$B$6:$I$7,2,0)</f>
        <v>0.05597975560889859</v>
      </c>
      <c r="G223" s="43">
        <f>IFERROR(VLOOKUP(C223,'Emission Factor Methodology'!$A$11:$I$21,MATCH(D223,'Emission Factor Methodology'!$A$11:$I$11,0),0),0)</f>
        <v>0.0038999999999999998</v>
      </c>
      <c r="H223" s="44">
        <f>IFERROR((1-VLOOKUP(C223,'Emission Factor Methodology'!$A$25:$I$34,MATCH(D223,'Emission Factor Methodology'!$A$25:$I$25,0),0)),0)</f>
        <v>0.030000000000000027</v>
      </c>
      <c r="I223" s="43">
        <f t="shared" si="11"/>
        <v>0.057374771118672396</v>
      </c>
    </row>
    <row r="224" spans="1:9" ht="15">
      <c r="A224" s="3">
        <f t="shared" si="9"/>
        <v>15221</v>
      </c>
      <c r="B224" s="5" t="s">
        <v>606</v>
      </c>
      <c r="C224" s="85" t="s">
        <v>15</v>
      </c>
      <c r="D224" s="85" t="s">
        <v>5</v>
      </c>
      <c r="E224" s="84">
        <f t="shared" si="10"/>
        <v>8760</v>
      </c>
      <c r="F224" s="44">
        <f>HLOOKUP(D224,'Emission Factor Methodology'!$B$6:$I$7,2,0)</f>
        <v>0.05597975560889859</v>
      </c>
      <c r="G224" s="43">
        <f>IFERROR(VLOOKUP(C224,'Emission Factor Methodology'!$A$11:$I$21,MATCH(D224,'Emission Factor Methodology'!$A$11:$I$11,0),0),0)</f>
        <v>0.0038999999999999998</v>
      </c>
      <c r="H224" s="44">
        <f>IFERROR((1-VLOOKUP(C224,'Emission Factor Methodology'!$A$25:$I$34,MATCH(D224,'Emission Factor Methodology'!$A$25:$I$25,0),0)),0)</f>
        <v>0.030000000000000027</v>
      </c>
      <c r="I224" s="43">
        <f t="shared" si="11"/>
        <v>0.057374771118672396</v>
      </c>
    </row>
    <row r="225" spans="1:9" ht="15">
      <c r="A225" s="3">
        <f t="shared" si="9"/>
        <v>15222</v>
      </c>
      <c r="B225" s="5" t="s">
        <v>597</v>
      </c>
      <c r="C225" s="85" t="s">
        <v>15</v>
      </c>
      <c r="D225" s="85" t="s">
        <v>5</v>
      </c>
      <c r="E225" s="84">
        <f t="shared" si="10"/>
        <v>8760</v>
      </c>
      <c r="F225" s="44">
        <f>HLOOKUP(D225,'Emission Factor Methodology'!$B$6:$I$7,2,0)</f>
        <v>0.05597975560889859</v>
      </c>
      <c r="G225" s="43">
        <f>IFERROR(VLOOKUP(C225,'Emission Factor Methodology'!$A$11:$I$21,MATCH(D225,'Emission Factor Methodology'!$A$11:$I$11,0),0),0)</f>
        <v>0.0038999999999999998</v>
      </c>
      <c r="H225" s="44">
        <f>IFERROR((1-VLOOKUP(C225,'Emission Factor Methodology'!$A$25:$I$34,MATCH(D225,'Emission Factor Methodology'!$A$25:$I$25,0),0)),0)</f>
        <v>0.030000000000000027</v>
      </c>
      <c r="I225" s="43">
        <f t="shared" si="11"/>
        <v>0.057374771118672396</v>
      </c>
    </row>
    <row r="226" spans="1:9" ht="15">
      <c r="A226" s="3">
        <f t="shared" si="9"/>
        <v>15223</v>
      </c>
      <c r="B226" s="5" t="s">
        <v>607</v>
      </c>
      <c r="C226" s="85" t="s">
        <v>15</v>
      </c>
      <c r="D226" s="85" t="s">
        <v>5</v>
      </c>
      <c r="E226" s="84">
        <f t="shared" si="10"/>
        <v>8760</v>
      </c>
      <c r="F226" s="44">
        <f>HLOOKUP(D226,'Emission Factor Methodology'!$B$6:$I$7,2,0)</f>
        <v>0.05597975560889859</v>
      </c>
      <c r="G226" s="43">
        <f>IFERROR(VLOOKUP(C226,'Emission Factor Methodology'!$A$11:$I$21,MATCH(D226,'Emission Factor Methodology'!$A$11:$I$11,0),0),0)</f>
        <v>0.0038999999999999998</v>
      </c>
      <c r="H226" s="44">
        <f>IFERROR((1-VLOOKUP(C226,'Emission Factor Methodology'!$A$25:$I$34,MATCH(D226,'Emission Factor Methodology'!$A$25:$I$25,0),0)),0)</f>
        <v>0.030000000000000027</v>
      </c>
      <c r="I226" s="43">
        <f t="shared" si="11"/>
        <v>0.057374771118672396</v>
      </c>
    </row>
    <row r="227" spans="1:9" ht="15">
      <c r="A227" s="3">
        <f t="shared" si="9"/>
        <v>15224</v>
      </c>
      <c r="B227" s="5" t="s">
        <v>597</v>
      </c>
      <c r="C227" s="85" t="s">
        <v>15</v>
      </c>
      <c r="D227" s="85" t="s">
        <v>5</v>
      </c>
      <c r="E227" s="84">
        <f t="shared" si="10"/>
        <v>8760</v>
      </c>
      <c r="F227" s="44">
        <f>HLOOKUP(D227,'Emission Factor Methodology'!$B$6:$I$7,2,0)</f>
        <v>0.05597975560889859</v>
      </c>
      <c r="G227" s="43">
        <f>IFERROR(VLOOKUP(C227,'Emission Factor Methodology'!$A$11:$I$21,MATCH(D227,'Emission Factor Methodology'!$A$11:$I$11,0),0),0)</f>
        <v>0.0038999999999999998</v>
      </c>
      <c r="H227" s="44">
        <f>IFERROR((1-VLOOKUP(C227,'Emission Factor Methodology'!$A$25:$I$34,MATCH(D227,'Emission Factor Methodology'!$A$25:$I$25,0),0)),0)</f>
        <v>0.030000000000000027</v>
      </c>
      <c r="I227" s="43">
        <f t="shared" si="11"/>
        <v>0.057374771118672396</v>
      </c>
    </row>
    <row r="228" spans="1:9" ht="15">
      <c r="A228" s="3">
        <f t="shared" si="9"/>
        <v>15225</v>
      </c>
      <c r="B228" s="5" t="s">
        <v>597</v>
      </c>
      <c r="C228" s="85" t="s">
        <v>15</v>
      </c>
      <c r="D228" s="85" t="s">
        <v>5</v>
      </c>
      <c r="E228" s="84">
        <f t="shared" si="10"/>
        <v>8760</v>
      </c>
      <c r="F228" s="44">
        <f>HLOOKUP(D228,'Emission Factor Methodology'!$B$6:$I$7,2,0)</f>
        <v>0.05597975560889859</v>
      </c>
      <c r="G228" s="43">
        <f>IFERROR(VLOOKUP(C228,'Emission Factor Methodology'!$A$11:$I$21,MATCH(D228,'Emission Factor Methodology'!$A$11:$I$11,0),0),0)</f>
        <v>0.0038999999999999998</v>
      </c>
      <c r="H228" s="44">
        <f>IFERROR((1-VLOOKUP(C228,'Emission Factor Methodology'!$A$25:$I$34,MATCH(D228,'Emission Factor Methodology'!$A$25:$I$25,0),0)),0)</f>
        <v>0.030000000000000027</v>
      </c>
      <c r="I228" s="43">
        <f t="shared" si="11"/>
        <v>0.057374771118672396</v>
      </c>
    </row>
    <row r="229" spans="1:9" ht="15">
      <c r="A229" s="3">
        <f t="shared" si="9"/>
        <v>15226</v>
      </c>
      <c r="B229" s="5" t="s">
        <v>608</v>
      </c>
      <c r="C229" s="85" t="s">
        <v>15</v>
      </c>
      <c r="D229" s="85" t="s">
        <v>5</v>
      </c>
      <c r="E229" s="84">
        <f t="shared" si="10"/>
        <v>8760</v>
      </c>
      <c r="F229" s="44">
        <f>HLOOKUP(D229,'Emission Factor Methodology'!$B$6:$I$7,2,0)</f>
        <v>0.05597975560889859</v>
      </c>
      <c r="G229" s="43">
        <f>IFERROR(VLOOKUP(C229,'Emission Factor Methodology'!$A$11:$I$21,MATCH(D229,'Emission Factor Methodology'!$A$11:$I$11,0),0),0)</f>
        <v>0.0038999999999999998</v>
      </c>
      <c r="H229" s="44">
        <f>IFERROR((1-VLOOKUP(C229,'Emission Factor Methodology'!$A$25:$I$34,MATCH(D229,'Emission Factor Methodology'!$A$25:$I$25,0),0)),0)</f>
        <v>0.030000000000000027</v>
      </c>
      <c r="I229" s="43">
        <f t="shared" si="11"/>
        <v>0.057374771118672396</v>
      </c>
    </row>
    <row r="230" spans="1:9" ht="15">
      <c r="A230" s="3">
        <f t="shared" si="9"/>
        <v>15227</v>
      </c>
      <c r="B230" s="5" t="s">
        <v>608</v>
      </c>
      <c r="C230" s="85" t="s">
        <v>15</v>
      </c>
      <c r="D230" s="85" t="s">
        <v>5</v>
      </c>
      <c r="E230" s="84">
        <f t="shared" si="10"/>
        <v>8760</v>
      </c>
      <c r="F230" s="44">
        <f>HLOOKUP(D230,'Emission Factor Methodology'!$B$6:$I$7,2,0)</f>
        <v>0.05597975560889859</v>
      </c>
      <c r="G230" s="43">
        <f>IFERROR(VLOOKUP(C230,'Emission Factor Methodology'!$A$11:$I$21,MATCH(D230,'Emission Factor Methodology'!$A$11:$I$11,0),0),0)</f>
        <v>0.0038999999999999998</v>
      </c>
      <c r="H230" s="44">
        <f>IFERROR((1-VLOOKUP(C230,'Emission Factor Methodology'!$A$25:$I$34,MATCH(D230,'Emission Factor Methodology'!$A$25:$I$25,0),0)),0)</f>
        <v>0.030000000000000027</v>
      </c>
      <c r="I230" s="43">
        <f t="shared" si="11"/>
        <v>0.057374771118672396</v>
      </c>
    </row>
    <row r="231" spans="1:9" ht="15">
      <c r="A231" s="3">
        <f t="shared" si="9"/>
        <v>15228</v>
      </c>
      <c r="B231" s="5" t="s">
        <v>597</v>
      </c>
      <c r="C231" s="85" t="s">
        <v>15</v>
      </c>
      <c r="D231" s="85" t="s">
        <v>5</v>
      </c>
      <c r="E231" s="84">
        <f t="shared" si="10"/>
        <v>8760</v>
      </c>
      <c r="F231" s="44">
        <f>HLOOKUP(D231,'Emission Factor Methodology'!$B$6:$I$7,2,0)</f>
        <v>0.05597975560889859</v>
      </c>
      <c r="G231" s="43">
        <f>IFERROR(VLOOKUP(C231,'Emission Factor Methodology'!$A$11:$I$21,MATCH(D231,'Emission Factor Methodology'!$A$11:$I$11,0),0),0)</f>
        <v>0.0038999999999999998</v>
      </c>
      <c r="H231" s="44">
        <f>IFERROR((1-VLOOKUP(C231,'Emission Factor Methodology'!$A$25:$I$34,MATCH(D231,'Emission Factor Methodology'!$A$25:$I$25,0),0)),0)</f>
        <v>0.030000000000000027</v>
      </c>
      <c r="I231" s="43">
        <f t="shared" si="11"/>
        <v>0.057374771118672396</v>
      </c>
    </row>
    <row r="232" spans="1:9" ht="15">
      <c r="A232" s="3">
        <f t="shared" si="9"/>
        <v>15229</v>
      </c>
      <c r="B232" s="5" t="s">
        <v>597</v>
      </c>
      <c r="C232" s="85" t="s">
        <v>15</v>
      </c>
      <c r="D232" s="85" t="s">
        <v>5</v>
      </c>
      <c r="E232" s="84">
        <f t="shared" si="10"/>
        <v>8760</v>
      </c>
      <c r="F232" s="44">
        <f>HLOOKUP(D232,'Emission Factor Methodology'!$B$6:$I$7,2,0)</f>
        <v>0.05597975560889859</v>
      </c>
      <c r="G232" s="43">
        <f>IFERROR(VLOOKUP(C232,'Emission Factor Methodology'!$A$11:$I$21,MATCH(D232,'Emission Factor Methodology'!$A$11:$I$11,0),0),0)</f>
        <v>0.0038999999999999998</v>
      </c>
      <c r="H232" s="44">
        <f>IFERROR((1-VLOOKUP(C232,'Emission Factor Methodology'!$A$25:$I$34,MATCH(D232,'Emission Factor Methodology'!$A$25:$I$25,0),0)),0)</f>
        <v>0.030000000000000027</v>
      </c>
      <c r="I232" s="43">
        <f t="shared" si="11"/>
        <v>0.057374771118672396</v>
      </c>
    </row>
    <row r="233" spans="1:9" ht="15">
      <c r="A233" s="3">
        <f t="shared" si="9"/>
        <v>15230</v>
      </c>
      <c r="B233" s="5" t="s">
        <v>597</v>
      </c>
      <c r="C233" s="85" t="s">
        <v>15</v>
      </c>
      <c r="D233" s="85" t="s">
        <v>5</v>
      </c>
      <c r="E233" s="84">
        <f t="shared" si="10"/>
        <v>8760</v>
      </c>
      <c r="F233" s="44">
        <f>HLOOKUP(D233,'Emission Factor Methodology'!$B$6:$I$7,2,0)</f>
        <v>0.05597975560889859</v>
      </c>
      <c r="G233" s="43">
        <f>IFERROR(VLOOKUP(C233,'Emission Factor Methodology'!$A$11:$I$21,MATCH(D233,'Emission Factor Methodology'!$A$11:$I$11,0),0),0)</f>
        <v>0.0038999999999999998</v>
      </c>
      <c r="H233" s="44">
        <f>IFERROR((1-VLOOKUP(C233,'Emission Factor Methodology'!$A$25:$I$34,MATCH(D233,'Emission Factor Methodology'!$A$25:$I$25,0),0)),0)</f>
        <v>0.030000000000000027</v>
      </c>
      <c r="I233" s="43">
        <f t="shared" si="11"/>
        <v>0.057374771118672396</v>
      </c>
    </row>
    <row r="234" spans="1:9" ht="15">
      <c r="A234" s="3">
        <f t="shared" si="9"/>
        <v>15231</v>
      </c>
      <c r="B234" s="5" t="s">
        <v>597</v>
      </c>
      <c r="C234" s="85" t="s">
        <v>15</v>
      </c>
      <c r="D234" s="85" t="s">
        <v>5</v>
      </c>
      <c r="E234" s="84">
        <f t="shared" si="10"/>
        <v>8760</v>
      </c>
      <c r="F234" s="44">
        <f>HLOOKUP(D234,'Emission Factor Methodology'!$B$6:$I$7,2,0)</f>
        <v>0.05597975560889859</v>
      </c>
      <c r="G234" s="43">
        <f>IFERROR(VLOOKUP(C234,'Emission Factor Methodology'!$A$11:$I$21,MATCH(D234,'Emission Factor Methodology'!$A$11:$I$11,0),0),0)</f>
        <v>0.0038999999999999998</v>
      </c>
      <c r="H234" s="44">
        <f>IFERROR((1-VLOOKUP(C234,'Emission Factor Methodology'!$A$25:$I$34,MATCH(D234,'Emission Factor Methodology'!$A$25:$I$25,0),0)),0)</f>
        <v>0.030000000000000027</v>
      </c>
      <c r="I234" s="43">
        <f t="shared" si="11"/>
        <v>0.057374771118672396</v>
      </c>
    </row>
    <row r="235" spans="1:9" ht="15">
      <c r="A235" s="3">
        <f t="shared" si="9"/>
        <v>15232</v>
      </c>
      <c r="B235" s="5" t="s">
        <v>597</v>
      </c>
      <c r="C235" s="85" t="s">
        <v>15</v>
      </c>
      <c r="D235" s="85" t="s">
        <v>5</v>
      </c>
      <c r="E235" s="84">
        <f t="shared" si="10"/>
        <v>8760</v>
      </c>
      <c r="F235" s="44">
        <f>HLOOKUP(D235,'Emission Factor Methodology'!$B$6:$I$7,2,0)</f>
        <v>0.05597975560889859</v>
      </c>
      <c r="G235" s="43">
        <f>IFERROR(VLOOKUP(C235,'Emission Factor Methodology'!$A$11:$I$21,MATCH(D235,'Emission Factor Methodology'!$A$11:$I$11,0),0),0)</f>
        <v>0.0038999999999999998</v>
      </c>
      <c r="H235" s="44">
        <f>IFERROR((1-VLOOKUP(C235,'Emission Factor Methodology'!$A$25:$I$34,MATCH(D235,'Emission Factor Methodology'!$A$25:$I$25,0),0)),0)</f>
        <v>0.030000000000000027</v>
      </c>
      <c r="I235" s="43">
        <f t="shared" si="11"/>
        <v>0.057374771118672396</v>
      </c>
    </row>
    <row r="236" spans="1:9" ht="15">
      <c r="A236" s="3">
        <f t="shared" si="9"/>
        <v>15233</v>
      </c>
      <c r="B236" s="5" t="s">
        <v>609</v>
      </c>
      <c r="C236" s="85" t="s">
        <v>15</v>
      </c>
      <c r="D236" s="85" t="s">
        <v>5</v>
      </c>
      <c r="E236" s="84">
        <f t="shared" si="10"/>
        <v>8760</v>
      </c>
      <c r="F236" s="44">
        <f>HLOOKUP(D236,'Emission Factor Methodology'!$B$6:$I$7,2,0)</f>
        <v>0.05597975560889859</v>
      </c>
      <c r="G236" s="43">
        <f>IFERROR(VLOOKUP(C236,'Emission Factor Methodology'!$A$11:$I$21,MATCH(D236,'Emission Factor Methodology'!$A$11:$I$11,0),0),0)</f>
        <v>0.0038999999999999998</v>
      </c>
      <c r="H236" s="44">
        <f>IFERROR((1-VLOOKUP(C236,'Emission Factor Methodology'!$A$25:$I$34,MATCH(D236,'Emission Factor Methodology'!$A$25:$I$25,0),0)),0)</f>
        <v>0.030000000000000027</v>
      </c>
      <c r="I236" s="43">
        <f t="shared" si="11"/>
        <v>0.057374771118672396</v>
      </c>
    </row>
    <row r="237" spans="1:9" ht="15">
      <c r="A237" s="3">
        <f t="shared" si="9"/>
        <v>15234</v>
      </c>
      <c r="B237" s="5" t="s">
        <v>597</v>
      </c>
      <c r="C237" s="85" t="s">
        <v>15</v>
      </c>
      <c r="D237" s="85" t="s">
        <v>5</v>
      </c>
      <c r="E237" s="84">
        <f t="shared" si="10"/>
        <v>8760</v>
      </c>
      <c r="F237" s="44">
        <f>HLOOKUP(D237,'Emission Factor Methodology'!$B$6:$I$7,2,0)</f>
        <v>0.05597975560889859</v>
      </c>
      <c r="G237" s="43">
        <f>IFERROR(VLOOKUP(C237,'Emission Factor Methodology'!$A$11:$I$21,MATCH(D237,'Emission Factor Methodology'!$A$11:$I$11,0),0),0)</f>
        <v>0.0038999999999999998</v>
      </c>
      <c r="H237" s="44">
        <f>IFERROR((1-VLOOKUP(C237,'Emission Factor Methodology'!$A$25:$I$34,MATCH(D237,'Emission Factor Methodology'!$A$25:$I$25,0),0)),0)</f>
        <v>0.030000000000000027</v>
      </c>
      <c r="I237" s="43">
        <f t="shared" si="11"/>
        <v>0.057374771118672396</v>
      </c>
    </row>
    <row r="238" spans="1:9" ht="15">
      <c r="A238" s="3">
        <f t="shared" si="9"/>
        <v>15235</v>
      </c>
      <c r="B238" s="5" t="s">
        <v>597</v>
      </c>
      <c r="C238" s="85" t="s">
        <v>15</v>
      </c>
      <c r="D238" s="85" t="s">
        <v>5</v>
      </c>
      <c r="E238" s="84">
        <f t="shared" si="10"/>
        <v>8760</v>
      </c>
      <c r="F238" s="44">
        <f>HLOOKUP(D238,'Emission Factor Methodology'!$B$6:$I$7,2,0)</f>
        <v>0.05597975560889859</v>
      </c>
      <c r="G238" s="43">
        <f>IFERROR(VLOOKUP(C238,'Emission Factor Methodology'!$A$11:$I$21,MATCH(D238,'Emission Factor Methodology'!$A$11:$I$11,0),0),0)</f>
        <v>0.0038999999999999998</v>
      </c>
      <c r="H238" s="44">
        <f>IFERROR((1-VLOOKUP(C238,'Emission Factor Methodology'!$A$25:$I$34,MATCH(D238,'Emission Factor Methodology'!$A$25:$I$25,0),0)),0)</f>
        <v>0.030000000000000027</v>
      </c>
      <c r="I238" s="43">
        <f t="shared" si="11"/>
        <v>0.057374771118672396</v>
      </c>
    </row>
    <row r="239" spans="1:9" ht="15">
      <c r="A239" s="3">
        <f t="shared" si="9"/>
        <v>15236</v>
      </c>
      <c r="B239" s="5" t="s">
        <v>597</v>
      </c>
      <c r="C239" s="85" t="s">
        <v>15</v>
      </c>
      <c r="D239" s="85" t="s">
        <v>5</v>
      </c>
      <c r="E239" s="84">
        <f t="shared" si="10"/>
        <v>8760</v>
      </c>
      <c r="F239" s="44">
        <f>HLOOKUP(D239,'Emission Factor Methodology'!$B$6:$I$7,2,0)</f>
        <v>0.05597975560889859</v>
      </c>
      <c r="G239" s="43">
        <f>IFERROR(VLOOKUP(C239,'Emission Factor Methodology'!$A$11:$I$21,MATCH(D239,'Emission Factor Methodology'!$A$11:$I$11,0),0),0)</f>
        <v>0.0038999999999999998</v>
      </c>
      <c r="H239" s="44">
        <f>IFERROR((1-VLOOKUP(C239,'Emission Factor Methodology'!$A$25:$I$34,MATCH(D239,'Emission Factor Methodology'!$A$25:$I$25,0),0)),0)</f>
        <v>0.030000000000000027</v>
      </c>
      <c r="I239" s="43">
        <f t="shared" si="11"/>
        <v>0.057374771118672396</v>
      </c>
    </row>
    <row r="240" spans="1:9" ht="15">
      <c r="A240" s="3">
        <f t="shared" si="9"/>
        <v>15237</v>
      </c>
      <c r="B240" s="5" t="s">
        <v>597</v>
      </c>
      <c r="C240" s="85" t="s">
        <v>15</v>
      </c>
      <c r="D240" s="85" t="s">
        <v>5</v>
      </c>
      <c r="E240" s="84">
        <f t="shared" si="10"/>
        <v>8760</v>
      </c>
      <c r="F240" s="44">
        <f>HLOOKUP(D240,'Emission Factor Methodology'!$B$6:$I$7,2,0)</f>
        <v>0.05597975560889859</v>
      </c>
      <c r="G240" s="43">
        <f>IFERROR(VLOOKUP(C240,'Emission Factor Methodology'!$A$11:$I$21,MATCH(D240,'Emission Factor Methodology'!$A$11:$I$11,0),0),0)</f>
        <v>0.0038999999999999998</v>
      </c>
      <c r="H240" s="44">
        <f>IFERROR((1-VLOOKUP(C240,'Emission Factor Methodology'!$A$25:$I$34,MATCH(D240,'Emission Factor Methodology'!$A$25:$I$25,0),0)),0)</f>
        <v>0.030000000000000027</v>
      </c>
      <c r="I240" s="43">
        <f t="shared" si="11"/>
        <v>0.057374771118672396</v>
      </c>
    </row>
    <row r="241" spans="1:9" ht="15">
      <c r="A241" s="3">
        <f t="shared" si="9"/>
        <v>15238</v>
      </c>
      <c r="B241" s="5" t="s">
        <v>597</v>
      </c>
      <c r="C241" s="85" t="s">
        <v>15</v>
      </c>
      <c r="D241" s="85" t="s">
        <v>5</v>
      </c>
      <c r="E241" s="84">
        <f t="shared" si="10"/>
        <v>8760</v>
      </c>
      <c r="F241" s="44">
        <f>HLOOKUP(D241,'Emission Factor Methodology'!$B$6:$I$7,2,0)</f>
        <v>0.05597975560889859</v>
      </c>
      <c r="G241" s="43">
        <f>IFERROR(VLOOKUP(C241,'Emission Factor Methodology'!$A$11:$I$21,MATCH(D241,'Emission Factor Methodology'!$A$11:$I$11,0),0),0)</f>
        <v>0.0038999999999999998</v>
      </c>
      <c r="H241" s="44">
        <f>IFERROR((1-VLOOKUP(C241,'Emission Factor Methodology'!$A$25:$I$34,MATCH(D241,'Emission Factor Methodology'!$A$25:$I$25,0),0)),0)</f>
        <v>0.030000000000000027</v>
      </c>
      <c r="I241" s="43">
        <f t="shared" si="11"/>
        <v>0.057374771118672396</v>
      </c>
    </row>
    <row r="242" spans="1:9" ht="15">
      <c r="A242" s="3">
        <f t="shared" si="9"/>
        <v>15239</v>
      </c>
      <c r="B242" s="5" t="s">
        <v>597</v>
      </c>
      <c r="C242" s="85" t="s">
        <v>15</v>
      </c>
      <c r="D242" s="85" t="s">
        <v>5</v>
      </c>
      <c r="E242" s="84">
        <f t="shared" si="10"/>
        <v>8760</v>
      </c>
      <c r="F242" s="44">
        <f>HLOOKUP(D242,'Emission Factor Methodology'!$B$6:$I$7,2,0)</f>
        <v>0.05597975560889859</v>
      </c>
      <c r="G242" s="43">
        <f>IFERROR(VLOOKUP(C242,'Emission Factor Methodology'!$A$11:$I$21,MATCH(D242,'Emission Factor Methodology'!$A$11:$I$11,0),0),0)</f>
        <v>0.0038999999999999998</v>
      </c>
      <c r="H242" s="44">
        <f>IFERROR((1-VLOOKUP(C242,'Emission Factor Methodology'!$A$25:$I$34,MATCH(D242,'Emission Factor Methodology'!$A$25:$I$25,0),0)),0)</f>
        <v>0.030000000000000027</v>
      </c>
      <c r="I242" s="43">
        <f t="shared" si="11"/>
        <v>0.057374771118672396</v>
      </c>
    </row>
    <row r="243" spans="1:9" ht="15">
      <c r="A243" s="3">
        <f t="shared" si="9"/>
        <v>15240</v>
      </c>
      <c r="B243" s="5" t="s">
        <v>597</v>
      </c>
      <c r="C243" s="85" t="s">
        <v>15</v>
      </c>
      <c r="D243" s="85" t="s">
        <v>5</v>
      </c>
      <c r="E243" s="84">
        <f t="shared" si="10"/>
        <v>8760</v>
      </c>
      <c r="F243" s="44">
        <f>HLOOKUP(D243,'Emission Factor Methodology'!$B$6:$I$7,2,0)</f>
        <v>0.05597975560889859</v>
      </c>
      <c r="G243" s="43">
        <f>IFERROR(VLOOKUP(C243,'Emission Factor Methodology'!$A$11:$I$21,MATCH(D243,'Emission Factor Methodology'!$A$11:$I$11,0),0),0)</f>
        <v>0.0038999999999999998</v>
      </c>
      <c r="H243" s="44">
        <f>IFERROR((1-VLOOKUP(C243,'Emission Factor Methodology'!$A$25:$I$34,MATCH(D243,'Emission Factor Methodology'!$A$25:$I$25,0),0)),0)</f>
        <v>0.030000000000000027</v>
      </c>
      <c r="I243" s="43">
        <f t="shared" si="11"/>
        <v>0.057374771118672396</v>
      </c>
    </row>
    <row r="244" spans="1:9" ht="15">
      <c r="A244" s="3">
        <f t="shared" si="9"/>
        <v>15241</v>
      </c>
      <c r="B244" s="5" t="s">
        <v>597</v>
      </c>
      <c r="C244" s="85" t="s">
        <v>15</v>
      </c>
      <c r="D244" s="85" t="s">
        <v>5</v>
      </c>
      <c r="E244" s="84">
        <f t="shared" si="10"/>
        <v>8760</v>
      </c>
      <c r="F244" s="44">
        <f>HLOOKUP(D244,'Emission Factor Methodology'!$B$6:$I$7,2,0)</f>
        <v>0.05597975560889859</v>
      </c>
      <c r="G244" s="43">
        <f>IFERROR(VLOOKUP(C244,'Emission Factor Methodology'!$A$11:$I$21,MATCH(D244,'Emission Factor Methodology'!$A$11:$I$11,0),0),0)</f>
        <v>0.0038999999999999998</v>
      </c>
      <c r="H244" s="44">
        <f>IFERROR((1-VLOOKUP(C244,'Emission Factor Methodology'!$A$25:$I$34,MATCH(D244,'Emission Factor Methodology'!$A$25:$I$25,0),0)),0)</f>
        <v>0.030000000000000027</v>
      </c>
      <c r="I244" s="43">
        <f t="shared" si="11"/>
        <v>0.057374771118672396</v>
      </c>
    </row>
    <row r="245" spans="1:9" ht="15">
      <c r="A245" s="3">
        <f t="shared" si="9"/>
        <v>15242</v>
      </c>
      <c r="B245" s="5" t="s">
        <v>610</v>
      </c>
      <c r="C245" s="85" t="s">
        <v>15</v>
      </c>
      <c r="D245" s="85" t="s">
        <v>5</v>
      </c>
      <c r="E245" s="84">
        <f t="shared" si="10"/>
        <v>8760</v>
      </c>
      <c r="F245" s="44">
        <f>HLOOKUP(D245,'Emission Factor Methodology'!$B$6:$I$7,2,0)</f>
        <v>0.05597975560889859</v>
      </c>
      <c r="G245" s="43">
        <f>IFERROR(VLOOKUP(C245,'Emission Factor Methodology'!$A$11:$I$21,MATCH(D245,'Emission Factor Methodology'!$A$11:$I$11,0),0),0)</f>
        <v>0.0038999999999999998</v>
      </c>
      <c r="H245" s="44">
        <f>IFERROR((1-VLOOKUP(C245,'Emission Factor Methodology'!$A$25:$I$34,MATCH(D245,'Emission Factor Methodology'!$A$25:$I$25,0),0)),0)</f>
        <v>0.030000000000000027</v>
      </c>
      <c r="I245" s="43">
        <f t="shared" si="11"/>
        <v>0.057374771118672396</v>
      </c>
    </row>
    <row r="246" spans="1:9" ht="15">
      <c r="A246" s="3">
        <f t="shared" si="9"/>
        <v>15243</v>
      </c>
      <c r="B246" s="5" t="s">
        <v>102</v>
      </c>
      <c r="C246" s="85" t="s">
        <v>15</v>
      </c>
      <c r="D246" s="85" t="s">
        <v>4</v>
      </c>
      <c r="E246" s="84">
        <f t="shared" si="10"/>
        <v>8760</v>
      </c>
      <c r="F246" s="44">
        <f>HLOOKUP(D246,'Emission Factor Methodology'!$B$6:$I$7,2,0)</f>
        <v>0.02</v>
      </c>
      <c r="G246" s="43">
        <f>IFERROR(VLOOKUP(C246,'Emission Factor Methodology'!$A$11:$I$21,MATCH(D246,'Emission Factor Methodology'!$A$11:$I$11,0),0),0)</f>
        <v>0.00050000000000000001</v>
      </c>
      <c r="H246" s="44">
        <f>IFERROR((1-VLOOKUP(C246,'Emission Factor Methodology'!$A$25:$I$34,MATCH(D246,'Emission Factor Methodology'!$A$25:$I$25,0),0)),0)</f>
        <v>0.030000000000000027</v>
      </c>
      <c r="I246" s="43">
        <f t="shared" si="11"/>
        <v>0.0026280000000000027</v>
      </c>
    </row>
    <row r="248" spans="1:9" ht="30.75" customHeight="1">
      <c r="A248" s="133" t="s">
        <v>611</v>
      </c>
      <c r="B248" s="133"/>
      <c r="C248" s="133"/>
      <c r="D248" s="133"/>
      <c r="E248" s="133"/>
      <c r="F248" s="133"/>
      <c r="G248" s="133"/>
      <c r="H248" s="133"/>
      <c r="I248" s="133"/>
    </row>
  </sheetData>
  <autoFilter ref="A3:I246"/>
  <mergeCells count="1">
    <mergeCell ref="A248:I248"/>
  </mergeCells>
  <pageMargins left="0.7" right="0.7" top="0.75" bottom="0.75" header="0.3" footer="0.3"/>
  <pageSetup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4483A2-B6F3-4919-9F27-FF609E6C87C3}">
  <dimension ref="A1:I118"/>
  <sheetViews>
    <sheetView workbookViewId="0" topLeftCell="A1">
      <selection pane="topLeft" activeCell="B2" sqref="B2"/>
    </sheetView>
  </sheetViews>
  <sheetFormatPr defaultColWidth="10.2842857142857" defaultRowHeight="15"/>
  <cols>
    <col min="1" max="1" width="10.7142857142857" style="5" customWidth="1"/>
    <col min="2" max="2" width="58.4285714285714" style="5" customWidth="1"/>
    <col min="3" max="4" width="23.5714285714286" style="96" customWidth="1"/>
    <col min="5" max="5" width="10.7142857142857" style="29" customWidth="1"/>
    <col min="6" max="6" width="10.7142857142857" style="97" customWidth="1"/>
    <col min="7" max="7" width="10.7142857142857" style="5" customWidth="1"/>
    <col min="8" max="8" width="10.7142857142857" style="74" customWidth="1"/>
    <col min="9" max="9" width="10.7142857142857" style="5" customWidth="1"/>
    <col min="10" max="16384" width="10.2857142857143" style="5"/>
  </cols>
  <sheetData>
    <row r="1" spans="1:4" ht="18.75">
      <c r="A1" s="59" t="str">
        <f>'List of Zones'!B28</f>
        <v>Zone 16</v>
      </c>
      <c r="B1" s="60" t="str">
        <f>'List of Zones'!C28</f>
        <v>Blacksheet Regrind Transfer System</v>
      </c>
      <c r="C1" s="61"/>
      <c r="D1" s="61"/>
    </row>
    <row r="2" spans="1:9" ht="15.75" customHeight="1">
      <c r="A2" s="62"/>
      <c r="G2" s="33" t="s">
        <v>38</v>
      </c>
      <c r="H2" s="76"/>
      <c r="I2" s="34">
        <f>SUM(I4:I1001)</f>
        <v>0.0020432649109217663</v>
      </c>
    </row>
    <row r="3" spans="1:9" ht="45">
      <c r="A3" s="36" t="s">
        <v>39</v>
      </c>
      <c r="B3" s="36" t="s">
        <v>40</v>
      </c>
      <c r="C3" s="37" t="s">
        <v>41</v>
      </c>
      <c r="D3" s="37" t="s">
        <v>42</v>
      </c>
      <c r="E3" s="38" t="s">
        <v>43</v>
      </c>
      <c r="F3" s="98" t="s">
        <v>44</v>
      </c>
      <c r="G3" s="38" t="s">
        <v>45</v>
      </c>
      <c r="H3" s="38" t="s">
        <v>46</v>
      </c>
      <c r="I3" s="87" t="s">
        <v>47</v>
      </c>
    </row>
    <row r="4" spans="1:9" ht="15">
      <c r="A4" s="3">
        <v>16001</v>
      </c>
      <c r="B4" s="48" t="s">
        <v>612</v>
      </c>
      <c r="C4" s="67" t="s">
        <v>14</v>
      </c>
      <c r="D4" s="96" t="s">
        <v>407</v>
      </c>
      <c r="E4" s="84">
        <f>24*365</f>
        <v>8760</v>
      </c>
      <c r="F4" s="100">
        <f>HLOOKUP(D4,'Emission Factor Methodology'!$B$6:$I$7,2,0)</f>
        <v>4.5308744960177957E-05</v>
      </c>
      <c r="G4" s="43">
        <f>IFERROR(VLOOKUP(C4,'Emission Factor Methodology'!$A$11:$I$21,MATCH(D4,'Emission Factor Methodology'!$A$11:$I$11,0),0),0)</f>
        <v>0</v>
      </c>
      <c r="H4" s="44">
        <f>IFERROR((1-VLOOKUP(C4,'Emission Factor Methodology'!$A$25:$I$34,MATCH(D4,'Emission Factor Methodology'!$A$25:$I$25,0),0)),0)</f>
        <v>0</v>
      </c>
      <c r="I4" s="43">
        <f>E4*F4*G4*H4</f>
        <v>0</v>
      </c>
    </row>
    <row r="5" spans="1:9" ht="15">
      <c r="A5" s="3">
        <f t="shared" si="0" ref="A5:A48">A4+1</f>
        <v>16002</v>
      </c>
      <c r="B5" s="5" t="s">
        <v>613</v>
      </c>
      <c r="C5" s="96" t="s">
        <v>15</v>
      </c>
      <c r="D5" s="96" t="s">
        <v>407</v>
      </c>
      <c r="E5" s="84">
        <f t="shared" si="1" ref="E5:E50">24*365</f>
        <v>8760</v>
      </c>
      <c r="F5" s="100">
        <f>HLOOKUP(D5,'Emission Factor Methodology'!$B$6:$I$7,2,0)</f>
        <v>4.5308744960177957E-05</v>
      </c>
      <c r="G5" s="43">
        <f>IFERROR(VLOOKUP(C5,'Emission Factor Methodology'!$A$11:$I$21,MATCH(D5,'Emission Factor Methodology'!$A$11:$I$11,0),0),0)</f>
        <v>0.0038999999999999998</v>
      </c>
      <c r="H5" s="44">
        <f>IFERROR((1-VLOOKUP(C5,'Emission Factor Methodology'!$A$25:$I$34,MATCH(D5,'Emission Factor Methodology'!$A$25:$I$25,0),0)),0)</f>
        <v>0.030000000000000027</v>
      </c>
      <c r="I5" s="43">
        <f t="shared" si="2" ref="I5:I50">E5*F5*G5*H5</f>
        <v>4.6437838884585626E-05</v>
      </c>
    </row>
    <row r="6" spans="1:9" ht="15">
      <c r="A6" s="3">
        <f t="shared" si="0"/>
        <v>16003</v>
      </c>
      <c r="B6" s="5" t="s">
        <v>614</v>
      </c>
      <c r="C6" s="96" t="s">
        <v>15</v>
      </c>
      <c r="D6" s="96" t="s">
        <v>407</v>
      </c>
      <c r="E6" s="84">
        <f t="shared" si="1"/>
        <v>8760</v>
      </c>
      <c r="F6" s="100">
        <f>HLOOKUP(D6,'Emission Factor Methodology'!$B$6:$I$7,2,0)</f>
        <v>4.5308744960177957E-05</v>
      </c>
      <c r="G6" s="43">
        <f>IFERROR(VLOOKUP(C6,'Emission Factor Methodology'!$A$11:$I$21,MATCH(D6,'Emission Factor Methodology'!$A$11:$I$11,0),0),0)</f>
        <v>0.0038999999999999998</v>
      </c>
      <c r="H6" s="44">
        <f>IFERROR((1-VLOOKUP(C6,'Emission Factor Methodology'!$A$25:$I$34,MATCH(D6,'Emission Factor Methodology'!$A$25:$I$25,0),0)),0)</f>
        <v>0.030000000000000027</v>
      </c>
      <c r="I6" s="43">
        <f t="shared" si="2"/>
        <v>4.6437838884585626E-05</v>
      </c>
    </row>
    <row r="7" spans="1:9" ht="15">
      <c r="A7" s="3">
        <f t="shared" si="0"/>
        <v>16004</v>
      </c>
      <c r="B7" s="5" t="s">
        <v>615</v>
      </c>
      <c r="C7" s="96" t="s">
        <v>15</v>
      </c>
      <c r="D7" s="96" t="s">
        <v>407</v>
      </c>
      <c r="E7" s="84">
        <f t="shared" si="1"/>
        <v>8760</v>
      </c>
      <c r="F7" s="100">
        <f>HLOOKUP(D7,'Emission Factor Methodology'!$B$6:$I$7,2,0)</f>
        <v>4.5308744960177957E-05</v>
      </c>
      <c r="G7" s="43">
        <f>IFERROR(VLOOKUP(C7,'Emission Factor Methodology'!$A$11:$I$21,MATCH(D7,'Emission Factor Methodology'!$A$11:$I$11,0),0),0)</f>
        <v>0.0038999999999999998</v>
      </c>
      <c r="H7" s="44">
        <f>IFERROR((1-VLOOKUP(C7,'Emission Factor Methodology'!$A$25:$I$34,MATCH(D7,'Emission Factor Methodology'!$A$25:$I$25,0),0)),0)</f>
        <v>0.030000000000000027</v>
      </c>
      <c r="I7" s="43">
        <f t="shared" si="2"/>
        <v>4.6437838884585626E-05</v>
      </c>
    </row>
    <row r="8" spans="1:9" ht="15">
      <c r="A8" s="3">
        <f t="shared" si="0"/>
        <v>16005</v>
      </c>
      <c r="B8" s="5" t="s">
        <v>616</v>
      </c>
      <c r="C8" s="96" t="s">
        <v>15</v>
      </c>
      <c r="D8" s="96" t="s">
        <v>407</v>
      </c>
      <c r="E8" s="84">
        <f t="shared" si="1"/>
        <v>8760</v>
      </c>
      <c r="F8" s="100">
        <f>HLOOKUP(D8,'Emission Factor Methodology'!$B$6:$I$7,2,0)</f>
        <v>4.5308744960177957E-05</v>
      </c>
      <c r="G8" s="43">
        <f>IFERROR(VLOOKUP(C8,'Emission Factor Methodology'!$A$11:$I$21,MATCH(D8,'Emission Factor Methodology'!$A$11:$I$11,0),0),0)</f>
        <v>0.0038999999999999998</v>
      </c>
      <c r="H8" s="44">
        <f>IFERROR((1-VLOOKUP(C8,'Emission Factor Methodology'!$A$25:$I$34,MATCH(D8,'Emission Factor Methodology'!$A$25:$I$25,0),0)),0)</f>
        <v>0.030000000000000027</v>
      </c>
      <c r="I8" s="43">
        <f t="shared" si="2"/>
        <v>4.6437838884585626E-05</v>
      </c>
    </row>
    <row r="9" spans="1:9" ht="15">
      <c r="A9" s="3">
        <f t="shared" si="0"/>
        <v>16006</v>
      </c>
      <c r="B9" s="5" t="s">
        <v>617</v>
      </c>
      <c r="C9" s="96" t="s">
        <v>15</v>
      </c>
      <c r="D9" s="96" t="s">
        <v>407</v>
      </c>
      <c r="E9" s="84">
        <f t="shared" si="1"/>
        <v>8760</v>
      </c>
      <c r="F9" s="100">
        <f>HLOOKUP(D9,'Emission Factor Methodology'!$B$6:$I$7,2,0)</f>
        <v>4.5308744960177957E-05</v>
      </c>
      <c r="G9" s="43">
        <f>IFERROR(VLOOKUP(C9,'Emission Factor Methodology'!$A$11:$I$21,MATCH(D9,'Emission Factor Methodology'!$A$11:$I$11,0),0),0)</f>
        <v>0.0038999999999999998</v>
      </c>
      <c r="H9" s="44">
        <f>IFERROR((1-VLOOKUP(C9,'Emission Factor Methodology'!$A$25:$I$34,MATCH(D9,'Emission Factor Methodology'!$A$25:$I$25,0),0)),0)</f>
        <v>0.030000000000000027</v>
      </c>
      <c r="I9" s="43">
        <f t="shared" si="2"/>
        <v>4.6437838884585626E-05</v>
      </c>
    </row>
    <row r="10" spans="1:9" ht="15">
      <c r="A10" s="3">
        <f t="shared" si="0"/>
        <v>16007</v>
      </c>
      <c r="B10" s="5" t="s">
        <v>618</v>
      </c>
      <c r="C10" s="96" t="s">
        <v>15</v>
      </c>
      <c r="D10" s="96" t="s">
        <v>407</v>
      </c>
      <c r="E10" s="84">
        <f t="shared" si="1"/>
        <v>8760</v>
      </c>
      <c r="F10" s="100">
        <f>HLOOKUP(D10,'Emission Factor Methodology'!$B$6:$I$7,2,0)</f>
        <v>4.5308744960177957E-05</v>
      </c>
      <c r="G10" s="43">
        <f>IFERROR(VLOOKUP(C10,'Emission Factor Methodology'!$A$11:$I$21,MATCH(D10,'Emission Factor Methodology'!$A$11:$I$11,0),0),0)</f>
        <v>0.0038999999999999998</v>
      </c>
      <c r="H10" s="44">
        <f>IFERROR((1-VLOOKUP(C10,'Emission Factor Methodology'!$A$25:$I$34,MATCH(D10,'Emission Factor Methodology'!$A$25:$I$25,0),0)),0)</f>
        <v>0.030000000000000027</v>
      </c>
      <c r="I10" s="43">
        <f t="shared" si="2"/>
        <v>4.6437838884585626E-05</v>
      </c>
    </row>
    <row r="11" spans="1:9" ht="15">
      <c r="A11" s="3">
        <f t="shared" si="0"/>
        <v>16008</v>
      </c>
      <c r="B11" s="5" t="s">
        <v>618</v>
      </c>
      <c r="C11" s="96" t="s">
        <v>15</v>
      </c>
      <c r="D11" s="96" t="s">
        <v>407</v>
      </c>
      <c r="E11" s="84">
        <f t="shared" si="1"/>
        <v>8760</v>
      </c>
      <c r="F11" s="100">
        <f>HLOOKUP(D11,'Emission Factor Methodology'!$B$6:$I$7,2,0)</f>
        <v>4.5308744960177957E-05</v>
      </c>
      <c r="G11" s="43">
        <f>IFERROR(VLOOKUP(C11,'Emission Factor Methodology'!$A$11:$I$21,MATCH(D11,'Emission Factor Methodology'!$A$11:$I$11,0),0),0)</f>
        <v>0.0038999999999999998</v>
      </c>
      <c r="H11" s="44">
        <f>IFERROR((1-VLOOKUP(C11,'Emission Factor Methodology'!$A$25:$I$34,MATCH(D11,'Emission Factor Methodology'!$A$25:$I$25,0),0)),0)</f>
        <v>0.030000000000000027</v>
      </c>
      <c r="I11" s="43">
        <f t="shared" si="2"/>
        <v>4.6437838884585626E-05</v>
      </c>
    </row>
    <row r="12" spans="1:9" ht="15">
      <c r="A12" s="3">
        <f t="shared" si="0"/>
        <v>16009</v>
      </c>
      <c r="B12" s="5" t="s">
        <v>619</v>
      </c>
      <c r="C12" s="96" t="s">
        <v>15</v>
      </c>
      <c r="D12" s="96" t="s">
        <v>407</v>
      </c>
      <c r="E12" s="84">
        <f t="shared" si="1"/>
        <v>8760</v>
      </c>
      <c r="F12" s="100">
        <f>HLOOKUP(D12,'Emission Factor Methodology'!$B$6:$I$7,2,0)</f>
        <v>4.5308744960177957E-05</v>
      </c>
      <c r="G12" s="43">
        <f>IFERROR(VLOOKUP(C12,'Emission Factor Methodology'!$A$11:$I$21,MATCH(D12,'Emission Factor Methodology'!$A$11:$I$11,0),0),0)</f>
        <v>0.0038999999999999998</v>
      </c>
      <c r="H12" s="44">
        <f>IFERROR((1-VLOOKUP(C12,'Emission Factor Methodology'!$A$25:$I$34,MATCH(D12,'Emission Factor Methodology'!$A$25:$I$25,0),0)),0)</f>
        <v>0.030000000000000027</v>
      </c>
      <c r="I12" s="43">
        <f t="shared" si="2"/>
        <v>4.6437838884585626E-05</v>
      </c>
    </row>
    <row r="13" spans="1:9" ht="15">
      <c r="A13" s="3">
        <f t="shared" si="0"/>
        <v>16010</v>
      </c>
      <c r="B13" s="5" t="s">
        <v>614</v>
      </c>
      <c r="C13" s="96" t="s">
        <v>15</v>
      </c>
      <c r="D13" s="96" t="s">
        <v>407</v>
      </c>
      <c r="E13" s="84">
        <f t="shared" si="1"/>
        <v>8760</v>
      </c>
      <c r="F13" s="100">
        <f>HLOOKUP(D13,'Emission Factor Methodology'!$B$6:$I$7,2,0)</f>
        <v>4.5308744960177957E-05</v>
      </c>
      <c r="G13" s="43">
        <f>IFERROR(VLOOKUP(C13,'Emission Factor Methodology'!$A$11:$I$21,MATCH(D13,'Emission Factor Methodology'!$A$11:$I$11,0),0),0)</f>
        <v>0.0038999999999999998</v>
      </c>
      <c r="H13" s="44">
        <f>IFERROR((1-VLOOKUP(C13,'Emission Factor Methodology'!$A$25:$I$34,MATCH(D13,'Emission Factor Methodology'!$A$25:$I$25,0),0)),0)</f>
        <v>0.030000000000000027</v>
      </c>
      <c r="I13" s="43">
        <f t="shared" si="2"/>
        <v>4.6437838884585626E-05</v>
      </c>
    </row>
    <row r="14" spans="1:9" ht="15">
      <c r="A14" s="3">
        <f t="shared" si="0"/>
        <v>16011</v>
      </c>
      <c r="B14" s="5" t="s">
        <v>620</v>
      </c>
      <c r="C14" s="96" t="s">
        <v>15</v>
      </c>
      <c r="D14" s="96" t="s">
        <v>407</v>
      </c>
      <c r="E14" s="84">
        <f t="shared" si="1"/>
        <v>8760</v>
      </c>
      <c r="F14" s="100">
        <f>HLOOKUP(D14,'Emission Factor Methodology'!$B$6:$I$7,2,0)</f>
        <v>4.5308744960177957E-05</v>
      </c>
      <c r="G14" s="43">
        <f>IFERROR(VLOOKUP(C14,'Emission Factor Methodology'!$A$11:$I$21,MATCH(D14,'Emission Factor Methodology'!$A$11:$I$11,0),0),0)</f>
        <v>0.0038999999999999998</v>
      </c>
      <c r="H14" s="44">
        <f>IFERROR((1-VLOOKUP(C14,'Emission Factor Methodology'!$A$25:$I$34,MATCH(D14,'Emission Factor Methodology'!$A$25:$I$25,0),0)),0)</f>
        <v>0.030000000000000027</v>
      </c>
      <c r="I14" s="43">
        <f t="shared" si="2"/>
        <v>4.6437838884585626E-05</v>
      </c>
    </row>
    <row r="15" spans="1:9" ht="15">
      <c r="A15" s="3">
        <f t="shared" si="0"/>
        <v>16012</v>
      </c>
      <c r="B15" s="5" t="s">
        <v>619</v>
      </c>
      <c r="C15" s="96" t="s">
        <v>15</v>
      </c>
      <c r="D15" s="96" t="s">
        <v>407</v>
      </c>
      <c r="E15" s="84">
        <f t="shared" si="1"/>
        <v>8760</v>
      </c>
      <c r="F15" s="100">
        <f>HLOOKUP(D15,'Emission Factor Methodology'!$B$6:$I$7,2,0)</f>
        <v>4.5308744960177957E-05</v>
      </c>
      <c r="G15" s="43">
        <f>IFERROR(VLOOKUP(C15,'Emission Factor Methodology'!$A$11:$I$21,MATCH(D15,'Emission Factor Methodology'!$A$11:$I$11,0),0),0)</f>
        <v>0.0038999999999999998</v>
      </c>
      <c r="H15" s="44">
        <f>IFERROR((1-VLOOKUP(C15,'Emission Factor Methodology'!$A$25:$I$34,MATCH(D15,'Emission Factor Methodology'!$A$25:$I$25,0),0)),0)</f>
        <v>0.030000000000000027</v>
      </c>
      <c r="I15" s="43">
        <f t="shared" si="2"/>
        <v>4.6437838884585626E-05</v>
      </c>
    </row>
    <row r="16" spans="1:9" ht="15">
      <c r="A16" s="3">
        <f t="shared" si="0"/>
        <v>16013</v>
      </c>
      <c r="B16" s="5" t="s">
        <v>621</v>
      </c>
      <c r="C16" s="96" t="s">
        <v>15</v>
      </c>
      <c r="D16" s="96" t="s">
        <v>407</v>
      </c>
      <c r="E16" s="84">
        <f t="shared" si="1"/>
        <v>8760</v>
      </c>
      <c r="F16" s="100">
        <f>HLOOKUP(D16,'Emission Factor Methodology'!$B$6:$I$7,2,0)</f>
        <v>4.5308744960177957E-05</v>
      </c>
      <c r="G16" s="43">
        <f>IFERROR(VLOOKUP(C16,'Emission Factor Methodology'!$A$11:$I$21,MATCH(D16,'Emission Factor Methodology'!$A$11:$I$11,0),0),0)</f>
        <v>0.0038999999999999998</v>
      </c>
      <c r="H16" s="44">
        <f>IFERROR((1-VLOOKUP(C16,'Emission Factor Methodology'!$A$25:$I$34,MATCH(D16,'Emission Factor Methodology'!$A$25:$I$25,0),0)),0)</f>
        <v>0.030000000000000027</v>
      </c>
      <c r="I16" s="43">
        <f t="shared" si="2"/>
        <v>4.6437838884585626E-05</v>
      </c>
    </row>
    <row r="17" spans="1:9" ht="15">
      <c r="A17" s="3">
        <f t="shared" si="0"/>
        <v>16014</v>
      </c>
      <c r="B17" s="5" t="s">
        <v>622</v>
      </c>
      <c r="C17" s="96" t="s">
        <v>15</v>
      </c>
      <c r="D17" s="96" t="s">
        <v>407</v>
      </c>
      <c r="E17" s="84">
        <f t="shared" si="1"/>
        <v>8760</v>
      </c>
      <c r="F17" s="100">
        <f>HLOOKUP(D17,'Emission Factor Methodology'!$B$6:$I$7,2,0)</f>
        <v>4.5308744960177957E-05</v>
      </c>
      <c r="G17" s="43">
        <f>IFERROR(VLOOKUP(C17,'Emission Factor Methodology'!$A$11:$I$21,MATCH(D17,'Emission Factor Methodology'!$A$11:$I$11,0),0),0)</f>
        <v>0.0038999999999999998</v>
      </c>
      <c r="H17" s="44">
        <f>IFERROR((1-VLOOKUP(C17,'Emission Factor Methodology'!$A$25:$I$34,MATCH(D17,'Emission Factor Methodology'!$A$25:$I$25,0),0)),0)</f>
        <v>0.030000000000000027</v>
      </c>
      <c r="I17" s="43">
        <f t="shared" si="2"/>
        <v>4.6437838884585626E-05</v>
      </c>
    </row>
    <row r="18" spans="1:9" ht="15">
      <c r="A18" s="3">
        <f t="shared" si="0"/>
        <v>16015</v>
      </c>
      <c r="B18" s="5" t="s">
        <v>623</v>
      </c>
      <c r="C18" s="96" t="s">
        <v>15</v>
      </c>
      <c r="D18" s="96" t="s">
        <v>407</v>
      </c>
      <c r="E18" s="84">
        <f t="shared" si="1"/>
        <v>8760</v>
      </c>
      <c r="F18" s="100">
        <f>HLOOKUP(D18,'Emission Factor Methodology'!$B$6:$I$7,2,0)</f>
        <v>4.5308744960177957E-05</v>
      </c>
      <c r="G18" s="43">
        <f>IFERROR(VLOOKUP(C18,'Emission Factor Methodology'!$A$11:$I$21,MATCH(D18,'Emission Factor Methodology'!$A$11:$I$11,0),0),0)</f>
        <v>0.0038999999999999998</v>
      </c>
      <c r="H18" s="44">
        <f>IFERROR((1-VLOOKUP(C18,'Emission Factor Methodology'!$A$25:$I$34,MATCH(D18,'Emission Factor Methodology'!$A$25:$I$25,0),0)),0)</f>
        <v>0.030000000000000027</v>
      </c>
      <c r="I18" s="43">
        <f t="shared" si="2"/>
        <v>4.6437838884585626E-05</v>
      </c>
    </row>
    <row r="19" spans="1:9" ht="15">
      <c r="A19" s="3">
        <f t="shared" si="0"/>
        <v>16016</v>
      </c>
      <c r="B19" s="48" t="s">
        <v>612</v>
      </c>
      <c r="C19" s="67" t="s">
        <v>14</v>
      </c>
      <c r="D19" s="96" t="s">
        <v>407</v>
      </c>
      <c r="E19" s="84">
        <f t="shared" si="1"/>
        <v>8760</v>
      </c>
      <c r="F19" s="100">
        <f>HLOOKUP(D19,'Emission Factor Methodology'!$B$6:$I$7,2,0)</f>
        <v>4.5308744960177957E-05</v>
      </c>
      <c r="G19" s="43">
        <f>IFERROR(VLOOKUP(C19,'Emission Factor Methodology'!$A$11:$I$21,MATCH(D19,'Emission Factor Methodology'!$A$11:$I$11,0),0),0)</f>
        <v>0</v>
      </c>
      <c r="H19" s="44">
        <f>IFERROR((1-VLOOKUP(C19,'Emission Factor Methodology'!$A$25:$I$34,MATCH(D19,'Emission Factor Methodology'!$A$25:$I$25,0),0)),0)</f>
        <v>0</v>
      </c>
      <c r="I19" s="43">
        <f t="shared" si="2"/>
        <v>0</v>
      </c>
    </row>
    <row r="20" spans="1:9" ht="15">
      <c r="A20" s="3">
        <f t="shared" si="0"/>
        <v>16017</v>
      </c>
      <c r="B20" s="5" t="s">
        <v>624</v>
      </c>
      <c r="C20" s="96" t="s">
        <v>15</v>
      </c>
      <c r="D20" s="96" t="s">
        <v>407</v>
      </c>
      <c r="E20" s="84">
        <f t="shared" si="1"/>
        <v>8760</v>
      </c>
      <c r="F20" s="100">
        <f>HLOOKUP(D20,'Emission Factor Methodology'!$B$6:$I$7,2,0)</f>
        <v>4.5308744960177957E-05</v>
      </c>
      <c r="G20" s="43">
        <f>IFERROR(VLOOKUP(C20,'Emission Factor Methodology'!$A$11:$I$21,MATCH(D20,'Emission Factor Methodology'!$A$11:$I$11,0),0),0)</f>
        <v>0.0038999999999999998</v>
      </c>
      <c r="H20" s="44">
        <f>IFERROR((1-VLOOKUP(C20,'Emission Factor Methodology'!$A$25:$I$34,MATCH(D20,'Emission Factor Methodology'!$A$25:$I$25,0),0)),0)</f>
        <v>0.030000000000000027</v>
      </c>
      <c r="I20" s="43">
        <f t="shared" si="2"/>
        <v>4.6437838884585626E-05</v>
      </c>
    </row>
    <row r="21" spans="1:9" ht="15">
      <c r="A21" s="3">
        <f t="shared" si="0"/>
        <v>16018</v>
      </c>
      <c r="B21" s="5" t="s">
        <v>625</v>
      </c>
      <c r="C21" s="96" t="s">
        <v>15</v>
      </c>
      <c r="D21" s="96" t="s">
        <v>407</v>
      </c>
      <c r="E21" s="84">
        <f t="shared" si="1"/>
        <v>8760</v>
      </c>
      <c r="F21" s="100">
        <f>HLOOKUP(D21,'Emission Factor Methodology'!$B$6:$I$7,2,0)</f>
        <v>4.5308744960177957E-05</v>
      </c>
      <c r="G21" s="43">
        <f>IFERROR(VLOOKUP(C21,'Emission Factor Methodology'!$A$11:$I$21,MATCH(D21,'Emission Factor Methodology'!$A$11:$I$11,0),0),0)</f>
        <v>0.0038999999999999998</v>
      </c>
      <c r="H21" s="44">
        <f>IFERROR((1-VLOOKUP(C21,'Emission Factor Methodology'!$A$25:$I$34,MATCH(D21,'Emission Factor Methodology'!$A$25:$I$25,0),0)),0)</f>
        <v>0.030000000000000027</v>
      </c>
      <c r="I21" s="43">
        <f t="shared" si="2"/>
        <v>4.6437838884585626E-05</v>
      </c>
    </row>
    <row r="22" spans="1:9" ht="15">
      <c r="A22" s="3">
        <f t="shared" si="0"/>
        <v>16019</v>
      </c>
      <c r="B22" s="5" t="s">
        <v>626</v>
      </c>
      <c r="C22" s="96" t="s">
        <v>15</v>
      </c>
      <c r="D22" s="96" t="s">
        <v>407</v>
      </c>
      <c r="E22" s="84">
        <f t="shared" si="1"/>
        <v>8760</v>
      </c>
      <c r="F22" s="100">
        <f>HLOOKUP(D22,'Emission Factor Methodology'!$B$6:$I$7,2,0)</f>
        <v>4.5308744960177957E-05</v>
      </c>
      <c r="G22" s="43">
        <f>IFERROR(VLOOKUP(C22,'Emission Factor Methodology'!$A$11:$I$21,MATCH(D22,'Emission Factor Methodology'!$A$11:$I$11,0),0),0)</f>
        <v>0.0038999999999999998</v>
      </c>
      <c r="H22" s="44">
        <f>IFERROR((1-VLOOKUP(C22,'Emission Factor Methodology'!$A$25:$I$34,MATCH(D22,'Emission Factor Methodology'!$A$25:$I$25,0),0)),0)</f>
        <v>0.030000000000000027</v>
      </c>
      <c r="I22" s="43">
        <f t="shared" si="2"/>
        <v>4.6437838884585626E-05</v>
      </c>
    </row>
    <row r="23" spans="1:9" ht="15">
      <c r="A23" s="3">
        <f t="shared" si="0"/>
        <v>16020</v>
      </c>
      <c r="B23" s="5" t="s">
        <v>627</v>
      </c>
      <c r="C23" s="96" t="s">
        <v>15</v>
      </c>
      <c r="D23" s="96" t="s">
        <v>407</v>
      </c>
      <c r="E23" s="84">
        <f t="shared" si="1"/>
        <v>8760</v>
      </c>
      <c r="F23" s="100">
        <f>HLOOKUP(D23,'Emission Factor Methodology'!$B$6:$I$7,2,0)</f>
        <v>4.5308744960177957E-05</v>
      </c>
      <c r="G23" s="43">
        <f>IFERROR(VLOOKUP(C23,'Emission Factor Methodology'!$A$11:$I$21,MATCH(D23,'Emission Factor Methodology'!$A$11:$I$11,0),0),0)</f>
        <v>0.0038999999999999998</v>
      </c>
      <c r="H23" s="44">
        <f>IFERROR((1-VLOOKUP(C23,'Emission Factor Methodology'!$A$25:$I$34,MATCH(D23,'Emission Factor Methodology'!$A$25:$I$25,0),0)),0)</f>
        <v>0.030000000000000027</v>
      </c>
      <c r="I23" s="43">
        <f t="shared" si="2"/>
        <v>4.6437838884585626E-05</v>
      </c>
    </row>
    <row r="24" spans="1:9" ht="15">
      <c r="A24" s="3">
        <f t="shared" si="0"/>
        <v>16021</v>
      </c>
      <c r="B24" s="5" t="s">
        <v>628</v>
      </c>
      <c r="C24" s="96" t="s">
        <v>15</v>
      </c>
      <c r="D24" s="96" t="s">
        <v>407</v>
      </c>
      <c r="E24" s="84">
        <f t="shared" si="1"/>
        <v>8760</v>
      </c>
      <c r="F24" s="100">
        <f>HLOOKUP(D24,'Emission Factor Methodology'!$B$6:$I$7,2,0)</f>
        <v>4.5308744960177957E-05</v>
      </c>
      <c r="G24" s="43">
        <f>IFERROR(VLOOKUP(C24,'Emission Factor Methodology'!$A$11:$I$21,MATCH(D24,'Emission Factor Methodology'!$A$11:$I$11,0),0),0)</f>
        <v>0.0038999999999999998</v>
      </c>
      <c r="H24" s="44">
        <f>IFERROR((1-VLOOKUP(C24,'Emission Factor Methodology'!$A$25:$I$34,MATCH(D24,'Emission Factor Methodology'!$A$25:$I$25,0),0)),0)</f>
        <v>0.030000000000000027</v>
      </c>
      <c r="I24" s="43">
        <f t="shared" si="2"/>
        <v>4.6437838884585626E-05</v>
      </c>
    </row>
    <row r="25" spans="1:9" ht="15">
      <c r="A25" s="3">
        <f t="shared" si="0"/>
        <v>16022</v>
      </c>
      <c r="B25" s="5" t="s">
        <v>627</v>
      </c>
      <c r="C25" s="96" t="s">
        <v>15</v>
      </c>
      <c r="D25" s="96" t="s">
        <v>407</v>
      </c>
      <c r="E25" s="84">
        <f t="shared" si="1"/>
        <v>8760</v>
      </c>
      <c r="F25" s="100">
        <f>HLOOKUP(D25,'Emission Factor Methodology'!$B$6:$I$7,2,0)</f>
        <v>4.5308744960177957E-05</v>
      </c>
      <c r="G25" s="43">
        <f>IFERROR(VLOOKUP(C25,'Emission Factor Methodology'!$A$11:$I$21,MATCH(D25,'Emission Factor Methodology'!$A$11:$I$11,0),0),0)</f>
        <v>0.0038999999999999998</v>
      </c>
      <c r="H25" s="44">
        <f>IFERROR((1-VLOOKUP(C25,'Emission Factor Methodology'!$A$25:$I$34,MATCH(D25,'Emission Factor Methodology'!$A$25:$I$25,0),0)),0)</f>
        <v>0.030000000000000027</v>
      </c>
      <c r="I25" s="43">
        <f t="shared" si="2"/>
        <v>4.6437838884585626E-05</v>
      </c>
    </row>
    <row r="26" spans="1:9" ht="15">
      <c r="A26" s="3">
        <f t="shared" si="0"/>
        <v>16023</v>
      </c>
      <c r="B26" s="5" t="s">
        <v>627</v>
      </c>
      <c r="C26" s="96" t="s">
        <v>15</v>
      </c>
      <c r="D26" s="96" t="s">
        <v>407</v>
      </c>
      <c r="E26" s="84">
        <f t="shared" si="1"/>
        <v>8760</v>
      </c>
      <c r="F26" s="100">
        <f>HLOOKUP(D26,'Emission Factor Methodology'!$B$6:$I$7,2,0)</f>
        <v>4.5308744960177957E-05</v>
      </c>
      <c r="G26" s="43">
        <f>IFERROR(VLOOKUP(C26,'Emission Factor Methodology'!$A$11:$I$21,MATCH(D26,'Emission Factor Methodology'!$A$11:$I$11,0),0),0)</f>
        <v>0.0038999999999999998</v>
      </c>
      <c r="H26" s="44">
        <f>IFERROR((1-VLOOKUP(C26,'Emission Factor Methodology'!$A$25:$I$34,MATCH(D26,'Emission Factor Methodology'!$A$25:$I$25,0),0)),0)</f>
        <v>0.030000000000000027</v>
      </c>
      <c r="I26" s="43">
        <f t="shared" si="2"/>
        <v>4.6437838884585626E-05</v>
      </c>
    </row>
    <row r="27" spans="1:9" ht="15">
      <c r="A27" s="3">
        <f t="shared" si="0"/>
        <v>16024</v>
      </c>
      <c r="B27" s="5" t="s">
        <v>619</v>
      </c>
      <c r="C27" s="96" t="s">
        <v>15</v>
      </c>
      <c r="D27" s="96" t="s">
        <v>407</v>
      </c>
      <c r="E27" s="84">
        <f t="shared" si="1"/>
        <v>8760</v>
      </c>
      <c r="F27" s="100">
        <f>HLOOKUP(D27,'Emission Factor Methodology'!$B$6:$I$7,2,0)</f>
        <v>4.5308744960177957E-05</v>
      </c>
      <c r="G27" s="43">
        <f>IFERROR(VLOOKUP(C27,'Emission Factor Methodology'!$A$11:$I$21,MATCH(D27,'Emission Factor Methodology'!$A$11:$I$11,0),0),0)</f>
        <v>0.0038999999999999998</v>
      </c>
      <c r="H27" s="44">
        <f>IFERROR((1-VLOOKUP(C27,'Emission Factor Methodology'!$A$25:$I$34,MATCH(D27,'Emission Factor Methodology'!$A$25:$I$25,0),0)),0)</f>
        <v>0.030000000000000027</v>
      </c>
      <c r="I27" s="43">
        <f t="shared" si="2"/>
        <v>4.6437838884585626E-05</v>
      </c>
    </row>
    <row r="28" spans="1:9" ht="15">
      <c r="A28" s="3">
        <f t="shared" si="0"/>
        <v>16025</v>
      </c>
      <c r="B28" s="5" t="s">
        <v>619</v>
      </c>
      <c r="C28" s="96" t="s">
        <v>15</v>
      </c>
      <c r="D28" s="96" t="s">
        <v>407</v>
      </c>
      <c r="E28" s="84">
        <f t="shared" si="1"/>
        <v>8760</v>
      </c>
      <c r="F28" s="100">
        <f>HLOOKUP(D28,'Emission Factor Methodology'!$B$6:$I$7,2,0)</f>
        <v>4.5308744960177957E-05</v>
      </c>
      <c r="G28" s="43">
        <f>IFERROR(VLOOKUP(C28,'Emission Factor Methodology'!$A$11:$I$21,MATCH(D28,'Emission Factor Methodology'!$A$11:$I$11,0),0),0)</f>
        <v>0.0038999999999999998</v>
      </c>
      <c r="H28" s="44">
        <f>IFERROR((1-VLOOKUP(C28,'Emission Factor Methodology'!$A$25:$I$34,MATCH(D28,'Emission Factor Methodology'!$A$25:$I$25,0),0)),0)</f>
        <v>0.030000000000000027</v>
      </c>
      <c r="I28" s="43">
        <f t="shared" si="2"/>
        <v>4.6437838884585626E-05</v>
      </c>
    </row>
    <row r="29" spans="1:9" ht="15">
      <c r="A29" s="3">
        <f t="shared" si="0"/>
        <v>16026</v>
      </c>
      <c r="B29" s="5" t="s">
        <v>619</v>
      </c>
      <c r="C29" s="96" t="s">
        <v>15</v>
      </c>
      <c r="D29" s="96" t="s">
        <v>407</v>
      </c>
      <c r="E29" s="84">
        <f t="shared" si="1"/>
        <v>8760</v>
      </c>
      <c r="F29" s="100">
        <f>HLOOKUP(D29,'Emission Factor Methodology'!$B$6:$I$7,2,0)</f>
        <v>4.5308744960177957E-05</v>
      </c>
      <c r="G29" s="43">
        <f>IFERROR(VLOOKUP(C29,'Emission Factor Methodology'!$A$11:$I$21,MATCH(D29,'Emission Factor Methodology'!$A$11:$I$11,0),0),0)</f>
        <v>0.0038999999999999998</v>
      </c>
      <c r="H29" s="44">
        <f>IFERROR((1-VLOOKUP(C29,'Emission Factor Methodology'!$A$25:$I$34,MATCH(D29,'Emission Factor Methodology'!$A$25:$I$25,0),0)),0)</f>
        <v>0.030000000000000027</v>
      </c>
      <c r="I29" s="43">
        <f t="shared" si="2"/>
        <v>4.6437838884585626E-05</v>
      </c>
    </row>
    <row r="30" spans="1:9" ht="15">
      <c r="A30" s="3">
        <f t="shared" si="0"/>
        <v>16027</v>
      </c>
      <c r="B30" s="5" t="s">
        <v>619</v>
      </c>
      <c r="C30" s="96" t="s">
        <v>15</v>
      </c>
      <c r="D30" s="96" t="s">
        <v>407</v>
      </c>
      <c r="E30" s="84">
        <f t="shared" si="1"/>
        <v>8760</v>
      </c>
      <c r="F30" s="100">
        <f>HLOOKUP(D30,'Emission Factor Methodology'!$B$6:$I$7,2,0)</f>
        <v>4.5308744960177957E-05</v>
      </c>
      <c r="G30" s="43">
        <f>IFERROR(VLOOKUP(C30,'Emission Factor Methodology'!$A$11:$I$21,MATCH(D30,'Emission Factor Methodology'!$A$11:$I$11,0),0),0)</f>
        <v>0.0038999999999999998</v>
      </c>
      <c r="H30" s="44">
        <f>IFERROR((1-VLOOKUP(C30,'Emission Factor Methodology'!$A$25:$I$34,MATCH(D30,'Emission Factor Methodology'!$A$25:$I$25,0),0)),0)</f>
        <v>0.030000000000000027</v>
      </c>
      <c r="I30" s="43">
        <f t="shared" si="2"/>
        <v>4.6437838884585626E-05</v>
      </c>
    </row>
    <row r="31" spans="1:9" ht="15">
      <c r="A31" s="3">
        <f t="shared" si="0"/>
        <v>16028</v>
      </c>
      <c r="B31" s="5" t="s">
        <v>619</v>
      </c>
      <c r="C31" s="96" t="s">
        <v>15</v>
      </c>
      <c r="D31" s="96" t="s">
        <v>407</v>
      </c>
      <c r="E31" s="84">
        <f t="shared" si="1"/>
        <v>8760</v>
      </c>
      <c r="F31" s="100">
        <f>HLOOKUP(D31,'Emission Factor Methodology'!$B$6:$I$7,2,0)</f>
        <v>4.5308744960177957E-05</v>
      </c>
      <c r="G31" s="43">
        <f>IFERROR(VLOOKUP(C31,'Emission Factor Methodology'!$A$11:$I$21,MATCH(D31,'Emission Factor Methodology'!$A$11:$I$11,0),0),0)</f>
        <v>0.0038999999999999998</v>
      </c>
      <c r="H31" s="44">
        <f>IFERROR((1-VLOOKUP(C31,'Emission Factor Methodology'!$A$25:$I$34,MATCH(D31,'Emission Factor Methodology'!$A$25:$I$25,0),0)),0)</f>
        <v>0.030000000000000027</v>
      </c>
      <c r="I31" s="43">
        <f t="shared" si="2"/>
        <v>4.6437838884585626E-05</v>
      </c>
    </row>
    <row r="32" spans="1:9" ht="15">
      <c r="A32" s="3">
        <f t="shared" si="0"/>
        <v>16029</v>
      </c>
      <c r="B32" s="5" t="s">
        <v>629</v>
      </c>
      <c r="C32" s="96" t="s">
        <v>15</v>
      </c>
      <c r="D32" s="96" t="s">
        <v>407</v>
      </c>
      <c r="E32" s="84">
        <f t="shared" si="1"/>
        <v>8760</v>
      </c>
      <c r="F32" s="100">
        <f>HLOOKUP(D32,'Emission Factor Methodology'!$B$6:$I$7,2,0)</f>
        <v>4.5308744960177957E-05</v>
      </c>
      <c r="G32" s="43">
        <f>IFERROR(VLOOKUP(C32,'Emission Factor Methodology'!$A$11:$I$21,MATCH(D32,'Emission Factor Methodology'!$A$11:$I$11,0),0),0)</f>
        <v>0.0038999999999999998</v>
      </c>
      <c r="H32" s="44">
        <f>IFERROR((1-VLOOKUP(C32,'Emission Factor Methodology'!$A$25:$I$34,MATCH(D32,'Emission Factor Methodology'!$A$25:$I$25,0),0)),0)</f>
        <v>0.030000000000000027</v>
      </c>
      <c r="I32" s="43">
        <f t="shared" si="2"/>
        <v>4.6437838884585626E-05</v>
      </c>
    </row>
    <row r="33" spans="1:9" ht="15">
      <c r="A33" s="3">
        <f t="shared" si="0"/>
        <v>16030</v>
      </c>
      <c r="B33" s="5" t="s">
        <v>629</v>
      </c>
      <c r="C33" s="96" t="s">
        <v>15</v>
      </c>
      <c r="D33" s="96" t="s">
        <v>407</v>
      </c>
      <c r="E33" s="84">
        <f t="shared" si="1"/>
        <v>8760</v>
      </c>
      <c r="F33" s="100">
        <f>HLOOKUP(D33,'Emission Factor Methodology'!$B$6:$I$7,2,0)</f>
        <v>4.5308744960177957E-05</v>
      </c>
      <c r="G33" s="43">
        <f>IFERROR(VLOOKUP(C33,'Emission Factor Methodology'!$A$11:$I$21,MATCH(D33,'Emission Factor Methodology'!$A$11:$I$11,0),0),0)</f>
        <v>0.0038999999999999998</v>
      </c>
      <c r="H33" s="44">
        <f>IFERROR((1-VLOOKUP(C33,'Emission Factor Methodology'!$A$25:$I$34,MATCH(D33,'Emission Factor Methodology'!$A$25:$I$25,0),0)),0)</f>
        <v>0.030000000000000027</v>
      </c>
      <c r="I33" s="43">
        <f t="shared" si="2"/>
        <v>4.6437838884585626E-05</v>
      </c>
    </row>
    <row r="34" spans="1:9" ht="15">
      <c r="A34" s="3">
        <f t="shared" si="0"/>
        <v>16031</v>
      </c>
      <c r="B34" s="5" t="s">
        <v>619</v>
      </c>
      <c r="C34" s="96" t="s">
        <v>15</v>
      </c>
      <c r="D34" s="96" t="s">
        <v>407</v>
      </c>
      <c r="E34" s="84">
        <f t="shared" si="1"/>
        <v>8760</v>
      </c>
      <c r="F34" s="100">
        <f>HLOOKUP(D34,'Emission Factor Methodology'!$B$6:$I$7,2,0)</f>
        <v>4.5308744960177957E-05</v>
      </c>
      <c r="G34" s="43">
        <f>IFERROR(VLOOKUP(C34,'Emission Factor Methodology'!$A$11:$I$21,MATCH(D34,'Emission Factor Methodology'!$A$11:$I$11,0),0),0)</f>
        <v>0.0038999999999999998</v>
      </c>
      <c r="H34" s="44">
        <f>IFERROR((1-VLOOKUP(C34,'Emission Factor Methodology'!$A$25:$I$34,MATCH(D34,'Emission Factor Methodology'!$A$25:$I$25,0),0)),0)</f>
        <v>0.030000000000000027</v>
      </c>
      <c r="I34" s="43">
        <f t="shared" si="2"/>
        <v>4.6437838884585626E-05</v>
      </c>
    </row>
    <row r="35" spans="1:9" ht="15">
      <c r="A35" s="3">
        <f t="shared" si="0"/>
        <v>16032</v>
      </c>
      <c r="B35" s="5" t="s">
        <v>619</v>
      </c>
      <c r="C35" s="96" t="s">
        <v>15</v>
      </c>
      <c r="D35" s="96" t="s">
        <v>407</v>
      </c>
      <c r="E35" s="84">
        <f t="shared" si="1"/>
        <v>8760</v>
      </c>
      <c r="F35" s="100">
        <f>HLOOKUP(D35,'Emission Factor Methodology'!$B$6:$I$7,2,0)</f>
        <v>4.5308744960177957E-05</v>
      </c>
      <c r="G35" s="43">
        <f>IFERROR(VLOOKUP(C35,'Emission Factor Methodology'!$A$11:$I$21,MATCH(D35,'Emission Factor Methodology'!$A$11:$I$11,0),0),0)</f>
        <v>0.0038999999999999998</v>
      </c>
      <c r="H35" s="44">
        <f>IFERROR((1-VLOOKUP(C35,'Emission Factor Methodology'!$A$25:$I$34,MATCH(D35,'Emission Factor Methodology'!$A$25:$I$25,0),0)),0)</f>
        <v>0.030000000000000027</v>
      </c>
      <c r="I35" s="43">
        <f t="shared" si="2"/>
        <v>4.6437838884585626E-05</v>
      </c>
    </row>
    <row r="36" spans="1:9" ht="15">
      <c r="A36" s="3">
        <f t="shared" si="0"/>
        <v>16033</v>
      </c>
      <c r="B36" s="5" t="s">
        <v>628</v>
      </c>
      <c r="C36" s="96" t="s">
        <v>15</v>
      </c>
      <c r="D36" s="96" t="s">
        <v>407</v>
      </c>
      <c r="E36" s="84">
        <f t="shared" si="1"/>
        <v>8760</v>
      </c>
      <c r="F36" s="100">
        <f>HLOOKUP(D36,'Emission Factor Methodology'!$B$6:$I$7,2,0)</f>
        <v>4.5308744960177957E-05</v>
      </c>
      <c r="G36" s="43">
        <f>IFERROR(VLOOKUP(C36,'Emission Factor Methodology'!$A$11:$I$21,MATCH(D36,'Emission Factor Methodology'!$A$11:$I$11,0),0),0)</f>
        <v>0.0038999999999999998</v>
      </c>
      <c r="H36" s="44">
        <f>IFERROR((1-VLOOKUP(C36,'Emission Factor Methodology'!$A$25:$I$34,MATCH(D36,'Emission Factor Methodology'!$A$25:$I$25,0),0)),0)</f>
        <v>0.030000000000000027</v>
      </c>
      <c r="I36" s="43">
        <f t="shared" si="2"/>
        <v>4.6437838884585626E-05</v>
      </c>
    </row>
    <row r="37" spans="1:9" ht="15">
      <c r="A37" s="3">
        <f t="shared" si="0"/>
        <v>16034</v>
      </c>
      <c r="B37" s="5" t="s">
        <v>627</v>
      </c>
      <c r="C37" s="96" t="s">
        <v>15</v>
      </c>
      <c r="D37" s="96" t="s">
        <v>407</v>
      </c>
      <c r="E37" s="84">
        <f t="shared" si="1"/>
        <v>8760</v>
      </c>
      <c r="F37" s="100">
        <f>HLOOKUP(D37,'Emission Factor Methodology'!$B$6:$I$7,2,0)</f>
        <v>4.5308744960177957E-05</v>
      </c>
      <c r="G37" s="43">
        <f>IFERROR(VLOOKUP(C37,'Emission Factor Methodology'!$A$11:$I$21,MATCH(D37,'Emission Factor Methodology'!$A$11:$I$11,0),0),0)</f>
        <v>0.0038999999999999998</v>
      </c>
      <c r="H37" s="44">
        <f>IFERROR((1-VLOOKUP(C37,'Emission Factor Methodology'!$A$25:$I$34,MATCH(D37,'Emission Factor Methodology'!$A$25:$I$25,0),0)),0)</f>
        <v>0.030000000000000027</v>
      </c>
      <c r="I37" s="43">
        <f t="shared" si="2"/>
        <v>4.6437838884585626E-05</v>
      </c>
    </row>
    <row r="38" spans="1:9" ht="15">
      <c r="A38" s="3">
        <f t="shared" si="0"/>
        <v>16035</v>
      </c>
      <c r="B38" s="5" t="s">
        <v>619</v>
      </c>
      <c r="C38" s="96" t="s">
        <v>15</v>
      </c>
      <c r="D38" s="96" t="s">
        <v>407</v>
      </c>
      <c r="E38" s="84">
        <f t="shared" si="1"/>
        <v>8760</v>
      </c>
      <c r="F38" s="100">
        <f>HLOOKUP(D38,'Emission Factor Methodology'!$B$6:$I$7,2,0)</f>
        <v>4.5308744960177957E-05</v>
      </c>
      <c r="G38" s="43">
        <f>IFERROR(VLOOKUP(C38,'Emission Factor Methodology'!$A$11:$I$21,MATCH(D38,'Emission Factor Methodology'!$A$11:$I$11,0),0),0)</f>
        <v>0.0038999999999999998</v>
      </c>
      <c r="H38" s="44">
        <f>IFERROR((1-VLOOKUP(C38,'Emission Factor Methodology'!$A$25:$I$34,MATCH(D38,'Emission Factor Methodology'!$A$25:$I$25,0),0)),0)</f>
        <v>0.030000000000000027</v>
      </c>
      <c r="I38" s="43">
        <f t="shared" si="2"/>
        <v>4.6437838884585626E-05</v>
      </c>
    </row>
    <row r="39" spans="1:9" ht="15">
      <c r="A39" s="3">
        <f t="shared" si="0"/>
        <v>16036</v>
      </c>
      <c r="B39" s="5" t="s">
        <v>628</v>
      </c>
      <c r="C39" s="96" t="s">
        <v>15</v>
      </c>
      <c r="D39" s="96" t="s">
        <v>407</v>
      </c>
      <c r="E39" s="84">
        <f t="shared" si="1"/>
        <v>8760</v>
      </c>
      <c r="F39" s="100">
        <f>HLOOKUP(D39,'Emission Factor Methodology'!$B$6:$I$7,2,0)</f>
        <v>4.5308744960177957E-05</v>
      </c>
      <c r="G39" s="43">
        <f>IFERROR(VLOOKUP(C39,'Emission Factor Methodology'!$A$11:$I$21,MATCH(D39,'Emission Factor Methodology'!$A$11:$I$11,0),0),0)</f>
        <v>0.0038999999999999998</v>
      </c>
      <c r="H39" s="44">
        <f>IFERROR((1-VLOOKUP(C39,'Emission Factor Methodology'!$A$25:$I$34,MATCH(D39,'Emission Factor Methodology'!$A$25:$I$25,0),0)),0)</f>
        <v>0.030000000000000027</v>
      </c>
      <c r="I39" s="43">
        <f t="shared" si="2"/>
        <v>4.6437838884585626E-05</v>
      </c>
    </row>
    <row r="40" spans="1:9" ht="15">
      <c r="A40" s="3">
        <f t="shared" si="0"/>
        <v>16037</v>
      </c>
      <c r="B40" s="48" t="s">
        <v>101</v>
      </c>
      <c r="C40" s="67" t="s">
        <v>14</v>
      </c>
      <c r="D40" s="96" t="s">
        <v>407</v>
      </c>
      <c r="E40" s="84">
        <f t="shared" si="1"/>
        <v>8760</v>
      </c>
      <c r="F40" s="100">
        <f>HLOOKUP(D40,'Emission Factor Methodology'!$B$6:$I$7,2,0)</f>
        <v>4.5308744960177957E-05</v>
      </c>
      <c r="G40" s="43">
        <f>IFERROR(VLOOKUP(C40,'Emission Factor Methodology'!$A$11:$I$21,MATCH(D40,'Emission Factor Methodology'!$A$11:$I$11,0),0),0)</f>
        <v>0</v>
      </c>
      <c r="H40" s="44">
        <f>IFERROR((1-VLOOKUP(C40,'Emission Factor Methodology'!$A$25:$I$34,MATCH(D40,'Emission Factor Methodology'!$A$25:$I$25,0),0)),0)</f>
        <v>0</v>
      </c>
      <c r="I40" s="43">
        <f t="shared" si="2"/>
        <v>0</v>
      </c>
    </row>
    <row r="41" spans="1:9" ht="15">
      <c r="A41" s="3">
        <f t="shared" si="0"/>
        <v>16038</v>
      </c>
      <c r="B41" s="5" t="s">
        <v>613</v>
      </c>
      <c r="C41" s="96" t="s">
        <v>15</v>
      </c>
      <c r="D41" s="96" t="s">
        <v>407</v>
      </c>
      <c r="E41" s="84">
        <f t="shared" si="1"/>
        <v>8760</v>
      </c>
      <c r="F41" s="100">
        <f>HLOOKUP(D41,'Emission Factor Methodology'!$B$6:$I$7,2,0)</f>
        <v>4.5308744960177957E-05</v>
      </c>
      <c r="G41" s="43">
        <f>IFERROR(VLOOKUP(C41,'Emission Factor Methodology'!$A$11:$I$21,MATCH(D41,'Emission Factor Methodology'!$A$11:$I$11,0),0),0)</f>
        <v>0.0038999999999999998</v>
      </c>
      <c r="H41" s="44">
        <f>IFERROR((1-VLOOKUP(C41,'Emission Factor Methodology'!$A$25:$I$34,MATCH(D41,'Emission Factor Methodology'!$A$25:$I$25,0),0)),0)</f>
        <v>0.030000000000000027</v>
      </c>
      <c r="I41" s="43">
        <f t="shared" si="2"/>
        <v>4.6437838884585626E-05</v>
      </c>
    </row>
    <row r="42" spans="1:9" ht="15">
      <c r="A42" s="3">
        <f t="shared" si="0"/>
        <v>16039</v>
      </c>
      <c r="B42" s="5" t="s">
        <v>630</v>
      </c>
      <c r="C42" s="96" t="s">
        <v>15</v>
      </c>
      <c r="D42" s="96" t="s">
        <v>407</v>
      </c>
      <c r="E42" s="84">
        <f t="shared" si="1"/>
        <v>8760</v>
      </c>
      <c r="F42" s="100">
        <f>HLOOKUP(D42,'Emission Factor Methodology'!$B$6:$I$7,2,0)</f>
        <v>4.5308744960177957E-05</v>
      </c>
      <c r="G42" s="43">
        <f>IFERROR(VLOOKUP(C42,'Emission Factor Methodology'!$A$11:$I$21,MATCH(D42,'Emission Factor Methodology'!$A$11:$I$11,0),0),0)</f>
        <v>0.0038999999999999998</v>
      </c>
      <c r="H42" s="44">
        <f>IFERROR((1-VLOOKUP(C42,'Emission Factor Methodology'!$A$25:$I$34,MATCH(D42,'Emission Factor Methodology'!$A$25:$I$25,0),0)),0)</f>
        <v>0.030000000000000027</v>
      </c>
      <c r="I42" s="43">
        <f t="shared" si="2"/>
        <v>4.6437838884585626E-05</v>
      </c>
    </row>
    <row r="43" spans="1:9" ht="15">
      <c r="A43" s="3">
        <f t="shared" si="0"/>
        <v>16040</v>
      </c>
      <c r="B43" s="5" t="s">
        <v>631</v>
      </c>
      <c r="C43" s="96" t="s">
        <v>15</v>
      </c>
      <c r="D43" s="96" t="s">
        <v>407</v>
      </c>
      <c r="E43" s="84">
        <f t="shared" si="1"/>
        <v>8760</v>
      </c>
      <c r="F43" s="100">
        <f>HLOOKUP(D43,'Emission Factor Methodology'!$B$6:$I$7,2,0)</f>
        <v>4.5308744960177957E-05</v>
      </c>
      <c r="G43" s="43">
        <f>IFERROR(VLOOKUP(C43,'Emission Factor Methodology'!$A$11:$I$21,MATCH(D43,'Emission Factor Methodology'!$A$11:$I$11,0),0),0)</f>
        <v>0.0038999999999999998</v>
      </c>
      <c r="H43" s="44">
        <f>IFERROR((1-VLOOKUP(C43,'Emission Factor Methodology'!$A$25:$I$34,MATCH(D43,'Emission Factor Methodology'!$A$25:$I$25,0),0)),0)</f>
        <v>0.030000000000000027</v>
      </c>
      <c r="I43" s="43">
        <f t="shared" si="2"/>
        <v>4.6437838884585626E-05</v>
      </c>
    </row>
    <row r="44" spans="1:9" ht="15">
      <c r="A44" s="3">
        <f t="shared" si="0"/>
        <v>16041</v>
      </c>
      <c r="B44" s="5" t="s">
        <v>106</v>
      </c>
      <c r="C44" s="96" t="s">
        <v>15</v>
      </c>
      <c r="D44" s="96" t="s">
        <v>407</v>
      </c>
      <c r="E44" s="84">
        <f t="shared" si="1"/>
        <v>8760</v>
      </c>
      <c r="F44" s="100">
        <f>HLOOKUP(D44,'Emission Factor Methodology'!$B$6:$I$7,2,0)</f>
        <v>4.5308744960177957E-05</v>
      </c>
      <c r="G44" s="43">
        <f>IFERROR(VLOOKUP(C44,'Emission Factor Methodology'!$A$11:$I$21,MATCH(D44,'Emission Factor Methodology'!$A$11:$I$11,0),0),0)</f>
        <v>0.0038999999999999998</v>
      </c>
      <c r="H44" s="44">
        <f>IFERROR((1-VLOOKUP(C44,'Emission Factor Methodology'!$A$25:$I$34,MATCH(D44,'Emission Factor Methodology'!$A$25:$I$25,0),0)),0)</f>
        <v>0.030000000000000027</v>
      </c>
      <c r="I44" s="43">
        <f t="shared" si="2"/>
        <v>4.6437838884585626E-05</v>
      </c>
    </row>
    <row r="45" spans="1:9" ht="15">
      <c r="A45" s="3">
        <f t="shared" si="0"/>
        <v>16042</v>
      </c>
      <c r="B45" s="5" t="s">
        <v>615</v>
      </c>
      <c r="C45" s="96" t="s">
        <v>15</v>
      </c>
      <c r="D45" s="96" t="s">
        <v>407</v>
      </c>
      <c r="E45" s="84">
        <f t="shared" si="1"/>
        <v>8760</v>
      </c>
      <c r="F45" s="100">
        <f>HLOOKUP(D45,'Emission Factor Methodology'!$B$6:$I$7,2,0)</f>
        <v>4.5308744960177957E-05</v>
      </c>
      <c r="G45" s="43">
        <f>IFERROR(VLOOKUP(C45,'Emission Factor Methodology'!$A$11:$I$21,MATCH(D45,'Emission Factor Methodology'!$A$11:$I$11,0),0),0)</f>
        <v>0.0038999999999999998</v>
      </c>
      <c r="H45" s="44">
        <f>IFERROR((1-VLOOKUP(C45,'Emission Factor Methodology'!$A$25:$I$34,MATCH(D45,'Emission Factor Methodology'!$A$25:$I$25,0),0)),0)</f>
        <v>0.030000000000000027</v>
      </c>
      <c r="I45" s="43">
        <f t="shared" si="2"/>
        <v>4.6437838884585626E-05</v>
      </c>
    </row>
    <row r="46" spans="1:9" ht="15">
      <c r="A46" s="3">
        <f t="shared" si="0"/>
        <v>16043</v>
      </c>
      <c r="B46" s="5" t="s">
        <v>616</v>
      </c>
      <c r="C46" s="96" t="s">
        <v>15</v>
      </c>
      <c r="D46" s="96" t="s">
        <v>407</v>
      </c>
      <c r="E46" s="84">
        <f t="shared" si="1"/>
        <v>8760</v>
      </c>
      <c r="F46" s="100">
        <f>HLOOKUP(D46,'Emission Factor Methodology'!$B$6:$I$7,2,0)</f>
        <v>4.5308744960177957E-05</v>
      </c>
      <c r="G46" s="43">
        <f>IFERROR(VLOOKUP(C46,'Emission Factor Methodology'!$A$11:$I$21,MATCH(D46,'Emission Factor Methodology'!$A$11:$I$11,0),0),0)</f>
        <v>0.0038999999999999998</v>
      </c>
      <c r="H46" s="44">
        <f>IFERROR((1-VLOOKUP(C46,'Emission Factor Methodology'!$A$25:$I$34,MATCH(D46,'Emission Factor Methodology'!$A$25:$I$25,0),0)),0)</f>
        <v>0.030000000000000027</v>
      </c>
      <c r="I46" s="43">
        <f t="shared" si="2"/>
        <v>4.6437838884585626E-05</v>
      </c>
    </row>
    <row r="47" spans="1:9" ht="15">
      <c r="A47" s="3">
        <f t="shared" si="0"/>
        <v>16044</v>
      </c>
      <c r="B47" s="5" t="s">
        <v>106</v>
      </c>
      <c r="C47" s="96" t="s">
        <v>15</v>
      </c>
      <c r="D47" s="96" t="s">
        <v>407</v>
      </c>
      <c r="E47" s="84">
        <f t="shared" si="1"/>
        <v>8760</v>
      </c>
      <c r="F47" s="100">
        <f>HLOOKUP(D47,'Emission Factor Methodology'!$B$6:$I$7,2,0)</f>
        <v>4.5308744960177957E-05</v>
      </c>
      <c r="G47" s="43">
        <f>IFERROR(VLOOKUP(C47,'Emission Factor Methodology'!$A$11:$I$21,MATCH(D47,'Emission Factor Methodology'!$A$11:$I$11,0),0),0)</f>
        <v>0.0038999999999999998</v>
      </c>
      <c r="H47" s="44">
        <f>IFERROR((1-VLOOKUP(C47,'Emission Factor Methodology'!$A$25:$I$34,MATCH(D47,'Emission Factor Methodology'!$A$25:$I$25,0),0)),0)</f>
        <v>0.030000000000000027</v>
      </c>
      <c r="I47" s="43">
        <f t="shared" si="2"/>
        <v>4.6437838884585626E-05</v>
      </c>
    </row>
    <row r="48" spans="1:9" ht="15">
      <c r="A48" s="3">
        <f t="shared" si="0"/>
        <v>16045</v>
      </c>
      <c r="B48" s="5" t="s">
        <v>478</v>
      </c>
      <c r="C48" s="96" t="s">
        <v>15</v>
      </c>
      <c r="D48" s="96" t="s">
        <v>407</v>
      </c>
      <c r="E48" s="84">
        <f t="shared" si="1"/>
        <v>8760</v>
      </c>
      <c r="F48" s="100">
        <f>HLOOKUP(D48,'Emission Factor Methodology'!$B$6:$I$7,2,0)</f>
        <v>4.5308744960177957E-05</v>
      </c>
      <c r="G48" s="43">
        <f>IFERROR(VLOOKUP(C48,'Emission Factor Methodology'!$A$11:$I$21,MATCH(D48,'Emission Factor Methodology'!$A$11:$I$11,0),0),0)</f>
        <v>0.0038999999999999998</v>
      </c>
      <c r="H48" s="44">
        <f>IFERROR((1-VLOOKUP(C48,'Emission Factor Methodology'!$A$25:$I$34,MATCH(D48,'Emission Factor Methodology'!$A$25:$I$25,0),0)),0)</f>
        <v>0.030000000000000027</v>
      </c>
      <c r="I48" s="43">
        <f t="shared" si="2"/>
        <v>4.6437838884585626E-05</v>
      </c>
    </row>
    <row r="49" spans="1:9" ht="15">
      <c r="A49" s="3">
        <v>16046</v>
      </c>
      <c r="B49" s="5" t="s">
        <v>632</v>
      </c>
      <c r="C49" s="96" t="s">
        <v>15</v>
      </c>
      <c r="D49" s="96" t="s">
        <v>407</v>
      </c>
      <c r="E49" s="84">
        <f t="shared" si="1"/>
        <v>8760</v>
      </c>
      <c r="F49" s="100">
        <f>HLOOKUP(D49,'Emission Factor Methodology'!$B$6:$I$7,2,0)</f>
        <v>4.5308744960177957E-05</v>
      </c>
      <c r="G49" s="43">
        <f>IFERROR(VLOOKUP(C49,'Emission Factor Methodology'!$A$11:$I$21,MATCH(D49,'Emission Factor Methodology'!$A$11:$I$11,0),0),0)</f>
        <v>0.0038999999999999998</v>
      </c>
      <c r="H49" s="44">
        <f>IFERROR((1-VLOOKUP(C49,'Emission Factor Methodology'!$A$25:$I$34,MATCH(D49,'Emission Factor Methodology'!$A$25:$I$25,0),0)),0)</f>
        <v>0.030000000000000027</v>
      </c>
      <c r="I49" s="43">
        <f t="shared" si="2"/>
        <v>4.6437838884585626E-05</v>
      </c>
    </row>
    <row r="50" spans="1:9" ht="15">
      <c r="A50" s="3">
        <f t="shared" si="3" ref="A50">A49+1</f>
        <v>16047</v>
      </c>
      <c r="B50" s="5" t="s">
        <v>627</v>
      </c>
      <c r="C50" s="96" t="s">
        <v>15</v>
      </c>
      <c r="D50" s="96" t="s">
        <v>407</v>
      </c>
      <c r="E50" s="84">
        <f t="shared" si="1"/>
        <v>8760</v>
      </c>
      <c r="F50" s="100">
        <f>HLOOKUP(D50,'Emission Factor Methodology'!$B$6:$I$7,2,0)</f>
        <v>4.5308744960177957E-05</v>
      </c>
      <c r="G50" s="43">
        <f>IFERROR(VLOOKUP(C50,'Emission Factor Methodology'!$A$11:$I$21,MATCH(D50,'Emission Factor Methodology'!$A$11:$I$11,0),0),0)</f>
        <v>0.0038999999999999998</v>
      </c>
      <c r="H50" s="44">
        <f>IFERROR((1-VLOOKUP(C50,'Emission Factor Methodology'!$A$25:$I$34,MATCH(D50,'Emission Factor Methodology'!$A$25:$I$25,0),0)),0)</f>
        <v>0.030000000000000027</v>
      </c>
      <c r="I50" s="43">
        <f t="shared" si="2"/>
        <v>4.6437838884585626E-05</v>
      </c>
    </row>
    <row r="51" spans="1:3" ht="15">
      <c r="A51" s="3"/>
      <c r="C51" s="96" t="s">
        <v>223</v>
      </c>
    </row>
    <row r="52" spans="1:9" ht="15">
      <c r="A52" s="135" t="s">
        <v>482</v>
      </c>
      <c r="B52" s="135"/>
      <c r="C52" s="135"/>
      <c r="D52" s="135"/>
      <c r="E52" s="135"/>
      <c r="F52" s="135"/>
      <c r="G52" s="135"/>
      <c r="H52" s="135"/>
      <c r="I52" s="135"/>
    </row>
    <row r="53" spans="1:3" ht="15">
      <c r="A53" s="3"/>
      <c r="C53" s="96" t="s">
        <v>223</v>
      </c>
    </row>
    <row r="54" spans="1:3" ht="15">
      <c r="A54" s="3"/>
      <c r="C54" s="96" t="s">
        <v>223</v>
      </c>
    </row>
    <row r="55" spans="1:3" ht="15">
      <c r="A55" s="3"/>
      <c r="C55" s="96" t="s">
        <v>223</v>
      </c>
    </row>
    <row r="56" spans="1:3" ht="15">
      <c r="A56" s="3"/>
      <c r="C56" s="96" t="s">
        <v>223</v>
      </c>
    </row>
    <row r="57" spans="1:3" ht="15">
      <c r="A57" s="3"/>
      <c r="C57" s="96" t="s">
        <v>223</v>
      </c>
    </row>
    <row r="58" spans="1:3" ht="15">
      <c r="A58" s="3"/>
      <c r="C58" s="96" t="s">
        <v>223</v>
      </c>
    </row>
    <row r="59" spans="1:3" ht="15">
      <c r="A59" s="3"/>
      <c r="C59" s="96" t="s">
        <v>223</v>
      </c>
    </row>
    <row r="60" spans="1:3" ht="15">
      <c r="A60" s="3"/>
      <c r="C60" s="96" t="s">
        <v>223</v>
      </c>
    </row>
    <row r="61" spans="1:3" ht="15">
      <c r="A61" s="3"/>
      <c r="C61" s="96" t="s">
        <v>223</v>
      </c>
    </row>
    <row r="62" spans="1:3" ht="15">
      <c r="A62" s="3"/>
      <c r="C62" s="96" t="s">
        <v>223</v>
      </c>
    </row>
    <row r="63" spans="1:3" ht="15">
      <c r="A63" s="3"/>
      <c r="C63" s="96" t="s">
        <v>223</v>
      </c>
    </row>
    <row r="64" spans="1:3" ht="15">
      <c r="A64" s="3"/>
      <c r="C64" s="96" t="s">
        <v>223</v>
      </c>
    </row>
    <row r="65" spans="1:3" ht="15">
      <c r="A65" s="3"/>
      <c r="C65" s="96" t="s">
        <v>223</v>
      </c>
    </row>
    <row r="66" spans="1:3" ht="15">
      <c r="A66" s="3"/>
      <c r="C66" s="96" t="s">
        <v>223</v>
      </c>
    </row>
    <row r="67" spans="1:3" ht="15">
      <c r="A67" s="3"/>
      <c r="C67" s="96" t="s">
        <v>223</v>
      </c>
    </row>
    <row r="68" spans="1:3" ht="15">
      <c r="A68" s="3"/>
      <c r="C68" s="96" t="s">
        <v>223</v>
      </c>
    </row>
    <row r="69" spans="1:3" ht="15">
      <c r="A69" s="3"/>
      <c r="C69" s="96" t="s">
        <v>223</v>
      </c>
    </row>
    <row r="70" spans="1:3" ht="15">
      <c r="A70" s="3"/>
      <c r="C70" s="96" t="s">
        <v>223</v>
      </c>
    </row>
    <row r="71" spans="1:3" ht="15">
      <c r="A71" s="3"/>
      <c r="C71" s="96" t="s">
        <v>223</v>
      </c>
    </row>
    <row r="72" spans="1:3" ht="15">
      <c r="A72" s="3"/>
      <c r="C72" s="96" t="s">
        <v>223</v>
      </c>
    </row>
    <row r="73" spans="1:3" ht="15">
      <c r="A73" s="3"/>
      <c r="C73" s="96" t="s">
        <v>223</v>
      </c>
    </row>
    <row r="74" spans="1:3" ht="15">
      <c r="A74" s="3"/>
      <c r="C74" s="96" t="s">
        <v>223</v>
      </c>
    </row>
    <row r="75" spans="1:3" ht="15">
      <c r="A75" s="3"/>
      <c r="C75" s="96" t="s">
        <v>223</v>
      </c>
    </row>
    <row r="76" spans="1:3" ht="15">
      <c r="A76" s="3"/>
      <c r="C76" s="96" t="s">
        <v>223</v>
      </c>
    </row>
    <row r="77" spans="1:3" ht="15">
      <c r="A77" s="3"/>
      <c r="C77" s="96" t="s">
        <v>223</v>
      </c>
    </row>
    <row r="78" spans="1:3" ht="15">
      <c r="A78" s="3"/>
      <c r="C78" s="96" t="s">
        <v>223</v>
      </c>
    </row>
    <row r="79" spans="1:3" ht="15">
      <c r="A79" s="3"/>
      <c r="C79" s="96" t="s">
        <v>223</v>
      </c>
    </row>
    <row r="80" spans="1:3" ht="15">
      <c r="A80" s="3"/>
      <c r="C80" s="96" t="s">
        <v>223</v>
      </c>
    </row>
    <row r="81" spans="1:3" ht="15">
      <c r="A81" s="3"/>
      <c r="C81" s="96" t="s">
        <v>223</v>
      </c>
    </row>
    <row r="82" spans="1:3" ht="15">
      <c r="A82" s="3"/>
      <c r="C82" s="96" t="s">
        <v>223</v>
      </c>
    </row>
    <row r="83" spans="1:3" ht="15">
      <c r="A83" s="3"/>
      <c r="C83" s="96" t="s">
        <v>223</v>
      </c>
    </row>
    <row r="84" spans="1:3" ht="15">
      <c r="A84" s="3"/>
      <c r="C84" s="96" t="s">
        <v>223</v>
      </c>
    </row>
    <row r="85" spans="1:3" ht="15">
      <c r="A85" s="3"/>
      <c r="C85" s="96" t="s">
        <v>223</v>
      </c>
    </row>
    <row r="86" spans="1:3" ht="15">
      <c r="A86" s="3"/>
      <c r="C86" s="96" t="s">
        <v>223</v>
      </c>
    </row>
    <row r="87" spans="1:3" ht="15">
      <c r="A87" s="3"/>
      <c r="C87" s="96" t="s">
        <v>223</v>
      </c>
    </row>
    <row r="88" spans="1:3" ht="15">
      <c r="A88" s="3"/>
      <c r="C88" s="96" t="s">
        <v>223</v>
      </c>
    </row>
    <row r="89" spans="1:3" ht="15">
      <c r="A89" s="3"/>
      <c r="C89" s="96" t="s">
        <v>223</v>
      </c>
    </row>
    <row r="90" spans="1:3" ht="15">
      <c r="A90" s="3"/>
      <c r="C90" s="96" t="s">
        <v>223</v>
      </c>
    </row>
    <row r="91" spans="1:3" ht="15">
      <c r="A91" s="3"/>
      <c r="C91" s="96" t="s">
        <v>223</v>
      </c>
    </row>
    <row r="92" spans="1:3" ht="15">
      <c r="A92" s="3"/>
      <c r="C92" s="96" t="s">
        <v>223</v>
      </c>
    </row>
    <row r="93" spans="1:3" ht="15">
      <c r="A93" s="3"/>
      <c r="C93" s="96" t="s">
        <v>223</v>
      </c>
    </row>
    <row r="94" spans="1:3" ht="15">
      <c r="A94" s="3"/>
      <c r="C94" s="96" t="s">
        <v>223</v>
      </c>
    </row>
    <row r="95" spans="1:3" ht="15">
      <c r="A95" s="3"/>
      <c r="C95" s="96" t="s">
        <v>223</v>
      </c>
    </row>
    <row r="96" spans="1:3" ht="15">
      <c r="A96" s="3"/>
      <c r="C96" s="96" t="s">
        <v>223</v>
      </c>
    </row>
    <row r="97" spans="1:3" ht="15">
      <c r="A97" s="3"/>
      <c r="C97" s="96" t="s">
        <v>223</v>
      </c>
    </row>
    <row r="98" spans="1:3" ht="15">
      <c r="A98" s="3"/>
      <c r="C98" s="96" t="s">
        <v>223</v>
      </c>
    </row>
    <row r="99" spans="1:3" ht="15">
      <c r="A99" s="3"/>
      <c r="C99" s="96" t="s">
        <v>223</v>
      </c>
    </row>
    <row r="100" spans="1:3" ht="15">
      <c r="A100" s="3"/>
      <c r="C100" s="96" t="s">
        <v>223</v>
      </c>
    </row>
    <row r="101" spans="1:3" ht="15">
      <c r="A101" s="3"/>
      <c r="C101" s="96" t="s">
        <v>223</v>
      </c>
    </row>
    <row r="102" spans="1:3" ht="15">
      <c r="A102" s="3"/>
      <c r="C102" s="96" t="s">
        <v>223</v>
      </c>
    </row>
    <row r="103" spans="1:3" ht="15">
      <c r="A103" s="3"/>
      <c r="C103" s="96" t="s">
        <v>223</v>
      </c>
    </row>
    <row r="104" spans="1:3" ht="15">
      <c r="A104" s="3"/>
      <c r="C104" s="96" t="s">
        <v>223</v>
      </c>
    </row>
    <row r="105" spans="1:3" ht="15">
      <c r="A105" s="3"/>
      <c r="C105" s="96" t="s">
        <v>223</v>
      </c>
    </row>
    <row r="106" spans="1:3" ht="15">
      <c r="A106" s="3"/>
      <c r="C106" s="96" t="s">
        <v>223</v>
      </c>
    </row>
    <row r="107" spans="3:3" ht="15">
      <c r="C107" s="96" t="s">
        <v>223</v>
      </c>
    </row>
    <row r="108" spans="3:3" ht="15">
      <c r="C108" s="96" t="s">
        <v>223</v>
      </c>
    </row>
    <row r="109" spans="3:3" ht="15">
      <c r="C109" s="96" t="s">
        <v>223</v>
      </c>
    </row>
    <row r="110" spans="3:3" ht="15">
      <c r="C110" s="96" t="s">
        <v>223</v>
      </c>
    </row>
    <row r="111" spans="3:3" ht="15">
      <c r="C111" s="96" t="s">
        <v>223</v>
      </c>
    </row>
    <row r="112" spans="3:3" ht="15">
      <c r="C112" s="96" t="s">
        <v>223</v>
      </c>
    </row>
    <row r="113" spans="3:3" ht="15">
      <c r="C113" s="96" t="s">
        <v>223</v>
      </c>
    </row>
    <row r="114" spans="3:3" ht="15">
      <c r="C114" s="96" t="s">
        <v>223</v>
      </c>
    </row>
    <row r="115" spans="3:3" ht="15">
      <c r="C115" s="96" t="s">
        <v>223</v>
      </c>
    </row>
    <row r="116" spans="3:3" ht="15">
      <c r="C116" s="96" t="s">
        <v>223</v>
      </c>
    </row>
    <row r="117" spans="3:3" ht="15">
      <c r="C117" s="96" t="s">
        <v>223</v>
      </c>
    </row>
    <row r="118" spans="3:3" ht="15">
      <c r="C118" s="96" t="s">
        <v>223</v>
      </c>
    </row>
  </sheetData>
  <mergeCells count="1">
    <mergeCell ref="A52:I52"/>
  </mergeCells>
  <pageMargins left="0.7" right="0.7" top="0.75" bottom="0.75" header="0.3" footer="0.3"/>
  <pageSetup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1416DD-5EF6-44A7-AA70-0F2F653E4982}">
  <dimension ref="A1:I116"/>
  <sheetViews>
    <sheetView workbookViewId="0" topLeftCell="A1">
      <selection pane="topLeft" activeCell="B2" sqref="B2"/>
    </sheetView>
  </sheetViews>
  <sheetFormatPr defaultColWidth="10.2842857142857" defaultRowHeight="15"/>
  <cols>
    <col min="1" max="1" width="10.7142857142857" style="5" customWidth="1"/>
    <col min="2" max="2" width="47.8571428571429" style="5" customWidth="1"/>
    <col min="3" max="4" width="23.5714285714286" style="96" customWidth="1"/>
    <col min="5" max="5" width="10.7142857142857" style="29" customWidth="1"/>
    <col min="6" max="6" width="10.7142857142857" style="97" customWidth="1"/>
    <col min="7" max="7" width="10.7142857142857" style="5" customWidth="1"/>
    <col min="8" max="8" width="10.7142857142857" style="74" customWidth="1"/>
    <col min="9" max="9" width="10.7142857142857" style="5" customWidth="1"/>
    <col min="10" max="16384" width="10.2857142857143" style="5"/>
  </cols>
  <sheetData>
    <row r="1" spans="1:4" ht="18.75">
      <c r="A1" s="59" t="str">
        <f>'List of Zones'!B29</f>
        <v>Zone 17</v>
      </c>
      <c r="B1" s="60" t="str">
        <f>'List of Zones'!C29</f>
        <v>Greysheet Regrind Transfer System</v>
      </c>
      <c r="C1" s="61"/>
      <c r="D1" s="61"/>
    </row>
    <row r="2" spans="1:9" ht="15.75" customHeight="1">
      <c r="A2" s="62"/>
      <c r="G2" s="33" t="s">
        <v>38</v>
      </c>
      <c r="H2" s="76"/>
      <c r="I2" s="34">
        <f>SUM(I4:I1001)</f>
        <v>0.0029255838497288965</v>
      </c>
    </row>
    <row r="3" spans="1:9" ht="45">
      <c r="A3" s="36" t="s">
        <v>39</v>
      </c>
      <c r="B3" s="36" t="s">
        <v>40</v>
      </c>
      <c r="C3" s="37" t="s">
        <v>41</v>
      </c>
      <c r="D3" s="37" t="s">
        <v>42</v>
      </c>
      <c r="E3" s="38" t="s">
        <v>43</v>
      </c>
      <c r="F3" s="98" t="s">
        <v>44</v>
      </c>
      <c r="G3" s="38" t="s">
        <v>45</v>
      </c>
      <c r="H3" s="38" t="s">
        <v>46</v>
      </c>
      <c r="I3" s="87" t="s">
        <v>47</v>
      </c>
    </row>
    <row r="4" spans="1:9" ht="15">
      <c r="A4" s="3">
        <v>17001</v>
      </c>
      <c r="B4" s="48" t="s">
        <v>633</v>
      </c>
      <c r="C4" s="67" t="s">
        <v>14</v>
      </c>
      <c r="D4" s="96" t="s">
        <v>407</v>
      </c>
      <c r="E4" s="84">
        <f>24*365</f>
        <v>8760</v>
      </c>
      <c r="F4" s="100">
        <f>HLOOKUP(D4,'Emission Factor Methodology'!$B$6:$I$7,2,0)</f>
        <v>4.5308744960177957E-05</v>
      </c>
      <c r="G4" s="43">
        <f>IFERROR(VLOOKUP(C4,'Emission Factor Methodology'!$A$11:$I$21,MATCH(D4,'Emission Factor Methodology'!$A$11:$I$11,0),0),0)</f>
        <v>0</v>
      </c>
      <c r="H4" s="44">
        <f>IFERROR((1-VLOOKUP(C4,'Emission Factor Methodology'!$A$25:$I$34,MATCH(D4,'Emission Factor Methodology'!$A$25:$I$25,0),0)),0)</f>
        <v>0</v>
      </c>
      <c r="I4" s="43">
        <f>E4*F4*G4*H4</f>
        <v>0</v>
      </c>
    </row>
    <row r="5" spans="1:9" ht="15">
      <c r="A5" s="3">
        <f t="shared" si="0" ref="A5:A68">A4+1</f>
        <v>17002</v>
      </c>
      <c r="B5" s="5" t="s">
        <v>634</v>
      </c>
      <c r="C5" s="96" t="s">
        <v>15</v>
      </c>
      <c r="D5" s="96" t="s">
        <v>407</v>
      </c>
      <c r="E5" s="84">
        <f t="shared" si="1" ref="E5:E68">24*365</f>
        <v>8760</v>
      </c>
      <c r="F5" s="100">
        <f>HLOOKUP(D5,'Emission Factor Methodology'!$B$6:$I$7,2,0)</f>
        <v>4.5308744960177957E-05</v>
      </c>
      <c r="G5" s="43">
        <f>IFERROR(VLOOKUP(C5,'Emission Factor Methodology'!$A$11:$I$21,MATCH(D5,'Emission Factor Methodology'!$A$11:$I$11,0),0),0)</f>
        <v>0.0038999999999999998</v>
      </c>
      <c r="H5" s="44">
        <f>IFERROR((1-VLOOKUP(C5,'Emission Factor Methodology'!$A$25:$I$34,MATCH(D5,'Emission Factor Methodology'!$A$25:$I$25,0),0)),0)</f>
        <v>0.030000000000000027</v>
      </c>
      <c r="I5" s="43">
        <f t="shared" si="2" ref="I5:I68">E5*F5*G5*H5</f>
        <v>4.6437838884585626E-05</v>
      </c>
    </row>
    <row r="6" spans="1:9" ht="15">
      <c r="A6" s="3">
        <f t="shared" si="0"/>
        <v>17003</v>
      </c>
      <c r="B6" s="5" t="s">
        <v>635</v>
      </c>
      <c r="C6" s="96" t="s">
        <v>15</v>
      </c>
      <c r="D6" s="96" t="s">
        <v>407</v>
      </c>
      <c r="E6" s="84">
        <f t="shared" si="1"/>
        <v>8760</v>
      </c>
      <c r="F6" s="100">
        <f>HLOOKUP(D6,'Emission Factor Methodology'!$B$6:$I$7,2,0)</f>
        <v>4.5308744960177957E-05</v>
      </c>
      <c r="G6" s="43">
        <f>IFERROR(VLOOKUP(C6,'Emission Factor Methodology'!$A$11:$I$21,MATCH(D6,'Emission Factor Methodology'!$A$11:$I$11,0),0),0)</f>
        <v>0.0038999999999999998</v>
      </c>
      <c r="H6" s="44">
        <f>IFERROR((1-VLOOKUP(C6,'Emission Factor Methodology'!$A$25:$I$34,MATCH(D6,'Emission Factor Methodology'!$A$25:$I$25,0),0)),0)</f>
        <v>0.030000000000000027</v>
      </c>
      <c r="I6" s="43">
        <f t="shared" si="2"/>
        <v>4.6437838884585626E-05</v>
      </c>
    </row>
    <row r="7" spans="1:9" ht="15">
      <c r="A7" s="3">
        <f t="shared" si="0"/>
        <v>17004</v>
      </c>
      <c r="B7" s="5" t="s">
        <v>636</v>
      </c>
      <c r="C7" s="96" t="s">
        <v>15</v>
      </c>
      <c r="D7" s="96" t="s">
        <v>407</v>
      </c>
      <c r="E7" s="84">
        <f t="shared" si="1"/>
        <v>8760</v>
      </c>
      <c r="F7" s="100">
        <f>HLOOKUP(D7,'Emission Factor Methodology'!$B$6:$I$7,2,0)</f>
        <v>4.5308744960177957E-05</v>
      </c>
      <c r="G7" s="43">
        <f>IFERROR(VLOOKUP(C7,'Emission Factor Methodology'!$A$11:$I$21,MATCH(D7,'Emission Factor Methodology'!$A$11:$I$11,0),0),0)</f>
        <v>0.0038999999999999998</v>
      </c>
      <c r="H7" s="44">
        <f>IFERROR((1-VLOOKUP(C7,'Emission Factor Methodology'!$A$25:$I$34,MATCH(D7,'Emission Factor Methodology'!$A$25:$I$25,0),0)),0)</f>
        <v>0.030000000000000027</v>
      </c>
      <c r="I7" s="43">
        <f t="shared" si="2"/>
        <v>4.6437838884585626E-05</v>
      </c>
    </row>
    <row r="8" spans="1:9" ht="15">
      <c r="A8" s="3">
        <f t="shared" si="0"/>
        <v>17005</v>
      </c>
      <c r="B8" s="5" t="s">
        <v>637</v>
      </c>
      <c r="C8" s="96" t="s">
        <v>15</v>
      </c>
      <c r="D8" s="96" t="s">
        <v>407</v>
      </c>
      <c r="E8" s="84">
        <f t="shared" si="1"/>
        <v>8760</v>
      </c>
      <c r="F8" s="100">
        <f>HLOOKUP(D8,'Emission Factor Methodology'!$B$6:$I$7,2,0)</f>
        <v>4.5308744960177957E-05</v>
      </c>
      <c r="G8" s="43">
        <f>IFERROR(VLOOKUP(C8,'Emission Factor Methodology'!$A$11:$I$21,MATCH(D8,'Emission Factor Methodology'!$A$11:$I$11,0),0),0)</f>
        <v>0.0038999999999999998</v>
      </c>
      <c r="H8" s="44">
        <f>IFERROR((1-VLOOKUP(C8,'Emission Factor Methodology'!$A$25:$I$34,MATCH(D8,'Emission Factor Methodology'!$A$25:$I$25,0),0)),0)</f>
        <v>0.030000000000000027</v>
      </c>
      <c r="I8" s="43">
        <f t="shared" si="2"/>
        <v>4.6437838884585626E-05</v>
      </c>
    </row>
    <row r="9" spans="1:9" ht="15">
      <c r="A9" s="3">
        <f t="shared" si="0"/>
        <v>17006</v>
      </c>
      <c r="B9" s="5" t="s">
        <v>637</v>
      </c>
      <c r="C9" s="96" t="s">
        <v>15</v>
      </c>
      <c r="D9" s="96" t="s">
        <v>407</v>
      </c>
      <c r="E9" s="84">
        <f t="shared" si="1"/>
        <v>8760</v>
      </c>
      <c r="F9" s="100">
        <f>HLOOKUP(D9,'Emission Factor Methodology'!$B$6:$I$7,2,0)</f>
        <v>4.5308744960177957E-05</v>
      </c>
      <c r="G9" s="43">
        <f>IFERROR(VLOOKUP(C9,'Emission Factor Methodology'!$A$11:$I$21,MATCH(D9,'Emission Factor Methodology'!$A$11:$I$11,0),0),0)</f>
        <v>0.0038999999999999998</v>
      </c>
      <c r="H9" s="44">
        <f>IFERROR((1-VLOOKUP(C9,'Emission Factor Methodology'!$A$25:$I$34,MATCH(D9,'Emission Factor Methodology'!$A$25:$I$25,0),0)),0)</f>
        <v>0.030000000000000027</v>
      </c>
      <c r="I9" s="43">
        <f t="shared" si="2"/>
        <v>4.6437838884585626E-05</v>
      </c>
    </row>
    <row r="10" spans="1:9" ht="15">
      <c r="A10" s="3">
        <f t="shared" si="0"/>
        <v>17007</v>
      </c>
      <c r="B10" s="5" t="s">
        <v>637</v>
      </c>
      <c r="C10" s="96" t="s">
        <v>15</v>
      </c>
      <c r="D10" s="96" t="s">
        <v>407</v>
      </c>
      <c r="E10" s="84">
        <f t="shared" si="1"/>
        <v>8760</v>
      </c>
      <c r="F10" s="100">
        <f>HLOOKUP(D10,'Emission Factor Methodology'!$B$6:$I$7,2,0)</f>
        <v>4.5308744960177957E-05</v>
      </c>
      <c r="G10" s="43">
        <f>IFERROR(VLOOKUP(C10,'Emission Factor Methodology'!$A$11:$I$21,MATCH(D10,'Emission Factor Methodology'!$A$11:$I$11,0),0),0)</f>
        <v>0.0038999999999999998</v>
      </c>
      <c r="H10" s="44">
        <f>IFERROR((1-VLOOKUP(C10,'Emission Factor Methodology'!$A$25:$I$34,MATCH(D10,'Emission Factor Methodology'!$A$25:$I$25,0),0)),0)</f>
        <v>0.030000000000000027</v>
      </c>
      <c r="I10" s="43">
        <f t="shared" si="2"/>
        <v>4.6437838884585626E-05</v>
      </c>
    </row>
    <row r="11" spans="1:9" ht="15">
      <c r="A11" s="3">
        <f t="shared" si="0"/>
        <v>17008</v>
      </c>
      <c r="B11" s="5" t="s">
        <v>637</v>
      </c>
      <c r="C11" s="96" t="s">
        <v>15</v>
      </c>
      <c r="D11" s="96" t="s">
        <v>407</v>
      </c>
      <c r="E11" s="84">
        <f t="shared" si="1"/>
        <v>8760</v>
      </c>
      <c r="F11" s="100">
        <f>HLOOKUP(D11,'Emission Factor Methodology'!$B$6:$I$7,2,0)</f>
        <v>4.5308744960177957E-05</v>
      </c>
      <c r="G11" s="43">
        <f>IFERROR(VLOOKUP(C11,'Emission Factor Methodology'!$A$11:$I$21,MATCH(D11,'Emission Factor Methodology'!$A$11:$I$11,0),0),0)</f>
        <v>0.0038999999999999998</v>
      </c>
      <c r="H11" s="44">
        <f>IFERROR((1-VLOOKUP(C11,'Emission Factor Methodology'!$A$25:$I$34,MATCH(D11,'Emission Factor Methodology'!$A$25:$I$25,0),0)),0)</f>
        <v>0.030000000000000027</v>
      </c>
      <c r="I11" s="43">
        <f t="shared" si="2"/>
        <v>4.6437838884585626E-05</v>
      </c>
    </row>
    <row r="12" spans="1:9" ht="15">
      <c r="A12" s="3">
        <f t="shared" si="0"/>
        <v>17009</v>
      </c>
      <c r="B12" s="5" t="s">
        <v>637</v>
      </c>
      <c r="C12" s="96" t="s">
        <v>15</v>
      </c>
      <c r="D12" s="96" t="s">
        <v>407</v>
      </c>
      <c r="E12" s="84">
        <f t="shared" si="1"/>
        <v>8760</v>
      </c>
      <c r="F12" s="100">
        <f>HLOOKUP(D12,'Emission Factor Methodology'!$B$6:$I$7,2,0)</f>
        <v>4.5308744960177957E-05</v>
      </c>
      <c r="G12" s="43">
        <f>IFERROR(VLOOKUP(C12,'Emission Factor Methodology'!$A$11:$I$21,MATCH(D12,'Emission Factor Methodology'!$A$11:$I$11,0),0),0)</f>
        <v>0.0038999999999999998</v>
      </c>
      <c r="H12" s="44">
        <f>IFERROR((1-VLOOKUP(C12,'Emission Factor Methodology'!$A$25:$I$34,MATCH(D12,'Emission Factor Methodology'!$A$25:$I$25,0),0)),0)</f>
        <v>0.030000000000000027</v>
      </c>
      <c r="I12" s="43">
        <f t="shared" si="2"/>
        <v>4.6437838884585626E-05</v>
      </c>
    </row>
    <row r="13" spans="1:9" ht="15">
      <c r="A13" s="3">
        <f t="shared" si="0"/>
        <v>17010</v>
      </c>
      <c r="B13" s="5" t="s">
        <v>637</v>
      </c>
      <c r="C13" s="96" t="s">
        <v>15</v>
      </c>
      <c r="D13" s="96" t="s">
        <v>407</v>
      </c>
      <c r="E13" s="84">
        <f t="shared" si="1"/>
        <v>8760</v>
      </c>
      <c r="F13" s="100">
        <f>HLOOKUP(D13,'Emission Factor Methodology'!$B$6:$I$7,2,0)</f>
        <v>4.5308744960177957E-05</v>
      </c>
      <c r="G13" s="43">
        <f>IFERROR(VLOOKUP(C13,'Emission Factor Methodology'!$A$11:$I$21,MATCH(D13,'Emission Factor Methodology'!$A$11:$I$11,0),0),0)</f>
        <v>0.0038999999999999998</v>
      </c>
      <c r="H13" s="44">
        <f>IFERROR((1-VLOOKUP(C13,'Emission Factor Methodology'!$A$25:$I$34,MATCH(D13,'Emission Factor Methodology'!$A$25:$I$25,0),0)),0)</f>
        <v>0.030000000000000027</v>
      </c>
      <c r="I13" s="43">
        <f t="shared" si="2"/>
        <v>4.6437838884585626E-05</v>
      </c>
    </row>
    <row r="14" spans="1:9" ht="15">
      <c r="A14" s="3">
        <f t="shared" si="0"/>
        <v>17011</v>
      </c>
      <c r="B14" s="5" t="s">
        <v>638</v>
      </c>
      <c r="C14" s="96" t="s">
        <v>15</v>
      </c>
      <c r="D14" s="96" t="s">
        <v>407</v>
      </c>
      <c r="E14" s="84">
        <f t="shared" si="1"/>
        <v>8760</v>
      </c>
      <c r="F14" s="100">
        <f>HLOOKUP(D14,'Emission Factor Methodology'!$B$6:$I$7,2,0)</f>
        <v>4.5308744960177957E-05</v>
      </c>
      <c r="G14" s="43">
        <f>IFERROR(VLOOKUP(C14,'Emission Factor Methodology'!$A$11:$I$21,MATCH(D14,'Emission Factor Methodology'!$A$11:$I$11,0),0),0)</f>
        <v>0.0038999999999999998</v>
      </c>
      <c r="H14" s="44">
        <f>IFERROR((1-VLOOKUP(C14,'Emission Factor Methodology'!$A$25:$I$34,MATCH(D14,'Emission Factor Methodology'!$A$25:$I$25,0),0)),0)</f>
        <v>0.030000000000000027</v>
      </c>
      <c r="I14" s="43">
        <f t="shared" si="2"/>
        <v>4.6437838884585626E-05</v>
      </c>
    </row>
    <row r="15" spans="1:9" ht="15">
      <c r="A15" s="3">
        <f t="shared" si="0"/>
        <v>17012</v>
      </c>
      <c r="B15" s="48" t="s">
        <v>633</v>
      </c>
      <c r="C15" s="67" t="s">
        <v>14</v>
      </c>
      <c r="D15" s="96" t="s">
        <v>407</v>
      </c>
      <c r="E15" s="84">
        <f t="shared" si="1"/>
        <v>8760</v>
      </c>
      <c r="F15" s="100">
        <f>HLOOKUP(D15,'Emission Factor Methodology'!$B$6:$I$7,2,0)</f>
        <v>4.5308744960177957E-05</v>
      </c>
      <c r="G15" s="43">
        <f>IFERROR(VLOOKUP(C15,'Emission Factor Methodology'!$A$11:$I$21,MATCH(D15,'Emission Factor Methodology'!$A$11:$I$11,0),0),0)</f>
        <v>0</v>
      </c>
      <c r="H15" s="44">
        <f>IFERROR((1-VLOOKUP(C15,'Emission Factor Methodology'!$A$25:$I$34,MATCH(D15,'Emission Factor Methodology'!$A$25:$I$25,0),0)),0)</f>
        <v>0</v>
      </c>
      <c r="I15" s="43">
        <f t="shared" si="2"/>
        <v>0</v>
      </c>
    </row>
    <row r="16" spans="1:9" ht="15">
      <c r="A16" s="3">
        <f t="shared" si="0"/>
        <v>17013</v>
      </c>
      <c r="B16" s="5" t="s">
        <v>639</v>
      </c>
      <c r="C16" s="96" t="s">
        <v>15</v>
      </c>
      <c r="D16" s="96" t="s">
        <v>407</v>
      </c>
      <c r="E16" s="84">
        <f t="shared" si="1"/>
        <v>8760</v>
      </c>
      <c r="F16" s="100">
        <f>HLOOKUP(D16,'Emission Factor Methodology'!$B$6:$I$7,2,0)</f>
        <v>4.5308744960177957E-05</v>
      </c>
      <c r="G16" s="43">
        <f>IFERROR(VLOOKUP(C16,'Emission Factor Methodology'!$A$11:$I$21,MATCH(D16,'Emission Factor Methodology'!$A$11:$I$11,0),0),0)</f>
        <v>0.0038999999999999998</v>
      </c>
      <c r="H16" s="44">
        <f>IFERROR((1-VLOOKUP(C16,'Emission Factor Methodology'!$A$25:$I$34,MATCH(D16,'Emission Factor Methodology'!$A$25:$I$25,0),0)),0)</f>
        <v>0.030000000000000027</v>
      </c>
      <c r="I16" s="43">
        <f t="shared" si="2"/>
        <v>4.6437838884585626E-05</v>
      </c>
    </row>
    <row r="17" spans="1:9" ht="15">
      <c r="A17" s="3">
        <f t="shared" si="0"/>
        <v>17014</v>
      </c>
      <c r="B17" s="5" t="s">
        <v>640</v>
      </c>
      <c r="C17" s="96" t="s">
        <v>15</v>
      </c>
      <c r="D17" s="96" t="s">
        <v>407</v>
      </c>
      <c r="E17" s="84">
        <f t="shared" si="1"/>
        <v>8760</v>
      </c>
      <c r="F17" s="100">
        <f>HLOOKUP(D17,'Emission Factor Methodology'!$B$6:$I$7,2,0)</f>
        <v>4.5308744960177957E-05</v>
      </c>
      <c r="G17" s="43">
        <f>IFERROR(VLOOKUP(C17,'Emission Factor Methodology'!$A$11:$I$21,MATCH(D17,'Emission Factor Methodology'!$A$11:$I$11,0),0),0)</f>
        <v>0.0038999999999999998</v>
      </c>
      <c r="H17" s="44">
        <f>IFERROR((1-VLOOKUP(C17,'Emission Factor Methodology'!$A$25:$I$34,MATCH(D17,'Emission Factor Methodology'!$A$25:$I$25,0),0)),0)</f>
        <v>0.030000000000000027</v>
      </c>
      <c r="I17" s="43">
        <f t="shared" si="2"/>
        <v>4.6437838884585626E-05</v>
      </c>
    </row>
    <row r="18" spans="1:9" ht="15">
      <c r="A18" s="3">
        <f t="shared" si="0"/>
        <v>17015</v>
      </c>
      <c r="B18" s="5" t="s">
        <v>641</v>
      </c>
      <c r="C18" s="96" t="s">
        <v>15</v>
      </c>
      <c r="D18" s="96" t="s">
        <v>407</v>
      </c>
      <c r="E18" s="84">
        <f t="shared" si="1"/>
        <v>8760</v>
      </c>
      <c r="F18" s="100">
        <f>HLOOKUP(D18,'Emission Factor Methodology'!$B$6:$I$7,2,0)</f>
        <v>4.5308744960177957E-05</v>
      </c>
      <c r="G18" s="43">
        <f>IFERROR(VLOOKUP(C18,'Emission Factor Methodology'!$A$11:$I$21,MATCH(D18,'Emission Factor Methodology'!$A$11:$I$11,0),0),0)</f>
        <v>0.0038999999999999998</v>
      </c>
      <c r="H18" s="44">
        <f>IFERROR((1-VLOOKUP(C18,'Emission Factor Methodology'!$A$25:$I$34,MATCH(D18,'Emission Factor Methodology'!$A$25:$I$25,0),0)),0)</f>
        <v>0.030000000000000027</v>
      </c>
      <c r="I18" s="43">
        <f t="shared" si="2"/>
        <v>4.6437838884585626E-05</v>
      </c>
    </row>
    <row r="19" spans="1:9" ht="15">
      <c r="A19" s="3">
        <f t="shared" si="0"/>
        <v>17016</v>
      </c>
      <c r="B19" s="5" t="s">
        <v>106</v>
      </c>
      <c r="C19" s="96" t="s">
        <v>15</v>
      </c>
      <c r="D19" s="96" t="s">
        <v>407</v>
      </c>
      <c r="E19" s="84">
        <f t="shared" si="1"/>
        <v>8760</v>
      </c>
      <c r="F19" s="100">
        <f>HLOOKUP(D19,'Emission Factor Methodology'!$B$6:$I$7,2,0)</f>
        <v>4.5308744960177957E-05</v>
      </c>
      <c r="G19" s="43">
        <f>IFERROR(VLOOKUP(C19,'Emission Factor Methodology'!$A$11:$I$21,MATCH(D19,'Emission Factor Methodology'!$A$11:$I$11,0),0),0)</f>
        <v>0.0038999999999999998</v>
      </c>
      <c r="H19" s="44">
        <f>IFERROR((1-VLOOKUP(C19,'Emission Factor Methodology'!$A$25:$I$34,MATCH(D19,'Emission Factor Methodology'!$A$25:$I$25,0),0)),0)</f>
        <v>0.030000000000000027</v>
      </c>
      <c r="I19" s="43">
        <f t="shared" si="2"/>
        <v>4.6437838884585626E-05</v>
      </c>
    </row>
    <row r="20" spans="1:9" ht="15">
      <c r="A20" s="3">
        <f t="shared" si="0"/>
        <v>17017</v>
      </c>
      <c r="B20" s="5" t="s">
        <v>642</v>
      </c>
      <c r="C20" s="96" t="s">
        <v>15</v>
      </c>
      <c r="D20" s="96" t="s">
        <v>407</v>
      </c>
      <c r="E20" s="84">
        <f t="shared" si="1"/>
        <v>8760</v>
      </c>
      <c r="F20" s="100">
        <f>HLOOKUP(D20,'Emission Factor Methodology'!$B$6:$I$7,2,0)</f>
        <v>4.5308744960177957E-05</v>
      </c>
      <c r="G20" s="43">
        <f>IFERROR(VLOOKUP(C20,'Emission Factor Methodology'!$A$11:$I$21,MATCH(D20,'Emission Factor Methodology'!$A$11:$I$11,0),0),0)</f>
        <v>0.0038999999999999998</v>
      </c>
      <c r="H20" s="44">
        <f>IFERROR((1-VLOOKUP(C20,'Emission Factor Methodology'!$A$25:$I$34,MATCH(D20,'Emission Factor Methodology'!$A$25:$I$25,0),0)),0)</f>
        <v>0.030000000000000027</v>
      </c>
      <c r="I20" s="43">
        <f t="shared" si="2"/>
        <v>4.6437838884585626E-05</v>
      </c>
    </row>
    <row r="21" spans="1:9" ht="15">
      <c r="A21" s="3">
        <f t="shared" si="0"/>
        <v>17018</v>
      </c>
      <c r="B21" s="5" t="s">
        <v>641</v>
      </c>
      <c r="C21" s="96" t="s">
        <v>15</v>
      </c>
      <c r="D21" s="96" t="s">
        <v>407</v>
      </c>
      <c r="E21" s="84">
        <f t="shared" si="1"/>
        <v>8760</v>
      </c>
      <c r="F21" s="100">
        <f>HLOOKUP(D21,'Emission Factor Methodology'!$B$6:$I$7,2,0)</f>
        <v>4.5308744960177957E-05</v>
      </c>
      <c r="G21" s="43">
        <f>IFERROR(VLOOKUP(C21,'Emission Factor Methodology'!$A$11:$I$21,MATCH(D21,'Emission Factor Methodology'!$A$11:$I$11,0),0),0)</f>
        <v>0.0038999999999999998</v>
      </c>
      <c r="H21" s="44">
        <f>IFERROR((1-VLOOKUP(C21,'Emission Factor Methodology'!$A$25:$I$34,MATCH(D21,'Emission Factor Methodology'!$A$25:$I$25,0),0)),0)</f>
        <v>0.030000000000000027</v>
      </c>
      <c r="I21" s="43">
        <f t="shared" si="2"/>
        <v>4.6437838884585626E-05</v>
      </c>
    </row>
    <row r="22" spans="1:9" ht="15">
      <c r="A22" s="3">
        <f t="shared" si="0"/>
        <v>17019</v>
      </c>
      <c r="B22" s="5" t="s">
        <v>642</v>
      </c>
      <c r="C22" s="96" t="s">
        <v>15</v>
      </c>
      <c r="D22" s="96" t="s">
        <v>407</v>
      </c>
      <c r="E22" s="84">
        <f t="shared" si="1"/>
        <v>8760</v>
      </c>
      <c r="F22" s="100">
        <f>HLOOKUP(D22,'Emission Factor Methodology'!$B$6:$I$7,2,0)</f>
        <v>4.5308744960177957E-05</v>
      </c>
      <c r="G22" s="43">
        <f>IFERROR(VLOOKUP(C22,'Emission Factor Methodology'!$A$11:$I$21,MATCH(D22,'Emission Factor Methodology'!$A$11:$I$11,0),0),0)</f>
        <v>0.0038999999999999998</v>
      </c>
      <c r="H22" s="44">
        <f>IFERROR((1-VLOOKUP(C22,'Emission Factor Methodology'!$A$25:$I$34,MATCH(D22,'Emission Factor Methodology'!$A$25:$I$25,0),0)),0)</f>
        <v>0.030000000000000027</v>
      </c>
      <c r="I22" s="43">
        <f t="shared" si="2"/>
        <v>4.6437838884585626E-05</v>
      </c>
    </row>
    <row r="23" spans="1:9" ht="15">
      <c r="A23" s="3">
        <f t="shared" si="0"/>
        <v>17020</v>
      </c>
      <c r="B23" s="5" t="s">
        <v>641</v>
      </c>
      <c r="C23" s="96" t="s">
        <v>15</v>
      </c>
      <c r="D23" s="96" t="s">
        <v>407</v>
      </c>
      <c r="E23" s="84">
        <f t="shared" si="1"/>
        <v>8760</v>
      </c>
      <c r="F23" s="100">
        <f>HLOOKUP(D23,'Emission Factor Methodology'!$B$6:$I$7,2,0)</f>
        <v>4.5308744960177957E-05</v>
      </c>
      <c r="G23" s="43">
        <f>IFERROR(VLOOKUP(C23,'Emission Factor Methodology'!$A$11:$I$21,MATCH(D23,'Emission Factor Methodology'!$A$11:$I$11,0),0),0)</f>
        <v>0.0038999999999999998</v>
      </c>
      <c r="H23" s="44">
        <f>IFERROR((1-VLOOKUP(C23,'Emission Factor Methodology'!$A$25:$I$34,MATCH(D23,'Emission Factor Methodology'!$A$25:$I$25,0),0)),0)</f>
        <v>0.030000000000000027</v>
      </c>
      <c r="I23" s="43">
        <f t="shared" si="2"/>
        <v>4.6437838884585626E-05</v>
      </c>
    </row>
    <row r="24" spans="1:9" ht="15">
      <c r="A24" s="3">
        <f t="shared" si="0"/>
        <v>17021</v>
      </c>
      <c r="B24" s="5" t="s">
        <v>382</v>
      </c>
      <c r="C24" s="96" t="s">
        <v>15</v>
      </c>
      <c r="D24" s="96" t="s">
        <v>407</v>
      </c>
      <c r="E24" s="84">
        <f t="shared" si="1"/>
        <v>8760</v>
      </c>
      <c r="F24" s="100">
        <f>HLOOKUP(D24,'Emission Factor Methodology'!$B$6:$I$7,2,0)</f>
        <v>4.5308744960177957E-05</v>
      </c>
      <c r="G24" s="43">
        <f>IFERROR(VLOOKUP(C24,'Emission Factor Methodology'!$A$11:$I$21,MATCH(D24,'Emission Factor Methodology'!$A$11:$I$11,0),0),0)</f>
        <v>0.0038999999999999998</v>
      </c>
      <c r="H24" s="44">
        <f>IFERROR((1-VLOOKUP(C24,'Emission Factor Methodology'!$A$25:$I$34,MATCH(D24,'Emission Factor Methodology'!$A$25:$I$25,0),0)),0)</f>
        <v>0.030000000000000027</v>
      </c>
      <c r="I24" s="43">
        <f t="shared" si="2"/>
        <v>4.6437838884585626E-05</v>
      </c>
    </row>
    <row r="25" spans="1:9" ht="15">
      <c r="A25" s="3">
        <f t="shared" si="0"/>
        <v>17022</v>
      </c>
      <c r="B25" s="5" t="s">
        <v>643</v>
      </c>
      <c r="C25" s="96" t="s">
        <v>15</v>
      </c>
      <c r="D25" s="96" t="s">
        <v>407</v>
      </c>
      <c r="E25" s="84">
        <f t="shared" si="1"/>
        <v>8760</v>
      </c>
      <c r="F25" s="100">
        <f>HLOOKUP(D25,'Emission Factor Methodology'!$B$6:$I$7,2,0)</f>
        <v>4.5308744960177957E-05</v>
      </c>
      <c r="G25" s="43">
        <f>IFERROR(VLOOKUP(C25,'Emission Factor Methodology'!$A$11:$I$21,MATCH(D25,'Emission Factor Methodology'!$A$11:$I$11,0),0),0)</f>
        <v>0.0038999999999999998</v>
      </c>
      <c r="H25" s="44">
        <f>IFERROR((1-VLOOKUP(C25,'Emission Factor Methodology'!$A$25:$I$34,MATCH(D25,'Emission Factor Methodology'!$A$25:$I$25,0),0)),0)</f>
        <v>0.030000000000000027</v>
      </c>
      <c r="I25" s="43">
        <f t="shared" si="2"/>
        <v>4.6437838884585626E-05</v>
      </c>
    </row>
    <row r="26" spans="1:9" ht="15">
      <c r="A26" s="3">
        <f t="shared" si="0"/>
        <v>17023</v>
      </c>
      <c r="B26" s="5" t="s">
        <v>382</v>
      </c>
      <c r="C26" s="96" t="s">
        <v>15</v>
      </c>
      <c r="D26" s="96" t="s">
        <v>407</v>
      </c>
      <c r="E26" s="84">
        <f t="shared" si="1"/>
        <v>8760</v>
      </c>
      <c r="F26" s="100">
        <f>HLOOKUP(D26,'Emission Factor Methodology'!$B$6:$I$7,2,0)</f>
        <v>4.5308744960177957E-05</v>
      </c>
      <c r="G26" s="43">
        <f>IFERROR(VLOOKUP(C26,'Emission Factor Methodology'!$A$11:$I$21,MATCH(D26,'Emission Factor Methodology'!$A$11:$I$11,0),0),0)</f>
        <v>0.0038999999999999998</v>
      </c>
      <c r="H26" s="44">
        <f>IFERROR((1-VLOOKUP(C26,'Emission Factor Methodology'!$A$25:$I$34,MATCH(D26,'Emission Factor Methodology'!$A$25:$I$25,0),0)),0)</f>
        <v>0.030000000000000027</v>
      </c>
      <c r="I26" s="43">
        <f t="shared" si="2"/>
        <v>4.6437838884585626E-05</v>
      </c>
    </row>
    <row r="27" spans="1:9" ht="15">
      <c r="A27" s="3">
        <f t="shared" si="0"/>
        <v>17024</v>
      </c>
      <c r="B27" s="46" t="s">
        <v>644</v>
      </c>
      <c r="C27" s="88" t="s">
        <v>14</v>
      </c>
      <c r="D27" s="96" t="s">
        <v>407</v>
      </c>
      <c r="E27" s="84">
        <f t="shared" si="1"/>
        <v>8760</v>
      </c>
      <c r="F27" s="100">
        <f>HLOOKUP(D27,'Emission Factor Methodology'!$B$6:$I$7,2,0)</f>
        <v>4.5308744960177957E-05</v>
      </c>
      <c r="G27" s="43">
        <f>IFERROR(VLOOKUP(C27,'Emission Factor Methodology'!$A$11:$I$21,MATCH(D27,'Emission Factor Methodology'!$A$11:$I$11,0),0),0)</f>
        <v>0</v>
      </c>
      <c r="H27" s="44">
        <f>IFERROR((1-VLOOKUP(C27,'Emission Factor Methodology'!$A$25:$I$34,MATCH(D27,'Emission Factor Methodology'!$A$25:$I$25,0),0)),0)</f>
        <v>0</v>
      </c>
      <c r="I27" s="43">
        <f t="shared" si="2"/>
        <v>0</v>
      </c>
    </row>
    <row r="28" spans="1:9" ht="15">
      <c r="A28" s="3">
        <f t="shared" si="0"/>
        <v>17025</v>
      </c>
      <c r="B28" s="5" t="s">
        <v>645</v>
      </c>
      <c r="C28" s="96" t="s">
        <v>15</v>
      </c>
      <c r="D28" s="96" t="s">
        <v>407</v>
      </c>
      <c r="E28" s="84">
        <f t="shared" si="1"/>
        <v>8760</v>
      </c>
      <c r="F28" s="100">
        <f>HLOOKUP(D28,'Emission Factor Methodology'!$B$6:$I$7,2,0)</f>
        <v>4.5308744960177957E-05</v>
      </c>
      <c r="G28" s="43">
        <f>IFERROR(VLOOKUP(C28,'Emission Factor Methodology'!$A$11:$I$21,MATCH(D28,'Emission Factor Methodology'!$A$11:$I$11,0),0),0)</f>
        <v>0.0038999999999999998</v>
      </c>
      <c r="H28" s="44">
        <f>IFERROR((1-VLOOKUP(C28,'Emission Factor Methodology'!$A$25:$I$34,MATCH(D28,'Emission Factor Methodology'!$A$25:$I$25,0),0)),0)</f>
        <v>0.030000000000000027</v>
      </c>
      <c r="I28" s="43">
        <f t="shared" si="2"/>
        <v>4.6437838884585626E-05</v>
      </c>
    </row>
    <row r="29" spans="1:9" ht="15">
      <c r="A29" s="3">
        <f t="shared" si="0"/>
        <v>17026</v>
      </c>
      <c r="B29" s="5" t="s">
        <v>646</v>
      </c>
      <c r="C29" s="96" t="s">
        <v>15</v>
      </c>
      <c r="D29" s="96" t="s">
        <v>407</v>
      </c>
      <c r="E29" s="84">
        <f t="shared" si="1"/>
        <v>8760</v>
      </c>
      <c r="F29" s="100">
        <f>HLOOKUP(D29,'Emission Factor Methodology'!$B$6:$I$7,2,0)</f>
        <v>4.5308744960177957E-05</v>
      </c>
      <c r="G29" s="43">
        <f>IFERROR(VLOOKUP(C29,'Emission Factor Methodology'!$A$11:$I$21,MATCH(D29,'Emission Factor Methodology'!$A$11:$I$11,0),0),0)</f>
        <v>0.0038999999999999998</v>
      </c>
      <c r="H29" s="44">
        <f>IFERROR((1-VLOOKUP(C29,'Emission Factor Methodology'!$A$25:$I$34,MATCH(D29,'Emission Factor Methodology'!$A$25:$I$25,0),0)),0)</f>
        <v>0.030000000000000027</v>
      </c>
      <c r="I29" s="43">
        <f t="shared" si="2"/>
        <v>4.6437838884585626E-05</v>
      </c>
    </row>
    <row r="30" spans="1:9" ht="15">
      <c r="A30" s="3">
        <f t="shared" si="0"/>
        <v>17027</v>
      </c>
      <c r="B30" s="5" t="s">
        <v>646</v>
      </c>
      <c r="C30" s="96" t="s">
        <v>15</v>
      </c>
      <c r="D30" s="96" t="s">
        <v>407</v>
      </c>
      <c r="E30" s="84">
        <f t="shared" si="1"/>
        <v>8760</v>
      </c>
      <c r="F30" s="100">
        <f>HLOOKUP(D30,'Emission Factor Methodology'!$B$6:$I$7,2,0)</f>
        <v>4.5308744960177957E-05</v>
      </c>
      <c r="G30" s="43">
        <f>IFERROR(VLOOKUP(C30,'Emission Factor Methodology'!$A$11:$I$21,MATCH(D30,'Emission Factor Methodology'!$A$11:$I$11,0),0),0)</f>
        <v>0.0038999999999999998</v>
      </c>
      <c r="H30" s="44">
        <f>IFERROR((1-VLOOKUP(C30,'Emission Factor Methodology'!$A$25:$I$34,MATCH(D30,'Emission Factor Methodology'!$A$25:$I$25,0),0)),0)</f>
        <v>0.030000000000000027</v>
      </c>
      <c r="I30" s="43">
        <f t="shared" si="2"/>
        <v>4.6437838884585626E-05</v>
      </c>
    </row>
    <row r="31" spans="1:9" ht="15">
      <c r="A31" s="3">
        <f t="shared" si="0"/>
        <v>17028</v>
      </c>
      <c r="B31" s="5" t="s">
        <v>646</v>
      </c>
      <c r="C31" s="96" t="s">
        <v>15</v>
      </c>
      <c r="D31" s="96" t="s">
        <v>407</v>
      </c>
      <c r="E31" s="84">
        <f t="shared" si="1"/>
        <v>8760</v>
      </c>
      <c r="F31" s="100">
        <f>HLOOKUP(D31,'Emission Factor Methodology'!$B$6:$I$7,2,0)</f>
        <v>4.5308744960177957E-05</v>
      </c>
      <c r="G31" s="43">
        <f>IFERROR(VLOOKUP(C31,'Emission Factor Methodology'!$A$11:$I$21,MATCH(D31,'Emission Factor Methodology'!$A$11:$I$11,0),0),0)</f>
        <v>0.0038999999999999998</v>
      </c>
      <c r="H31" s="44">
        <f>IFERROR((1-VLOOKUP(C31,'Emission Factor Methodology'!$A$25:$I$34,MATCH(D31,'Emission Factor Methodology'!$A$25:$I$25,0),0)),0)</f>
        <v>0.030000000000000027</v>
      </c>
      <c r="I31" s="43">
        <f t="shared" si="2"/>
        <v>4.6437838884585626E-05</v>
      </c>
    </row>
    <row r="32" spans="1:9" ht="15">
      <c r="A32" s="3">
        <f t="shared" si="0"/>
        <v>17029</v>
      </c>
      <c r="B32" s="5" t="s">
        <v>646</v>
      </c>
      <c r="C32" s="96" t="s">
        <v>15</v>
      </c>
      <c r="D32" s="96" t="s">
        <v>407</v>
      </c>
      <c r="E32" s="84">
        <f t="shared" si="1"/>
        <v>8760</v>
      </c>
      <c r="F32" s="100">
        <f>HLOOKUP(D32,'Emission Factor Methodology'!$B$6:$I$7,2,0)</f>
        <v>4.5308744960177957E-05</v>
      </c>
      <c r="G32" s="43">
        <f>IFERROR(VLOOKUP(C32,'Emission Factor Methodology'!$A$11:$I$21,MATCH(D32,'Emission Factor Methodology'!$A$11:$I$11,0),0),0)</f>
        <v>0.0038999999999999998</v>
      </c>
      <c r="H32" s="44">
        <f>IFERROR((1-VLOOKUP(C32,'Emission Factor Methodology'!$A$25:$I$34,MATCH(D32,'Emission Factor Methodology'!$A$25:$I$25,0),0)),0)</f>
        <v>0.030000000000000027</v>
      </c>
      <c r="I32" s="43">
        <f t="shared" si="2"/>
        <v>4.6437838884585626E-05</v>
      </c>
    </row>
    <row r="33" spans="1:9" ht="15">
      <c r="A33" s="3">
        <f t="shared" si="0"/>
        <v>17030</v>
      </c>
      <c r="B33" s="5" t="s">
        <v>646</v>
      </c>
      <c r="C33" s="96" t="s">
        <v>15</v>
      </c>
      <c r="D33" s="96" t="s">
        <v>407</v>
      </c>
      <c r="E33" s="84">
        <f t="shared" si="1"/>
        <v>8760</v>
      </c>
      <c r="F33" s="100">
        <f>HLOOKUP(D33,'Emission Factor Methodology'!$B$6:$I$7,2,0)</f>
        <v>4.5308744960177957E-05</v>
      </c>
      <c r="G33" s="43">
        <f>IFERROR(VLOOKUP(C33,'Emission Factor Methodology'!$A$11:$I$21,MATCH(D33,'Emission Factor Methodology'!$A$11:$I$11,0),0),0)</f>
        <v>0.0038999999999999998</v>
      </c>
      <c r="H33" s="44">
        <f>IFERROR((1-VLOOKUP(C33,'Emission Factor Methodology'!$A$25:$I$34,MATCH(D33,'Emission Factor Methodology'!$A$25:$I$25,0),0)),0)</f>
        <v>0.030000000000000027</v>
      </c>
      <c r="I33" s="43">
        <f t="shared" si="2"/>
        <v>4.6437838884585626E-05</v>
      </c>
    </row>
    <row r="34" spans="1:9" ht="15">
      <c r="A34" s="3">
        <f t="shared" si="0"/>
        <v>17031</v>
      </c>
      <c r="B34" s="5" t="s">
        <v>646</v>
      </c>
      <c r="C34" s="96" t="s">
        <v>15</v>
      </c>
      <c r="D34" s="96" t="s">
        <v>407</v>
      </c>
      <c r="E34" s="84">
        <f t="shared" si="1"/>
        <v>8760</v>
      </c>
      <c r="F34" s="100">
        <f>HLOOKUP(D34,'Emission Factor Methodology'!$B$6:$I$7,2,0)</f>
        <v>4.5308744960177957E-05</v>
      </c>
      <c r="G34" s="43">
        <f>IFERROR(VLOOKUP(C34,'Emission Factor Methodology'!$A$11:$I$21,MATCH(D34,'Emission Factor Methodology'!$A$11:$I$11,0),0),0)</f>
        <v>0.0038999999999999998</v>
      </c>
      <c r="H34" s="44">
        <f>IFERROR((1-VLOOKUP(C34,'Emission Factor Methodology'!$A$25:$I$34,MATCH(D34,'Emission Factor Methodology'!$A$25:$I$25,0),0)),0)</f>
        <v>0.030000000000000027</v>
      </c>
      <c r="I34" s="43">
        <f t="shared" si="2"/>
        <v>4.6437838884585626E-05</v>
      </c>
    </row>
    <row r="35" spans="1:9" ht="15">
      <c r="A35" s="3">
        <f t="shared" si="0"/>
        <v>17032</v>
      </c>
      <c r="B35" s="5" t="s">
        <v>646</v>
      </c>
      <c r="C35" s="96" t="s">
        <v>15</v>
      </c>
      <c r="D35" s="96" t="s">
        <v>407</v>
      </c>
      <c r="E35" s="84">
        <f t="shared" si="1"/>
        <v>8760</v>
      </c>
      <c r="F35" s="100">
        <f>HLOOKUP(D35,'Emission Factor Methodology'!$B$6:$I$7,2,0)</f>
        <v>4.5308744960177957E-05</v>
      </c>
      <c r="G35" s="43">
        <f>IFERROR(VLOOKUP(C35,'Emission Factor Methodology'!$A$11:$I$21,MATCH(D35,'Emission Factor Methodology'!$A$11:$I$11,0),0),0)</f>
        <v>0.0038999999999999998</v>
      </c>
      <c r="H35" s="44">
        <f>IFERROR((1-VLOOKUP(C35,'Emission Factor Methodology'!$A$25:$I$34,MATCH(D35,'Emission Factor Methodology'!$A$25:$I$25,0),0)),0)</f>
        <v>0.030000000000000027</v>
      </c>
      <c r="I35" s="43">
        <f t="shared" si="2"/>
        <v>4.6437838884585626E-05</v>
      </c>
    </row>
    <row r="36" spans="1:9" ht="15">
      <c r="A36" s="3">
        <f t="shared" si="0"/>
        <v>17033</v>
      </c>
      <c r="B36" s="5" t="s">
        <v>106</v>
      </c>
      <c r="C36" s="96" t="s">
        <v>15</v>
      </c>
      <c r="D36" s="96" t="s">
        <v>407</v>
      </c>
      <c r="E36" s="84">
        <f t="shared" si="1"/>
        <v>8760</v>
      </c>
      <c r="F36" s="100">
        <f>HLOOKUP(D36,'Emission Factor Methodology'!$B$6:$I$7,2,0)</f>
        <v>4.5308744960177957E-05</v>
      </c>
      <c r="G36" s="43">
        <f>IFERROR(VLOOKUP(C36,'Emission Factor Methodology'!$A$11:$I$21,MATCH(D36,'Emission Factor Methodology'!$A$11:$I$11,0),0),0)</f>
        <v>0.0038999999999999998</v>
      </c>
      <c r="H36" s="44">
        <f>IFERROR((1-VLOOKUP(C36,'Emission Factor Methodology'!$A$25:$I$34,MATCH(D36,'Emission Factor Methodology'!$A$25:$I$25,0),0)),0)</f>
        <v>0.030000000000000027</v>
      </c>
      <c r="I36" s="43">
        <f t="shared" si="2"/>
        <v>4.6437838884585626E-05</v>
      </c>
    </row>
    <row r="37" spans="1:9" ht="15">
      <c r="A37" s="3">
        <f t="shared" si="0"/>
        <v>17034</v>
      </c>
      <c r="B37" s="5" t="s">
        <v>106</v>
      </c>
      <c r="C37" s="96" t="s">
        <v>15</v>
      </c>
      <c r="D37" s="96" t="s">
        <v>407</v>
      </c>
      <c r="E37" s="84">
        <f t="shared" si="1"/>
        <v>8760</v>
      </c>
      <c r="F37" s="100">
        <f>HLOOKUP(D37,'Emission Factor Methodology'!$B$6:$I$7,2,0)</f>
        <v>4.5308744960177957E-05</v>
      </c>
      <c r="G37" s="43">
        <f>IFERROR(VLOOKUP(C37,'Emission Factor Methodology'!$A$11:$I$21,MATCH(D37,'Emission Factor Methodology'!$A$11:$I$11,0),0),0)</f>
        <v>0.0038999999999999998</v>
      </c>
      <c r="H37" s="44">
        <f>IFERROR((1-VLOOKUP(C37,'Emission Factor Methodology'!$A$25:$I$34,MATCH(D37,'Emission Factor Methodology'!$A$25:$I$25,0),0)),0)</f>
        <v>0.030000000000000027</v>
      </c>
      <c r="I37" s="43">
        <f t="shared" si="2"/>
        <v>4.6437838884585626E-05</v>
      </c>
    </row>
    <row r="38" spans="1:9" ht="15">
      <c r="A38" s="3">
        <f t="shared" si="0"/>
        <v>17035</v>
      </c>
      <c r="B38" s="5" t="s">
        <v>106</v>
      </c>
      <c r="C38" s="96" t="s">
        <v>15</v>
      </c>
      <c r="D38" s="96" t="s">
        <v>407</v>
      </c>
      <c r="E38" s="84">
        <f t="shared" si="1"/>
        <v>8760</v>
      </c>
      <c r="F38" s="100">
        <f>HLOOKUP(D38,'Emission Factor Methodology'!$B$6:$I$7,2,0)</f>
        <v>4.5308744960177957E-05</v>
      </c>
      <c r="G38" s="43">
        <f>IFERROR(VLOOKUP(C38,'Emission Factor Methodology'!$A$11:$I$21,MATCH(D38,'Emission Factor Methodology'!$A$11:$I$11,0),0),0)</f>
        <v>0.0038999999999999998</v>
      </c>
      <c r="H38" s="44">
        <f>IFERROR((1-VLOOKUP(C38,'Emission Factor Methodology'!$A$25:$I$34,MATCH(D38,'Emission Factor Methodology'!$A$25:$I$25,0),0)),0)</f>
        <v>0.030000000000000027</v>
      </c>
      <c r="I38" s="43">
        <f t="shared" si="2"/>
        <v>4.6437838884585626E-05</v>
      </c>
    </row>
    <row r="39" spans="1:9" ht="15">
      <c r="A39" s="3">
        <f t="shared" si="0"/>
        <v>17036</v>
      </c>
      <c r="B39" s="5" t="s">
        <v>106</v>
      </c>
      <c r="C39" s="96" t="s">
        <v>15</v>
      </c>
      <c r="D39" s="96" t="s">
        <v>407</v>
      </c>
      <c r="E39" s="84">
        <f t="shared" si="1"/>
        <v>8760</v>
      </c>
      <c r="F39" s="100">
        <f>HLOOKUP(D39,'Emission Factor Methodology'!$B$6:$I$7,2,0)</f>
        <v>4.5308744960177957E-05</v>
      </c>
      <c r="G39" s="43">
        <f>IFERROR(VLOOKUP(C39,'Emission Factor Methodology'!$A$11:$I$21,MATCH(D39,'Emission Factor Methodology'!$A$11:$I$11,0),0),0)</f>
        <v>0.0038999999999999998</v>
      </c>
      <c r="H39" s="44">
        <f>IFERROR((1-VLOOKUP(C39,'Emission Factor Methodology'!$A$25:$I$34,MATCH(D39,'Emission Factor Methodology'!$A$25:$I$25,0),0)),0)</f>
        <v>0.030000000000000027</v>
      </c>
      <c r="I39" s="43">
        <f t="shared" si="2"/>
        <v>4.6437838884585626E-05</v>
      </c>
    </row>
    <row r="40" spans="1:9" ht="15">
      <c r="A40" s="3">
        <f t="shared" si="0"/>
        <v>17037</v>
      </c>
      <c r="B40" s="5" t="s">
        <v>597</v>
      </c>
      <c r="C40" s="96" t="s">
        <v>15</v>
      </c>
      <c r="D40" s="96" t="s">
        <v>407</v>
      </c>
      <c r="E40" s="84">
        <f t="shared" si="1"/>
        <v>8760</v>
      </c>
      <c r="F40" s="100">
        <f>HLOOKUP(D40,'Emission Factor Methodology'!$B$6:$I$7,2,0)</f>
        <v>4.5308744960177957E-05</v>
      </c>
      <c r="G40" s="43">
        <f>IFERROR(VLOOKUP(C40,'Emission Factor Methodology'!$A$11:$I$21,MATCH(D40,'Emission Factor Methodology'!$A$11:$I$11,0),0),0)</f>
        <v>0.0038999999999999998</v>
      </c>
      <c r="H40" s="44">
        <f>IFERROR((1-VLOOKUP(C40,'Emission Factor Methodology'!$A$25:$I$34,MATCH(D40,'Emission Factor Methodology'!$A$25:$I$25,0),0)),0)</f>
        <v>0.030000000000000027</v>
      </c>
      <c r="I40" s="43">
        <f t="shared" si="2"/>
        <v>4.6437838884585626E-05</v>
      </c>
    </row>
    <row r="41" spans="1:9" ht="15">
      <c r="A41" s="3">
        <f t="shared" si="0"/>
        <v>17038</v>
      </c>
      <c r="B41" s="5" t="s">
        <v>647</v>
      </c>
      <c r="C41" s="96" t="s">
        <v>15</v>
      </c>
      <c r="D41" s="96" t="s">
        <v>407</v>
      </c>
      <c r="E41" s="84">
        <f t="shared" si="1"/>
        <v>8760</v>
      </c>
      <c r="F41" s="100">
        <f>HLOOKUP(D41,'Emission Factor Methodology'!$B$6:$I$7,2,0)</f>
        <v>4.5308744960177957E-05</v>
      </c>
      <c r="G41" s="43">
        <f>IFERROR(VLOOKUP(C41,'Emission Factor Methodology'!$A$11:$I$21,MATCH(D41,'Emission Factor Methodology'!$A$11:$I$11,0),0),0)</f>
        <v>0.0038999999999999998</v>
      </c>
      <c r="H41" s="44">
        <f>IFERROR((1-VLOOKUP(C41,'Emission Factor Methodology'!$A$25:$I$34,MATCH(D41,'Emission Factor Methodology'!$A$25:$I$25,0),0)),0)</f>
        <v>0.030000000000000027</v>
      </c>
      <c r="I41" s="43">
        <f t="shared" si="2"/>
        <v>4.6437838884585626E-05</v>
      </c>
    </row>
    <row r="42" spans="1:9" ht="15">
      <c r="A42" s="3">
        <f t="shared" si="0"/>
        <v>17039</v>
      </c>
      <c r="B42" s="5" t="s">
        <v>106</v>
      </c>
      <c r="C42" s="96" t="s">
        <v>15</v>
      </c>
      <c r="D42" s="96" t="s">
        <v>407</v>
      </c>
      <c r="E42" s="84">
        <f t="shared" si="1"/>
        <v>8760</v>
      </c>
      <c r="F42" s="100">
        <f>HLOOKUP(D42,'Emission Factor Methodology'!$B$6:$I$7,2,0)</f>
        <v>4.5308744960177957E-05</v>
      </c>
      <c r="G42" s="43">
        <f>IFERROR(VLOOKUP(C42,'Emission Factor Methodology'!$A$11:$I$21,MATCH(D42,'Emission Factor Methodology'!$A$11:$I$11,0),0),0)</f>
        <v>0.0038999999999999998</v>
      </c>
      <c r="H42" s="44">
        <f>IFERROR((1-VLOOKUP(C42,'Emission Factor Methodology'!$A$25:$I$34,MATCH(D42,'Emission Factor Methodology'!$A$25:$I$25,0),0)),0)</f>
        <v>0.030000000000000027</v>
      </c>
      <c r="I42" s="43">
        <f t="shared" si="2"/>
        <v>4.6437838884585626E-05</v>
      </c>
    </row>
    <row r="43" spans="1:9" ht="15">
      <c r="A43" s="3">
        <f t="shared" si="0"/>
        <v>17040</v>
      </c>
      <c r="B43" s="5" t="s">
        <v>106</v>
      </c>
      <c r="C43" s="96" t="s">
        <v>15</v>
      </c>
      <c r="D43" s="96" t="s">
        <v>407</v>
      </c>
      <c r="E43" s="84">
        <f t="shared" si="1"/>
        <v>8760</v>
      </c>
      <c r="F43" s="100">
        <f>HLOOKUP(D43,'Emission Factor Methodology'!$B$6:$I$7,2,0)</f>
        <v>4.5308744960177957E-05</v>
      </c>
      <c r="G43" s="43">
        <f>IFERROR(VLOOKUP(C43,'Emission Factor Methodology'!$A$11:$I$21,MATCH(D43,'Emission Factor Methodology'!$A$11:$I$11,0),0),0)</f>
        <v>0.0038999999999999998</v>
      </c>
      <c r="H43" s="44">
        <f>IFERROR((1-VLOOKUP(C43,'Emission Factor Methodology'!$A$25:$I$34,MATCH(D43,'Emission Factor Methodology'!$A$25:$I$25,0),0)),0)</f>
        <v>0.030000000000000027</v>
      </c>
      <c r="I43" s="43">
        <f t="shared" si="2"/>
        <v>4.6437838884585626E-05</v>
      </c>
    </row>
    <row r="44" spans="1:9" ht="15">
      <c r="A44" s="3">
        <f t="shared" si="0"/>
        <v>17041</v>
      </c>
      <c r="B44" s="5" t="s">
        <v>478</v>
      </c>
      <c r="C44" s="96" t="s">
        <v>15</v>
      </c>
      <c r="D44" s="96" t="s">
        <v>407</v>
      </c>
      <c r="E44" s="84">
        <f t="shared" si="1"/>
        <v>8760</v>
      </c>
      <c r="F44" s="100">
        <f>HLOOKUP(D44,'Emission Factor Methodology'!$B$6:$I$7,2,0)</f>
        <v>4.5308744960177957E-05</v>
      </c>
      <c r="G44" s="43">
        <f>IFERROR(VLOOKUP(C44,'Emission Factor Methodology'!$A$11:$I$21,MATCH(D44,'Emission Factor Methodology'!$A$11:$I$11,0),0),0)</f>
        <v>0.0038999999999999998</v>
      </c>
      <c r="H44" s="44">
        <f>IFERROR((1-VLOOKUP(C44,'Emission Factor Methodology'!$A$25:$I$34,MATCH(D44,'Emission Factor Methodology'!$A$25:$I$25,0),0)),0)</f>
        <v>0.030000000000000027</v>
      </c>
      <c r="I44" s="43">
        <f t="shared" si="2"/>
        <v>4.6437838884585626E-05</v>
      </c>
    </row>
    <row r="45" spans="1:9" ht="15">
      <c r="A45" s="3">
        <f t="shared" si="0"/>
        <v>17042</v>
      </c>
      <c r="B45" s="5" t="s">
        <v>648</v>
      </c>
      <c r="C45" s="96" t="s">
        <v>15</v>
      </c>
      <c r="D45" s="96" t="s">
        <v>407</v>
      </c>
      <c r="E45" s="84">
        <f t="shared" si="1"/>
        <v>8760</v>
      </c>
      <c r="F45" s="100">
        <f>HLOOKUP(D45,'Emission Factor Methodology'!$B$6:$I$7,2,0)</f>
        <v>4.5308744960177957E-05</v>
      </c>
      <c r="G45" s="43">
        <f>IFERROR(VLOOKUP(C45,'Emission Factor Methodology'!$A$11:$I$21,MATCH(D45,'Emission Factor Methodology'!$A$11:$I$11,0),0),0)</f>
        <v>0.0038999999999999998</v>
      </c>
      <c r="H45" s="44">
        <f>IFERROR((1-VLOOKUP(C45,'Emission Factor Methodology'!$A$25:$I$34,MATCH(D45,'Emission Factor Methodology'!$A$25:$I$25,0),0)),0)</f>
        <v>0.030000000000000027</v>
      </c>
      <c r="I45" s="43">
        <f t="shared" si="2"/>
        <v>4.6437838884585626E-05</v>
      </c>
    </row>
    <row r="46" spans="1:9" ht="15">
      <c r="A46" s="3">
        <f t="shared" si="0"/>
        <v>17043</v>
      </c>
      <c r="B46" s="5" t="s">
        <v>597</v>
      </c>
      <c r="C46" s="96" t="s">
        <v>15</v>
      </c>
      <c r="D46" s="96" t="s">
        <v>407</v>
      </c>
      <c r="E46" s="84">
        <f t="shared" si="1"/>
        <v>8760</v>
      </c>
      <c r="F46" s="100">
        <f>HLOOKUP(D46,'Emission Factor Methodology'!$B$6:$I$7,2,0)</f>
        <v>4.5308744960177957E-05</v>
      </c>
      <c r="G46" s="43">
        <f>IFERROR(VLOOKUP(C46,'Emission Factor Methodology'!$A$11:$I$21,MATCH(D46,'Emission Factor Methodology'!$A$11:$I$11,0),0),0)</f>
        <v>0.0038999999999999998</v>
      </c>
      <c r="H46" s="44">
        <f>IFERROR((1-VLOOKUP(C46,'Emission Factor Methodology'!$A$25:$I$34,MATCH(D46,'Emission Factor Methodology'!$A$25:$I$25,0),0)),0)</f>
        <v>0.030000000000000027</v>
      </c>
      <c r="I46" s="43">
        <f t="shared" si="2"/>
        <v>4.6437838884585626E-05</v>
      </c>
    </row>
    <row r="47" spans="1:9" ht="15">
      <c r="A47" s="3">
        <f t="shared" si="0"/>
        <v>17044</v>
      </c>
      <c r="B47" s="5" t="s">
        <v>106</v>
      </c>
      <c r="C47" s="96" t="s">
        <v>15</v>
      </c>
      <c r="D47" s="96" t="s">
        <v>407</v>
      </c>
      <c r="E47" s="84">
        <f t="shared" si="1"/>
        <v>8760</v>
      </c>
      <c r="F47" s="100">
        <f>HLOOKUP(D47,'Emission Factor Methodology'!$B$6:$I$7,2,0)</f>
        <v>4.5308744960177957E-05</v>
      </c>
      <c r="G47" s="43">
        <f>IFERROR(VLOOKUP(C47,'Emission Factor Methodology'!$A$11:$I$21,MATCH(D47,'Emission Factor Methodology'!$A$11:$I$11,0),0),0)</f>
        <v>0.0038999999999999998</v>
      </c>
      <c r="H47" s="44">
        <f>IFERROR((1-VLOOKUP(C47,'Emission Factor Methodology'!$A$25:$I$34,MATCH(D47,'Emission Factor Methodology'!$A$25:$I$25,0),0)),0)</f>
        <v>0.030000000000000027</v>
      </c>
      <c r="I47" s="43">
        <f t="shared" si="2"/>
        <v>4.6437838884585626E-05</v>
      </c>
    </row>
    <row r="48" spans="1:9" ht="15">
      <c r="A48" s="3">
        <f t="shared" si="0"/>
        <v>17045</v>
      </c>
      <c r="B48" s="5" t="s">
        <v>649</v>
      </c>
      <c r="C48" s="96" t="s">
        <v>15</v>
      </c>
      <c r="D48" s="96" t="s">
        <v>407</v>
      </c>
      <c r="E48" s="84">
        <f t="shared" si="1"/>
        <v>8760</v>
      </c>
      <c r="F48" s="100">
        <f>HLOOKUP(D48,'Emission Factor Methodology'!$B$6:$I$7,2,0)</f>
        <v>4.5308744960177957E-05</v>
      </c>
      <c r="G48" s="43">
        <f>IFERROR(VLOOKUP(C48,'Emission Factor Methodology'!$A$11:$I$21,MATCH(D48,'Emission Factor Methodology'!$A$11:$I$11,0),0),0)</f>
        <v>0.0038999999999999998</v>
      </c>
      <c r="H48" s="44">
        <f>IFERROR((1-VLOOKUP(C48,'Emission Factor Methodology'!$A$25:$I$34,MATCH(D48,'Emission Factor Methodology'!$A$25:$I$25,0),0)),0)</f>
        <v>0.030000000000000027</v>
      </c>
      <c r="I48" s="43">
        <f t="shared" si="2"/>
        <v>4.6437838884585626E-05</v>
      </c>
    </row>
    <row r="49" spans="1:9" ht="15">
      <c r="A49" s="3">
        <f t="shared" si="0"/>
        <v>17046</v>
      </c>
      <c r="B49" s="5" t="s">
        <v>106</v>
      </c>
      <c r="C49" s="96" t="s">
        <v>15</v>
      </c>
      <c r="D49" s="96" t="s">
        <v>407</v>
      </c>
      <c r="E49" s="84">
        <f t="shared" si="1"/>
        <v>8760</v>
      </c>
      <c r="F49" s="100">
        <f>HLOOKUP(D49,'Emission Factor Methodology'!$B$6:$I$7,2,0)</f>
        <v>4.5308744960177957E-05</v>
      </c>
      <c r="G49" s="43">
        <f>IFERROR(VLOOKUP(C49,'Emission Factor Methodology'!$A$11:$I$21,MATCH(D49,'Emission Factor Methodology'!$A$11:$I$11,0),0),0)</f>
        <v>0.0038999999999999998</v>
      </c>
      <c r="H49" s="44">
        <f>IFERROR((1-VLOOKUP(C49,'Emission Factor Methodology'!$A$25:$I$34,MATCH(D49,'Emission Factor Methodology'!$A$25:$I$25,0),0)),0)</f>
        <v>0.030000000000000027</v>
      </c>
      <c r="I49" s="43">
        <f t="shared" si="2"/>
        <v>4.6437838884585626E-05</v>
      </c>
    </row>
    <row r="50" spans="1:9" ht="15">
      <c r="A50" s="3">
        <f t="shared" si="0"/>
        <v>17047</v>
      </c>
      <c r="B50" s="5" t="s">
        <v>106</v>
      </c>
      <c r="C50" s="96" t="s">
        <v>15</v>
      </c>
      <c r="D50" s="96" t="s">
        <v>407</v>
      </c>
      <c r="E50" s="84">
        <f t="shared" si="1"/>
        <v>8760</v>
      </c>
      <c r="F50" s="100">
        <f>HLOOKUP(D50,'Emission Factor Methodology'!$B$6:$I$7,2,0)</f>
        <v>4.5308744960177957E-05</v>
      </c>
      <c r="G50" s="43">
        <f>IFERROR(VLOOKUP(C50,'Emission Factor Methodology'!$A$11:$I$21,MATCH(D50,'Emission Factor Methodology'!$A$11:$I$11,0),0),0)</f>
        <v>0.0038999999999999998</v>
      </c>
      <c r="H50" s="44">
        <f>IFERROR((1-VLOOKUP(C50,'Emission Factor Methodology'!$A$25:$I$34,MATCH(D50,'Emission Factor Methodology'!$A$25:$I$25,0),0)),0)</f>
        <v>0.030000000000000027</v>
      </c>
      <c r="I50" s="43">
        <f t="shared" si="2"/>
        <v>4.6437838884585626E-05</v>
      </c>
    </row>
    <row r="51" spans="1:9" ht="15">
      <c r="A51" s="3">
        <f t="shared" si="0"/>
        <v>17048</v>
      </c>
      <c r="B51" s="5" t="s">
        <v>106</v>
      </c>
      <c r="C51" s="96" t="s">
        <v>15</v>
      </c>
      <c r="D51" s="96" t="s">
        <v>407</v>
      </c>
      <c r="E51" s="84">
        <f t="shared" si="1"/>
        <v>8760</v>
      </c>
      <c r="F51" s="100">
        <f>HLOOKUP(D51,'Emission Factor Methodology'!$B$6:$I$7,2,0)</f>
        <v>4.5308744960177957E-05</v>
      </c>
      <c r="G51" s="43">
        <f>IFERROR(VLOOKUP(C51,'Emission Factor Methodology'!$A$11:$I$21,MATCH(D51,'Emission Factor Methodology'!$A$11:$I$11,0),0),0)</f>
        <v>0.0038999999999999998</v>
      </c>
      <c r="H51" s="44">
        <f>IFERROR((1-VLOOKUP(C51,'Emission Factor Methodology'!$A$25:$I$34,MATCH(D51,'Emission Factor Methodology'!$A$25:$I$25,0),0)),0)</f>
        <v>0.030000000000000027</v>
      </c>
      <c r="I51" s="43">
        <f t="shared" si="2"/>
        <v>4.6437838884585626E-05</v>
      </c>
    </row>
    <row r="52" spans="1:9" ht="15">
      <c r="A52" s="3">
        <f t="shared" si="0"/>
        <v>17049</v>
      </c>
      <c r="B52" s="5" t="s">
        <v>597</v>
      </c>
      <c r="C52" s="96" t="s">
        <v>15</v>
      </c>
      <c r="D52" s="96" t="s">
        <v>407</v>
      </c>
      <c r="E52" s="84">
        <f t="shared" si="1"/>
        <v>8760</v>
      </c>
      <c r="F52" s="100">
        <f>HLOOKUP(D52,'Emission Factor Methodology'!$B$6:$I$7,2,0)</f>
        <v>4.5308744960177957E-05</v>
      </c>
      <c r="G52" s="43">
        <f>IFERROR(VLOOKUP(C52,'Emission Factor Methodology'!$A$11:$I$21,MATCH(D52,'Emission Factor Methodology'!$A$11:$I$11,0),0),0)</f>
        <v>0.0038999999999999998</v>
      </c>
      <c r="H52" s="44">
        <f>IFERROR((1-VLOOKUP(C52,'Emission Factor Methodology'!$A$25:$I$34,MATCH(D52,'Emission Factor Methodology'!$A$25:$I$25,0),0)),0)</f>
        <v>0.030000000000000027</v>
      </c>
      <c r="I52" s="43">
        <f t="shared" si="2"/>
        <v>4.6437838884585626E-05</v>
      </c>
    </row>
    <row r="53" spans="1:9" ht="15">
      <c r="A53" s="3">
        <f t="shared" si="0"/>
        <v>17050</v>
      </c>
      <c r="B53" s="5" t="s">
        <v>106</v>
      </c>
      <c r="C53" s="96" t="s">
        <v>15</v>
      </c>
      <c r="D53" s="96" t="s">
        <v>407</v>
      </c>
      <c r="E53" s="84">
        <f t="shared" si="1"/>
        <v>8760</v>
      </c>
      <c r="F53" s="100">
        <f>HLOOKUP(D53,'Emission Factor Methodology'!$B$6:$I$7,2,0)</f>
        <v>4.5308744960177957E-05</v>
      </c>
      <c r="G53" s="43">
        <f>IFERROR(VLOOKUP(C53,'Emission Factor Methodology'!$A$11:$I$21,MATCH(D53,'Emission Factor Methodology'!$A$11:$I$11,0),0),0)</f>
        <v>0.0038999999999999998</v>
      </c>
      <c r="H53" s="44">
        <f>IFERROR((1-VLOOKUP(C53,'Emission Factor Methodology'!$A$25:$I$34,MATCH(D53,'Emission Factor Methodology'!$A$25:$I$25,0),0)),0)</f>
        <v>0.030000000000000027</v>
      </c>
      <c r="I53" s="43">
        <f t="shared" si="2"/>
        <v>4.6437838884585626E-05</v>
      </c>
    </row>
    <row r="54" spans="1:9" ht="15">
      <c r="A54" s="3">
        <f t="shared" si="0"/>
        <v>17051</v>
      </c>
      <c r="B54" s="5" t="s">
        <v>630</v>
      </c>
      <c r="C54" s="96" t="s">
        <v>15</v>
      </c>
      <c r="D54" s="96" t="s">
        <v>407</v>
      </c>
      <c r="E54" s="84">
        <f t="shared" si="1"/>
        <v>8760</v>
      </c>
      <c r="F54" s="100">
        <f>HLOOKUP(D54,'Emission Factor Methodology'!$B$6:$I$7,2,0)</f>
        <v>4.5308744960177957E-05</v>
      </c>
      <c r="G54" s="43">
        <f>IFERROR(VLOOKUP(C54,'Emission Factor Methodology'!$A$11:$I$21,MATCH(D54,'Emission Factor Methodology'!$A$11:$I$11,0),0),0)</f>
        <v>0.0038999999999999998</v>
      </c>
      <c r="H54" s="44">
        <f>IFERROR((1-VLOOKUP(C54,'Emission Factor Methodology'!$A$25:$I$34,MATCH(D54,'Emission Factor Methodology'!$A$25:$I$25,0),0)),0)</f>
        <v>0.030000000000000027</v>
      </c>
      <c r="I54" s="43">
        <f t="shared" si="2"/>
        <v>4.6437838884585626E-05</v>
      </c>
    </row>
    <row r="55" spans="1:9" ht="15">
      <c r="A55" s="3">
        <f t="shared" si="0"/>
        <v>17052</v>
      </c>
      <c r="B55" s="5" t="s">
        <v>597</v>
      </c>
      <c r="C55" s="96" t="s">
        <v>15</v>
      </c>
      <c r="D55" s="96" t="s">
        <v>407</v>
      </c>
      <c r="E55" s="84">
        <f t="shared" si="1"/>
        <v>8760</v>
      </c>
      <c r="F55" s="100">
        <f>HLOOKUP(D55,'Emission Factor Methodology'!$B$6:$I$7,2,0)</f>
        <v>4.5308744960177957E-05</v>
      </c>
      <c r="G55" s="43">
        <f>IFERROR(VLOOKUP(C55,'Emission Factor Methodology'!$A$11:$I$21,MATCH(D55,'Emission Factor Methodology'!$A$11:$I$11,0),0),0)</f>
        <v>0.0038999999999999998</v>
      </c>
      <c r="H55" s="44">
        <f>IFERROR((1-VLOOKUP(C55,'Emission Factor Methodology'!$A$25:$I$34,MATCH(D55,'Emission Factor Methodology'!$A$25:$I$25,0),0)),0)</f>
        <v>0.030000000000000027</v>
      </c>
      <c r="I55" s="43">
        <f t="shared" si="2"/>
        <v>4.6437838884585626E-05</v>
      </c>
    </row>
    <row r="56" spans="1:9" ht="15">
      <c r="A56" s="3">
        <f t="shared" si="0"/>
        <v>17053</v>
      </c>
      <c r="B56" s="5" t="s">
        <v>106</v>
      </c>
      <c r="C56" s="96" t="s">
        <v>15</v>
      </c>
      <c r="D56" s="96" t="s">
        <v>407</v>
      </c>
      <c r="E56" s="84">
        <f t="shared" si="1"/>
        <v>8760</v>
      </c>
      <c r="F56" s="100">
        <f>HLOOKUP(D56,'Emission Factor Methodology'!$B$6:$I$7,2,0)</f>
        <v>4.5308744960177957E-05</v>
      </c>
      <c r="G56" s="43">
        <f>IFERROR(VLOOKUP(C56,'Emission Factor Methodology'!$A$11:$I$21,MATCH(D56,'Emission Factor Methodology'!$A$11:$I$11,0),0),0)</f>
        <v>0.0038999999999999998</v>
      </c>
      <c r="H56" s="44">
        <f>IFERROR((1-VLOOKUP(C56,'Emission Factor Methodology'!$A$25:$I$34,MATCH(D56,'Emission Factor Methodology'!$A$25:$I$25,0),0)),0)</f>
        <v>0.030000000000000027</v>
      </c>
      <c r="I56" s="43">
        <f t="shared" si="2"/>
        <v>4.6437838884585626E-05</v>
      </c>
    </row>
    <row r="57" spans="1:9" ht="15">
      <c r="A57" s="3">
        <f t="shared" si="0"/>
        <v>17054</v>
      </c>
      <c r="B57" s="5" t="s">
        <v>650</v>
      </c>
      <c r="C57" s="96" t="s">
        <v>15</v>
      </c>
      <c r="D57" s="96" t="s">
        <v>407</v>
      </c>
      <c r="E57" s="84">
        <f t="shared" si="1"/>
        <v>8760</v>
      </c>
      <c r="F57" s="100">
        <f>HLOOKUP(D57,'Emission Factor Methodology'!$B$6:$I$7,2,0)</f>
        <v>4.5308744960177957E-05</v>
      </c>
      <c r="G57" s="43">
        <f>IFERROR(VLOOKUP(C57,'Emission Factor Methodology'!$A$11:$I$21,MATCH(D57,'Emission Factor Methodology'!$A$11:$I$11,0),0),0)</f>
        <v>0.0038999999999999998</v>
      </c>
      <c r="H57" s="44">
        <f>IFERROR((1-VLOOKUP(C57,'Emission Factor Methodology'!$A$25:$I$34,MATCH(D57,'Emission Factor Methodology'!$A$25:$I$25,0),0)),0)</f>
        <v>0.030000000000000027</v>
      </c>
      <c r="I57" s="43">
        <f t="shared" si="2"/>
        <v>4.6437838884585626E-05</v>
      </c>
    </row>
    <row r="58" spans="1:9" ht="15">
      <c r="A58" s="3">
        <f t="shared" si="0"/>
        <v>17055</v>
      </c>
      <c r="B58" s="5" t="s">
        <v>597</v>
      </c>
      <c r="C58" s="96" t="s">
        <v>15</v>
      </c>
      <c r="D58" s="96" t="s">
        <v>407</v>
      </c>
      <c r="E58" s="84">
        <f t="shared" si="1"/>
        <v>8760</v>
      </c>
      <c r="F58" s="100">
        <f>HLOOKUP(D58,'Emission Factor Methodology'!$B$6:$I$7,2,0)</f>
        <v>4.5308744960177957E-05</v>
      </c>
      <c r="G58" s="43">
        <f>IFERROR(VLOOKUP(C58,'Emission Factor Methodology'!$A$11:$I$21,MATCH(D58,'Emission Factor Methodology'!$A$11:$I$11,0),0),0)</f>
        <v>0.0038999999999999998</v>
      </c>
      <c r="H58" s="44">
        <f>IFERROR((1-VLOOKUP(C58,'Emission Factor Methodology'!$A$25:$I$34,MATCH(D58,'Emission Factor Methodology'!$A$25:$I$25,0),0)),0)</f>
        <v>0.030000000000000027</v>
      </c>
      <c r="I58" s="43">
        <f t="shared" si="2"/>
        <v>4.6437838884585626E-05</v>
      </c>
    </row>
    <row r="59" spans="1:9" ht="15">
      <c r="A59" s="3">
        <f t="shared" si="0"/>
        <v>17056</v>
      </c>
      <c r="B59" s="5" t="s">
        <v>106</v>
      </c>
      <c r="C59" s="96" t="s">
        <v>15</v>
      </c>
      <c r="D59" s="96" t="s">
        <v>407</v>
      </c>
      <c r="E59" s="84">
        <f t="shared" si="1"/>
        <v>8760</v>
      </c>
      <c r="F59" s="100">
        <f>HLOOKUP(D59,'Emission Factor Methodology'!$B$6:$I$7,2,0)</f>
        <v>4.5308744960177957E-05</v>
      </c>
      <c r="G59" s="43">
        <f>IFERROR(VLOOKUP(C59,'Emission Factor Methodology'!$A$11:$I$21,MATCH(D59,'Emission Factor Methodology'!$A$11:$I$11,0),0),0)</f>
        <v>0.0038999999999999998</v>
      </c>
      <c r="H59" s="44">
        <f>IFERROR((1-VLOOKUP(C59,'Emission Factor Methodology'!$A$25:$I$34,MATCH(D59,'Emission Factor Methodology'!$A$25:$I$25,0),0)),0)</f>
        <v>0.030000000000000027</v>
      </c>
      <c r="I59" s="43">
        <f t="shared" si="2"/>
        <v>4.6437838884585626E-05</v>
      </c>
    </row>
    <row r="60" spans="1:9" ht="15">
      <c r="A60" s="3">
        <f t="shared" si="0"/>
        <v>17057</v>
      </c>
      <c r="B60" s="5" t="s">
        <v>630</v>
      </c>
      <c r="C60" s="96" t="s">
        <v>15</v>
      </c>
      <c r="D60" s="96" t="s">
        <v>407</v>
      </c>
      <c r="E60" s="84">
        <f t="shared" si="1"/>
        <v>8760</v>
      </c>
      <c r="F60" s="100">
        <f>HLOOKUP(D60,'Emission Factor Methodology'!$B$6:$I$7,2,0)</f>
        <v>4.5308744960177957E-05</v>
      </c>
      <c r="G60" s="43">
        <f>IFERROR(VLOOKUP(C60,'Emission Factor Methodology'!$A$11:$I$21,MATCH(D60,'Emission Factor Methodology'!$A$11:$I$11,0),0),0)</f>
        <v>0.0038999999999999998</v>
      </c>
      <c r="H60" s="44">
        <f>IFERROR((1-VLOOKUP(C60,'Emission Factor Methodology'!$A$25:$I$34,MATCH(D60,'Emission Factor Methodology'!$A$25:$I$25,0),0)),0)</f>
        <v>0.030000000000000027</v>
      </c>
      <c r="I60" s="43">
        <f t="shared" si="2"/>
        <v>4.6437838884585626E-05</v>
      </c>
    </row>
    <row r="61" spans="1:9" ht="15">
      <c r="A61" s="3">
        <f t="shared" si="0"/>
        <v>17058</v>
      </c>
      <c r="B61" s="5" t="s">
        <v>106</v>
      </c>
      <c r="C61" s="96" t="s">
        <v>15</v>
      </c>
      <c r="D61" s="96" t="s">
        <v>407</v>
      </c>
      <c r="E61" s="84">
        <f t="shared" si="1"/>
        <v>8760</v>
      </c>
      <c r="F61" s="100">
        <f>HLOOKUP(D61,'Emission Factor Methodology'!$B$6:$I$7,2,0)</f>
        <v>4.5308744960177957E-05</v>
      </c>
      <c r="G61" s="43">
        <f>IFERROR(VLOOKUP(C61,'Emission Factor Methodology'!$A$11:$I$21,MATCH(D61,'Emission Factor Methodology'!$A$11:$I$11,0),0),0)</f>
        <v>0.0038999999999999998</v>
      </c>
      <c r="H61" s="44">
        <f>IFERROR((1-VLOOKUP(C61,'Emission Factor Methodology'!$A$25:$I$34,MATCH(D61,'Emission Factor Methodology'!$A$25:$I$25,0),0)),0)</f>
        <v>0.030000000000000027</v>
      </c>
      <c r="I61" s="43">
        <f t="shared" si="2"/>
        <v>4.6437838884585626E-05</v>
      </c>
    </row>
    <row r="62" spans="1:9" ht="15">
      <c r="A62" s="3">
        <f t="shared" si="0"/>
        <v>17059</v>
      </c>
      <c r="B62" s="5" t="s">
        <v>106</v>
      </c>
      <c r="C62" s="96" t="s">
        <v>15</v>
      </c>
      <c r="D62" s="96" t="s">
        <v>407</v>
      </c>
      <c r="E62" s="84">
        <f t="shared" si="1"/>
        <v>8760</v>
      </c>
      <c r="F62" s="100">
        <f>HLOOKUP(D62,'Emission Factor Methodology'!$B$6:$I$7,2,0)</f>
        <v>4.5308744960177957E-05</v>
      </c>
      <c r="G62" s="43">
        <f>IFERROR(VLOOKUP(C62,'Emission Factor Methodology'!$A$11:$I$21,MATCH(D62,'Emission Factor Methodology'!$A$11:$I$11,0),0),0)</f>
        <v>0.0038999999999999998</v>
      </c>
      <c r="H62" s="44">
        <f>IFERROR((1-VLOOKUP(C62,'Emission Factor Methodology'!$A$25:$I$34,MATCH(D62,'Emission Factor Methodology'!$A$25:$I$25,0),0)),0)</f>
        <v>0.030000000000000027</v>
      </c>
      <c r="I62" s="43">
        <f t="shared" si="2"/>
        <v>4.6437838884585626E-05</v>
      </c>
    </row>
    <row r="63" spans="1:9" ht="15">
      <c r="A63" s="3">
        <f t="shared" si="0"/>
        <v>17060</v>
      </c>
      <c r="B63" s="5" t="s">
        <v>106</v>
      </c>
      <c r="C63" s="96" t="s">
        <v>15</v>
      </c>
      <c r="D63" s="96" t="s">
        <v>407</v>
      </c>
      <c r="E63" s="84">
        <f t="shared" si="1"/>
        <v>8760</v>
      </c>
      <c r="F63" s="100">
        <f>HLOOKUP(D63,'Emission Factor Methodology'!$B$6:$I$7,2,0)</f>
        <v>4.5308744960177957E-05</v>
      </c>
      <c r="G63" s="43">
        <f>IFERROR(VLOOKUP(C63,'Emission Factor Methodology'!$A$11:$I$21,MATCH(D63,'Emission Factor Methodology'!$A$11:$I$11,0),0),0)</f>
        <v>0.0038999999999999998</v>
      </c>
      <c r="H63" s="44">
        <f>IFERROR((1-VLOOKUP(C63,'Emission Factor Methodology'!$A$25:$I$34,MATCH(D63,'Emission Factor Methodology'!$A$25:$I$25,0),0)),0)</f>
        <v>0.030000000000000027</v>
      </c>
      <c r="I63" s="43">
        <f t="shared" si="2"/>
        <v>4.6437838884585626E-05</v>
      </c>
    </row>
    <row r="64" spans="1:9" ht="15">
      <c r="A64" s="3">
        <f t="shared" si="0"/>
        <v>17061</v>
      </c>
      <c r="B64" s="5" t="s">
        <v>106</v>
      </c>
      <c r="C64" s="96" t="s">
        <v>15</v>
      </c>
      <c r="D64" s="96" t="s">
        <v>407</v>
      </c>
      <c r="E64" s="84">
        <f t="shared" si="1"/>
        <v>8760</v>
      </c>
      <c r="F64" s="100">
        <f>HLOOKUP(D64,'Emission Factor Methodology'!$B$6:$I$7,2,0)</f>
        <v>4.5308744960177957E-05</v>
      </c>
      <c r="G64" s="43">
        <f>IFERROR(VLOOKUP(C64,'Emission Factor Methodology'!$A$11:$I$21,MATCH(D64,'Emission Factor Methodology'!$A$11:$I$11,0),0),0)</f>
        <v>0.0038999999999999998</v>
      </c>
      <c r="H64" s="44">
        <f>IFERROR((1-VLOOKUP(C64,'Emission Factor Methodology'!$A$25:$I$34,MATCH(D64,'Emission Factor Methodology'!$A$25:$I$25,0),0)),0)</f>
        <v>0.030000000000000027</v>
      </c>
      <c r="I64" s="43">
        <f t="shared" si="2"/>
        <v>4.6437838884585626E-05</v>
      </c>
    </row>
    <row r="65" spans="1:9" ht="15">
      <c r="A65" s="3">
        <f t="shared" si="0"/>
        <v>17062</v>
      </c>
      <c r="B65" s="5" t="s">
        <v>106</v>
      </c>
      <c r="C65" s="96" t="s">
        <v>15</v>
      </c>
      <c r="D65" s="96" t="s">
        <v>407</v>
      </c>
      <c r="E65" s="84">
        <f t="shared" si="1"/>
        <v>8760</v>
      </c>
      <c r="F65" s="100">
        <f>HLOOKUP(D65,'Emission Factor Methodology'!$B$6:$I$7,2,0)</f>
        <v>4.5308744960177957E-05</v>
      </c>
      <c r="G65" s="43">
        <f>IFERROR(VLOOKUP(C65,'Emission Factor Methodology'!$A$11:$I$21,MATCH(D65,'Emission Factor Methodology'!$A$11:$I$11,0),0),0)</f>
        <v>0.0038999999999999998</v>
      </c>
      <c r="H65" s="44">
        <f>IFERROR((1-VLOOKUP(C65,'Emission Factor Methodology'!$A$25:$I$34,MATCH(D65,'Emission Factor Methodology'!$A$25:$I$25,0),0)),0)</f>
        <v>0.030000000000000027</v>
      </c>
      <c r="I65" s="43">
        <f t="shared" si="2"/>
        <v>4.6437838884585626E-05</v>
      </c>
    </row>
    <row r="66" spans="1:9" ht="15">
      <c r="A66" s="3">
        <f t="shared" si="0"/>
        <v>17063</v>
      </c>
      <c r="B66" s="5" t="s">
        <v>597</v>
      </c>
      <c r="C66" s="96" t="s">
        <v>15</v>
      </c>
      <c r="D66" s="96" t="s">
        <v>407</v>
      </c>
      <c r="E66" s="84">
        <f t="shared" si="1"/>
        <v>8760</v>
      </c>
      <c r="F66" s="100">
        <f>HLOOKUP(D66,'Emission Factor Methodology'!$B$6:$I$7,2,0)</f>
        <v>4.5308744960177957E-05</v>
      </c>
      <c r="G66" s="43">
        <f>IFERROR(VLOOKUP(C66,'Emission Factor Methodology'!$A$11:$I$21,MATCH(D66,'Emission Factor Methodology'!$A$11:$I$11,0),0),0)</f>
        <v>0.0038999999999999998</v>
      </c>
      <c r="H66" s="44">
        <f>IFERROR((1-VLOOKUP(C66,'Emission Factor Methodology'!$A$25:$I$34,MATCH(D66,'Emission Factor Methodology'!$A$25:$I$25,0),0)),0)</f>
        <v>0.030000000000000027</v>
      </c>
      <c r="I66" s="43">
        <f t="shared" si="2"/>
        <v>4.6437838884585626E-05</v>
      </c>
    </row>
    <row r="67" spans="1:9" ht="15">
      <c r="A67" s="3">
        <f t="shared" si="0"/>
        <v>17064</v>
      </c>
      <c r="B67" s="5" t="s">
        <v>597</v>
      </c>
      <c r="C67" s="96" t="s">
        <v>15</v>
      </c>
      <c r="D67" s="96" t="s">
        <v>407</v>
      </c>
      <c r="E67" s="84">
        <f t="shared" si="1"/>
        <v>8760</v>
      </c>
      <c r="F67" s="100">
        <f>HLOOKUP(D67,'Emission Factor Methodology'!$B$6:$I$7,2,0)</f>
        <v>4.5308744960177957E-05</v>
      </c>
      <c r="G67" s="43">
        <f>IFERROR(VLOOKUP(C67,'Emission Factor Methodology'!$A$11:$I$21,MATCH(D67,'Emission Factor Methodology'!$A$11:$I$11,0),0),0)</f>
        <v>0.0038999999999999998</v>
      </c>
      <c r="H67" s="44">
        <f>IFERROR((1-VLOOKUP(C67,'Emission Factor Methodology'!$A$25:$I$34,MATCH(D67,'Emission Factor Methodology'!$A$25:$I$25,0),0)),0)</f>
        <v>0.030000000000000027</v>
      </c>
      <c r="I67" s="43">
        <f t="shared" si="2"/>
        <v>4.6437838884585626E-05</v>
      </c>
    </row>
    <row r="68" spans="1:9" ht="15">
      <c r="A68" s="3">
        <f t="shared" si="0"/>
        <v>17065</v>
      </c>
      <c r="B68" s="5" t="s">
        <v>650</v>
      </c>
      <c r="C68" s="96" t="s">
        <v>15</v>
      </c>
      <c r="D68" s="96" t="s">
        <v>407</v>
      </c>
      <c r="E68" s="84">
        <f t="shared" si="1"/>
        <v>8760</v>
      </c>
      <c r="F68" s="100">
        <f>HLOOKUP(D68,'Emission Factor Methodology'!$B$6:$I$7,2,0)</f>
        <v>4.5308744960177957E-05</v>
      </c>
      <c r="G68" s="43">
        <f>IFERROR(VLOOKUP(C68,'Emission Factor Methodology'!$A$11:$I$21,MATCH(D68,'Emission Factor Methodology'!$A$11:$I$11,0),0),0)</f>
        <v>0.0038999999999999998</v>
      </c>
      <c r="H68" s="44">
        <f>IFERROR((1-VLOOKUP(C68,'Emission Factor Methodology'!$A$25:$I$34,MATCH(D68,'Emission Factor Methodology'!$A$25:$I$25,0),0)),0)</f>
        <v>0.030000000000000027</v>
      </c>
      <c r="I68" s="43">
        <f t="shared" si="2"/>
        <v>4.6437838884585626E-05</v>
      </c>
    </row>
    <row r="69" spans="1:9" ht="15">
      <c r="A69" s="3">
        <f t="shared" si="3" ref="A69">A68+1</f>
        <v>17066</v>
      </c>
      <c r="B69" s="5" t="s">
        <v>597</v>
      </c>
      <c r="C69" s="96" t="s">
        <v>15</v>
      </c>
      <c r="D69" s="96" t="s">
        <v>407</v>
      </c>
      <c r="E69" s="84">
        <f t="shared" si="4" ref="E69">24*365</f>
        <v>8760</v>
      </c>
      <c r="F69" s="100">
        <f>HLOOKUP(D69,'Emission Factor Methodology'!$B$6:$I$7,2,0)</f>
        <v>4.5308744960177957E-05</v>
      </c>
      <c r="G69" s="43">
        <f>IFERROR(VLOOKUP(C69,'Emission Factor Methodology'!$A$11:$I$21,MATCH(D69,'Emission Factor Methodology'!$A$11:$I$11,0),0),0)</f>
        <v>0.0038999999999999998</v>
      </c>
      <c r="H69" s="44">
        <f>IFERROR((1-VLOOKUP(C69,'Emission Factor Methodology'!$A$25:$I$34,MATCH(D69,'Emission Factor Methodology'!$A$25:$I$25,0),0)),0)</f>
        <v>0.030000000000000027</v>
      </c>
      <c r="I69" s="43">
        <f t="shared" si="5" ref="I69">E69*F69*G69*H69</f>
        <v>4.6437838884585626E-05</v>
      </c>
    </row>
    <row r="70" spans="3:3" ht="15">
      <c r="C70" s="96" t="s">
        <v>223</v>
      </c>
    </row>
    <row r="71" spans="1:9" ht="15">
      <c r="A71" s="96" t="s">
        <v>482</v>
      </c>
      <c r="B71" s="96"/>
      <c r="E71" s="2"/>
      <c r="F71" s="103"/>
      <c r="G71" s="96"/>
      <c r="H71" s="86"/>
      <c r="I71" s="96"/>
    </row>
    <row r="72" spans="3:3" ht="15">
      <c r="C72" s="96" t="s">
        <v>223</v>
      </c>
    </row>
    <row r="73" spans="3:3" ht="15">
      <c r="C73" s="96" t="s">
        <v>223</v>
      </c>
    </row>
    <row r="74" spans="3:3" ht="15">
      <c r="C74" s="96" t="s">
        <v>223</v>
      </c>
    </row>
    <row r="75" spans="3:3" ht="15">
      <c r="C75" s="96" t="s">
        <v>223</v>
      </c>
    </row>
    <row r="76" spans="3:3" ht="15">
      <c r="C76" s="96" t="s">
        <v>223</v>
      </c>
    </row>
    <row r="77" spans="3:3" ht="15">
      <c r="C77" s="96" t="s">
        <v>223</v>
      </c>
    </row>
    <row r="78" spans="3:3" ht="15">
      <c r="C78" s="96" t="s">
        <v>223</v>
      </c>
    </row>
    <row r="79" spans="3:3" ht="15">
      <c r="C79" s="96" t="s">
        <v>223</v>
      </c>
    </row>
    <row r="80" spans="3:3" ht="15">
      <c r="C80" s="96" t="s">
        <v>223</v>
      </c>
    </row>
    <row r="81" spans="3:3" ht="15">
      <c r="C81" s="96" t="s">
        <v>223</v>
      </c>
    </row>
    <row r="82" spans="3:3" ht="15">
      <c r="C82" s="96" t="s">
        <v>223</v>
      </c>
    </row>
    <row r="83" spans="3:3" ht="15">
      <c r="C83" s="96" t="s">
        <v>223</v>
      </c>
    </row>
    <row r="84" spans="3:3" ht="15">
      <c r="C84" s="96" t="s">
        <v>223</v>
      </c>
    </row>
    <row r="85" spans="3:3" ht="15">
      <c r="C85" s="96" t="s">
        <v>223</v>
      </c>
    </row>
    <row r="86" spans="3:3" ht="15">
      <c r="C86" s="96" t="s">
        <v>223</v>
      </c>
    </row>
    <row r="87" spans="3:3" ht="15">
      <c r="C87" s="96" t="s">
        <v>223</v>
      </c>
    </row>
    <row r="88" spans="3:3" ht="15">
      <c r="C88" s="96" t="s">
        <v>223</v>
      </c>
    </row>
    <row r="89" spans="3:3" ht="15">
      <c r="C89" s="96" t="s">
        <v>223</v>
      </c>
    </row>
    <row r="90" spans="3:3" ht="15">
      <c r="C90" s="96" t="s">
        <v>223</v>
      </c>
    </row>
    <row r="91" spans="3:3" ht="15">
      <c r="C91" s="96" t="s">
        <v>223</v>
      </c>
    </row>
    <row r="92" spans="3:3" ht="15">
      <c r="C92" s="96" t="s">
        <v>223</v>
      </c>
    </row>
    <row r="93" spans="3:3" ht="15">
      <c r="C93" s="96" t="s">
        <v>223</v>
      </c>
    </row>
    <row r="94" spans="3:3" ht="15">
      <c r="C94" s="96" t="s">
        <v>223</v>
      </c>
    </row>
    <row r="95" spans="3:3" ht="15">
      <c r="C95" s="96" t="s">
        <v>223</v>
      </c>
    </row>
    <row r="96" spans="3:3" ht="15">
      <c r="C96" s="96" t="s">
        <v>223</v>
      </c>
    </row>
    <row r="97" spans="3:3" ht="15">
      <c r="C97" s="96" t="s">
        <v>223</v>
      </c>
    </row>
    <row r="98" spans="3:3" ht="15">
      <c r="C98" s="96" t="s">
        <v>223</v>
      </c>
    </row>
    <row r="99" spans="3:3" ht="15">
      <c r="C99" s="96" t="s">
        <v>223</v>
      </c>
    </row>
    <row r="100" spans="3:3" ht="15">
      <c r="C100" s="96" t="s">
        <v>223</v>
      </c>
    </row>
    <row r="101" spans="3:3" ht="15">
      <c r="C101" s="96" t="s">
        <v>223</v>
      </c>
    </row>
    <row r="102" spans="3:3" ht="15">
      <c r="C102" s="96" t="s">
        <v>223</v>
      </c>
    </row>
    <row r="103" spans="3:3" ht="15">
      <c r="C103" s="96" t="s">
        <v>223</v>
      </c>
    </row>
    <row r="104" spans="3:3" ht="15">
      <c r="C104" s="96" t="s">
        <v>223</v>
      </c>
    </row>
    <row r="105" spans="3:3" ht="15">
      <c r="C105" s="96" t="s">
        <v>223</v>
      </c>
    </row>
    <row r="106" spans="3:3" ht="15">
      <c r="C106" s="96" t="s">
        <v>223</v>
      </c>
    </row>
    <row r="107" spans="3:3" ht="15">
      <c r="C107" s="96" t="s">
        <v>223</v>
      </c>
    </row>
    <row r="108" spans="3:3" ht="15">
      <c r="C108" s="96" t="s">
        <v>223</v>
      </c>
    </row>
    <row r="109" spans="3:3" ht="15">
      <c r="C109" s="96" t="s">
        <v>223</v>
      </c>
    </row>
    <row r="110" spans="3:3" ht="15">
      <c r="C110" s="96" t="s">
        <v>223</v>
      </c>
    </row>
    <row r="111" spans="3:3" ht="15">
      <c r="C111" s="96" t="s">
        <v>223</v>
      </c>
    </row>
    <row r="112" spans="3:3" ht="15">
      <c r="C112" s="96" t="s">
        <v>223</v>
      </c>
    </row>
    <row r="113" spans="3:3" ht="15">
      <c r="C113" s="96" t="s">
        <v>223</v>
      </c>
    </row>
    <row r="114" spans="3:3" ht="15">
      <c r="C114" s="96" t="s">
        <v>223</v>
      </c>
    </row>
    <row r="115" spans="3:3" ht="15">
      <c r="C115" s="96" t="s">
        <v>223</v>
      </c>
    </row>
    <row r="116" spans="3:3" ht="15">
      <c r="C116" s="96" t="s">
        <v>223</v>
      </c>
    </row>
  </sheetData>
  <pageMargins left="0.7" right="0.7" top="0.75" bottom="0.75" header="0.3" footer="0.3"/>
  <pageSetup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0EBA4-1437-4E33-B079-83E05910B7BD}">
  <dimension ref="A1:N116"/>
  <sheetViews>
    <sheetView workbookViewId="0" topLeftCell="A1">
      <selection pane="topLeft" activeCell="B2" sqref="B2"/>
    </sheetView>
  </sheetViews>
  <sheetFormatPr defaultColWidth="10.2842857142857" defaultRowHeight="15"/>
  <cols>
    <col min="1" max="1" width="10.7142857142857" style="5" customWidth="1"/>
    <col min="2" max="2" width="47.8571428571429" style="5" customWidth="1"/>
    <col min="3" max="4" width="23.5714285714286" style="96" customWidth="1"/>
    <col min="5" max="5" width="10.7142857142857" style="29" customWidth="1"/>
    <col min="6" max="6" width="10.7142857142857" style="81" customWidth="1"/>
    <col min="7" max="7" width="10.7142857142857" style="5" customWidth="1"/>
    <col min="8" max="8" width="10.7142857142857" style="74" customWidth="1"/>
    <col min="9" max="9" width="10.7142857142857" style="5" customWidth="1"/>
    <col min="10" max="16384" width="10.2857142857143" style="5"/>
  </cols>
  <sheetData>
    <row r="1" spans="1:4" ht="18.75">
      <c r="A1" s="59" t="str">
        <f>'List of Zones'!B30</f>
        <v>Zone 18</v>
      </c>
      <c r="B1" s="60" t="str">
        <f>'List of Zones'!C30</f>
        <v>Vacuum System</v>
      </c>
      <c r="C1" s="61"/>
      <c r="D1" s="61"/>
    </row>
    <row r="2" spans="1:9" ht="15.75" customHeight="1">
      <c r="A2" s="62"/>
      <c r="G2" s="33" t="s">
        <v>38</v>
      </c>
      <c r="H2" s="76"/>
      <c r="I2" s="34">
        <f>SUM(I4:I999)</f>
        <v>0.097009091432962033</v>
      </c>
    </row>
    <row r="3" spans="1:14" ht="45">
      <c r="A3" s="36" t="s">
        <v>39</v>
      </c>
      <c r="B3" s="36" t="s">
        <v>40</v>
      </c>
      <c r="C3" s="37" t="s">
        <v>41</v>
      </c>
      <c r="D3" s="37" t="s">
        <v>42</v>
      </c>
      <c r="E3" s="38" t="s">
        <v>43</v>
      </c>
      <c r="F3" s="39" t="s">
        <v>44</v>
      </c>
      <c r="G3" s="38" t="s">
        <v>45</v>
      </c>
      <c r="H3" s="38" t="s">
        <v>46</v>
      </c>
      <c r="I3" s="87" t="s">
        <v>47</v>
      </c>
      <c r="J3" s="45"/>
      <c r="K3" s="45"/>
      <c r="L3" s="45"/>
      <c r="M3" s="45"/>
      <c r="N3" s="45"/>
    </row>
    <row r="4" spans="1:9" ht="15">
      <c r="A4" s="3">
        <v>18001</v>
      </c>
      <c r="B4" s="5" t="s">
        <v>651</v>
      </c>
      <c r="C4" s="96" t="s">
        <v>15</v>
      </c>
      <c r="D4" s="96" t="s">
        <v>404</v>
      </c>
      <c r="E4" s="84">
        <f>24*365</f>
        <v>8760</v>
      </c>
      <c r="F4" s="44">
        <f>HLOOKUP(D4,'Emission Factor Methodology'!$B$6:$I$7,2,0)</f>
        <v>0.0067607430986224692</v>
      </c>
      <c r="G4" s="43">
        <f>IFERROR(VLOOKUP(C4,'Emission Factor Methodology'!$A$11:$I$21,MATCH(D4,'Emission Factor Methodology'!$A$11:$I$11,0),0),0)</f>
        <v>0.0038999999999999998</v>
      </c>
      <c r="H4" s="44">
        <f>IFERROR((1-VLOOKUP(C4,'Emission Factor Methodology'!$A$25:$I$34,MATCH(D4,'Emission Factor Methodology'!$A$25:$I$25,0),0)),0)</f>
        <v>0.030000000000000027</v>
      </c>
      <c r="I4" s="43">
        <f>E4*F4*G4*H4</f>
        <v>0.0069292208166401468</v>
      </c>
    </row>
    <row r="5" spans="1:9" ht="15">
      <c r="A5" s="3">
        <f>A4+1</f>
        <v>18002</v>
      </c>
      <c r="B5" s="5" t="s">
        <v>652</v>
      </c>
      <c r="C5" s="96" t="s">
        <v>15</v>
      </c>
      <c r="D5" s="96" t="s">
        <v>404</v>
      </c>
      <c r="E5" s="84">
        <f t="shared" si="0" ref="E5:E18">24*365</f>
        <v>8760</v>
      </c>
      <c r="F5" s="44">
        <f>HLOOKUP(D5,'Emission Factor Methodology'!$B$6:$I$7,2,0)</f>
        <v>0.0067607430986224692</v>
      </c>
      <c r="G5" s="43">
        <f>IFERROR(VLOOKUP(C5,'Emission Factor Methodology'!$A$11:$I$21,MATCH(D5,'Emission Factor Methodology'!$A$11:$I$11,0),0),0)</f>
        <v>0.0038999999999999998</v>
      </c>
      <c r="H5" s="44">
        <f>IFERROR((1-VLOOKUP(C5,'Emission Factor Methodology'!$A$25:$I$34,MATCH(D5,'Emission Factor Methodology'!$A$25:$I$25,0),0)),0)</f>
        <v>0.030000000000000027</v>
      </c>
      <c r="I5" s="43">
        <f t="shared" si="1" ref="I5:I18">E5*F5*G5*H5</f>
        <v>0.0069292208166401468</v>
      </c>
    </row>
    <row r="6" spans="1:9" ht="15">
      <c r="A6" s="3">
        <f t="shared" si="2" ref="A6:A18">A5+1</f>
        <v>18003</v>
      </c>
      <c r="B6" s="5" t="s">
        <v>653</v>
      </c>
      <c r="C6" s="96" t="s">
        <v>15</v>
      </c>
      <c r="D6" s="96" t="s">
        <v>404</v>
      </c>
      <c r="E6" s="84">
        <f t="shared" si="0"/>
        <v>8760</v>
      </c>
      <c r="F6" s="44">
        <f>HLOOKUP(D6,'Emission Factor Methodology'!$B$6:$I$7,2,0)</f>
        <v>0.0067607430986224692</v>
      </c>
      <c r="G6" s="43">
        <f>IFERROR(VLOOKUP(C6,'Emission Factor Methodology'!$A$11:$I$21,MATCH(D6,'Emission Factor Methodology'!$A$11:$I$11,0),0),0)</f>
        <v>0.0038999999999999998</v>
      </c>
      <c r="H6" s="44">
        <f>IFERROR((1-VLOOKUP(C6,'Emission Factor Methodology'!$A$25:$I$34,MATCH(D6,'Emission Factor Methodology'!$A$25:$I$25,0),0)),0)</f>
        <v>0.030000000000000027</v>
      </c>
      <c r="I6" s="43">
        <f t="shared" si="1"/>
        <v>0.0069292208166401468</v>
      </c>
    </row>
    <row r="7" spans="1:9" ht="15">
      <c r="A7" s="3">
        <f t="shared" si="2"/>
        <v>18004</v>
      </c>
      <c r="B7" s="5" t="s">
        <v>654</v>
      </c>
      <c r="C7" s="96" t="s">
        <v>15</v>
      </c>
      <c r="D7" s="96" t="s">
        <v>404</v>
      </c>
      <c r="E7" s="84">
        <f t="shared" si="0"/>
        <v>8760</v>
      </c>
      <c r="F7" s="44">
        <f>HLOOKUP(D7,'Emission Factor Methodology'!$B$6:$I$7,2,0)</f>
        <v>0.0067607430986224692</v>
      </c>
      <c r="G7" s="43">
        <f>IFERROR(VLOOKUP(C7,'Emission Factor Methodology'!$A$11:$I$21,MATCH(D7,'Emission Factor Methodology'!$A$11:$I$11,0),0),0)</f>
        <v>0.0038999999999999998</v>
      </c>
      <c r="H7" s="44">
        <f>IFERROR((1-VLOOKUP(C7,'Emission Factor Methodology'!$A$25:$I$34,MATCH(D7,'Emission Factor Methodology'!$A$25:$I$25,0),0)),0)</f>
        <v>0.030000000000000027</v>
      </c>
      <c r="I7" s="43">
        <f t="shared" si="1"/>
        <v>0.0069292208166401468</v>
      </c>
    </row>
    <row r="8" spans="1:9" ht="15">
      <c r="A8" s="3">
        <f t="shared" si="2"/>
        <v>18005</v>
      </c>
      <c r="B8" s="5" t="s">
        <v>655</v>
      </c>
      <c r="C8" s="96" t="s">
        <v>15</v>
      </c>
      <c r="D8" s="96" t="s">
        <v>404</v>
      </c>
      <c r="E8" s="84">
        <f t="shared" si="0"/>
        <v>8760</v>
      </c>
      <c r="F8" s="44">
        <f>HLOOKUP(D8,'Emission Factor Methodology'!$B$6:$I$7,2,0)</f>
        <v>0.0067607430986224692</v>
      </c>
      <c r="G8" s="43">
        <f>IFERROR(VLOOKUP(C8,'Emission Factor Methodology'!$A$11:$I$21,MATCH(D8,'Emission Factor Methodology'!$A$11:$I$11,0),0),0)</f>
        <v>0.0038999999999999998</v>
      </c>
      <c r="H8" s="44">
        <f>IFERROR((1-VLOOKUP(C8,'Emission Factor Methodology'!$A$25:$I$34,MATCH(D8,'Emission Factor Methodology'!$A$25:$I$25,0),0)),0)</f>
        <v>0.030000000000000027</v>
      </c>
      <c r="I8" s="43">
        <f t="shared" si="1"/>
        <v>0.0069292208166401468</v>
      </c>
    </row>
    <row r="9" spans="1:9" ht="15">
      <c r="A9" s="3">
        <f t="shared" si="2"/>
        <v>18006</v>
      </c>
      <c r="B9" s="5" t="s">
        <v>656</v>
      </c>
      <c r="C9" s="96" t="s">
        <v>15</v>
      </c>
      <c r="D9" s="96" t="s">
        <v>404</v>
      </c>
      <c r="E9" s="84">
        <f t="shared" si="0"/>
        <v>8760</v>
      </c>
      <c r="F9" s="44">
        <f>HLOOKUP(D9,'Emission Factor Methodology'!$B$6:$I$7,2,0)</f>
        <v>0.0067607430986224692</v>
      </c>
      <c r="G9" s="43">
        <f>IFERROR(VLOOKUP(C9,'Emission Factor Methodology'!$A$11:$I$21,MATCH(D9,'Emission Factor Methodology'!$A$11:$I$11,0),0),0)</f>
        <v>0.0038999999999999998</v>
      </c>
      <c r="H9" s="44">
        <f>IFERROR((1-VLOOKUP(C9,'Emission Factor Methodology'!$A$25:$I$34,MATCH(D9,'Emission Factor Methodology'!$A$25:$I$25,0),0)),0)</f>
        <v>0.030000000000000027</v>
      </c>
      <c r="I9" s="43">
        <f t="shared" si="1"/>
        <v>0.0069292208166401468</v>
      </c>
    </row>
    <row r="10" spans="1:9" ht="15">
      <c r="A10" s="3">
        <f t="shared" si="2"/>
        <v>18007</v>
      </c>
      <c r="B10" s="5" t="s">
        <v>654</v>
      </c>
      <c r="C10" s="96" t="s">
        <v>15</v>
      </c>
      <c r="D10" s="96" t="s">
        <v>404</v>
      </c>
      <c r="E10" s="84">
        <f t="shared" si="0"/>
        <v>8760</v>
      </c>
      <c r="F10" s="44">
        <f>HLOOKUP(D10,'Emission Factor Methodology'!$B$6:$I$7,2,0)</f>
        <v>0.0067607430986224692</v>
      </c>
      <c r="G10" s="43">
        <f>IFERROR(VLOOKUP(C10,'Emission Factor Methodology'!$A$11:$I$21,MATCH(D10,'Emission Factor Methodology'!$A$11:$I$11,0),0),0)</f>
        <v>0.0038999999999999998</v>
      </c>
      <c r="H10" s="44">
        <f>IFERROR((1-VLOOKUP(C10,'Emission Factor Methodology'!$A$25:$I$34,MATCH(D10,'Emission Factor Methodology'!$A$25:$I$25,0),0)),0)</f>
        <v>0.030000000000000027</v>
      </c>
      <c r="I10" s="43">
        <f t="shared" si="1"/>
        <v>0.0069292208166401468</v>
      </c>
    </row>
    <row r="11" spans="1:9" ht="15">
      <c r="A11" s="3">
        <f t="shared" si="2"/>
        <v>18008</v>
      </c>
      <c r="B11" s="5" t="s">
        <v>655</v>
      </c>
      <c r="C11" s="96" t="s">
        <v>15</v>
      </c>
      <c r="D11" s="96" t="s">
        <v>404</v>
      </c>
      <c r="E11" s="84">
        <f t="shared" si="0"/>
        <v>8760</v>
      </c>
      <c r="F11" s="44">
        <f>HLOOKUP(D11,'Emission Factor Methodology'!$B$6:$I$7,2,0)</f>
        <v>0.0067607430986224692</v>
      </c>
      <c r="G11" s="43">
        <f>IFERROR(VLOOKUP(C11,'Emission Factor Methodology'!$A$11:$I$21,MATCH(D11,'Emission Factor Methodology'!$A$11:$I$11,0),0),0)</f>
        <v>0.0038999999999999998</v>
      </c>
      <c r="H11" s="44">
        <f>IFERROR((1-VLOOKUP(C11,'Emission Factor Methodology'!$A$25:$I$34,MATCH(D11,'Emission Factor Methodology'!$A$25:$I$25,0),0)),0)</f>
        <v>0.030000000000000027</v>
      </c>
      <c r="I11" s="43">
        <f t="shared" si="1"/>
        <v>0.0069292208166401468</v>
      </c>
    </row>
    <row r="12" spans="1:9" ht="15">
      <c r="A12" s="3">
        <f t="shared" si="2"/>
        <v>18009</v>
      </c>
      <c r="B12" s="5" t="s">
        <v>657</v>
      </c>
      <c r="C12" s="96" t="s">
        <v>15</v>
      </c>
      <c r="D12" s="96" t="s">
        <v>404</v>
      </c>
      <c r="E12" s="84">
        <f t="shared" si="0"/>
        <v>8760</v>
      </c>
      <c r="F12" s="44">
        <f>HLOOKUP(D12,'Emission Factor Methodology'!$B$6:$I$7,2,0)</f>
        <v>0.0067607430986224692</v>
      </c>
      <c r="G12" s="43">
        <f>IFERROR(VLOOKUP(C12,'Emission Factor Methodology'!$A$11:$I$21,MATCH(D12,'Emission Factor Methodology'!$A$11:$I$11,0),0),0)</f>
        <v>0.0038999999999999998</v>
      </c>
      <c r="H12" s="44">
        <f>IFERROR((1-VLOOKUP(C12,'Emission Factor Methodology'!$A$25:$I$34,MATCH(D12,'Emission Factor Methodology'!$A$25:$I$25,0),0)),0)</f>
        <v>0.030000000000000027</v>
      </c>
      <c r="I12" s="43">
        <f t="shared" si="1"/>
        <v>0.0069292208166401468</v>
      </c>
    </row>
    <row r="13" spans="1:9" ht="15">
      <c r="A13" s="3">
        <f t="shared" si="2"/>
        <v>18010</v>
      </c>
      <c r="B13" s="5" t="s">
        <v>658</v>
      </c>
      <c r="C13" s="96" t="s">
        <v>15</v>
      </c>
      <c r="D13" s="96" t="s">
        <v>404</v>
      </c>
      <c r="E13" s="84">
        <f t="shared" si="0"/>
        <v>8760</v>
      </c>
      <c r="F13" s="44">
        <f>HLOOKUP(D13,'Emission Factor Methodology'!$B$6:$I$7,2,0)</f>
        <v>0.0067607430986224692</v>
      </c>
      <c r="G13" s="43">
        <f>IFERROR(VLOOKUP(C13,'Emission Factor Methodology'!$A$11:$I$21,MATCH(D13,'Emission Factor Methodology'!$A$11:$I$11,0),0),0)</f>
        <v>0.0038999999999999998</v>
      </c>
      <c r="H13" s="44">
        <f>IFERROR((1-VLOOKUP(C13,'Emission Factor Methodology'!$A$25:$I$34,MATCH(D13,'Emission Factor Methodology'!$A$25:$I$25,0),0)),0)</f>
        <v>0.030000000000000027</v>
      </c>
      <c r="I13" s="43">
        <f t="shared" si="1"/>
        <v>0.0069292208166401468</v>
      </c>
    </row>
    <row r="14" spans="1:9" ht="15">
      <c r="A14" s="3">
        <f t="shared" si="2"/>
        <v>18011</v>
      </c>
      <c r="B14" s="5" t="s">
        <v>478</v>
      </c>
      <c r="C14" s="96" t="s">
        <v>15</v>
      </c>
      <c r="D14" s="96" t="s">
        <v>404</v>
      </c>
      <c r="E14" s="84">
        <f t="shared" si="0"/>
        <v>8760</v>
      </c>
      <c r="F14" s="44">
        <f>HLOOKUP(D14,'Emission Factor Methodology'!$B$6:$I$7,2,0)</f>
        <v>0.0067607430986224692</v>
      </c>
      <c r="G14" s="43">
        <f>IFERROR(VLOOKUP(C14,'Emission Factor Methodology'!$A$11:$I$21,MATCH(D14,'Emission Factor Methodology'!$A$11:$I$11,0),0),0)</f>
        <v>0.0038999999999999998</v>
      </c>
      <c r="H14" s="44">
        <f>IFERROR((1-VLOOKUP(C14,'Emission Factor Methodology'!$A$25:$I$34,MATCH(D14,'Emission Factor Methodology'!$A$25:$I$25,0),0)),0)</f>
        <v>0.030000000000000027</v>
      </c>
      <c r="I14" s="43">
        <f t="shared" si="1"/>
        <v>0.0069292208166401468</v>
      </c>
    </row>
    <row r="15" spans="1:9" ht="15">
      <c r="A15" s="3">
        <f t="shared" si="2"/>
        <v>18012</v>
      </c>
      <c r="B15" s="5" t="s">
        <v>659</v>
      </c>
      <c r="C15" s="96" t="s">
        <v>15</v>
      </c>
      <c r="D15" s="96" t="s">
        <v>404</v>
      </c>
      <c r="E15" s="84">
        <f t="shared" si="0"/>
        <v>8760</v>
      </c>
      <c r="F15" s="44">
        <f>HLOOKUP(D15,'Emission Factor Methodology'!$B$6:$I$7,2,0)</f>
        <v>0.0067607430986224692</v>
      </c>
      <c r="G15" s="43">
        <f>IFERROR(VLOOKUP(C15,'Emission Factor Methodology'!$A$11:$I$21,MATCH(D15,'Emission Factor Methodology'!$A$11:$I$11,0),0),0)</f>
        <v>0.0038999999999999998</v>
      </c>
      <c r="H15" s="44">
        <f>IFERROR((1-VLOOKUP(C15,'Emission Factor Methodology'!$A$25:$I$34,MATCH(D15,'Emission Factor Methodology'!$A$25:$I$25,0),0)),0)</f>
        <v>0.030000000000000027</v>
      </c>
      <c r="I15" s="43">
        <f t="shared" si="1"/>
        <v>0.0069292208166401468</v>
      </c>
    </row>
    <row r="16" spans="1:9" ht="15">
      <c r="A16" s="3">
        <f t="shared" si="2"/>
        <v>18013</v>
      </c>
      <c r="B16" s="48" t="s">
        <v>633</v>
      </c>
      <c r="C16" s="67" t="s">
        <v>14</v>
      </c>
      <c r="D16" s="96" t="s">
        <v>404</v>
      </c>
      <c r="E16" s="84">
        <f t="shared" si="0"/>
        <v>8760</v>
      </c>
      <c r="F16" s="44">
        <f>HLOOKUP(D16,'Emission Factor Methodology'!$B$6:$I$7,2,0)</f>
        <v>0.0067607430986224692</v>
      </c>
      <c r="G16" s="43">
        <f>IFERROR(VLOOKUP(C16,'Emission Factor Methodology'!$A$11:$I$21,MATCH(D16,'Emission Factor Methodology'!$A$11:$I$11,0),0),0)</f>
        <v>0</v>
      </c>
      <c r="H16" s="44">
        <f>IFERROR((1-VLOOKUP(C16,'Emission Factor Methodology'!$A$25:$I$34,MATCH(D16,'Emission Factor Methodology'!$A$25:$I$25,0),0)),0)</f>
        <v>0</v>
      </c>
      <c r="I16" s="43">
        <f t="shared" si="1"/>
        <v>0</v>
      </c>
    </row>
    <row r="17" spans="1:9" ht="15">
      <c r="A17" s="3">
        <f t="shared" si="2"/>
        <v>18014</v>
      </c>
      <c r="B17" s="5" t="s">
        <v>478</v>
      </c>
      <c r="C17" s="96" t="s">
        <v>15</v>
      </c>
      <c r="D17" s="96" t="s">
        <v>404</v>
      </c>
      <c r="E17" s="84">
        <f t="shared" si="0"/>
        <v>8760</v>
      </c>
      <c r="F17" s="44">
        <f>HLOOKUP(D17,'Emission Factor Methodology'!$B$6:$I$7,2,0)</f>
        <v>0.0067607430986224692</v>
      </c>
      <c r="G17" s="43">
        <f>IFERROR(VLOOKUP(C17,'Emission Factor Methodology'!$A$11:$I$21,MATCH(D17,'Emission Factor Methodology'!$A$11:$I$11,0),0),0)</f>
        <v>0.0038999999999999998</v>
      </c>
      <c r="H17" s="44">
        <f>IFERROR((1-VLOOKUP(C17,'Emission Factor Methodology'!$A$25:$I$34,MATCH(D17,'Emission Factor Methodology'!$A$25:$I$25,0),0)),0)</f>
        <v>0.030000000000000027</v>
      </c>
      <c r="I17" s="43">
        <f t="shared" si="1"/>
        <v>0.0069292208166401468</v>
      </c>
    </row>
    <row r="18" spans="1:9" ht="15">
      <c r="A18" s="3">
        <f t="shared" si="2"/>
        <v>18015</v>
      </c>
      <c r="B18" s="5" t="s">
        <v>660</v>
      </c>
      <c r="C18" s="96" t="s">
        <v>15</v>
      </c>
      <c r="D18" s="96" t="s">
        <v>404</v>
      </c>
      <c r="E18" s="84">
        <f t="shared" si="0"/>
        <v>8760</v>
      </c>
      <c r="F18" s="44">
        <f>HLOOKUP(D18,'Emission Factor Methodology'!$B$6:$I$7,2,0)</f>
        <v>0.0067607430986224692</v>
      </c>
      <c r="G18" s="43">
        <f>IFERROR(VLOOKUP(C18,'Emission Factor Methodology'!$A$11:$I$21,MATCH(D18,'Emission Factor Methodology'!$A$11:$I$11,0),0),0)</f>
        <v>0.0038999999999999998</v>
      </c>
      <c r="H18" s="44">
        <f>IFERROR((1-VLOOKUP(C18,'Emission Factor Methodology'!$A$25:$I$34,MATCH(D18,'Emission Factor Methodology'!$A$25:$I$25,0),0)),0)</f>
        <v>0.030000000000000027</v>
      </c>
      <c r="I18" s="43">
        <f t="shared" si="1"/>
        <v>0.0069292208166401468</v>
      </c>
    </row>
    <row r="19" spans="1:5" ht="15">
      <c r="A19" s="3"/>
      <c r="E19" s="68"/>
    </row>
    <row r="20" spans="1:9" ht="15">
      <c r="A20" s="135" t="s">
        <v>283</v>
      </c>
      <c r="B20" s="135"/>
      <c r="C20" s="135"/>
      <c r="D20" s="135"/>
      <c r="E20" s="135"/>
      <c r="F20" s="135"/>
      <c r="G20" s="135"/>
      <c r="H20" s="135"/>
      <c r="I20" s="135"/>
    </row>
    <row r="21" spans="1:5" ht="15">
      <c r="A21" s="3"/>
      <c r="E21" s="68"/>
    </row>
    <row r="22" spans="1:5" ht="15">
      <c r="A22" s="3"/>
      <c r="E22" s="68"/>
    </row>
    <row r="23" spans="1:5" ht="15">
      <c r="A23" s="3"/>
      <c r="E23" s="68"/>
    </row>
    <row r="24" spans="1:5" ht="15">
      <c r="A24" s="3"/>
      <c r="E24" s="68"/>
    </row>
    <row r="25" spans="1:5" ht="15">
      <c r="A25" s="3"/>
      <c r="E25" s="68"/>
    </row>
    <row r="26" spans="1:5" ht="15">
      <c r="A26" s="3"/>
      <c r="E26" s="68"/>
    </row>
    <row r="27" spans="1:5" ht="15">
      <c r="A27" s="3"/>
      <c r="E27" s="68"/>
    </row>
    <row r="28" spans="1:5" ht="15">
      <c r="A28" s="3"/>
      <c r="E28" s="68"/>
    </row>
    <row r="29" spans="3:3" ht="15">
      <c r="C29" s="96" t="s">
        <v>223</v>
      </c>
    </row>
    <row r="30" spans="3:3" ht="15">
      <c r="C30" s="96" t="s">
        <v>223</v>
      </c>
    </row>
    <row r="31" spans="3:3" ht="15">
      <c r="C31" s="96" t="s">
        <v>223</v>
      </c>
    </row>
    <row r="32" spans="3:3" ht="15">
      <c r="C32" s="96" t="s">
        <v>223</v>
      </c>
    </row>
    <row r="33" spans="3:3" ht="15">
      <c r="C33" s="96" t="s">
        <v>223</v>
      </c>
    </row>
    <row r="34" spans="3:3" ht="15">
      <c r="C34" s="96" t="s">
        <v>223</v>
      </c>
    </row>
    <row r="35" spans="3:3" ht="15">
      <c r="C35" s="96" t="s">
        <v>223</v>
      </c>
    </row>
    <row r="36" spans="3:3" ht="15">
      <c r="C36" s="96" t="s">
        <v>223</v>
      </c>
    </row>
    <row r="37" spans="3:3" ht="15">
      <c r="C37" s="96" t="s">
        <v>223</v>
      </c>
    </row>
    <row r="38" spans="3:3" ht="15">
      <c r="C38" s="96" t="s">
        <v>223</v>
      </c>
    </row>
    <row r="39" spans="3:3" ht="15">
      <c r="C39" s="96" t="s">
        <v>223</v>
      </c>
    </row>
    <row r="40" spans="3:3" ht="15">
      <c r="C40" s="96" t="s">
        <v>223</v>
      </c>
    </row>
    <row r="41" spans="3:3" ht="15">
      <c r="C41" s="96" t="s">
        <v>223</v>
      </c>
    </row>
    <row r="42" spans="3:3" ht="15">
      <c r="C42" s="96" t="s">
        <v>223</v>
      </c>
    </row>
    <row r="43" spans="3:3" ht="15">
      <c r="C43" s="96" t="s">
        <v>223</v>
      </c>
    </row>
    <row r="44" spans="3:3" ht="15">
      <c r="C44" s="96" t="s">
        <v>223</v>
      </c>
    </row>
    <row r="45" spans="3:3" ht="15">
      <c r="C45" s="96" t="s">
        <v>223</v>
      </c>
    </row>
    <row r="46" spans="3:3" ht="15">
      <c r="C46" s="96" t="s">
        <v>223</v>
      </c>
    </row>
    <row r="47" spans="3:3" ht="15">
      <c r="C47" s="96" t="s">
        <v>223</v>
      </c>
    </row>
    <row r="48" spans="3:3" ht="15">
      <c r="C48" s="96" t="s">
        <v>223</v>
      </c>
    </row>
    <row r="49" spans="3:3" ht="15">
      <c r="C49" s="96" t="s">
        <v>223</v>
      </c>
    </row>
    <row r="50" spans="3:3" ht="15">
      <c r="C50" s="96" t="s">
        <v>223</v>
      </c>
    </row>
    <row r="51" spans="3:3" ht="15">
      <c r="C51" s="96" t="s">
        <v>223</v>
      </c>
    </row>
    <row r="52" spans="3:3" ht="15">
      <c r="C52" s="96" t="s">
        <v>223</v>
      </c>
    </row>
    <row r="53" spans="3:3" ht="15">
      <c r="C53" s="96" t="s">
        <v>223</v>
      </c>
    </row>
    <row r="54" spans="3:3" ht="15">
      <c r="C54" s="96" t="s">
        <v>223</v>
      </c>
    </row>
    <row r="55" spans="3:3" ht="15">
      <c r="C55" s="96" t="s">
        <v>223</v>
      </c>
    </row>
    <row r="56" spans="3:3" ht="15">
      <c r="C56" s="96" t="s">
        <v>223</v>
      </c>
    </row>
    <row r="57" spans="3:3" ht="15">
      <c r="C57" s="96" t="s">
        <v>223</v>
      </c>
    </row>
    <row r="58" spans="3:3" ht="15">
      <c r="C58" s="96" t="s">
        <v>223</v>
      </c>
    </row>
    <row r="59" spans="3:3" ht="15">
      <c r="C59" s="96" t="s">
        <v>223</v>
      </c>
    </row>
    <row r="60" spans="3:3" ht="15">
      <c r="C60" s="96" t="s">
        <v>223</v>
      </c>
    </row>
    <row r="61" spans="3:3" ht="15">
      <c r="C61" s="96" t="s">
        <v>223</v>
      </c>
    </row>
    <row r="62" spans="3:3" ht="15">
      <c r="C62" s="96" t="s">
        <v>223</v>
      </c>
    </row>
    <row r="63" spans="3:3" ht="15">
      <c r="C63" s="96" t="s">
        <v>223</v>
      </c>
    </row>
    <row r="64" spans="3:3" ht="15">
      <c r="C64" s="96" t="s">
        <v>223</v>
      </c>
    </row>
    <row r="65" spans="3:3" ht="15">
      <c r="C65" s="96" t="s">
        <v>223</v>
      </c>
    </row>
    <row r="66" spans="3:3" ht="15">
      <c r="C66" s="96" t="s">
        <v>223</v>
      </c>
    </row>
    <row r="67" spans="3:3" ht="15">
      <c r="C67" s="96" t="s">
        <v>223</v>
      </c>
    </row>
    <row r="68" spans="3:3" ht="15">
      <c r="C68" s="96" t="s">
        <v>223</v>
      </c>
    </row>
    <row r="69" spans="3:3" ht="15">
      <c r="C69" s="96" t="s">
        <v>223</v>
      </c>
    </row>
    <row r="70" spans="3:3" ht="15">
      <c r="C70" s="96" t="s">
        <v>223</v>
      </c>
    </row>
    <row r="71" spans="3:3" ht="15">
      <c r="C71" s="96" t="s">
        <v>223</v>
      </c>
    </row>
    <row r="72" spans="3:3" ht="15">
      <c r="C72" s="96" t="s">
        <v>223</v>
      </c>
    </row>
    <row r="73" spans="3:3" ht="15">
      <c r="C73" s="96" t="s">
        <v>223</v>
      </c>
    </row>
    <row r="74" spans="3:3" ht="15">
      <c r="C74" s="96" t="s">
        <v>223</v>
      </c>
    </row>
    <row r="75" spans="3:3" ht="15">
      <c r="C75" s="96" t="s">
        <v>223</v>
      </c>
    </row>
    <row r="76" spans="3:3" ht="15">
      <c r="C76" s="96" t="s">
        <v>223</v>
      </c>
    </row>
    <row r="77" spans="3:3" ht="15">
      <c r="C77" s="96" t="s">
        <v>223</v>
      </c>
    </row>
    <row r="78" spans="3:3" ht="15">
      <c r="C78" s="96" t="s">
        <v>223</v>
      </c>
    </row>
    <row r="79" spans="3:3" ht="15">
      <c r="C79" s="96" t="s">
        <v>223</v>
      </c>
    </row>
    <row r="80" spans="3:3" ht="15">
      <c r="C80" s="96" t="s">
        <v>223</v>
      </c>
    </row>
    <row r="81" spans="3:3" ht="15">
      <c r="C81" s="96" t="s">
        <v>223</v>
      </c>
    </row>
    <row r="82" spans="3:3" ht="15">
      <c r="C82" s="96" t="s">
        <v>223</v>
      </c>
    </row>
    <row r="83" spans="3:3" ht="15">
      <c r="C83" s="96" t="s">
        <v>223</v>
      </c>
    </row>
    <row r="84" spans="3:3" ht="15">
      <c r="C84" s="96" t="s">
        <v>223</v>
      </c>
    </row>
    <row r="85" spans="3:3" ht="15">
      <c r="C85" s="96" t="s">
        <v>223</v>
      </c>
    </row>
    <row r="86" spans="3:3" ht="15">
      <c r="C86" s="96" t="s">
        <v>223</v>
      </c>
    </row>
    <row r="87" spans="3:3" ht="15">
      <c r="C87" s="96" t="s">
        <v>223</v>
      </c>
    </row>
    <row r="88" spans="3:3" ht="15">
      <c r="C88" s="96" t="s">
        <v>223</v>
      </c>
    </row>
    <row r="89" spans="3:3" ht="15">
      <c r="C89" s="96" t="s">
        <v>223</v>
      </c>
    </row>
    <row r="90" spans="3:3" ht="15">
      <c r="C90" s="96" t="s">
        <v>223</v>
      </c>
    </row>
    <row r="91" spans="3:3" ht="15">
      <c r="C91" s="96" t="s">
        <v>223</v>
      </c>
    </row>
    <row r="92" spans="3:3" ht="15">
      <c r="C92" s="96" t="s">
        <v>223</v>
      </c>
    </row>
    <row r="93" spans="3:3" ht="15">
      <c r="C93" s="96" t="s">
        <v>223</v>
      </c>
    </row>
    <row r="94" spans="3:3" ht="15">
      <c r="C94" s="96" t="s">
        <v>223</v>
      </c>
    </row>
    <row r="95" spans="3:3" ht="15">
      <c r="C95" s="96" t="s">
        <v>223</v>
      </c>
    </row>
    <row r="96" spans="3:3" ht="15">
      <c r="C96" s="96" t="s">
        <v>223</v>
      </c>
    </row>
    <row r="97" spans="3:3" ht="15">
      <c r="C97" s="96" t="s">
        <v>223</v>
      </c>
    </row>
    <row r="98" spans="3:3" ht="15">
      <c r="C98" s="96" t="s">
        <v>223</v>
      </c>
    </row>
    <row r="99" spans="3:3" ht="15">
      <c r="C99" s="96" t="s">
        <v>223</v>
      </c>
    </row>
    <row r="100" spans="3:3" ht="15">
      <c r="C100" s="96" t="s">
        <v>223</v>
      </c>
    </row>
    <row r="101" spans="3:3" ht="15">
      <c r="C101" s="96" t="s">
        <v>223</v>
      </c>
    </row>
    <row r="102" spans="3:3" ht="15">
      <c r="C102" s="96" t="s">
        <v>223</v>
      </c>
    </row>
    <row r="103" spans="3:3" ht="15">
      <c r="C103" s="96" t="s">
        <v>223</v>
      </c>
    </row>
    <row r="104" spans="3:3" ht="15">
      <c r="C104" s="96" t="s">
        <v>223</v>
      </c>
    </row>
    <row r="105" spans="3:3" ht="15">
      <c r="C105" s="96" t="s">
        <v>223</v>
      </c>
    </row>
    <row r="106" spans="3:3" ht="15">
      <c r="C106" s="96" t="s">
        <v>223</v>
      </c>
    </row>
    <row r="107" spans="3:3" ht="15">
      <c r="C107" s="96" t="s">
        <v>223</v>
      </c>
    </row>
    <row r="108" spans="3:3" ht="15">
      <c r="C108" s="96" t="s">
        <v>223</v>
      </c>
    </row>
    <row r="109" spans="3:3" ht="15">
      <c r="C109" s="96" t="s">
        <v>223</v>
      </c>
    </row>
    <row r="110" spans="3:3" ht="15">
      <c r="C110" s="96" t="s">
        <v>223</v>
      </c>
    </row>
    <row r="111" spans="3:3" ht="15">
      <c r="C111" s="96" t="s">
        <v>223</v>
      </c>
    </row>
    <row r="112" spans="3:3" ht="15">
      <c r="C112" s="96" t="s">
        <v>223</v>
      </c>
    </row>
    <row r="113" spans="3:3" ht="15">
      <c r="C113" s="96" t="s">
        <v>223</v>
      </c>
    </row>
    <row r="114" spans="3:3" ht="15">
      <c r="C114" s="96" t="s">
        <v>223</v>
      </c>
    </row>
    <row r="115" spans="3:3" ht="15">
      <c r="C115" s="96" t="s">
        <v>223</v>
      </c>
    </row>
    <row r="116" spans="3:3" ht="15">
      <c r="C116" s="96" t="s">
        <v>223</v>
      </c>
    </row>
  </sheetData>
  <mergeCells count="1">
    <mergeCell ref="A20:I20"/>
  </mergeCells>
  <pageMargins left="0.7" right="0.7" top="0.75" bottom="0.75" header="0.3" footer="0.3"/>
  <pageSetup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A3E75B-9304-4244-8E69-1D474D3F7C92}">
  <dimension ref="A1:I116"/>
  <sheetViews>
    <sheetView workbookViewId="0" topLeftCell="A1">
      <selection pane="topLeft" activeCell="D25" sqref="D25"/>
    </sheetView>
  </sheetViews>
  <sheetFormatPr defaultColWidth="10.2842857142857" defaultRowHeight="15"/>
  <cols>
    <col min="1" max="1" width="10.7142857142857" style="62" customWidth="1"/>
    <col min="2" max="2" width="53.4285714285714" style="5" customWidth="1"/>
    <col min="3" max="4" width="23.5714285714286" style="96" customWidth="1"/>
    <col min="5" max="5" width="10.7142857142857" style="29" customWidth="1"/>
    <col min="6" max="6" width="10.7142857142857" style="81" customWidth="1"/>
    <col min="7" max="7" width="10.7142857142857" style="5" customWidth="1"/>
    <col min="8" max="8" width="10.7142857142857" style="74" customWidth="1"/>
    <col min="9" max="9" width="10.7142857142857" style="5" customWidth="1"/>
    <col min="10" max="16384" width="10.2857142857143" style="5"/>
  </cols>
  <sheetData>
    <row r="1" spans="1:4" ht="18.75">
      <c r="A1" s="59" t="str">
        <f>'List of Zones'!B31</f>
        <v>Zone 19</v>
      </c>
      <c r="B1" s="60" t="str">
        <f>'List of Zones'!C31</f>
        <v>Teklon SLA Exhaust</v>
      </c>
      <c r="C1" s="61"/>
      <c r="D1" s="61"/>
    </row>
    <row r="2" spans="7:9" ht="15.75" customHeight="1">
      <c r="G2" s="33" t="s">
        <v>38</v>
      </c>
      <c r="H2" s="76"/>
      <c r="I2" s="34">
        <f>SUM(I4:I999)</f>
        <v>2.0912187577639756</v>
      </c>
    </row>
    <row r="3" spans="1:9" ht="45">
      <c r="A3" s="36" t="s">
        <v>39</v>
      </c>
      <c r="B3" s="36" t="s">
        <v>40</v>
      </c>
      <c r="C3" s="37" t="s">
        <v>41</v>
      </c>
      <c r="D3" s="37" t="s">
        <v>42</v>
      </c>
      <c r="E3" s="38" t="s">
        <v>43</v>
      </c>
      <c r="F3" s="39" t="s">
        <v>44</v>
      </c>
      <c r="G3" s="38" t="s">
        <v>45</v>
      </c>
      <c r="H3" s="38" t="s">
        <v>46</v>
      </c>
      <c r="I3" s="87" t="s">
        <v>47</v>
      </c>
    </row>
    <row r="4" spans="1:9" ht="15">
      <c r="A4" s="3">
        <v>19001</v>
      </c>
      <c r="B4" s="48" t="s">
        <v>661</v>
      </c>
      <c r="C4" s="67" t="s">
        <v>14</v>
      </c>
      <c r="D4" s="96" t="s">
        <v>8</v>
      </c>
      <c r="E4" s="84">
        <f>24*365</f>
        <v>8760</v>
      </c>
      <c r="F4" s="44">
        <f>HLOOKUP(D4,'Emission Factor Methodology'!$B$6:$I$7,2,0)</f>
        <v>0.038497597562404791</v>
      </c>
      <c r="G4" s="43">
        <f>IFERROR(VLOOKUP(C4,'Emission Factor Methodology'!$A$11:$I$21,MATCH(D4,'Emission Factor Methodology'!$A$11:$I$11,0),0),0)</f>
        <v>0</v>
      </c>
      <c r="H4" s="44">
        <f>IFERROR((1-VLOOKUP(C4,'Emission Factor Methodology'!$A$25:$I$34,MATCH(D4,'Emission Factor Methodology'!$A$25:$I$25,0),0)),0)</f>
        <v>0</v>
      </c>
      <c r="I4" s="43">
        <f>E4*F4*G4*H4</f>
        <v>0</v>
      </c>
    </row>
    <row r="5" spans="1:9" ht="15">
      <c r="A5" s="3">
        <f>A4+1</f>
        <v>19002</v>
      </c>
      <c r="B5" s="5" t="s">
        <v>662</v>
      </c>
      <c r="C5" s="96" t="s">
        <v>15</v>
      </c>
      <c r="D5" s="96" t="s">
        <v>8</v>
      </c>
      <c r="E5" s="84">
        <f t="shared" si="0" ref="E5:E58">24*365</f>
        <v>8760</v>
      </c>
      <c r="F5" s="44">
        <f>HLOOKUP(D5,'Emission Factor Methodology'!$B$6:$I$7,2,0)</f>
        <v>0.038497597562404791</v>
      </c>
      <c r="G5" s="43">
        <f>IFERROR(VLOOKUP(C5,'Emission Factor Methodology'!$A$11:$I$21,MATCH(D5,'Emission Factor Methodology'!$A$11:$I$11,0),0),0)</f>
        <v>0.0038999999999999998</v>
      </c>
      <c r="H5" s="44">
        <f>IFERROR((1-VLOOKUP(C5,'Emission Factor Methodology'!$A$25:$I$34,MATCH(D5,'Emission Factor Methodology'!$A$25:$I$25,0),0)),0)</f>
        <v>0.030000000000000027</v>
      </c>
      <c r="I5" s="43">
        <f t="shared" si="1" ref="I5:I58">E5*F5*G5*H5</f>
        <v>0.03945695769365995</v>
      </c>
    </row>
    <row r="6" spans="1:9" ht="15">
      <c r="A6" s="3">
        <f t="shared" si="2" ref="A6:A58">A5+1</f>
        <v>19003</v>
      </c>
      <c r="B6" s="5" t="s">
        <v>662</v>
      </c>
      <c r="C6" s="96" t="s">
        <v>15</v>
      </c>
      <c r="D6" s="96" t="s">
        <v>8</v>
      </c>
      <c r="E6" s="84">
        <f t="shared" si="0"/>
        <v>8760</v>
      </c>
      <c r="F6" s="44">
        <f>HLOOKUP(D6,'Emission Factor Methodology'!$B$6:$I$7,2,0)</f>
        <v>0.038497597562404791</v>
      </c>
      <c r="G6" s="43">
        <f>IFERROR(VLOOKUP(C6,'Emission Factor Methodology'!$A$11:$I$21,MATCH(D6,'Emission Factor Methodology'!$A$11:$I$11,0),0),0)</f>
        <v>0.0038999999999999998</v>
      </c>
      <c r="H6" s="44">
        <f>IFERROR((1-VLOOKUP(C6,'Emission Factor Methodology'!$A$25:$I$34,MATCH(D6,'Emission Factor Methodology'!$A$25:$I$25,0),0)),0)</f>
        <v>0.030000000000000027</v>
      </c>
      <c r="I6" s="43">
        <f t="shared" si="1"/>
        <v>0.03945695769365995</v>
      </c>
    </row>
    <row r="7" spans="1:9" ht="15">
      <c r="A7" s="3">
        <f t="shared" si="2"/>
        <v>19004</v>
      </c>
      <c r="B7" s="5" t="s">
        <v>663</v>
      </c>
      <c r="C7" s="96" t="s">
        <v>15</v>
      </c>
      <c r="D7" s="96" t="s">
        <v>8</v>
      </c>
      <c r="E7" s="84">
        <f t="shared" si="0"/>
        <v>8760</v>
      </c>
      <c r="F7" s="44">
        <f>HLOOKUP(D7,'Emission Factor Methodology'!$B$6:$I$7,2,0)</f>
        <v>0.038497597562404791</v>
      </c>
      <c r="G7" s="43">
        <f>IFERROR(VLOOKUP(C7,'Emission Factor Methodology'!$A$11:$I$21,MATCH(D7,'Emission Factor Methodology'!$A$11:$I$11,0),0),0)</f>
        <v>0.0038999999999999998</v>
      </c>
      <c r="H7" s="44">
        <f>IFERROR((1-VLOOKUP(C7,'Emission Factor Methodology'!$A$25:$I$34,MATCH(D7,'Emission Factor Methodology'!$A$25:$I$25,0),0)),0)</f>
        <v>0.030000000000000027</v>
      </c>
      <c r="I7" s="43">
        <f t="shared" si="1"/>
        <v>0.03945695769365995</v>
      </c>
    </row>
    <row r="8" spans="1:9" ht="15">
      <c r="A8" s="3">
        <f t="shared" si="2"/>
        <v>19005</v>
      </c>
      <c r="B8" s="5" t="s">
        <v>664</v>
      </c>
      <c r="C8" s="96" t="s">
        <v>15</v>
      </c>
      <c r="D8" s="96" t="s">
        <v>8</v>
      </c>
      <c r="E8" s="84">
        <f t="shared" si="0"/>
        <v>8760</v>
      </c>
      <c r="F8" s="44">
        <f>HLOOKUP(D8,'Emission Factor Methodology'!$B$6:$I$7,2,0)</f>
        <v>0.038497597562404791</v>
      </c>
      <c r="G8" s="43">
        <f>IFERROR(VLOOKUP(C8,'Emission Factor Methodology'!$A$11:$I$21,MATCH(D8,'Emission Factor Methodology'!$A$11:$I$11,0),0),0)</f>
        <v>0.0038999999999999998</v>
      </c>
      <c r="H8" s="44">
        <f>IFERROR((1-VLOOKUP(C8,'Emission Factor Methodology'!$A$25:$I$34,MATCH(D8,'Emission Factor Methodology'!$A$25:$I$25,0),0)),0)</f>
        <v>0.030000000000000027</v>
      </c>
      <c r="I8" s="43">
        <f t="shared" si="1"/>
        <v>0.03945695769365995</v>
      </c>
    </row>
    <row r="9" spans="1:9" ht="15">
      <c r="A9" s="3">
        <f t="shared" si="2"/>
        <v>19006</v>
      </c>
      <c r="B9" s="5" t="s">
        <v>662</v>
      </c>
      <c r="C9" s="96" t="s">
        <v>15</v>
      </c>
      <c r="D9" s="96" t="s">
        <v>8</v>
      </c>
      <c r="E9" s="84">
        <f t="shared" si="0"/>
        <v>8760</v>
      </c>
      <c r="F9" s="44">
        <f>HLOOKUP(D9,'Emission Factor Methodology'!$B$6:$I$7,2,0)</f>
        <v>0.038497597562404791</v>
      </c>
      <c r="G9" s="43">
        <f>IFERROR(VLOOKUP(C9,'Emission Factor Methodology'!$A$11:$I$21,MATCH(D9,'Emission Factor Methodology'!$A$11:$I$11,0),0),0)</f>
        <v>0.0038999999999999998</v>
      </c>
      <c r="H9" s="44">
        <f>IFERROR((1-VLOOKUP(C9,'Emission Factor Methodology'!$A$25:$I$34,MATCH(D9,'Emission Factor Methodology'!$A$25:$I$25,0),0)),0)</f>
        <v>0.030000000000000027</v>
      </c>
      <c r="I9" s="43">
        <f t="shared" si="1"/>
        <v>0.03945695769365995</v>
      </c>
    </row>
    <row r="10" spans="1:9" ht="15">
      <c r="A10" s="3">
        <f t="shared" si="2"/>
        <v>19007</v>
      </c>
      <c r="B10" s="5" t="s">
        <v>663</v>
      </c>
      <c r="C10" s="96" t="s">
        <v>15</v>
      </c>
      <c r="D10" s="96" t="s">
        <v>8</v>
      </c>
      <c r="E10" s="84">
        <f t="shared" si="0"/>
        <v>8760</v>
      </c>
      <c r="F10" s="44">
        <f>HLOOKUP(D10,'Emission Factor Methodology'!$B$6:$I$7,2,0)</f>
        <v>0.038497597562404791</v>
      </c>
      <c r="G10" s="43">
        <f>IFERROR(VLOOKUP(C10,'Emission Factor Methodology'!$A$11:$I$21,MATCH(D10,'Emission Factor Methodology'!$A$11:$I$11,0),0),0)</f>
        <v>0.0038999999999999998</v>
      </c>
      <c r="H10" s="44">
        <f>IFERROR((1-VLOOKUP(C10,'Emission Factor Methodology'!$A$25:$I$34,MATCH(D10,'Emission Factor Methodology'!$A$25:$I$25,0),0)),0)</f>
        <v>0.030000000000000027</v>
      </c>
      <c r="I10" s="43">
        <f t="shared" si="1"/>
        <v>0.03945695769365995</v>
      </c>
    </row>
    <row r="11" spans="1:9" ht="15">
      <c r="A11" s="3">
        <f t="shared" si="2"/>
        <v>19008</v>
      </c>
      <c r="B11" s="5" t="s">
        <v>665</v>
      </c>
      <c r="C11" s="96" t="s">
        <v>15</v>
      </c>
      <c r="D11" s="96" t="s">
        <v>8</v>
      </c>
      <c r="E11" s="84">
        <f t="shared" si="0"/>
        <v>8760</v>
      </c>
      <c r="F11" s="44">
        <f>HLOOKUP(D11,'Emission Factor Methodology'!$B$6:$I$7,2,0)</f>
        <v>0.038497597562404791</v>
      </c>
      <c r="G11" s="43">
        <f>IFERROR(VLOOKUP(C11,'Emission Factor Methodology'!$A$11:$I$21,MATCH(D11,'Emission Factor Methodology'!$A$11:$I$11,0),0),0)</f>
        <v>0.0038999999999999998</v>
      </c>
      <c r="H11" s="44">
        <f>IFERROR((1-VLOOKUP(C11,'Emission Factor Methodology'!$A$25:$I$34,MATCH(D11,'Emission Factor Methodology'!$A$25:$I$25,0),0)),0)</f>
        <v>0.030000000000000027</v>
      </c>
      <c r="I11" s="43">
        <f t="shared" si="1"/>
        <v>0.03945695769365995</v>
      </c>
    </row>
    <row r="12" spans="1:9" ht="15">
      <c r="A12" s="3">
        <f t="shared" si="2"/>
        <v>19009</v>
      </c>
      <c r="B12" s="5" t="s">
        <v>666</v>
      </c>
      <c r="C12" s="96" t="s">
        <v>15</v>
      </c>
      <c r="D12" s="96" t="s">
        <v>8</v>
      </c>
      <c r="E12" s="84">
        <f t="shared" si="0"/>
        <v>8760</v>
      </c>
      <c r="F12" s="44">
        <f>HLOOKUP(D12,'Emission Factor Methodology'!$B$6:$I$7,2,0)</f>
        <v>0.038497597562404791</v>
      </c>
      <c r="G12" s="43">
        <f>IFERROR(VLOOKUP(C12,'Emission Factor Methodology'!$A$11:$I$21,MATCH(D12,'Emission Factor Methodology'!$A$11:$I$11,0),0),0)</f>
        <v>0.0038999999999999998</v>
      </c>
      <c r="H12" s="44">
        <f>IFERROR((1-VLOOKUP(C12,'Emission Factor Methodology'!$A$25:$I$34,MATCH(D12,'Emission Factor Methodology'!$A$25:$I$25,0),0)),0)</f>
        <v>0.030000000000000027</v>
      </c>
      <c r="I12" s="43">
        <f t="shared" si="1"/>
        <v>0.03945695769365995</v>
      </c>
    </row>
    <row r="13" spans="1:9" ht="15">
      <c r="A13" s="3">
        <f t="shared" si="2"/>
        <v>19010</v>
      </c>
      <c r="B13" s="5" t="s">
        <v>667</v>
      </c>
      <c r="C13" s="96" t="s">
        <v>15</v>
      </c>
      <c r="D13" s="96" t="s">
        <v>8</v>
      </c>
      <c r="E13" s="84">
        <f t="shared" si="0"/>
        <v>8760</v>
      </c>
      <c r="F13" s="44">
        <f>HLOOKUP(D13,'Emission Factor Methodology'!$B$6:$I$7,2,0)</f>
        <v>0.038497597562404791</v>
      </c>
      <c r="G13" s="43">
        <f>IFERROR(VLOOKUP(C13,'Emission Factor Methodology'!$A$11:$I$21,MATCH(D13,'Emission Factor Methodology'!$A$11:$I$11,0),0),0)</f>
        <v>0.0038999999999999998</v>
      </c>
      <c r="H13" s="44">
        <f>IFERROR((1-VLOOKUP(C13,'Emission Factor Methodology'!$A$25:$I$34,MATCH(D13,'Emission Factor Methodology'!$A$25:$I$25,0),0)),0)</f>
        <v>0.030000000000000027</v>
      </c>
      <c r="I13" s="43">
        <f t="shared" si="1"/>
        <v>0.03945695769365995</v>
      </c>
    </row>
    <row r="14" spans="1:9" ht="15">
      <c r="A14" s="3">
        <f t="shared" si="2"/>
        <v>19011</v>
      </c>
      <c r="B14" s="5" t="s">
        <v>668</v>
      </c>
      <c r="C14" s="96" t="s">
        <v>15</v>
      </c>
      <c r="D14" s="96" t="s">
        <v>8</v>
      </c>
      <c r="E14" s="84">
        <f t="shared" si="0"/>
        <v>8760</v>
      </c>
      <c r="F14" s="44">
        <f>HLOOKUP(D14,'Emission Factor Methodology'!$B$6:$I$7,2,0)</f>
        <v>0.038497597562404791</v>
      </c>
      <c r="G14" s="43">
        <f>IFERROR(VLOOKUP(C14,'Emission Factor Methodology'!$A$11:$I$21,MATCH(D14,'Emission Factor Methodology'!$A$11:$I$11,0),0),0)</f>
        <v>0.0038999999999999998</v>
      </c>
      <c r="H14" s="44">
        <f>IFERROR((1-VLOOKUP(C14,'Emission Factor Methodology'!$A$25:$I$34,MATCH(D14,'Emission Factor Methodology'!$A$25:$I$25,0),0)),0)</f>
        <v>0.030000000000000027</v>
      </c>
      <c r="I14" s="43">
        <f t="shared" si="1"/>
        <v>0.03945695769365995</v>
      </c>
    </row>
    <row r="15" spans="1:9" ht="15">
      <c r="A15" s="3">
        <f t="shared" si="2"/>
        <v>19012</v>
      </c>
      <c r="B15" s="5" t="s">
        <v>202</v>
      </c>
      <c r="C15" s="96" t="s">
        <v>15</v>
      </c>
      <c r="D15" s="96" t="s">
        <v>8</v>
      </c>
      <c r="E15" s="84">
        <f t="shared" si="0"/>
        <v>8760</v>
      </c>
      <c r="F15" s="44">
        <f>HLOOKUP(D15,'Emission Factor Methodology'!$B$6:$I$7,2,0)</f>
        <v>0.038497597562404791</v>
      </c>
      <c r="G15" s="43">
        <f>IFERROR(VLOOKUP(C15,'Emission Factor Methodology'!$A$11:$I$21,MATCH(D15,'Emission Factor Methodology'!$A$11:$I$11,0),0),0)</f>
        <v>0.0038999999999999998</v>
      </c>
      <c r="H15" s="44">
        <f>IFERROR((1-VLOOKUP(C15,'Emission Factor Methodology'!$A$25:$I$34,MATCH(D15,'Emission Factor Methodology'!$A$25:$I$25,0),0)),0)</f>
        <v>0.030000000000000027</v>
      </c>
      <c r="I15" s="43">
        <f t="shared" si="1"/>
        <v>0.03945695769365995</v>
      </c>
    </row>
    <row r="16" spans="1:9" ht="15">
      <c r="A16" s="3">
        <f t="shared" si="2"/>
        <v>19013</v>
      </c>
      <c r="B16" s="5" t="s">
        <v>201</v>
      </c>
      <c r="C16" s="96" t="s">
        <v>15</v>
      </c>
      <c r="D16" s="96" t="s">
        <v>8</v>
      </c>
      <c r="E16" s="84">
        <f t="shared" si="0"/>
        <v>8760</v>
      </c>
      <c r="F16" s="44">
        <f>HLOOKUP(D16,'Emission Factor Methodology'!$B$6:$I$7,2,0)</f>
        <v>0.038497597562404791</v>
      </c>
      <c r="G16" s="43">
        <f>IFERROR(VLOOKUP(C16,'Emission Factor Methodology'!$A$11:$I$21,MATCH(D16,'Emission Factor Methodology'!$A$11:$I$11,0),0),0)</f>
        <v>0.0038999999999999998</v>
      </c>
      <c r="H16" s="44">
        <f>IFERROR((1-VLOOKUP(C16,'Emission Factor Methodology'!$A$25:$I$34,MATCH(D16,'Emission Factor Methodology'!$A$25:$I$25,0),0)),0)</f>
        <v>0.030000000000000027</v>
      </c>
      <c r="I16" s="43">
        <f t="shared" si="1"/>
        <v>0.03945695769365995</v>
      </c>
    </row>
    <row r="17" spans="1:9" ht="15">
      <c r="A17" s="3">
        <f t="shared" si="2"/>
        <v>19014</v>
      </c>
      <c r="B17" s="5" t="s">
        <v>202</v>
      </c>
      <c r="C17" s="96" t="s">
        <v>15</v>
      </c>
      <c r="D17" s="96" t="s">
        <v>8</v>
      </c>
      <c r="E17" s="84">
        <f t="shared" si="0"/>
        <v>8760</v>
      </c>
      <c r="F17" s="44">
        <f>HLOOKUP(D17,'Emission Factor Methodology'!$B$6:$I$7,2,0)</f>
        <v>0.038497597562404791</v>
      </c>
      <c r="G17" s="43">
        <f>IFERROR(VLOOKUP(C17,'Emission Factor Methodology'!$A$11:$I$21,MATCH(D17,'Emission Factor Methodology'!$A$11:$I$11,0),0),0)</f>
        <v>0.0038999999999999998</v>
      </c>
      <c r="H17" s="44">
        <f>IFERROR((1-VLOOKUP(C17,'Emission Factor Methodology'!$A$25:$I$34,MATCH(D17,'Emission Factor Methodology'!$A$25:$I$25,0),0)),0)</f>
        <v>0.030000000000000027</v>
      </c>
      <c r="I17" s="43">
        <f t="shared" si="1"/>
        <v>0.03945695769365995</v>
      </c>
    </row>
    <row r="18" spans="1:9" ht="15">
      <c r="A18" s="3">
        <f t="shared" si="2"/>
        <v>19015</v>
      </c>
      <c r="B18" s="5" t="s">
        <v>198</v>
      </c>
      <c r="C18" s="96" t="s">
        <v>15</v>
      </c>
      <c r="D18" s="96" t="s">
        <v>8</v>
      </c>
      <c r="E18" s="84">
        <f t="shared" si="0"/>
        <v>8760</v>
      </c>
      <c r="F18" s="44">
        <f>HLOOKUP(D18,'Emission Factor Methodology'!$B$6:$I$7,2,0)</f>
        <v>0.038497597562404791</v>
      </c>
      <c r="G18" s="43">
        <f>IFERROR(VLOOKUP(C18,'Emission Factor Methodology'!$A$11:$I$21,MATCH(D18,'Emission Factor Methodology'!$A$11:$I$11,0),0),0)</f>
        <v>0.0038999999999999998</v>
      </c>
      <c r="H18" s="44">
        <f>IFERROR((1-VLOOKUP(C18,'Emission Factor Methodology'!$A$25:$I$34,MATCH(D18,'Emission Factor Methodology'!$A$25:$I$25,0),0)),0)</f>
        <v>0.030000000000000027</v>
      </c>
      <c r="I18" s="43">
        <f t="shared" si="1"/>
        <v>0.03945695769365995</v>
      </c>
    </row>
    <row r="19" spans="1:9" ht="15">
      <c r="A19" s="3">
        <f t="shared" si="2"/>
        <v>19016</v>
      </c>
      <c r="B19" s="5" t="s">
        <v>206</v>
      </c>
      <c r="C19" s="96" t="s">
        <v>15</v>
      </c>
      <c r="D19" s="96" t="s">
        <v>8</v>
      </c>
      <c r="E19" s="84">
        <f t="shared" si="0"/>
        <v>8760</v>
      </c>
      <c r="F19" s="44">
        <f>HLOOKUP(D19,'Emission Factor Methodology'!$B$6:$I$7,2,0)</f>
        <v>0.038497597562404791</v>
      </c>
      <c r="G19" s="43">
        <f>IFERROR(VLOOKUP(C19,'Emission Factor Methodology'!$A$11:$I$21,MATCH(D19,'Emission Factor Methodology'!$A$11:$I$11,0),0),0)</f>
        <v>0.0038999999999999998</v>
      </c>
      <c r="H19" s="44">
        <f>IFERROR((1-VLOOKUP(C19,'Emission Factor Methodology'!$A$25:$I$34,MATCH(D19,'Emission Factor Methodology'!$A$25:$I$25,0),0)),0)</f>
        <v>0.030000000000000027</v>
      </c>
      <c r="I19" s="43">
        <f t="shared" si="1"/>
        <v>0.03945695769365995</v>
      </c>
    </row>
    <row r="20" spans="1:9" ht="15">
      <c r="A20" s="3">
        <f t="shared" si="2"/>
        <v>19017</v>
      </c>
      <c r="B20" s="5" t="s">
        <v>198</v>
      </c>
      <c r="C20" s="96" t="s">
        <v>15</v>
      </c>
      <c r="D20" s="96" t="s">
        <v>8</v>
      </c>
      <c r="E20" s="84">
        <f t="shared" si="0"/>
        <v>8760</v>
      </c>
      <c r="F20" s="44">
        <f>HLOOKUP(D20,'Emission Factor Methodology'!$B$6:$I$7,2,0)</f>
        <v>0.038497597562404791</v>
      </c>
      <c r="G20" s="43">
        <f>IFERROR(VLOOKUP(C20,'Emission Factor Methodology'!$A$11:$I$21,MATCH(D20,'Emission Factor Methodology'!$A$11:$I$11,0),0),0)</f>
        <v>0.0038999999999999998</v>
      </c>
      <c r="H20" s="44">
        <f>IFERROR((1-VLOOKUP(C20,'Emission Factor Methodology'!$A$25:$I$34,MATCH(D20,'Emission Factor Methodology'!$A$25:$I$25,0),0)),0)</f>
        <v>0.030000000000000027</v>
      </c>
      <c r="I20" s="43">
        <f t="shared" si="1"/>
        <v>0.03945695769365995</v>
      </c>
    </row>
    <row r="21" spans="1:9" ht="15">
      <c r="A21" s="3">
        <f t="shared" si="2"/>
        <v>19018</v>
      </c>
      <c r="B21" s="5" t="s">
        <v>206</v>
      </c>
      <c r="C21" s="96" t="s">
        <v>15</v>
      </c>
      <c r="D21" s="96" t="s">
        <v>8</v>
      </c>
      <c r="E21" s="84">
        <f t="shared" si="0"/>
        <v>8760</v>
      </c>
      <c r="F21" s="44">
        <f>HLOOKUP(D21,'Emission Factor Methodology'!$B$6:$I$7,2,0)</f>
        <v>0.038497597562404791</v>
      </c>
      <c r="G21" s="43">
        <f>IFERROR(VLOOKUP(C21,'Emission Factor Methodology'!$A$11:$I$21,MATCH(D21,'Emission Factor Methodology'!$A$11:$I$11,0),0),0)</f>
        <v>0.0038999999999999998</v>
      </c>
      <c r="H21" s="44">
        <f>IFERROR((1-VLOOKUP(C21,'Emission Factor Methodology'!$A$25:$I$34,MATCH(D21,'Emission Factor Methodology'!$A$25:$I$25,0),0)),0)</f>
        <v>0.030000000000000027</v>
      </c>
      <c r="I21" s="43">
        <f t="shared" si="1"/>
        <v>0.03945695769365995</v>
      </c>
    </row>
    <row r="22" spans="1:9" ht="15">
      <c r="A22" s="3">
        <f t="shared" si="2"/>
        <v>19019</v>
      </c>
      <c r="B22" s="5" t="s">
        <v>118</v>
      </c>
      <c r="C22" s="96" t="s">
        <v>15</v>
      </c>
      <c r="D22" s="96" t="s">
        <v>8</v>
      </c>
      <c r="E22" s="84">
        <f t="shared" si="0"/>
        <v>8760</v>
      </c>
      <c r="F22" s="44">
        <f>HLOOKUP(D22,'Emission Factor Methodology'!$B$6:$I$7,2,0)</f>
        <v>0.038497597562404791</v>
      </c>
      <c r="G22" s="43">
        <f>IFERROR(VLOOKUP(C22,'Emission Factor Methodology'!$A$11:$I$21,MATCH(D22,'Emission Factor Methodology'!$A$11:$I$11,0),0),0)</f>
        <v>0.0038999999999999998</v>
      </c>
      <c r="H22" s="44">
        <f>IFERROR((1-VLOOKUP(C22,'Emission Factor Methodology'!$A$25:$I$34,MATCH(D22,'Emission Factor Methodology'!$A$25:$I$25,0),0)),0)</f>
        <v>0.030000000000000027</v>
      </c>
      <c r="I22" s="43">
        <f t="shared" si="1"/>
        <v>0.03945695769365995</v>
      </c>
    </row>
    <row r="23" spans="1:9" ht="15">
      <c r="A23" s="3">
        <f t="shared" si="2"/>
        <v>19020</v>
      </c>
      <c r="B23" s="5" t="s">
        <v>201</v>
      </c>
      <c r="C23" s="96" t="s">
        <v>15</v>
      </c>
      <c r="D23" s="96" t="s">
        <v>8</v>
      </c>
      <c r="E23" s="84">
        <f t="shared" si="0"/>
        <v>8760</v>
      </c>
      <c r="F23" s="44">
        <f>HLOOKUP(D23,'Emission Factor Methodology'!$B$6:$I$7,2,0)</f>
        <v>0.038497597562404791</v>
      </c>
      <c r="G23" s="43">
        <f>IFERROR(VLOOKUP(C23,'Emission Factor Methodology'!$A$11:$I$21,MATCH(D23,'Emission Factor Methodology'!$A$11:$I$11,0),0),0)</f>
        <v>0.0038999999999999998</v>
      </c>
      <c r="H23" s="44">
        <f>IFERROR((1-VLOOKUP(C23,'Emission Factor Methodology'!$A$25:$I$34,MATCH(D23,'Emission Factor Methodology'!$A$25:$I$25,0),0)),0)</f>
        <v>0.030000000000000027</v>
      </c>
      <c r="I23" s="43">
        <f t="shared" si="1"/>
        <v>0.03945695769365995</v>
      </c>
    </row>
    <row r="24" spans="1:9" ht="15">
      <c r="A24" s="3">
        <f t="shared" si="2"/>
        <v>19021</v>
      </c>
      <c r="B24" s="5" t="s">
        <v>202</v>
      </c>
      <c r="C24" s="96" t="s">
        <v>15</v>
      </c>
      <c r="D24" s="96" t="s">
        <v>8</v>
      </c>
      <c r="E24" s="84">
        <f t="shared" si="0"/>
        <v>8760</v>
      </c>
      <c r="F24" s="44">
        <f>HLOOKUP(D24,'Emission Factor Methodology'!$B$6:$I$7,2,0)</f>
        <v>0.038497597562404791</v>
      </c>
      <c r="G24" s="43">
        <f>IFERROR(VLOOKUP(C24,'Emission Factor Methodology'!$A$11:$I$21,MATCH(D24,'Emission Factor Methodology'!$A$11:$I$11,0),0),0)</f>
        <v>0.0038999999999999998</v>
      </c>
      <c r="H24" s="44">
        <f>IFERROR((1-VLOOKUP(C24,'Emission Factor Methodology'!$A$25:$I$34,MATCH(D24,'Emission Factor Methodology'!$A$25:$I$25,0),0)),0)</f>
        <v>0.030000000000000027</v>
      </c>
      <c r="I24" s="43">
        <f t="shared" si="1"/>
        <v>0.03945695769365995</v>
      </c>
    </row>
    <row r="25" spans="1:9" ht="15">
      <c r="A25" s="3">
        <f t="shared" si="2"/>
        <v>19022</v>
      </c>
      <c r="B25" s="5" t="s">
        <v>198</v>
      </c>
      <c r="C25" s="96" t="s">
        <v>15</v>
      </c>
      <c r="D25" s="96" t="s">
        <v>8</v>
      </c>
      <c r="E25" s="84">
        <f t="shared" si="0"/>
        <v>8760</v>
      </c>
      <c r="F25" s="44">
        <f>HLOOKUP(D25,'Emission Factor Methodology'!$B$6:$I$7,2,0)</f>
        <v>0.038497597562404791</v>
      </c>
      <c r="G25" s="43">
        <f>IFERROR(VLOOKUP(C25,'Emission Factor Methodology'!$A$11:$I$21,MATCH(D25,'Emission Factor Methodology'!$A$11:$I$11,0),0),0)</f>
        <v>0.0038999999999999998</v>
      </c>
      <c r="H25" s="44">
        <f>IFERROR((1-VLOOKUP(C25,'Emission Factor Methodology'!$A$25:$I$34,MATCH(D25,'Emission Factor Methodology'!$A$25:$I$25,0),0)),0)</f>
        <v>0.030000000000000027</v>
      </c>
      <c r="I25" s="43">
        <f t="shared" si="1"/>
        <v>0.03945695769365995</v>
      </c>
    </row>
    <row r="26" spans="1:9" ht="15">
      <c r="A26" s="3">
        <f t="shared" si="2"/>
        <v>19023</v>
      </c>
      <c r="B26" s="5" t="s">
        <v>206</v>
      </c>
      <c r="C26" s="96" t="s">
        <v>15</v>
      </c>
      <c r="D26" s="96" t="s">
        <v>8</v>
      </c>
      <c r="E26" s="84">
        <f t="shared" si="0"/>
        <v>8760</v>
      </c>
      <c r="F26" s="44">
        <f>HLOOKUP(D26,'Emission Factor Methodology'!$B$6:$I$7,2,0)</f>
        <v>0.038497597562404791</v>
      </c>
      <c r="G26" s="43">
        <f>IFERROR(VLOOKUP(C26,'Emission Factor Methodology'!$A$11:$I$21,MATCH(D26,'Emission Factor Methodology'!$A$11:$I$11,0),0),0)</f>
        <v>0.0038999999999999998</v>
      </c>
      <c r="H26" s="44">
        <f>IFERROR((1-VLOOKUP(C26,'Emission Factor Methodology'!$A$25:$I$34,MATCH(D26,'Emission Factor Methodology'!$A$25:$I$25,0),0)),0)</f>
        <v>0.030000000000000027</v>
      </c>
      <c r="I26" s="43">
        <f t="shared" si="1"/>
        <v>0.03945695769365995</v>
      </c>
    </row>
    <row r="27" spans="1:9" ht="15">
      <c r="A27" s="3">
        <f t="shared" si="2"/>
        <v>19024</v>
      </c>
      <c r="B27" s="5" t="s">
        <v>669</v>
      </c>
      <c r="C27" s="96" t="s">
        <v>15</v>
      </c>
      <c r="D27" s="96" t="s">
        <v>8</v>
      </c>
      <c r="E27" s="84">
        <f t="shared" si="0"/>
        <v>8760</v>
      </c>
      <c r="F27" s="44">
        <f>HLOOKUP(D27,'Emission Factor Methodology'!$B$6:$I$7,2,0)</f>
        <v>0.038497597562404791</v>
      </c>
      <c r="G27" s="43">
        <f>IFERROR(VLOOKUP(C27,'Emission Factor Methodology'!$A$11:$I$21,MATCH(D27,'Emission Factor Methodology'!$A$11:$I$11,0),0),0)</f>
        <v>0.0038999999999999998</v>
      </c>
      <c r="H27" s="44">
        <f>IFERROR((1-VLOOKUP(C27,'Emission Factor Methodology'!$A$25:$I$34,MATCH(D27,'Emission Factor Methodology'!$A$25:$I$25,0),0)),0)</f>
        <v>0.030000000000000027</v>
      </c>
      <c r="I27" s="43">
        <f t="shared" si="1"/>
        <v>0.03945695769365995</v>
      </c>
    </row>
    <row r="28" spans="1:9" ht="15">
      <c r="A28" s="3">
        <f t="shared" si="2"/>
        <v>19025</v>
      </c>
      <c r="B28" s="104" t="s">
        <v>670</v>
      </c>
      <c r="C28" s="67" t="s">
        <v>14</v>
      </c>
      <c r="D28" s="96" t="s">
        <v>8</v>
      </c>
      <c r="E28" s="84">
        <f t="shared" si="0"/>
        <v>8760</v>
      </c>
      <c r="F28" s="44">
        <f>HLOOKUP(D28,'Emission Factor Methodology'!$B$6:$I$7,2,0)</f>
        <v>0.038497597562404791</v>
      </c>
      <c r="G28" s="43">
        <f>IFERROR(VLOOKUP(C28,'Emission Factor Methodology'!$A$11:$I$21,MATCH(D28,'Emission Factor Methodology'!$A$11:$I$11,0),0),0)</f>
        <v>0</v>
      </c>
      <c r="H28" s="44">
        <f>IFERROR((1-VLOOKUP(C28,'Emission Factor Methodology'!$A$25:$I$34,MATCH(D28,'Emission Factor Methodology'!$A$25:$I$25,0),0)),0)</f>
        <v>0</v>
      </c>
      <c r="I28" s="43">
        <f t="shared" si="1"/>
        <v>0</v>
      </c>
    </row>
    <row r="29" spans="1:9" ht="15">
      <c r="A29" s="3">
        <f t="shared" si="2"/>
        <v>19026</v>
      </c>
      <c r="B29" t="s">
        <v>115</v>
      </c>
      <c r="C29" s="96" t="s">
        <v>15</v>
      </c>
      <c r="D29" s="96" t="s">
        <v>8</v>
      </c>
      <c r="E29" s="84">
        <f t="shared" si="0"/>
        <v>8760</v>
      </c>
      <c r="F29" s="44">
        <f>HLOOKUP(D29,'Emission Factor Methodology'!$B$6:$I$7,2,0)</f>
        <v>0.038497597562404791</v>
      </c>
      <c r="G29" s="43">
        <f>IFERROR(VLOOKUP(C29,'Emission Factor Methodology'!$A$11:$I$21,MATCH(D29,'Emission Factor Methodology'!$A$11:$I$11,0),0),0)</f>
        <v>0.0038999999999999998</v>
      </c>
      <c r="H29" s="44">
        <f>IFERROR((1-VLOOKUP(C29,'Emission Factor Methodology'!$A$25:$I$34,MATCH(D29,'Emission Factor Methodology'!$A$25:$I$25,0),0)),0)</f>
        <v>0.030000000000000027</v>
      </c>
      <c r="I29" s="43">
        <f t="shared" si="1"/>
        <v>0.03945695769365995</v>
      </c>
    </row>
    <row r="30" spans="1:9" ht="15">
      <c r="A30" s="3">
        <f t="shared" si="2"/>
        <v>19027</v>
      </c>
      <c r="B30" t="s">
        <v>671</v>
      </c>
      <c r="C30" s="96" t="s">
        <v>15</v>
      </c>
      <c r="D30" s="96" t="s">
        <v>8</v>
      </c>
      <c r="E30" s="84">
        <f t="shared" si="0"/>
        <v>8760</v>
      </c>
      <c r="F30" s="44">
        <f>HLOOKUP(D30,'Emission Factor Methodology'!$B$6:$I$7,2,0)</f>
        <v>0.038497597562404791</v>
      </c>
      <c r="G30" s="43">
        <f>IFERROR(VLOOKUP(C30,'Emission Factor Methodology'!$A$11:$I$21,MATCH(D30,'Emission Factor Methodology'!$A$11:$I$11,0),0),0)</f>
        <v>0.0038999999999999998</v>
      </c>
      <c r="H30" s="44">
        <f>IFERROR((1-VLOOKUP(C30,'Emission Factor Methodology'!$A$25:$I$34,MATCH(D30,'Emission Factor Methodology'!$A$25:$I$25,0),0)),0)</f>
        <v>0.030000000000000027</v>
      </c>
      <c r="I30" s="43">
        <f t="shared" si="1"/>
        <v>0.03945695769365995</v>
      </c>
    </row>
    <row r="31" spans="1:9" ht="15">
      <c r="A31" s="3">
        <f t="shared" si="2"/>
        <v>19028</v>
      </c>
      <c r="B31" t="s">
        <v>672</v>
      </c>
      <c r="C31" s="96" t="s">
        <v>15</v>
      </c>
      <c r="D31" s="96" t="s">
        <v>8</v>
      </c>
      <c r="E31" s="84">
        <f t="shared" si="0"/>
        <v>8760</v>
      </c>
      <c r="F31" s="44">
        <f>HLOOKUP(D31,'Emission Factor Methodology'!$B$6:$I$7,2,0)</f>
        <v>0.038497597562404791</v>
      </c>
      <c r="G31" s="43">
        <f>IFERROR(VLOOKUP(C31,'Emission Factor Methodology'!$A$11:$I$21,MATCH(D31,'Emission Factor Methodology'!$A$11:$I$11,0),0),0)</f>
        <v>0.0038999999999999998</v>
      </c>
      <c r="H31" s="44">
        <f>IFERROR((1-VLOOKUP(C31,'Emission Factor Methodology'!$A$25:$I$34,MATCH(D31,'Emission Factor Methodology'!$A$25:$I$25,0),0)),0)</f>
        <v>0.030000000000000027</v>
      </c>
      <c r="I31" s="43">
        <f t="shared" si="1"/>
        <v>0.03945695769365995</v>
      </c>
    </row>
    <row r="32" spans="1:9" ht="15">
      <c r="A32" s="3">
        <f t="shared" si="2"/>
        <v>19029</v>
      </c>
      <c r="B32" t="s">
        <v>117</v>
      </c>
      <c r="C32" s="96" t="s">
        <v>15</v>
      </c>
      <c r="D32" s="96" t="s">
        <v>8</v>
      </c>
      <c r="E32" s="84">
        <f t="shared" si="0"/>
        <v>8760</v>
      </c>
      <c r="F32" s="44">
        <f>HLOOKUP(D32,'Emission Factor Methodology'!$B$6:$I$7,2,0)</f>
        <v>0.038497597562404791</v>
      </c>
      <c r="G32" s="43">
        <f>IFERROR(VLOOKUP(C32,'Emission Factor Methodology'!$A$11:$I$21,MATCH(D32,'Emission Factor Methodology'!$A$11:$I$11,0),0),0)</f>
        <v>0.0038999999999999998</v>
      </c>
      <c r="H32" s="44">
        <f>IFERROR((1-VLOOKUP(C32,'Emission Factor Methodology'!$A$25:$I$34,MATCH(D32,'Emission Factor Methodology'!$A$25:$I$25,0),0)),0)</f>
        <v>0.030000000000000027</v>
      </c>
      <c r="I32" s="43">
        <f t="shared" si="1"/>
        <v>0.03945695769365995</v>
      </c>
    </row>
    <row r="33" spans="1:9" ht="15">
      <c r="A33" s="3">
        <f t="shared" si="2"/>
        <v>19030</v>
      </c>
      <c r="B33" t="s">
        <v>117</v>
      </c>
      <c r="C33" s="96" t="s">
        <v>15</v>
      </c>
      <c r="D33" s="96" t="s">
        <v>8</v>
      </c>
      <c r="E33" s="84">
        <f t="shared" si="0"/>
        <v>8760</v>
      </c>
      <c r="F33" s="44">
        <f>HLOOKUP(D33,'Emission Factor Methodology'!$B$6:$I$7,2,0)</f>
        <v>0.038497597562404791</v>
      </c>
      <c r="G33" s="43">
        <f>IFERROR(VLOOKUP(C33,'Emission Factor Methodology'!$A$11:$I$21,MATCH(D33,'Emission Factor Methodology'!$A$11:$I$11,0),0),0)</f>
        <v>0.0038999999999999998</v>
      </c>
      <c r="H33" s="44">
        <f>IFERROR((1-VLOOKUP(C33,'Emission Factor Methodology'!$A$25:$I$34,MATCH(D33,'Emission Factor Methodology'!$A$25:$I$25,0),0)),0)</f>
        <v>0.030000000000000027</v>
      </c>
      <c r="I33" s="43">
        <f t="shared" si="1"/>
        <v>0.03945695769365995</v>
      </c>
    </row>
    <row r="34" spans="1:9" ht="15">
      <c r="A34" s="3">
        <f t="shared" si="2"/>
        <v>19031</v>
      </c>
      <c r="B34" s="5" t="s">
        <v>198</v>
      </c>
      <c r="C34" s="96" t="s">
        <v>15</v>
      </c>
      <c r="D34" s="96" t="s">
        <v>8</v>
      </c>
      <c r="E34" s="84">
        <f t="shared" si="0"/>
        <v>8760</v>
      </c>
      <c r="F34" s="44">
        <f>HLOOKUP(D34,'Emission Factor Methodology'!$B$6:$I$7,2,0)</f>
        <v>0.038497597562404791</v>
      </c>
      <c r="G34" s="43">
        <f>IFERROR(VLOOKUP(C34,'Emission Factor Methodology'!$A$11:$I$21,MATCH(D34,'Emission Factor Methodology'!$A$11:$I$11,0),0),0)</f>
        <v>0.0038999999999999998</v>
      </c>
      <c r="H34" s="44">
        <f>IFERROR((1-VLOOKUP(C34,'Emission Factor Methodology'!$A$25:$I$34,MATCH(D34,'Emission Factor Methodology'!$A$25:$I$25,0),0)),0)</f>
        <v>0.030000000000000027</v>
      </c>
      <c r="I34" s="43">
        <f t="shared" si="1"/>
        <v>0.03945695769365995</v>
      </c>
    </row>
    <row r="35" spans="1:9" ht="15">
      <c r="A35" s="3">
        <f t="shared" si="2"/>
        <v>19032</v>
      </c>
      <c r="B35" s="5" t="s">
        <v>115</v>
      </c>
      <c r="C35" s="96" t="s">
        <v>15</v>
      </c>
      <c r="D35" s="96" t="s">
        <v>8</v>
      </c>
      <c r="E35" s="84">
        <f t="shared" si="0"/>
        <v>8760</v>
      </c>
      <c r="F35" s="44">
        <f>HLOOKUP(D35,'Emission Factor Methodology'!$B$6:$I$7,2,0)</f>
        <v>0.038497597562404791</v>
      </c>
      <c r="G35" s="43">
        <f>IFERROR(VLOOKUP(C35,'Emission Factor Methodology'!$A$11:$I$21,MATCH(D35,'Emission Factor Methodology'!$A$11:$I$11,0),0),0)</f>
        <v>0.0038999999999999998</v>
      </c>
      <c r="H35" s="44">
        <f>IFERROR((1-VLOOKUP(C35,'Emission Factor Methodology'!$A$25:$I$34,MATCH(D35,'Emission Factor Methodology'!$A$25:$I$25,0),0)),0)</f>
        <v>0.030000000000000027</v>
      </c>
      <c r="I35" s="43">
        <f t="shared" si="1"/>
        <v>0.03945695769365995</v>
      </c>
    </row>
    <row r="36" spans="1:9" ht="15">
      <c r="A36" s="3">
        <f t="shared" si="2"/>
        <v>19033</v>
      </c>
      <c r="B36" s="5" t="s">
        <v>116</v>
      </c>
      <c r="C36" s="96" t="s">
        <v>15</v>
      </c>
      <c r="D36" s="96" t="s">
        <v>8</v>
      </c>
      <c r="E36" s="84">
        <f t="shared" si="0"/>
        <v>8760</v>
      </c>
      <c r="F36" s="44">
        <f>HLOOKUP(D36,'Emission Factor Methodology'!$B$6:$I$7,2,0)</f>
        <v>0.038497597562404791</v>
      </c>
      <c r="G36" s="43">
        <f>IFERROR(VLOOKUP(C36,'Emission Factor Methodology'!$A$11:$I$21,MATCH(D36,'Emission Factor Methodology'!$A$11:$I$11,0),0),0)</f>
        <v>0.0038999999999999998</v>
      </c>
      <c r="H36" s="44">
        <f>IFERROR((1-VLOOKUP(C36,'Emission Factor Methodology'!$A$25:$I$34,MATCH(D36,'Emission Factor Methodology'!$A$25:$I$25,0),0)),0)</f>
        <v>0.030000000000000027</v>
      </c>
      <c r="I36" s="43">
        <f t="shared" si="1"/>
        <v>0.03945695769365995</v>
      </c>
    </row>
    <row r="37" spans="1:9" ht="15">
      <c r="A37" s="3">
        <f t="shared" si="2"/>
        <v>19034</v>
      </c>
      <c r="B37" s="5" t="s">
        <v>116</v>
      </c>
      <c r="C37" s="96" t="s">
        <v>15</v>
      </c>
      <c r="D37" s="96" t="s">
        <v>8</v>
      </c>
      <c r="E37" s="84">
        <f t="shared" si="0"/>
        <v>8760</v>
      </c>
      <c r="F37" s="44">
        <f>HLOOKUP(D37,'Emission Factor Methodology'!$B$6:$I$7,2,0)</f>
        <v>0.038497597562404791</v>
      </c>
      <c r="G37" s="43">
        <f>IFERROR(VLOOKUP(C37,'Emission Factor Methodology'!$A$11:$I$21,MATCH(D37,'Emission Factor Methodology'!$A$11:$I$11,0),0),0)</f>
        <v>0.0038999999999999998</v>
      </c>
      <c r="H37" s="44">
        <f>IFERROR((1-VLOOKUP(C37,'Emission Factor Methodology'!$A$25:$I$34,MATCH(D37,'Emission Factor Methodology'!$A$25:$I$25,0),0)),0)</f>
        <v>0.030000000000000027</v>
      </c>
      <c r="I37" s="43">
        <f t="shared" si="1"/>
        <v>0.03945695769365995</v>
      </c>
    </row>
    <row r="38" spans="1:9" ht="15">
      <c r="A38" s="3">
        <f t="shared" si="2"/>
        <v>19035</v>
      </c>
      <c r="B38" s="5" t="s">
        <v>673</v>
      </c>
      <c r="C38" s="96" t="s">
        <v>15</v>
      </c>
      <c r="D38" s="96" t="s">
        <v>8</v>
      </c>
      <c r="E38" s="84">
        <f t="shared" si="0"/>
        <v>8760</v>
      </c>
      <c r="F38" s="44">
        <f>HLOOKUP(D38,'Emission Factor Methodology'!$B$6:$I$7,2,0)</f>
        <v>0.038497597562404791</v>
      </c>
      <c r="G38" s="43">
        <f>IFERROR(VLOOKUP(C38,'Emission Factor Methodology'!$A$11:$I$21,MATCH(D38,'Emission Factor Methodology'!$A$11:$I$11,0),0),0)</f>
        <v>0.0038999999999999998</v>
      </c>
      <c r="H38" s="44">
        <f>IFERROR((1-VLOOKUP(C38,'Emission Factor Methodology'!$A$25:$I$34,MATCH(D38,'Emission Factor Methodology'!$A$25:$I$25,0),0)),0)</f>
        <v>0.030000000000000027</v>
      </c>
      <c r="I38" s="43">
        <f t="shared" si="1"/>
        <v>0.03945695769365995</v>
      </c>
    </row>
    <row r="39" spans="1:9" ht="15">
      <c r="A39" s="3">
        <f t="shared" si="2"/>
        <v>19036</v>
      </c>
      <c r="B39" s="5" t="s">
        <v>674</v>
      </c>
      <c r="C39" s="96" t="s">
        <v>15</v>
      </c>
      <c r="D39" s="96" t="s">
        <v>8</v>
      </c>
      <c r="E39" s="84">
        <f t="shared" si="0"/>
        <v>8760</v>
      </c>
      <c r="F39" s="44">
        <f>HLOOKUP(D39,'Emission Factor Methodology'!$B$6:$I$7,2,0)</f>
        <v>0.038497597562404791</v>
      </c>
      <c r="G39" s="43">
        <f>IFERROR(VLOOKUP(C39,'Emission Factor Methodology'!$A$11:$I$21,MATCH(D39,'Emission Factor Methodology'!$A$11:$I$11,0),0),0)</f>
        <v>0.0038999999999999998</v>
      </c>
      <c r="H39" s="44">
        <f>IFERROR((1-VLOOKUP(C39,'Emission Factor Methodology'!$A$25:$I$34,MATCH(D39,'Emission Factor Methodology'!$A$25:$I$25,0),0)),0)</f>
        <v>0.030000000000000027</v>
      </c>
      <c r="I39" s="43">
        <f t="shared" si="1"/>
        <v>0.03945695769365995</v>
      </c>
    </row>
    <row r="40" spans="1:9" ht="15">
      <c r="A40" s="3">
        <f t="shared" si="2"/>
        <v>19037</v>
      </c>
      <c r="B40" s="5" t="s">
        <v>675</v>
      </c>
      <c r="C40" s="96" t="s">
        <v>15</v>
      </c>
      <c r="D40" s="96" t="s">
        <v>8</v>
      </c>
      <c r="E40" s="84">
        <f t="shared" si="0"/>
        <v>8760</v>
      </c>
      <c r="F40" s="44">
        <f>HLOOKUP(D40,'Emission Factor Methodology'!$B$6:$I$7,2,0)</f>
        <v>0.038497597562404791</v>
      </c>
      <c r="G40" s="43">
        <f>IFERROR(VLOOKUP(C40,'Emission Factor Methodology'!$A$11:$I$21,MATCH(D40,'Emission Factor Methodology'!$A$11:$I$11,0),0),0)</f>
        <v>0.0038999999999999998</v>
      </c>
      <c r="H40" s="44">
        <f>IFERROR((1-VLOOKUP(C40,'Emission Factor Methodology'!$A$25:$I$34,MATCH(D40,'Emission Factor Methodology'!$A$25:$I$25,0),0)),0)</f>
        <v>0.030000000000000027</v>
      </c>
      <c r="I40" s="43">
        <f t="shared" si="1"/>
        <v>0.03945695769365995</v>
      </c>
    </row>
    <row r="41" spans="1:9" ht="15">
      <c r="A41" s="3">
        <f t="shared" si="2"/>
        <v>19038</v>
      </c>
      <c r="B41" s="5" t="s">
        <v>676</v>
      </c>
      <c r="C41" s="96" t="s">
        <v>15</v>
      </c>
      <c r="D41" s="96" t="s">
        <v>8</v>
      </c>
      <c r="E41" s="84">
        <f t="shared" si="0"/>
        <v>8760</v>
      </c>
      <c r="F41" s="44">
        <f>HLOOKUP(D41,'Emission Factor Methodology'!$B$6:$I$7,2,0)</f>
        <v>0.038497597562404791</v>
      </c>
      <c r="G41" s="43">
        <f>IFERROR(VLOOKUP(C41,'Emission Factor Methodology'!$A$11:$I$21,MATCH(D41,'Emission Factor Methodology'!$A$11:$I$11,0),0),0)</f>
        <v>0.0038999999999999998</v>
      </c>
      <c r="H41" s="44">
        <f>IFERROR((1-VLOOKUP(C41,'Emission Factor Methodology'!$A$25:$I$34,MATCH(D41,'Emission Factor Methodology'!$A$25:$I$25,0),0)),0)</f>
        <v>0.030000000000000027</v>
      </c>
      <c r="I41" s="43">
        <f t="shared" si="1"/>
        <v>0.03945695769365995</v>
      </c>
    </row>
    <row r="42" spans="1:9" ht="15">
      <c r="A42" s="3">
        <f t="shared" si="2"/>
        <v>19039</v>
      </c>
      <c r="B42" s="5" t="s">
        <v>677</v>
      </c>
      <c r="C42" s="96" t="s">
        <v>15</v>
      </c>
      <c r="D42" s="96" t="s">
        <v>8</v>
      </c>
      <c r="E42" s="84">
        <f t="shared" si="0"/>
        <v>8760</v>
      </c>
      <c r="F42" s="44">
        <f>HLOOKUP(D42,'Emission Factor Methodology'!$B$6:$I$7,2,0)</f>
        <v>0.038497597562404791</v>
      </c>
      <c r="G42" s="43">
        <f>IFERROR(VLOOKUP(C42,'Emission Factor Methodology'!$A$11:$I$21,MATCH(D42,'Emission Factor Methodology'!$A$11:$I$11,0),0),0)</f>
        <v>0.0038999999999999998</v>
      </c>
      <c r="H42" s="44">
        <f>IFERROR((1-VLOOKUP(C42,'Emission Factor Methodology'!$A$25:$I$34,MATCH(D42,'Emission Factor Methodology'!$A$25:$I$25,0),0)),0)</f>
        <v>0.030000000000000027</v>
      </c>
      <c r="I42" s="43">
        <f t="shared" si="1"/>
        <v>0.03945695769365995</v>
      </c>
    </row>
    <row r="43" spans="1:9" ht="15">
      <c r="A43" s="3">
        <f t="shared" si="2"/>
        <v>19040</v>
      </c>
      <c r="B43" s="5" t="s">
        <v>678</v>
      </c>
      <c r="C43" s="96" t="s">
        <v>15</v>
      </c>
      <c r="D43" s="96" t="s">
        <v>8</v>
      </c>
      <c r="E43" s="84">
        <f t="shared" si="0"/>
        <v>8760</v>
      </c>
      <c r="F43" s="44">
        <f>HLOOKUP(D43,'Emission Factor Methodology'!$B$6:$I$7,2,0)</f>
        <v>0.038497597562404791</v>
      </c>
      <c r="G43" s="43">
        <f>IFERROR(VLOOKUP(C43,'Emission Factor Methodology'!$A$11:$I$21,MATCH(D43,'Emission Factor Methodology'!$A$11:$I$11,0),0),0)</f>
        <v>0.0038999999999999998</v>
      </c>
      <c r="H43" s="44">
        <f>IFERROR((1-VLOOKUP(C43,'Emission Factor Methodology'!$A$25:$I$34,MATCH(D43,'Emission Factor Methodology'!$A$25:$I$25,0),0)),0)</f>
        <v>0.030000000000000027</v>
      </c>
      <c r="I43" s="43">
        <f t="shared" si="1"/>
        <v>0.03945695769365995</v>
      </c>
    </row>
    <row r="44" spans="1:9" ht="15">
      <c r="A44" s="3">
        <f t="shared" si="2"/>
        <v>19041</v>
      </c>
      <c r="B44" s="5" t="s">
        <v>679</v>
      </c>
      <c r="C44" s="96" t="s">
        <v>15</v>
      </c>
      <c r="D44" s="96" t="s">
        <v>8</v>
      </c>
      <c r="E44" s="84">
        <f t="shared" si="0"/>
        <v>8760</v>
      </c>
      <c r="F44" s="44">
        <f>HLOOKUP(D44,'Emission Factor Methodology'!$B$6:$I$7,2,0)</f>
        <v>0.038497597562404791</v>
      </c>
      <c r="G44" s="43">
        <f>IFERROR(VLOOKUP(C44,'Emission Factor Methodology'!$A$11:$I$21,MATCH(D44,'Emission Factor Methodology'!$A$11:$I$11,0),0),0)</f>
        <v>0.0038999999999999998</v>
      </c>
      <c r="H44" s="44">
        <f>IFERROR((1-VLOOKUP(C44,'Emission Factor Methodology'!$A$25:$I$34,MATCH(D44,'Emission Factor Methodology'!$A$25:$I$25,0),0)),0)</f>
        <v>0.030000000000000027</v>
      </c>
      <c r="I44" s="43">
        <f t="shared" si="1"/>
        <v>0.03945695769365995</v>
      </c>
    </row>
    <row r="45" spans="1:9" ht="15">
      <c r="A45" s="3">
        <f t="shared" si="2"/>
        <v>19042</v>
      </c>
      <c r="B45" s="5" t="s">
        <v>680</v>
      </c>
      <c r="C45" s="96" t="s">
        <v>15</v>
      </c>
      <c r="D45" s="96" t="s">
        <v>8</v>
      </c>
      <c r="E45" s="84">
        <f t="shared" si="0"/>
        <v>8760</v>
      </c>
      <c r="F45" s="44">
        <f>HLOOKUP(D45,'Emission Factor Methodology'!$B$6:$I$7,2,0)</f>
        <v>0.038497597562404791</v>
      </c>
      <c r="G45" s="43">
        <f>IFERROR(VLOOKUP(C45,'Emission Factor Methodology'!$A$11:$I$21,MATCH(D45,'Emission Factor Methodology'!$A$11:$I$11,0),0),0)</f>
        <v>0.0038999999999999998</v>
      </c>
      <c r="H45" s="44">
        <f>IFERROR((1-VLOOKUP(C45,'Emission Factor Methodology'!$A$25:$I$34,MATCH(D45,'Emission Factor Methodology'!$A$25:$I$25,0),0)),0)</f>
        <v>0.030000000000000027</v>
      </c>
      <c r="I45" s="43">
        <f t="shared" si="1"/>
        <v>0.03945695769365995</v>
      </c>
    </row>
    <row r="46" spans="1:9" ht="15">
      <c r="A46" s="3">
        <f t="shared" si="2"/>
        <v>19043</v>
      </c>
      <c r="B46" s="5" t="s">
        <v>680</v>
      </c>
      <c r="C46" s="96" t="s">
        <v>15</v>
      </c>
      <c r="D46" s="96" t="s">
        <v>8</v>
      </c>
      <c r="E46" s="84">
        <f t="shared" si="0"/>
        <v>8760</v>
      </c>
      <c r="F46" s="44">
        <f>HLOOKUP(D46,'Emission Factor Methodology'!$B$6:$I$7,2,0)</f>
        <v>0.038497597562404791</v>
      </c>
      <c r="G46" s="43">
        <f>IFERROR(VLOOKUP(C46,'Emission Factor Methodology'!$A$11:$I$21,MATCH(D46,'Emission Factor Methodology'!$A$11:$I$11,0),0),0)</f>
        <v>0.0038999999999999998</v>
      </c>
      <c r="H46" s="44">
        <f>IFERROR((1-VLOOKUP(C46,'Emission Factor Methodology'!$A$25:$I$34,MATCH(D46,'Emission Factor Methodology'!$A$25:$I$25,0),0)),0)</f>
        <v>0.030000000000000027</v>
      </c>
      <c r="I46" s="43">
        <f t="shared" si="1"/>
        <v>0.03945695769365995</v>
      </c>
    </row>
    <row r="47" spans="1:9" ht="15">
      <c r="A47" s="3">
        <f t="shared" si="2"/>
        <v>19044</v>
      </c>
      <c r="B47" s="5" t="s">
        <v>679</v>
      </c>
      <c r="C47" s="96" t="s">
        <v>15</v>
      </c>
      <c r="D47" s="96" t="s">
        <v>8</v>
      </c>
      <c r="E47" s="84">
        <f t="shared" si="0"/>
        <v>8760</v>
      </c>
      <c r="F47" s="44">
        <f>HLOOKUP(D47,'Emission Factor Methodology'!$B$6:$I$7,2,0)</f>
        <v>0.038497597562404791</v>
      </c>
      <c r="G47" s="43">
        <f>IFERROR(VLOOKUP(C47,'Emission Factor Methodology'!$A$11:$I$21,MATCH(D47,'Emission Factor Methodology'!$A$11:$I$11,0),0),0)</f>
        <v>0.0038999999999999998</v>
      </c>
      <c r="H47" s="44">
        <f>IFERROR((1-VLOOKUP(C47,'Emission Factor Methodology'!$A$25:$I$34,MATCH(D47,'Emission Factor Methodology'!$A$25:$I$25,0),0)),0)</f>
        <v>0.030000000000000027</v>
      </c>
      <c r="I47" s="43">
        <f t="shared" si="1"/>
        <v>0.03945695769365995</v>
      </c>
    </row>
    <row r="48" spans="1:9" ht="15">
      <c r="A48" s="3">
        <f t="shared" si="2"/>
        <v>19045</v>
      </c>
      <c r="B48" s="5" t="s">
        <v>679</v>
      </c>
      <c r="C48" s="96" t="s">
        <v>15</v>
      </c>
      <c r="D48" s="96" t="s">
        <v>8</v>
      </c>
      <c r="E48" s="84">
        <f t="shared" si="0"/>
        <v>8760</v>
      </c>
      <c r="F48" s="44">
        <f>HLOOKUP(D48,'Emission Factor Methodology'!$B$6:$I$7,2,0)</f>
        <v>0.038497597562404791</v>
      </c>
      <c r="G48" s="43">
        <f>IFERROR(VLOOKUP(C48,'Emission Factor Methodology'!$A$11:$I$21,MATCH(D48,'Emission Factor Methodology'!$A$11:$I$11,0),0),0)</f>
        <v>0.0038999999999999998</v>
      </c>
      <c r="H48" s="44">
        <f>IFERROR((1-VLOOKUP(C48,'Emission Factor Methodology'!$A$25:$I$34,MATCH(D48,'Emission Factor Methodology'!$A$25:$I$25,0),0)),0)</f>
        <v>0.030000000000000027</v>
      </c>
      <c r="I48" s="43">
        <f t="shared" si="1"/>
        <v>0.03945695769365995</v>
      </c>
    </row>
    <row r="49" spans="1:9" ht="15">
      <c r="A49" s="3">
        <f t="shared" si="2"/>
        <v>19046</v>
      </c>
      <c r="B49" s="5" t="s">
        <v>679</v>
      </c>
      <c r="C49" s="96" t="s">
        <v>15</v>
      </c>
      <c r="D49" s="96" t="s">
        <v>8</v>
      </c>
      <c r="E49" s="84">
        <f t="shared" si="0"/>
        <v>8760</v>
      </c>
      <c r="F49" s="44">
        <f>HLOOKUP(D49,'Emission Factor Methodology'!$B$6:$I$7,2,0)</f>
        <v>0.038497597562404791</v>
      </c>
      <c r="G49" s="43">
        <f>IFERROR(VLOOKUP(C49,'Emission Factor Methodology'!$A$11:$I$21,MATCH(D49,'Emission Factor Methodology'!$A$11:$I$11,0),0),0)</f>
        <v>0.0038999999999999998</v>
      </c>
      <c r="H49" s="44">
        <f>IFERROR((1-VLOOKUP(C49,'Emission Factor Methodology'!$A$25:$I$34,MATCH(D49,'Emission Factor Methodology'!$A$25:$I$25,0),0)),0)</f>
        <v>0.030000000000000027</v>
      </c>
      <c r="I49" s="43">
        <f t="shared" si="1"/>
        <v>0.03945695769365995</v>
      </c>
    </row>
    <row r="50" spans="1:9" ht="15">
      <c r="A50" s="3">
        <f t="shared" si="2"/>
        <v>19047</v>
      </c>
      <c r="B50" s="5" t="s">
        <v>681</v>
      </c>
      <c r="C50" s="96" t="s">
        <v>15</v>
      </c>
      <c r="D50" s="96" t="s">
        <v>8</v>
      </c>
      <c r="E50" s="84">
        <f t="shared" si="0"/>
        <v>8760</v>
      </c>
      <c r="F50" s="44">
        <f>HLOOKUP(D50,'Emission Factor Methodology'!$B$6:$I$7,2,0)</f>
        <v>0.038497597562404791</v>
      </c>
      <c r="G50" s="43">
        <f>IFERROR(VLOOKUP(C50,'Emission Factor Methodology'!$A$11:$I$21,MATCH(D50,'Emission Factor Methodology'!$A$11:$I$11,0),0),0)</f>
        <v>0.0038999999999999998</v>
      </c>
      <c r="H50" s="44">
        <f>IFERROR((1-VLOOKUP(C50,'Emission Factor Methodology'!$A$25:$I$34,MATCH(D50,'Emission Factor Methodology'!$A$25:$I$25,0),0)),0)</f>
        <v>0.030000000000000027</v>
      </c>
      <c r="I50" s="43">
        <f t="shared" si="1"/>
        <v>0.03945695769365995</v>
      </c>
    </row>
    <row r="51" spans="1:9" ht="15">
      <c r="A51" s="3">
        <f t="shared" si="2"/>
        <v>19048</v>
      </c>
      <c r="B51" t="s">
        <v>682</v>
      </c>
      <c r="C51" s="96" t="s">
        <v>15</v>
      </c>
      <c r="D51" s="96" t="s">
        <v>8</v>
      </c>
      <c r="E51" s="84">
        <f t="shared" si="0"/>
        <v>8760</v>
      </c>
      <c r="F51" s="44">
        <f>HLOOKUP(D51,'Emission Factor Methodology'!$B$6:$I$7,2,0)</f>
        <v>0.038497597562404791</v>
      </c>
      <c r="G51" s="43">
        <f>IFERROR(VLOOKUP(C51,'Emission Factor Methodology'!$A$11:$I$21,MATCH(D51,'Emission Factor Methodology'!$A$11:$I$11,0),0),0)</f>
        <v>0.0038999999999999998</v>
      </c>
      <c r="H51" s="44">
        <f>IFERROR((1-VLOOKUP(C51,'Emission Factor Methodology'!$A$25:$I$34,MATCH(D51,'Emission Factor Methodology'!$A$25:$I$25,0),0)),0)</f>
        <v>0.030000000000000027</v>
      </c>
      <c r="I51" s="43">
        <f t="shared" si="1"/>
        <v>0.03945695769365995</v>
      </c>
    </row>
    <row r="52" spans="1:9" ht="15">
      <c r="A52" s="3">
        <f t="shared" si="2"/>
        <v>19049</v>
      </c>
      <c r="B52" t="s">
        <v>679</v>
      </c>
      <c r="C52" s="96" t="s">
        <v>15</v>
      </c>
      <c r="D52" s="96" t="s">
        <v>8</v>
      </c>
      <c r="E52" s="84">
        <f t="shared" si="0"/>
        <v>8760</v>
      </c>
      <c r="F52" s="44">
        <f>HLOOKUP(D52,'Emission Factor Methodology'!$B$6:$I$7,2,0)</f>
        <v>0.038497597562404791</v>
      </c>
      <c r="G52" s="43">
        <f>IFERROR(VLOOKUP(C52,'Emission Factor Methodology'!$A$11:$I$21,MATCH(D52,'Emission Factor Methodology'!$A$11:$I$11,0),0),0)</f>
        <v>0.0038999999999999998</v>
      </c>
      <c r="H52" s="44">
        <f>IFERROR((1-VLOOKUP(C52,'Emission Factor Methodology'!$A$25:$I$34,MATCH(D52,'Emission Factor Methodology'!$A$25:$I$25,0),0)),0)</f>
        <v>0.030000000000000027</v>
      </c>
      <c r="I52" s="43">
        <f t="shared" si="1"/>
        <v>0.03945695769365995</v>
      </c>
    </row>
    <row r="53" spans="1:9" ht="15">
      <c r="A53" s="3">
        <f t="shared" si="2"/>
        <v>19050</v>
      </c>
      <c r="B53" s="5" t="s">
        <v>198</v>
      </c>
      <c r="C53" s="96" t="s">
        <v>15</v>
      </c>
      <c r="D53" s="96" t="s">
        <v>8</v>
      </c>
      <c r="E53" s="84">
        <f t="shared" si="0"/>
        <v>8760</v>
      </c>
      <c r="F53" s="44">
        <f>HLOOKUP(D53,'Emission Factor Methodology'!$B$6:$I$7,2,0)</f>
        <v>0.038497597562404791</v>
      </c>
      <c r="G53" s="43">
        <f>IFERROR(VLOOKUP(C53,'Emission Factor Methodology'!$A$11:$I$21,MATCH(D53,'Emission Factor Methodology'!$A$11:$I$11,0),0),0)</f>
        <v>0.0038999999999999998</v>
      </c>
      <c r="H53" s="44">
        <f>IFERROR((1-VLOOKUP(C53,'Emission Factor Methodology'!$A$25:$I$34,MATCH(D53,'Emission Factor Methodology'!$A$25:$I$25,0),0)),0)</f>
        <v>0.030000000000000027</v>
      </c>
      <c r="I53" s="43">
        <f t="shared" si="1"/>
        <v>0.03945695769365995</v>
      </c>
    </row>
    <row r="54" spans="1:9" ht="15">
      <c r="A54" s="3">
        <f t="shared" si="2"/>
        <v>19051</v>
      </c>
      <c r="B54" s="70" t="s">
        <v>115</v>
      </c>
      <c r="C54" s="96" t="s">
        <v>15</v>
      </c>
      <c r="D54" s="96" t="s">
        <v>8</v>
      </c>
      <c r="E54" s="84">
        <f t="shared" si="0"/>
        <v>8760</v>
      </c>
      <c r="F54" s="44">
        <f>HLOOKUP(D54,'Emission Factor Methodology'!$B$6:$I$7,2,0)</f>
        <v>0.038497597562404791</v>
      </c>
      <c r="G54" s="43">
        <f>IFERROR(VLOOKUP(C54,'Emission Factor Methodology'!$A$11:$I$21,MATCH(D54,'Emission Factor Methodology'!$A$11:$I$11,0),0),0)</f>
        <v>0.0038999999999999998</v>
      </c>
      <c r="H54" s="44">
        <f>IFERROR((1-VLOOKUP(C54,'Emission Factor Methodology'!$A$25:$I$34,MATCH(D54,'Emission Factor Methodology'!$A$25:$I$25,0),0)),0)</f>
        <v>0.030000000000000027</v>
      </c>
      <c r="I54" s="43">
        <f t="shared" si="1"/>
        <v>0.03945695769365995</v>
      </c>
    </row>
    <row r="55" spans="1:9" ht="15">
      <c r="A55" s="3">
        <f t="shared" si="2"/>
        <v>19052</v>
      </c>
      <c r="B55" s="5" t="s">
        <v>683</v>
      </c>
      <c r="C55" s="96" t="s">
        <v>15</v>
      </c>
      <c r="D55" s="96" t="s">
        <v>8</v>
      </c>
      <c r="E55" s="84">
        <f t="shared" si="0"/>
        <v>8760</v>
      </c>
      <c r="F55" s="44">
        <f>HLOOKUP(D55,'Emission Factor Methodology'!$B$6:$I$7,2,0)</f>
        <v>0.038497597562404791</v>
      </c>
      <c r="G55" s="43">
        <f>IFERROR(VLOOKUP(C55,'Emission Factor Methodology'!$A$11:$I$21,MATCH(D55,'Emission Factor Methodology'!$A$11:$I$11,0),0),0)</f>
        <v>0.0038999999999999998</v>
      </c>
      <c r="H55" s="44">
        <f>IFERROR((1-VLOOKUP(C55,'Emission Factor Methodology'!$A$25:$I$34,MATCH(D55,'Emission Factor Methodology'!$A$25:$I$25,0),0)),0)</f>
        <v>0.030000000000000027</v>
      </c>
      <c r="I55" s="43">
        <f t="shared" si="1"/>
        <v>0.03945695769365995</v>
      </c>
    </row>
    <row r="56" spans="1:9" ht="15">
      <c r="A56" s="3">
        <f t="shared" si="2"/>
        <v>19053</v>
      </c>
      <c r="B56" s="70" t="s">
        <v>684</v>
      </c>
      <c r="C56" s="96" t="s">
        <v>15</v>
      </c>
      <c r="D56" s="96" t="s">
        <v>8</v>
      </c>
      <c r="E56" s="84">
        <f t="shared" si="0"/>
        <v>8760</v>
      </c>
      <c r="F56" s="44">
        <f>HLOOKUP(D56,'Emission Factor Methodology'!$B$6:$I$7,2,0)</f>
        <v>0.038497597562404791</v>
      </c>
      <c r="G56" s="43">
        <f>IFERROR(VLOOKUP(C56,'Emission Factor Methodology'!$A$11:$I$21,MATCH(D56,'Emission Factor Methodology'!$A$11:$I$11,0),0),0)</f>
        <v>0.0038999999999999998</v>
      </c>
      <c r="H56" s="44">
        <f>IFERROR((1-VLOOKUP(C56,'Emission Factor Methodology'!$A$25:$I$34,MATCH(D56,'Emission Factor Methodology'!$A$25:$I$25,0),0)),0)</f>
        <v>0.030000000000000027</v>
      </c>
      <c r="I56" s="43">
        <f t="shared" si="1"/>
        <v>0.03945695769365995</v>
      </c>
    </row>
    <row r="57" spans="1:9" ht="15">
      <c r="A57" s="3">
        <f t="shared" si="2"/>
        <v>19054</v>
      </c>
      <c r="B57" t="s">
        <v>685</v>
      </c>
      <c r="C57" s="96" t="s">
        <v>15</v>
      </c>
      <c r="D57" s="96" t="s">
        <v>8</v>
      </c>
      <c r="E57" s="84">
        <f t="shared" si="0"/>
        <v>8760</v>
      </c>
      <c r="F57" s="44">
        <f>HLOOKUP(D57,'Emission Factor Methodology'!$B$6:$I$7,2,0)</f>
        <v>0.038497597562404791</v>
      </c>
      <c r="G57" s="43">
        <f>IFERROR(VLOOKUP(C57,'Emission Factor Methodology'!$A$11:$I$21,MATCH(D57,'Emission Factor Methodology'!$A$11:$I$11,0),0),0)</f>
        <v>0.0038999999999999998</v>
      </c>
      <c r="H57" s="44">
        <f>IFERROR((1-VLOOKUP(C57,'Emission Factor Methodology'!$A$25:$I$34,MATCH(D57,'Emission Factor Methodology'!$A$25:$I$25,0),0)),0)</f>
        <v>0.030000000000000027</v>
      </c>
      <c r="I57" s="43">
        <f t="shared" si="1"/>
        <v>0.03945695769365995</v>
      </c>
    </row>
    <row r="58" spans="1:9" ht="15">
      <c r="A58" s="3">
        <f t="shared" si="2"/>
        <v>19055</v>
      </c>
      <c r="B58" t="s">
        <v>686</v>
      </c>
      <c r="C58" s="96" t="s">
        <v>15</v>
      </c>
      <c r="D58" s="96" t="s">
        <v>8</v>
      </c>
      <c r="E58" s="84">
        <f t="shared" si="0"/>
        <v>8760</v>
      </c>
      <c r="F58" s="44">
        <f>HLOOKUP(D58,'Emission Factor Methodology'!$B$6:$I$7,2,0)</f>
        <v>0.038497597562404791</v>
      </c>
      <c r="G58" s="43">
        <f>IFERROR(VLOOKUP(C58,'Emission Factor Methodology'!$A$11:$I$21,MATCH(D58,'Emission Factor Methodology'!$A$11:$I$11,0),0),0)</f>
        <v>0.0038999999999999998</v>
      </c>
      <c r="H58" s="44">
        <f>IFERROR((1-VLOOKUP(C58,'Emission Factor Methodology'!$A$25:$I$34,MATCH(D58,'Emission Factor Methodology'!$A$25:$I$25,0),0)),0)</f>
        <v>0.030000000000000027</v>
      </c>
      <c r="I58" s="43">
        <f t="shared" si="1"/>
        <v>0.03945695769365995</v>
      </c>
    </row>
    <row r="59" spans="3:3" ht="15">
      <c r="C59" s="96" t="s">
        <v>223</v>
      </c>
    </row>
    <row r="60" spans="1:3" ht="15">
      <c r="A60" s="135" t="s">
        <v>687</v>
      </c>
      <c r="B60" s="135"/>
      <c r="C60" s="135"/>
    </row>
    <row r="61" spans="3:3" ht="15">
      <c r="C61" s="96" t="s">
        <v>223</v>
      </c>
    </row>
    <row r="62" spans="3:3" ht="15">
      <c r="C62" s="96" t="s">
        <v>223</v>
      </c>
    </row>
    <row r="63" spans="3:3" ht="15">
      <c r="C63" s="96" t="s">
        <v>223</v>
      </c>
    </row>
    <row r="64" spans="3:3" ht="15">
      <c r="C64" s="96" t="s">
        <v>223</v>
      </c>
    </row>
    <row r="65" spans="3:3" ht="15">
      <c r="C65" s="96" t="s">
        <v>223</v>
      </c>
    </row>
    <row r="66" spans="3:3" ht="15">
      <c r="C66" s="96" t="s">
        <v>223</v>
      </c>
    </row>
    <row r="67" spans="3:3" ht="15">
      <c r="C67" s="96" t="s">
        <v>223</v>
      </c>
    </row>
    <row r="68" spans="3:3" ht="15">
      <c r="C68" s="96" t="s">
        <v>223</v>
      </c>
    </row>
    <row r="69" spans="3:3" ht="15">
      <c r="C69" s="96" t="s">
        <v>223</v>
      </c>
    </row>
    <row r="70" spans="3:3" ht="15">
      <c r="C70" s="96" t="s">
        <v>223</v>
      </c>
    </row>
    <row r="71" spans="3:3" ht="15">
      <c r="C71" s="96" t="s">
        <v>223</v>
      </c>
    </row>
    <row r="72" spans="3:3" ht="15">
      <c r="C72" s="96" t="s">
        <v>223</v>
      </c>
    </row>
    <row r="73" spans="3:3" ht="15">
      <c r="C73" s="96" t="s">
        <v>223</v>
      </c>
    </row>
    <row r="74" spans="3:3" ht="15">
      <c r="C74" s="96" t="s">
        <v>223</v>
      </c>
    </row>
    <row r="75" spans="3:3" ht="15">
      <c r="C75" s="96" t="s">
        <v>223</v>
      </c>
    </row>
    <row r="76" spans="3:3" ht="15">
      <c r="C76" s="96" t="s">
        <v>223</v>
      </c>
    </row>
    <row r="77" spans="3:3" ht="15">
      <c r="C77" s="96" t="s">
        <v>223</v>
      </c>
    </row>
    <row r="78" spans="3:3" ht="15">
      <c r="C78" s="96" t="s">
        <v>223</v>
      </c>
    </row>
    <row r="79" spans="3:3" ht="15">
      <c r="C79" s="96" t="s">
        <v>223</v>
      </c>
    </row>
    <row r="80" spans="3:3" ht="15">
      <c r="C80" s="96" t="s">
        <v>223</v>
      </c>
    </row>
    <row r="81" spans="3:3" ht="15">
      <c r="C81" s="96" t="s">
        <v>223</v>
      </c>
    </row>
    <row r="82" spans="3:3" ht="15">
      <c r="C82" s="96" t="s">
        <v>223</v>
      </c>
    </row>
    <row r="83" spans="3:3" ht="15">
      <c r="C83" s="96" t="s">
        <v>223</v>
      </c>
    </row>
    <row r="84" spans="3:3" ht="15">
      <c r="C84" s="96" t="s">
        <v>223</v>
      </c>
    </row>
    <row r="85" spans="3:3" ht="15">
      <c r="C85" s="96" t="s">
        <v>223</v>
      </c>
    </row>
    <row r="86" spans="3:3" ht="15">
      <c r="C86" s="96" t="s">
        <v>223</v>
      </c>
    </row>
    <row r="87" spans="3:3" ht="15">
      <c r="C87" s="96" t="s">
        <v>223</v>
      </c>
    </row>
    <row r="88" spans="3:3" ht="15">
      <c r="C88" s="96" t="s">
        <v>223</v>
      </c>
    </row>
    <row r="89" spans="3:3" ht="15">
      <c r="C89" s="96" t="s">
        <v>223</v>
      </c>
    </row>
    <row r="90" spans="3:3" ht="15">
      <c r="C90" s="96" t="s">
        <v>223</v>
      </c>
    </row>
    <row r="91" spans="3:3" ht="15">
      <c r="C91" s="96" t="s">
        <v>223</v>
      </c>
    </row>
    <row r="92" spans="3:3" ht="15">
      <c r="C92" s="96" t="s">
        <v>223</v>
      </c>
    </row>
    <row r="93" spans="3:3" ht="15">
      <c r="C93" s="96" t="s">
        <v>223</v>
      </c>
    </row>
    <row r="94" spans="3:3" ht="15">
      <c r="C94" s="96" t="s">
        <v>223</v>
      </c>
    </row>
    <row r="95" spans="3:3" ht="15">
      <c r="C95" s="96" t="s">
        <v>223</v>
      </c>
    </row>
    <row r="96" spans="3:3" ht="15">
      <c r="C96" s="96" t="s">
        <v>223</v>
      </c>
    </row>
    <row r="97" spans="3:3" ht="15">
      <c r="C97" s="96" t="s">
        <v>223</v>
      </c>
    </row>
    <row r="98" spans="3:3" ht="15">
      <c r="C98" s="96" t="s">
        <v>223</v>
      </c>
    </row>
    <row r="99" spans="3:3" ht="15">
      <c r="C99" s="96" t="s">
        <v>223</v>
      </c>
    </row>
    <row r="100" spans="3:3" ht="15">
      <c r="C100" s="96" t="s">
        <v>223</v>
      </c>
    </row>
    <row r="101" spans="3:3" ht="15">
      <c r="C101" s="96" t="s">
        <v>223</v>
      </c>
    </row>
    <row r="102" spans="3:3" ht="15">
      <c r="C102" s="96" t="s">
        <v>223</v>
      </c>
    </row>
    <row r="103" spans="3:3" ht="15">
      <c r="C103" s="96" t="s">
        <v>223</v>
      </c>
    </row>
    <row r="104" spans="3:3" ht="15">
      <c r="C104" s="96" t="s">
        <v>223</v>
      </c>
    </row>
    <row r="105" spans="3:3" ht="15">
      <c r="C105" s="96" t="s">
        <v>223</v>
      </c>
    </row>
    <row r="106" spans="3:3" ht="15">
      <c r="C106" s="96" t="s">
        <v>223</v>
      </c>
    </row>
    <row r="107" spans="3:3" ht="15">
      <c r="C107" s="96" t="s">
        <v>223</v>
      </c>
    </row>
    <row r="108" spans="3:3" ht="15">
      <c r="C108" s="96" t="s">
        <v>223</v>
      </c>
    </row>
    <row r="109" spans="3:3" ht="15">
      <c r="C109" s="96" t="s">
        <v>223</v>
      </c>
    </row>
    <row r="110" spans="3:3" ht="15">
      <c r="C110" s="96" t="s">
        <v>223</v>
      </c>
    </row>
    <row r="111" spans="3:3" ht="15">
      <c r="C111" s="96" t="s">
        <v>223</v>
      </c>
    </row>
    <row r="112" spans="3:3" ht="15">
      <c r="C112" s="96" t="s">
        <v>223</v>
      </c>
    </row>
    <row r="113" spans="3:3" ht="15">
      <c r="C113" s="96" t="s">
        <v>223</v>
      </c>
    </row>
    <row r="114" spans="3:3" ht="15">
      <c r="C114" s="96" t="s">
        <v>223</v>
      </c>
    </row>
    <row r="115" spans="3:3" ht="15">
      <c r="C115" s="96" t="s">
        <v>223</v>
      </c>
    </row>
    <row r="116" spans="3:3" ht="15">
      <c r="C116" s="96" t="s">
        <v>223</v>
      </c>
    </row>
  </sheetData>
  <autoFilter ref="A3:I3"/>
  <mergeCells count="1">
    <mergeCell ref="A60:C60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0AAD86-5E87-4A14-9342-374DC05ED6BC}">
  <dimension ref="A1:T55"/>
  <sheetViews>
    <sheetView workbookViewId="0" topLeftCell="A13">
      <selection pane="topLeft" activeCell="J38" sqref="J38"/>
    </sheetView>
  </sheetViews>
  <sheetFormatPr defaultColWidth="10.2842857142857" defaultRowHeight="15"/>
  <cols>
    <col min="1" max="1" width="31" style="5" customWidth="1"/>
    <col min="2" max="2" width="14.4285714285714" style="2" customWidth="1"/>
    <col min="3" max="5" width="14.4285714285714" style="3" customWidth="1"/>
    <col min="6" max="9" width="14.4285714285714" style="4" customWidth="1"/>
    <col min="10" max="10" width="29.1428571428571" style="4" bestFit="1" customWidth="1"/>
    <col min="11" max="11" width="35" style="4" customWidth="1"/>
    <col min="12" max="19" width="12.1428571428571" style="5" customWidth="1"/>
    <col min="20" max="16384" width="10.2857142857143" style="5"/>
  </cols>
  <sheetData>
    <row r="1" spans="1:1" ht="18.75">
      <c r="A1" s="1" t="s">
        <v>0</v>
      </c>
    </row>
    <row r="2" spans="1:1" ht="15.75">
      <c r="A2" s="6"/>
    </row>
    <row r="3" spans="1:11" ht="78.75" customHeight="1">
      <c r="A3" s="126" t="s">
        <v>1</v>
      </c>
      <c r="B3" s="126"/>
      <c r="C3" s="126"/>
      <c r="D3" s="126"/>
      <c r="E3" s="126"/>
      <c r="F3" s="126"/>
      <c r="G3" s="126"/>
      <c r="H3" s="126"/>
      <c r="I3" s="126"/>
      <c r="J3" s="126"/>
      <c r="K3" s="126"/>
    </row>
    <row r="5" spans="2:9" ht="18.75">
      <c r="B5" s="127" t="s">
        <v>2</v>
      </c>
      <c r="C5" s="128"/>
      <c r="D5" s="128"/>
      <c r="E5" s="128"/>
      <c r="F5" s="128"/>
      <c r="G5" s="128"/>
      <c r="H5" s="128"/>
      <c r="I5" s="128"/>
    </row>
    <row r="6" spans="2:9" ht="48" customHeight="1">
      <c r="B6" s="7" t="s">
        <v>3</v>
      </c>
      <c r="C6" s="7" t="s">
        <v>4</v>
      </c>
      <c r="D6" s="7" t="s">
        <v>5</v>
      </c>
      <c r="E6" s="7" t="s">
        <v>6</v>
      </c>
      <c r="F6" s="7" t="s">
        <v>7</v>
      </c>
      <c r="G6" s="7" t="s">
        <v>8</v>
      </c>
      <c r="H6" s="7" t="s">
        <v>404</v>
      </c>
      <c r="I6" s="7" t="s">
        <v>407</v>
      </c>
    </row>
    <row r="7" spans="2:9" ht="15.95" customHeight="1">
      <c r="B7" s="8">
        <v>1</v>
      </c>
      <c r="C7" s="9">
        <v>0.02</v>
      </c>
      <c r="D7" s="9">
        <v>0.05597975560889859</v>
      </c>
      <c r="E7" s="9">
        <v>0.0012794917329391911</v>
      </c>
      <c r="F7" s="10">
        <v>0.00022043720199692231</v>
      </c>
      <c r="G7" s="9">
        <v>0.038497597562404791</v>
      </c>
      <c r="H7" s="9">
        <v>0.0067607430986224692</v>
      </c>
      <c r="I7" s="11">
        <v>4.5308744960177957E-05</v>
      </c>
    </row>
    <row r="8" spans="2:9" ht="15.95" customHeight="1">
      <c r="B8" s="12" t="s">
        <v>9</v>
      </c>
      <c r="C8" s="9"/>
      <c r="D8" s="9"/>
      <c r="E8" s="9"/>
      <c r="F8" s="10"/>
      <c r="G8" s="9"/>
      <c r="H8" s="9"/>
      <c r="I8" s="11"/>
    </row>
    <row r="9" ht="15.95" customHeight="1"/>
    <row r="10" spans="2:9" ht="18.75">
      <c r="B10" s="129" t="s">
        <v>10</v>
      </c>
      <c r="C10" s="130"/>
      <c r="D10" s="130"/>
      <c r="E10" s="130"/>
      <c r="F10" s="130"/>
      <c r="G10" s="130"/>
      <c r="H10" s="130"/>
      <c r="I10" s="131"/>
    </row>
    <row r="11" spans="1:9" ht="48" customHeight="1">
      <c r="A11" s="13" t="s">
        <v>11</v>
      </c>
      <c r="B11" s="7" t="s">
        <v>3</v>
      </c>
      <c r="C11" s="7" t="s">
        <v>4</v>
      </c>
      <c r="D11" s="7" t="s">
        <v>5</v>
      </c>
      <c r="E11" s="7" t="s">
        <v>6</v>
      </c>
      <c r="F11" s="7" t="s">
        <v>7</v>
      </c>
      <c r="G11" s="7" t="s">
        <v>8</v>
      </c>
      <c r="H11" s="7" t="s">
        <v>404</v>
      </c>
      <c r="I11" s="7" t="s">
        <v>407</v>
      </c>
    </row>
    <row r="12" spans="1:9" ht="15.95" customHeight="1">
      <c r="A12" s="5" t="s">
        <v>12</v>
      </c>
      <c r="B12" s="14">
        <v>0.0088999999999999999</v>
      </c>
      <c r="C12" s="14">
        <v>0.0088999999999999999</v>
      </c>
      <c r="D12" s="14">
        <v>0.0132</v>
      </c>
      <c r="E12" s="14">
        <v>0.0088999999999999999</v>
      </c>
      <c r="F12" s="14">
        <v>0.0132</v>
      </c>
      <c r="G12" s="14">
        <v>0.0132</v>
      </c>
      <c r="H12" s="14">
        <v>0.0132</v>
      </c>
      <c r="I12" s="14">
        <v>0.0132</v>
      </c>
    </row>
    <row r="13" spans="1:9" ht="15.95" customHeight="1">
      <c r="A13" s="5" t="s">
        <v>13</v>
      </c>
      <c r="B13" s="14">
        <v>0.043900000000000002</v>
      </c>
      <c r="C13" s="14">
        <v>0.043900000000000002</v>
      </c>
      <c r="D13" s="14" t="s">
        <v>14</v>
      </c>
      <c r="E13" s="14">
        <v>0.043900000000000002</v>
      </c>
      <c r="F13" s="14" t="s">
        <v>14</v>
      </c>
      <c r="G13" s="14" t="s">
        <v>14</v>
      </c>
      <c r="H13" s="14" t="s">
        <v>14</v>
      </c>
      <c r="I13" s="14" t="s">
        <v>14</v>
      </c>
    </row>
    <row r="14" spans="1:9" ht="15.95" customHeight="1">
      <c r="A14" s="5" t="s">
        <v>15</v>
      </c>
      <c r="B14" s="14">
        <v>0.00050000000000000001</v>
      </c>
      <c r="C14" s="14">
        <v>0.00050000000000000001</v>
      </c>
      <c r="D14" s="14">
        <v>0.0038999999999999998</v>
      </c>
      <c r="E14" s="14">
        <v>0.00050000000000000001</v>
      </c>
      <c r="F14" s="14">
        <v>0.0038999999999999998</v>
      </c>
      <c r="G14" s="14">
        <v>0.0038999999999999998</v>
      </c>
      <c r="H14" s="14">
        <v>0.0038999999999999998</v>
      </c>
      <c r="I14" s="14">
        <v>0.0038999999999999998</v>
      </c>
    </row>
    <row r="15" spans="1:9" ht="15.95" customHeight="1">
      <c r="A15" s="5" t="s">
        <v>16</v>
      </c>
      <c r="B15" s="14" t="s">
        <v>14</v>
      </c>
      <c r="C15" s="14" t="s">
        <v>14</v>
      </c>
      <c r="D15" s="14">
        <v>0.50270000000000004</v>
      </c>
      <c r="E15" s="14" t="s">
        <v>14</v>
      </c>
      <c r="F15" s="14">
        <v>0.50270000000000004</v>
      </c>
      <c r="G15" s="14">
        <v>0.50270000000000004</v>
      </c>
      <c r="H15" s="14">
        <v>0.50270000000000004</v>
      </c>
      <c r="I15" s="14">
        <v>0.50270000000000004</v>
      </c>
    </row>
    <row r="16" spans="1:9" ht="15.95" customHeight="1">
      <c r="A16" s="5" t="s">
        <v>17</v>
      </c>
      <c r="B16" s="14" t="s">
        <v>14</v>
      </c>
      <c r="C16" s="14" t="s">
        <v>14</v>
      </c>
      <c r="D16" s="14">
        <v>0.2293</v>
      </c>
      <c r="E16" s="14" t="s">
        <v>14</v>
      </c>
      <c r="F16" s="14">
        <v>0.2293</v>
      </c>
      <c r="G16" s="14">
        <v>0.2293</v>
      </c>
      <c r="H16" s="14">
        <v>0.2293</v>
      </c>
      <c r="I16" s="14">
        <v>0.2293</v>
      </c>
    </row>
    <row r="17" spans="1:9" ht="15.95" customHeight="1">
      <c r="A17" s="5" t="s">
        <v>18</v>
      </c>
      <c r="B17" s="14">
        <v>0.0038</v>
      </c>
      <c r="C17" s="14">
        <v>0.0038</v>
      </c>
      <c r="D17" s="14">
        <v>0.0038</v>
      </c>
      <c r="E17" s="14">
        <v>0.0038</v>
      </c>
      <c r="F17" s="14">
        <v>0.0038</v>
      </c>
      <c r="G17" s="14">
        <v>0.0038</v>
      </c>
      <c r="H17" s="14">
        <v>0.0038</v>
      </c>
      <c r="I17" s="14">
        <v>0.0038</v>
      </c>
    </row>
    <row r="18" spans="1:9" ht="15.95" customHeight="1">
      <c r="A18" s="5" t="s">
        <v>19</v>
      </c>
      <c r="B18" s="14">
        <v>0.033000000000000002</v>
      </c>
      <c r="C18" s="14">
        <v>0.033000000000000002</v>
      </c>
      <c r="D18" s="14">
        <v>0.033000000000000002</v>
      </c>
      <c r="E18" s="14">
        <v>0.033000000000000002</v>
      </c>
      <c r="F18" s="14">
        <v>0.033000000000000002</v>
      </c>
      <c r="G18" s="14">
        <v>0.033000000000000002</v>
      </c>
      <c r="H18" s="14">
        <v>0.033000000000000002</v>
      </c>
      <c r="I18" s="14">
        <v>0.033000000000000002</v>
      </c>
    </row>
    <row r="19" spans="1:9" ht="15.95" customHeight="1">
      <c r="A19" s="5" t="s">
        <v>20</v>
      </c>
      <c r="B19" s="15">
        <v>0.043900000000000002</v>
      </c>
      <c r="C19" s="15">
        <v>0.043900000000000002</v>
      </c>
      <c r="D19" s="15" t="s">
        <v>14</v>
      </c>
      <c r="E19" s="15">
        <v>0.043900000000000002</v>
      </c>
      <c r="F19" s="14" t="s">
        <v>14</v>
      </c>
      <c r="G19" s="14" t="s">
        <v>14</v>
      </c>
      <c r="H19" s="14" t="s">
        <v>14</v>
      </c>
      <c r="I19" s="14" t="s">
        <v>14</v>
      </c>
    </row>
    <row r="20" spans="1:9" ht="15.95" customHeight="1">
      <c r="A20" s="5" t="s">
        <v>21</v>
      </c>
      <c r="B20" s="14">
        <v>0.0088999999999999999</v>
      </c>
      <c r="C20" s="14">
        <v>0.0088999999999999999</v>
      </c>
      <c r="D20" s="14" t="s">
        <v>14</v>
      </c>
      <c r="E20" s="14">
        <v>0.0088999999999999999</v>
      </c>
      <c r="F20" s="14" t="s">
        <v>14</v>
      </c>
      <c r="G20" s="14" t="s">
        <v>14</v>
      </c>
      <c r="H20" s="14" t="s">
        <v>14</v>
      </c>
      <c r="I20" s="14" t="s">
        <v>14</v>
      </c>
    </row>
    <row r="21" spans="1:9" ht="15.95" customHeight="1">
      <c r="A21" s="5" t="s">
        <v>14</v>
      </c>
      <c r="B21" s="14">
        <v>0</v>
      </c>
      <c r="C21" s="14">
        <v>0</v>
      </c>
      <c r="D21" s="14">
        <v>0</v>
      </c>
      <c r="E21" s="14">
        <v>0</v>
      </c>
      <c r="F21" s="14">
        <v>0</v>
      </c>
      <c r="G21" s="14">
        <v>0</v>
      </c>
      <c r="H21" s="14">
        <v>0</v>
      </c>
      <c r="I21" s="14">
        <v>0</v>
      </c>
    </row>
    <row r="22" spans="2:11" ht="33" customHeight="1">
      <c r="B22" s="132" t="s">
        <v>22</v>
      </c>
      <c r="C22" s="132"/>
      <c r="D22" s="132"/>
      <c r="E22" s="132"/>
      <c r="F22" s="132"/>
      <c r="G22" s="132"/>
      <c r="H22" s="132"/>
      <c r="I22" s="132"/>
      <c r="J22" s="16">
        <v>0</v>
      </c>
      <c r="K22" s="16">
        <v>0</v>
      </c>
    </row>
    <row r="23" spans="2:11" ht="15.95" customHeight="1">
      <c r="B23" s="17"/>
      <c r="C23" s="16">
        <v>0</v>
      </c>
      <c r="D23" s="16">
        <v>0</v>
      </c>
      <c r="E23" s="16">
        <v>0</v>
      </c>
      <c r="F23" s="16">
        <v>0</v>
      </c>
      <c r="G23" s="16">
        <v>0</v>
      </c>
      <c r="H23" s="16">
        <v>0</v>
      </c>
      <c r="I23" s="16">
        <v>0</v>
      </c>
      <c r="J23" s="16">
        <v>0</v>
      </c>
      <c r="K23" s="5"/>
    </row>
    <row r="24" spans="2:11" ht="15.95" customHeight="1">
      <c r="B24" s="129" t="s">
        <v>23</v>
      </c>
      <c r="C24" s="130"/>
      <c r="D24" s="130"/>
      <c r="E24" s="130"/>
      <c r="F24" s="130"/>
      <c r="G24" s="130"/>
      <c r="H24" s="130"/>
      <c r="I24" s="131"/>
      <c r="K24" s="5"/>
    </row>
    <row r="25" spans="1:11" ht="48" customHeight="1">
      <c r="A25" s="13" t="s">
        <v>11</v>
      </c>
      <c r="B25" s="7" t="s">
        <v>3</v>
      </c>
      <c r="C25" s="7" t="s">
        <v>4</v>
      </c>
      <c r="D25" s="7" t="s">
        <v>5</v>
      </c>
      <c r="E25" s="7" t="s">
        <v>6</v>
      </c>
      <c r="F25" s="7" t="s">
        <v>7</v>
      </c>
      <c r="G25" s="7" t="s">
        <v>8</v>
      </c>
      <c r="H25" s="7" t="s">
        <v>404</v>
      </c>
      <c r="I25" s="7" t="s">
        <v>407</v>
      </c>
      <c r="K25" s="5"/>
    </row>
    <row r="26" spans="1:11" ht="15.95" customHeight="1">
      <c r="A26" s="5" t="s">
        <v>12</v>
      </c>
      <c r="B26" s="18">
        <v>0.96999999999999997</v>
      </c>
      <c r="C26" s="18">
        <v>0.96999999999999997</v>
      </c>
      <c r="D26" s="18">
        <v>0.96999999999999997</v>
      </c>
      <c r="E26" s="18">
        <v>0.96999999999999997</v>
      </c>
      <c r="F26" s="18">
        <v>0.96999999999999997</v>
      </c>
      <c r="G26" s="18">
        <v>0.96999999999999997</v>
      </c>
      <c r="H26" s="18">
        <v>0.96999999999999997</v>
      </c>
      <c r="I26" s="18">
        <v>0.96999999999999997</v>
      </c>
      <c r="K26" s="5"/>
    </row>
    <row r="27" spans="1:9" s="3" customFormat="1" ht="15.95" customHeight="1">
      <c r="A27" s="5" t="s">
        <v>13</v>
      </c>
      <c r="B27" s="18">
        <v>0.93000000000000005</v>
      </c>
      <c r="C27" s="18">
        <v>0.93000000000000005</v>
      </c>
      <c r="D27" s="18" t="s">
        <v>14</v>
      </c>
      <c r="E27" s="18">
        <v>0.93000000000000005</v>
      </c>
      <c r="F27" s="18" t="s">
        <v>14</v>
      </c>
      <c r="G27" s="18" t="s">
        <v>14</v>
      </c>
      <c r="H27" s="18" t="s">
        <v>14</v>
      </c>
      <c r="I27" s="18" t="s">
        <v>14</v>
      </c>
    </row>
    <row r="28" spans="1:11" ht="15.95" customHeight="1">
      <c r="A28" s="5" t="s">
        <v>15</v>
      </c>
      <c r="B28" s="18">
        <v>0.96999999999999997</v>
      </c>
      <c r="C28" s="18">
        <v>0.96999999999999997</v>
      </c>
      <c r="D28" s="18">
        <v>0.96999999999999997</v>
      </c>
      <c r="E28" s="18">
        <v>0.96999999999999997</v>
      </c>
      <c r="F28" s="18">
        <v>0.96999999999999997</v>
      </c>
      <c r="G28" s="18">
        <v>0.96999999999999997</v>
      </c>
      <c r="H28" s="18">
        <v>0.96999999999999997</v>
      </c>
      <c r="I28" s="18">
        <v>0.96999999999999997</v>
      </c>
      <c r="K28" s="5"/>
    </row>
    <row r="29" spans="1:11" ht="15.95" customHeight="1">
      <c r="A29" s="5" t="s">
        <v>16</v>
      </c>
      <c r="B29" s="18" t="s">
        <v>14</v>
      </c>
      <c r="C29" s="18" t="s">
        <v>14</v>
      </c>
      <c r="D29" s="18">
        <v>0</v>
      </c>
      <c r="E29" s="18" t="s">
        <v>14</v>
      </c>
      <c r="F29" s="18">
        <v>0</v>
      </c>
      <c r="G29" s="18">
        <v>0</v>
      </c>
      <c r="H29" s="18">
        <v>0</v>
      </c>
      <c r="I29" s="18">
        <v>0</v>
      </c>
      <c r="K29" s="5"/>
    </row>
    <row r="30" spans="1:11" ht="15.95" customHeight="1">
      <c r="A30" s="5" t="s">
        <v>17</v>
      </c>
      <c r="B30" s="19">
        <v>0.96999999999999997</v>
      </c>
      <c r="C30" s="19">
        <v>0.96999999999999997</v>
      </c>
      <c r="D30" s="19">
        <v>0.96999999999999997</v>
      </c>
      <c r="E30" s="19">
        <v>0.96999999999999997</v>
      </c>
      <c r="F30" s="19">
        <v>0.96999999999999997</v>
      </c>
      <c r="G30" s="19">
        <v>0.96999999999999997</v>
      </c>
      <c r="H30" s="19">
        <v>0.96999999999999997</v>
      </c>
      <c r="I30" s="19">
        <v>0.96999999999999997</v>
      </c>
      <c r="K30" s="5"/>
    </row>
    <row r="31" spans="1:9" s="3" customFormat="1" ht="15.95" customHeight="1">
      <c r="A31" s="5" t="s">
        <v>18</v>
      </c>
      <c r="B31" s="18">
        <v>0</v>
      </c>
      <c r="C31" s="18">
        <v>0</v>
      </c>
      <c r="D31" s="18">
        <v>0</v>
      </c>
      <c r="E31" s="18">
        <v>0</v>
      </c>
      <c r="F31" s="18">
        <v>0</v>
      </c>
      <c r="G31" s="18">
        <v>0</v>
      </c>
      <c r="H31" s="18">
        <v>0</v>
      </c>
      <c r="I31" s="18">
        <v>0</v>
      </c>
    </row>
    <row r="32" spans="1:11" ht="15.95" customHeight="1">
      <c r="A32" s="5" t="s">
        <v>19</v>
      </c>
      <c r="B32" s="20"/>
      <c r="C32" s="20"/>
      <c r="D32" s="20"/>
      <c r="E32" s="20"/>
      <c r="F32" s="20"/>
      <c r="G32" s="20"/>
      <c r="H32" s="20"/>
      <c r="I32" s="20"/>
      <c r="K32" s="5"/>
    </row>
    <row r="33" spans="1:11" ht="15.95" customHeight="1">
      <c r="A33" s="5" t="s">
        <v>20</v>
      </c>
      <c r="B33" s="19">
        <v>0</v>
      </c>
      <c r="C33" s="19">
        <v>0</v>
      </c>
      <c r="D33" s="19" t="s">
        <v>14</v>
      </c>
      <c r="E33" s="19">
        <v>0</v>
      </c>
      <c r="F33" s="18" t="s">
        <v>14</v>
      </c>
      <c r="G33" s="18" t="s">
        <v>14</v>
      </c>
      <c r="H33" s="18" t="s">
        <v>14</v>
      </c>
      <c r="I33" s="18" t="s">
        <v>14</v>
      </c>
      <c r="K33" s="5"/>
    </row>
    <row r="34" spans="1:11" ht="15.95" customHeight="1">
      <c r="A34" s="5" t="s">
        <v>21</v>
      </c>
      <c r="B34" s="18">
        <v>0.96999999999999997</v>
      </c>
      <c r="C34" s="18">
        <v>0.96999999999999997</v>
      </c>
      <c r="D34" s="19" t="s">
        <v>14</v>
      </c>
      <c r="E34" s="18">
        <v>0.96999999999999997</v>
      </c>
      <c r="F34" s="18" t="s">
        <v>14</v>
      </c>
      <c r="G34" s="18" t="s">
        <v>14</v>
      </c>
      <c r="H34" s="18" t="s">
        <v>14</v>
      </c>
      <c r="I34" s="18" t="s">
        <v>14</v>
      </c>
      <c r="K34" s="5"/>
    </row>
    <row r="35" spans="2:11" ht="15.95" customHeight="1">
      <c r="B35" s="18">
        <v>0</v>
      </c>
      <c r="C35" s="18">
        <v>0</v>
      </c>
      <c r="D35" s="18">
        <v>0</v>
      </c>
      <c r="E35" s="18">
        <v>0</v>
      </c>
      <c r="F35" s="18">
        <v>0</v>
      </c>
      <c r="G35" s="18">
        <v>0</v>
      </c>
      <c r="H35" s="18">
        <v>0</v>
      </c>
      <c r="I35" s="18">
        <v>0</v>
      </c>
      <c r="K35" s="5"/>
    </row>
    <row r="36" spans="2:11" ht="15.95" customHeight="1">
      <c r="B36" s="2" t="s">
        <v>24</v>
      </c>
      <c r="K36" s="5"/>
    </row>
    <row r="37" spans="11:20" ht="15.95" customHeight="1">
      <c r="K37" s="21"/>
      <c r="L37" s="16"/>
      <c r="M37" s="16"/>
      <c r="N37" s="16"/>
      <c r="O37" s="16"/>
      <c r="P37" s="16"/>
      <c r="Q37" s="16"/>
      <c r="R37" s="16"/>
      <c r="S37" s="16"/>
      <c r="T37" s="16"/>
    </row>
    <row r="38" spans="1:1" ht="18.75">
      <c r="A38" s="1" t="s">
        <v>25</v>
      </c>
    </row>
    <row r="39" spans="2:9" ht="15">
      <c r="B39" s="12"/>
      <c r="C39" s="8"/>
      <c r="D39" s="8"/>
      <c r="E39" s="8"/>
      <c r="F39" s="22"/>
      <c r="G39" s="22"/>
      <c r="H39" s="22"/>
      <c r="I39" s="22"/>
    </row>
    <row r="40" spans="1:9" ht="15">
      <c r="A40" s="23" t="s">
        <v>26</v>
      </c>
      <c r="C40" s="8"/>
      <c r="D40" s="8"/>
      <c r="E40" s="8"/>
      <c r="F40" s="22"/>
      <c r="G40" s="22"/>
      <c r="H40" s="22"/>
      <c r="I40" s="22"/>
    </row>
    <row r="41" spans="1:20" ht="15">
      <c r="A41" s="5" t="s">
        <v>27</v>
      </c>
      <c r="B41" s="24">
        <f>H14</f>
        <v>0.0038999999999999998</v>
      </c>
      <c r="C41" s="12" t="s">
        <v>28</v>
      </c>
      <c r="D41" s="8"/>
      <c r="E41" s="8"/>
      <c r="F41" s="22"/>
      <c r="G41" s="22"/>
      <c r="H41" s="22"/>
      <c r="I41" s="22"/>
      <c r="K41" s="5"/>
      <c r="L41" s="17"/>
      <c r="M41" s="16"/>
      <c r="N41" s="16"/>
      <c r="O41" s="16"/>
      <c r="P41" s="16"/>
      <c r="Q41" s="16"/>
      <c r="R41" s="16"/>
      <c r="S41" s="16"/>
      <c r="T41" s="16"/>
    </row>
    <row r="42" spans="1:9" ht="15">
      <c r="A42" s="5" t="s">
        <v>29</v>
      </c>
      <c r="B42" s="25">
        <f>H7</f>
        <v>0.0067607430986224692</v>
      </c>
      <c r="C42" s="12" t="s">
        <v>30</v>
      </c>
      <c r="D42" s="8"/>
      <c r="E42" s="8"/>
      <c r="F42" s="22"/>
      <c r="G42" s="22"/>
      <c r="H42" s="22"/>
      <c r="I42" s="22"/>
    </row>
    <row r="43" spans="1:9" ht="15">
      <c r="A43" s="5" t="s">
        <v>31</v>
      </c>
      <c r="B43" s="12">
        <f>H28</f>
        <v>0.96999999999999997</v>
      </c>
      <c r="C43" s="8"/>
      <c r="D43" s="8"/>
      <c r="E43" s="8"/>
      <c r="F43" s="22"/>
      <c r="G43" s="22"/>
      <c r="H43" s="22"/>
      <c r="I43" s="22"/>
    </row>
    <row r="44" spans="2:9" ht="15">
      <c r="B44" s="12"/>
      <c r="C44" s="8"/>
      <c r="D44" s="8"/>
      <c r="E44" s="8"/>
      <c r="F44" s="22"/>
      <c r="G44" s="22"/>
      <c r="H44" s="22"/>
      <c r="I44" s="22"/>
    </row>
    <row r="45" spans="1:11" ht="15">
      <c r="A45" s="125" t="s">
        <v>1</v>
      </c>
      <c r="B45" s="125"/>
      <c r="C45" s="125"/>
      <c r="D45" s="125"/>
      <c r="E45" s="125"/>
      <c r="F45" s="125"/>
      <c r="G45" s="125"/>
      <c r="H45" s="125"/>
      <c r="I45" s="125"/>
      <c r="J45" s="125"/>
      <c r="K45" s="125"/>
    </row>
    <row r="46" spans="2:9" ht="15">
      <c r="B46" s="12"/>
      <c r="C46" s="8"/>
      <c r="D46" s="8"/>
      <c r="E46" s="8"/>
      <c r="F46" s="22"/>
      <c r="G46" s="22"/>
      <c r="H46" s="22"/>
      <c r="I46" s="22"/>
    </row>
    <row r="47" spans="1:9" ht="15">
      <c r="A47" s="5" t="s">
        <v>32</v>
      </c>
      <c r="B47" s="12"/>
      <c r="C47" s="8"/>
      <c r="D47" s="8"/>
      <c r="E47" s="8"/>
      <c r="F47" s="22"/>
      <c r="G47" s="22"/>
      <c r="H47" s="22"/>
      <c r="I47" s="22"/>
    </row>
    <row r="48" spans="1:1" ht="15">
      <c r="A48" s="5" t="s">
        <v>33</v>
      </c>
    </row>
    <row r="51" spans="1:1" ht="15">
      <c r="A51" s="23" t="s">
        <v>34</v>
      </c>
    </row>
    <row r="52" spans="1:1" ht="15">
      <c r="A52" s="5" t="s">
        <v>35</v>
      </c>
    </row>
    <row r="54" spans="1:1" ht="15">
      <c r="A54" s="5" t="s">
        <v>36</v>
      </c>
    </row>
    <row r="55" spans="1:1" ht="15">
      <c r="A55" s="5" t="s">
        <v>37</v>
      </c>
    </row>
  </sheetData>
  <mergeCells count="6">
    <mergeCell ref="A45:K45"/>
    <mergeCell ref="A3:K3"/>
    <mergeCell ref="B5:I5"/>
    <mergeCell ref="B10:I10"/>
    <mergeCell ref="B22:I22"/>
    <mergeCell ref="B24:I24"/>
  </mergeCells>
  <conditionalFormatting sqref="C23:J23 L37:T37 M41:T41 J22:K22">
    <cfRule type="cellIs" priority="6" dxfId="0" operator="equal">
      <formula>0</formula>
    </cfRule>
  </conditionalFormatting>
  <conditionalFormatting sqref="B26:H31 B33:H34">
    <cfRule type="cellIs" priority="5" dxfId="0" operator="equal">
      <formula>0</formula>
    </cfRule>
  </conditionalFormatting>
  <conditionalFormatting sqref="I26:I31 I33:I34">
    <cfRule type="cellIs" priority="4" dxfId="0" operator="equal">
      <formula>0</formula>
    </cfRule>
  </conditionalFormatting>
  <conditionalFormatting sqref="B35:I35">
    <cfRule type="cellIs" priority="3" dxfId="0" operator="equal">
      <formula>0</formula>
    </cfRule>
  </conditionalFormatting>
  <conditionalFormatting sqref="B32:H32">
    <cfRule type="cellIs" priority="2" dxfId="0" operator="equal">
      <formula>0</formula>
    </cfRule>
  </conditionalFormatting>
  <conditionalFormatting sqref="I32">
    <cfRule type="cellIs" priority="1" dxfId="0" operator="equal">
      <formula>0</formula>
    </cfRule>
  </conditionalFormatting>
  <pageMargins left="0.7" right="0.7" top="0.75" bottom="0.75" header="0.3" footer="0.3"/>
  <pageSetup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EFD8F6-5DDD-4B35-BA78-E9C82CE5755F}">
  <dimension ref="A1:K119"/>
  <sheetViews>
    <sheetView workbookViewId="0" topLeftCell="A1">
      <selection pane="topLeft" activeCell="H6" sqref="H6"/>
    </sheetView>
  </sheetViews>
  <sheetFormatPr defaultColWidth="10.2842857142857" defaultRowHeight="15"/>
  <cols>
    <col min="1" max="1" width="10.7142857142857" style="5" customWidth="1"/>
    <col min="2" max="2" width="50.4285714285714" style="5" bestFit="1" customWidth="1"/>
    <col min="3" max="4" width="23.5714285714286" style="96" customWidth="1"/>
    <col min="5" max="5" width="10.7142857142857" style="29" customWidth="1"/>
    <col min="6" max="6" width="10.7142857142857" style="81" customWidth="1"/>
    <col min="7" max="7" width="10.7142857142857" style="5" customWidth="1"/>
    <col min="8" max="8" width="10.7142857142857" style="74" customWidth="1"/>
    <col min="9" max="9" width="10.7142857142857" style="5" customWidth="1"/>
    <col min="10" max="16384" width="10.2857142857143" style="5"/>
  </cols>
  <sheetData>
    <row r="1" spans="1:4" ht="18.75">
      <c r="A1" s="59" t="str">
        <f>'List of Zones'!B32</f>
        <v>Zone 20</v>
      </c>
      <c r="B1" s="60" t="str">
        <f>'List of Zones'!C32</f>
        <v>Main SLA - Roof ducting to Heat Exchanger</v>
      </c>
      <c r="C1" s="61"/>
      <c r="D1" s="61"/>
    </row>
    <row r="2" spans="1:9" ht="15.75" customHeight="1">
      <c r="A2" s="62"/>
      <c r="G2" s="33" t="s">
        <v>38</v>
      </c>
      <c r="H2" s="76"/>
      <c r="I2" s="34">
        <f>SUM(I4:I1003)</f>
        <v>13.919027897343732</v>
      </c>
    </row>
    <row r="3" spans="1:9" ht="45">
      <c r="A3" s="36" t="s">
        <v>39</v>
      </c>
      <c r="B3" s="36" t="s">
        <v>40</v>
      </c>
      <c r="C3" s="37" t="s">
        <v>41</v>
      </c>
      <c r="D3" s="37" t="s">
        <v>42</v>
      </c>
      <c r="E3" s="38" t="s">
        <v>43</v>
      </c>
      <c r="F3" s="39" t="s">
        <v>44</v>
      </c>
      <c r="G3" s="38" t="s">
        <v>45</v>
      </c>
      <c r="H3" s="38" t="s">
        <v>46</v>
      </c>
      <c r="I3" s="87" t="s">
        <v>47</v>
      </c>
    </row>
    <row r="4" spans="1:9" ht="15">
      <c r="A4" s="3">
        <v>20001</v>
      </c>
      <c r="B4" s="5" t="s">
        <v>688</v>
      </c>
      <c r="C4" s="96" t="s">
        <v>15</v>
      </c>
      <c r="D4" s="96" t="s">
        <v>404</v>
      </c>
      <c r="E4" s="84">
        <f>24*365</f>
        <v>8760</v>
      </c>
      <c r="F4" s="44">
        <f>HLOOKUP(D4,'Emission Factor Methodology'!$B$6:$I$7,2,0)</f>
        <v>0.0067607430986224692</v>
      </c>
      <c r="G4" s="43">
        <f>IFERROR(VLOOKUP(C4,'Emission Factor Methodology'!$A$11:$I$21,MATCH(D4,'Emission Factor Methodology'!$A$11:$I$11,0),0),0)</f>
        <v>0.0038999999999999998</v>
      </c>
      <c r="H4" s="44">
        <f>IFERROR((1-VLOOKUP(C4,'Emission Factor Methodology'!$A$25:$I$34,MATCH(D4,'Emission Factor Methodology'!$A$25:$I$25,0),0)),0)</f>
        <v>0.030000000000000027</v>
      </c>
      <c r="I4" s="43">
        <f>E4*F4*G4*H4</f>
        <v>0.0069292208166401468</v>
      </c>
    </row>
    <row r="5" spans="1:9" ht="15">
      <c r="A5" s="3">
        <f>A4+1</f>
        <v>20002</v>
      </c>
      <c r="B5" s="5" t="s">
        <v>597</v>
      </c>
      <c r="C5" s="96" t="s">
        <v>15</v>
      </c>
      <c r="D5" s="96" t="s">
        <v>404</v>
      </c>
      <c r="E5" s="84">
        <f t="shared" si="0" ref="E5:E42">24*365</f>
        <v>8760</v>
      </c>
      <c r="F5" s="44">
        <f>HLOOKUP(D5,'Emission Factor Methodology'!$B$6:$I$7,2,0)</f>
        <v>0.0067607430986224692</v>
      </c>
      <c r="G5" s="43">
        <f>IFERROR(VLOOKUP(C5,'Emission Factor Methodology'!$A$11:$I$21,MATCH(D5,'Emission Factor Methodology'!$A$11:$I$11,0),0),0)</f>
        <v>0.0038999999999999998</v>
      </c>
      <c r="H5" s="44">
        <f>IFERROR((1-VLOOKUP(C5,'Emission Factor Methodology'!$A$25:$I$34,MATCH(D5,'Emission Factor Methodology'!$A$25:$I$25,0),0)),0)</f>
        <v>0.030000000000000027</v>
      </c>
      <c r="I5" s="43">
        <f t="shared" si="1" ref="I5:I42">E5*F5*G5*H5</f>
        <v>0.0069292208166401468</v>
      </c>
    </row>
    <row r="6" spans="1:11" ht="15">
      <c r="A6" s="3">
        <f t="shared" si="2" ref="A6:A42">A5+1</f>
        <v>20003</v>
      </c>
      <c r="B6" s="5" t="s">
        <v>689</v>
      </c>
      <c r="C6" s="96" t="s">
        <v>19</v>
      </c>
      <c r="D6" s="96" t="s">
        <v>404</v>
      </c>
      <c r="E6" s="84">
        <f t="shared" si="0"/>
        <v>8760</v>
      </c>
      <c r="F6" s="44">
        <f>HLOOKUP(D6,'Emission Factor Methodology'!$B$6:$I$7,2,0)</f>
        <v>0.0067607430986224692</v>
      </c>
      <c r="G6" s="43">
        <f>IFERROR(VLOOKUP(C6,'Emission Factor Methodology'!$A$11:$I$21,MATCH(D6,'Emission Factor Methodology'!$A$11:$I$11,0),0),0)</f>
        <v>0.033000000000000002</v>
      </c>
      <c r="H6" s="44">
        <f>IFERROR((1-VLOOKUP(C6,'Emission Factor Methodology'!$A$25:$I$34,MATCH(D6,'Emission Factor Methodology'!$A$25:$I$25,0),0)),0)</f>
        <v>1</v>
      </c>
      <c r="I6" s="43">
        <f t="shared" si="1"/>
        <v>1.9543956149497836</v>
      </c>
      <c r="K6" s="45"/>
    </row>
    <row r="7" spans="1:9" ht="15">
      <c r="A7" s="3">
        <f t="shared" si="2"/>
        <v>20004</v>
      </c>
      <c r="B7" s="5" t="s">
        <v>597</v>
      </c>
      <c r="C7" s="96" t="s">
        <v>15</v>
      </c>
      <c r="D7" s="96" t="s">
        <v>404</v>
      </c>
      <c r="E7" s="84">
        <f t="shared" si="0"/>
        <v>8760</v>
      </c>
      <c r="F7" s="44">
        <f>HLOOKUP(D7,'Emission Factor Methodology'!$B$6:$I$7,2,0)</f>
        <v>0.0067607430986224692</v>
      </c>
      <c r="G7" s="43">
        <f>IFERROR(VLOOKUP(C7,'Emission Factor Methodology'!$A$11:$I$21,MATCH(D7,'Emission Factor Methodology'!$A$11:$I$11,0),0),0)</f>
        <v>0.0038999999999999998</v>
      </c>
      <c r="H7" s="44">
        <f>IFERROR((1-VLOOKUP(C7,'Emission Factor Methodology'!$A$25:$I$34,MATCH(D7,'Emission Factor Methodology'!$A$25:$I$25,0),0)),0)</f>
        <v>0.030000000000000027</v>
      </c>
      <c r="I7" s="43">
        <f t="shared" si="1"/>
        <v>0.0069292208166401468</v>
      </c>
    </row>
    <row r="8" spans="1:9" ht="15">
      <c r="A8" s="3">
        <f t="shared" si="2"/>
        <v>20005</v>
      </c>
      <c r="B8" s="5" t="s">
        <v>597</v>
      </c>
      <c r="C8" s="96" t="s">
        <v>15</v>
      </c>
      <c r="D8" s="96" t="s">
        <v>404</v>
      </c>
      <c r="E8" s="84">
        <f t="shared" si="0"/>
        <v>8760</v>
      </c>
      <c r="F8" s="44">
        <f>HLOOKUP(D8,'Emission Factor Methodology'!$B$6:$I$7,2,0)</f>
        <v>0.0067607430986224692</v>
      </c>
      <c r="G8" s="43">
        <f>IFERROR(VLOOKUP(C8,'Emission Factor Methodology'!$A$11:$I$21,MATCH(D8,'Emission Factor Methodology'!$A$11:$I$11,0),0),0)</f>
        <v>0.0038999999999999998</v>
      </c>
      <c r="H8" s="44">
        <f>IFERROR((1-VLOOKUP(C8,'Emission Factor Methodology'!$A$25:$I$34,MATCH(D8,'Emission Factor Methodology'!$A$25:$I$25,0),0)),0)</f>
        <v>0.030000000000000027</v>
      </c>
      <c r="I8" s="43">
        <f t="shared" si="1"/>
        <v>0.0069292208166401468</v>
      </c>
    </row>
    <row r="9" spans="1:9" ht="15">
      <c r="A9" s="3">
        <f t="shared" si="2"/>
        <v>20006</v>
      </c>
      <c r="B9" s="5" t="s">
        <v>690</v>
      </c>
      <c r="C9" s="96" t="s">
        <v>15</v>
      </c>
      <c r="D9" s="96" t="s">
        <v>404</v>
      </c>
      <c r="E9" s="84">
        <f t="shared" si="0"/>
        <v>8760</v>
      </c>
      <c r="F9" s="44">
        <f>HLOOKUP(D9,'Emission Factor Methodology'!$B$6:$I$7,2,0)</f>
        <v>0.0067607430986224692</v>
      </c>
      <c r="G9" s="43">
        <f>IFERROR(VLOOKUP(C9,'Emission Factor Methodology'!$A$11:$I$21,MATCH(D9,'Emission Factor Methodology'!$A$11:$I$11,0),0),0)</f>
        <v>0.0038999999999999998</v>
      </c>
      <c r="H9" s="44">
        <f>IFERROR((1-VLOOKUP(C9,'Emission Factor Methodology'!$A$25:$I$34,MATCH(D9,'Emission Factor Methodology'!$A$25:$I$25,0),0)),0)</f>
        <v>0.030000000000000027</v>
      </c>
      <c r="I9" s="43">
        <f t="shared" si="1"/>
        <v>0.0069292208166401468</v>
      </c>
    </row>
    <row r="10" spans="1:9" ht="15">
      <c r="A10" s="3">
        <f t="shared" si="2"/>
        <v>20007</v>
      </c>
      <c r="B10" s="5" t="s">
        <v>597</v>
      </c>
      <c r="C10" s="96" t="s">
        <v>15</v>
      </c>
      <c r="D10" s="96" t="s">
        <v>404</v>
      </c>
      <c r="E10" s="84">
        <f t="shared" si="0"/>
        <v>8760</v>
      </c>
      <c r="F10" s="44">
        <f>HLOOKUP(D10,'Emission Factor Methodology'!$B$6:$I$7,2,0)</f>
        <v>0.0067607430986224692</v>
      </c>
      <c r="G10" s="43">
        <f>IFERROR(VLOOKUP(C10,'Emission Factor Methodology'!$A$11:$I$21,MATCH(D10,'Emission Factor Methodology'!$A$11:$I$11,0),0),0)</f>
        <v>0.0038999999999999998</v>
      </c>
      <c r="H10" s="44">
        <f>IFERROR((1-VLOOKUP(C10,'Emission Factor Methodology'!$A$25:$I$34,MATCH(D10,'Emission Factor Methodology'!$A$25:$I$25,0),0)),0)</f>
        <v>0.030000000000000027</v>
      </c>
      <c r="I10" s="43">
        <f t="shared" si="1"/>
        <v>0.0069292208166401468</v>
      </c>
    </row>
    <row r="11" spans="1:9" ht="15">
      <c r="A11" s="3">
        <f t="shared" si="2"/>
        <v>20008</v>
      </c>
      <c r="B11" s="5" t="s">
        <v>691</v>
      </c>
      <c r="C11" s="96" t="s">
        <v>19</v>
      </c>
      <c r="D11" s="96" t="s">
        <v>404</v>
      </c>
      <c r="E11" s="84">
        <f t="shared" si="0"/>
        <v>8760</v>
      </c>
      <c r="F11" s="44">
        <f>HLOOKUP(D11,'Emission Factor Methodology'!$B$6:$I$7,2,0)</f>
        <v>0.0067607430986224692</v>
      </c>
      <c r="G11" s="43">
        <f>IFERROR(VLOOKUP(C11,'Emission Factor Methodology'!$A$11:$I$21,MATCH(D11,'Emission Factor Methodology'!$A$11:$I$11,0),0),0)</f>
        <v>0.033000000000000002</v>
      </c>
      <c r="H11" s="44">
        <f>IFERROR((1-VLOOKUP(C11,'Emission Factor Methodology'!$A$25:$I$34,MATCH(D11,'Emission Factor Methodology'!$A$25:$I$25,0),0)),0)</f>
        <v>1</v>
      </c>
      <c r="I11" s="43">
        <f t="shared" si="1"/>
        <v>1.9543956149497836</v>
      </c>
    </row>
    <row r="12" spans="1:9" ht="15">
      <c r="A12" s="3">
        <f t="shared" si="2"/>
        <v>20009</v>
      </c>
      <c r="B12" s="5" t="s">
        <v>692</v>
      </c>
      <c r="C12" s="69" t="s">
        <v>15</v>
      </c>
      <c r="D12" s="96" t="s">
        <v>404</v>
      </c>
      <c r="E12" s="84">
        <f t="shared" si="0"/>
        <v>8760</v>
      </c>
      <c r="F12" s="44">
        <f>HLOOKUP(D12,'Emission Factor Methodology'!$B$6:$I$7,2,0)</f>
        <v>0.0067607430986224692</v>
      </c>
      <c r="G12" s="43">
        <f>IFERROR(VLOOKUP(C12,'Emission Factor Methodology'!$A$11:$I$21,MATCH(D12,'Emission Factor Methodology'!$A$11:$I$11,0),0),0)</f>
        <v>0.0038999999999999998</v>
      </c>
      <c r="H12" s="44">
        <f>IFERROR((1-VLOOKUP(C12,'Emission Factor Methodology'!$A$25:$I$34,MATCH(D12,'Emission Factor Methodology'!$A$25:$I$25,0),0)),0)</f>
        <v>0.030000000000000027</v>
      </c>
      <c r="I12" s="43">
        <f t="shared" si="1"/>
        <v>0.0069292208166401468</v>
      </c>
    </row>
    <row r="13" spans="1:9" ht="15">
      <c r="A13" s="3">
        <f t="shared" si="2"/>
        <v>20010</v>
      </c>
      <c r="B13" s="5" t="s">
        <v>693</v>
      </c>
      <c r="C13" s="96" t="s">
        <v>15</v>
      </c>
      <c r="D13" s="96" t="s">
        <v>404</v>
      </c>
      <c r="E13" s="84">
        <f t="shared" si="0"/>
        <v>8760</v>
      </c>
      <c r="F13" s="44">
        <f>HLOOKUP(D13,'Emission Factor Methodology'!$B$6:$I$7,2,0)</f>
        <v>0.0067607430986224692</v>
      </c>
      <c r="G13" s="43">
        <f>IFERROR(VLOOKUP(C13,'Emission Factor Methodology'!$A$11:$I$21,MATCH(D13,'Emission Factor Methodology'!$A$11:$I$11,0),0),0)</f>
        <v>0.0038999999999999998</v>
      </c>
      <c r="H13" s="44">
        <f>IFERROR((1-VLOOKUP(C13,'Emission Factor Methodology'!$A$25:$I$34,MATCH(D13,'Emission Factor Methodology'!$A$25:$I$25,0),0)),0)</f>
        <v>0.030000000000000027</v>
      </c>
      <c r="I13" s="43">
        <f t="shared" si="1"/>
        <v>0.0069292208166401468</v>
      </c>
    </row>
    <row r="14" spans="1:9" ht="15">
      <c r="A14" s="3">
        <f t="shared" si="2"/>
        <v>20011</v>
      </c>
      <c r="B14" s="5" t="s">
        <v>693</v>
      </c>
      <c r="C14" s="96" t="s">
        <v>15</v>
      </c>
      <c r="D14" s="96" t="s">
        <v>404</v>
      </c>
      <c r="E14" s="84">
        <f t="shared" si="0"/>
        <v>8760</v>
      </c>
      <c r="F14" s="44">
        <f>HLOOKUP(D14,'Emission Factor Methodology'!$B$6:$I$7,2,0)</f>
        <v>0.0067607430986224692</v>
      </c>
      <c r="G14" s="43">
        <f>IFERROR(VLOOKUP(C14,'Emission Factor Methodology'!$A$11:$I$21,MATCH(D14,'Emission Factor Methodology'!$A$11:$I$11,0),0),0)</f>
        <v>0.0038999999999999998</v>
      </c>
      <c r="H14" s="44">
        <f>IFERROR((1-VLOOKUP(C14,'Emission Factor Methodology'!$A$25:$I$34,MATCH(D14,'Emission Factor Methodology'!$A$25:$I$25,0),0)),0)</f>
        <v>0.030000000000000027</v>
      </c>
      <c r="I14" s="43">
        <f t="shared" si="1"/>
        <v>0.0069292208166401468</v>
      </c>
    </row>
    <row r="15" spans="1:9" ht="15">
      <c r="A15" s="3">
        <f t="shared" si="2"/>
        <v>20012</v>
      </c>
      <c r="B15" s="5" t="s">
        <v>694</v>
      </c>
      <c r="C15" s="96" t="s">
        <v>19</v>
      </c>
      <c r="D15" s="96" t="s">
        <v>404</v>
      </c>
      <c r="E15" s="84">
        <f t="shared" si="0"/>
        <v>8760</v>
      </c>
      <c r="F15" s="44">
        <f>HLOOKUP(D15,'Emission Factor Methodology'!$B$6:$I$7,2,0)</f>
        <v>0.0067607430986224692</v>
      </c>
      <c r="G15" s="43">
        <f>IFERROR(VLOOKUP(C15,'Emission Factor Methodology'!$A$11:$I$21,MATCH(D15,'Emission Factor Methodology'!$A$11:$I$11,0),0),0)</f>
        <v>0.033000000000000002</v>
      </c>
      <c r="H15" s="44">
        <f>IFERROR((1-VLOOKUP(C15,'Emission Factor Methodology'!$A$25:$I$34,MATCH(D15,'Emission Factor Methodology'!$A$25:$I$25,0),0)),0)</f>
        <v>1</v>
      </c>
      <c r="I15" s="43">
        <f t="shared" si="1"/>
        <v>1.9543956149497836</v>
      </c>
    </row>
    <row r="16" spans="1:9" ht="15">
      <c r="A16" s="3">
        <f t="shared" si="2"/>
        <v>20013</v>
      </c>
      <c r="B16" s="5" t="s">
        <v>695</v>
      </c>
      <c r="C16" s="96" t="s">
        <v>19</v>
      </c>
      <c r="D16" s="96" t="s">
        <v>404</v>
      </c>
      <c r="E16" s="84">
        <f t="shared" si="0"/>
        <v>8760</v>
      </c>
      <c r="F16" s="44">
        <f>HLOOKUP(D16,'Emission Factor Methodology'!$B$6:$I$7,2,0)</f>
        <v>0.0067607430986224692</v>
      </c>
      <c r="G16" s="43">
        <f>IFERROR(VLOOKUP(C16,'Emission Factor Methodology'!$A$11:$I$21,MATCH(D16,'Emission Factor Methodology'!$A$11:$I$11,0),0),0)</f>
        <v>0.033000000000000002</v>
      </c>
      <c r="H16" s="44">
        <f>IFERROR((1-VLOOKUP(C16,'Emission Factor Methodology'!$A$25:$I$34,MATCH(D16,'Emission Factor Methodology'!$A$25:$I$25,0),0)),0)</f>
        <v>1</v>
      </c>
      <c r="I16" s="43">
        <f t="shared" si="1"/>
        <v>1.9543956149497836</v>
      </c>
    </row>
    <row r="17" spans="1:9" ht="15">
      <c r="A17" s="3">
        <f t="shared" si="2"/>
        <v>20014</v>
      </c>
      <c r="B17" s="5" t="s">
        <v>692</v>
      </c>
      <c r="C17" s="69" t="s">
        <v>15</v>
      </c>
      <c r="D17" s="96" t="s">
        <v>404</v>
      </c>
      <c r="E17" s="84">
        <f t="shared" si="0"/>
        <v>8760</v>
      </c>
      <c r="F17" s="44">
        <f>HLOOKUP(D17,'Emission Factor Methodology'!$B$6:$I$7,2,0)</f>
        <v>0.0067607430986224692</v>
      </c>
      <c r="G17" s="43">
        <f>IFERROR(VLOOKUP(C17,'Emission Factor Methodology'!$A$11:$I$21,MATCH(D17,'Emission Factor Methodology'!$A$11:$I$11,0),0),0)</f>
        <v>0.0038999999999999998</v>
      </c>
      <c r="H17" s="44">
        <f>IFERROR((1-VLOOKUP(C17,'Emission Factor Methodology'!$A$25:$I$34,MATCH(D17,'Emission Factor Methodology'!$A$25:$I$25,0),0)),0)</f>
        <v>0.030000000000000027</v>
      </c>
      <c r="I17" s="43">
        <f t="shared" si="1"/>
        <v>0.0069292208166401468</v>
      </c>
    </row>
    <row r="18" spans="1:9" ht="15">
      <c r="A18" s="3">
        <f t="shared" si="2"/>
        <v>20015</v>
      </c>
      <c r="B18" s="5" t="s">
        <v>693</v>
      </c>
      <c r="C18" s="96" t="s">
        <v>15</v>
      </c>
      <c r="D18" s="96" t="s">
        <v>404</v>
      </c>
      <c r="E18" s="84">
        <f t="shared" si="0"/>
        <v>8760</v>
      </c>
      <c r="F18" s="44">
        <f>HLOOKUP(D18,'Emission Factor Methodology'!$B$6:$I$7,2,0)</f>
        <v>0.0067607430986224692</v>
      </c>
      <c r="G18" s="43">
        <f>IFERROR(VLOOKUP(C18,'Emission Factor Methodology'!$A$11:$I$21,MATCH(D18,'Emission Factor Methodology'!$A$11:$I$11,0),0),0)</f>
        <v>0.0038999999999999998</v>
      </c>
      <c r="H18" s="44">
        <f>IFERROR((1-VLOOKUP(C18,'Emission Factor Methodology'!$A$25:$I$34,MATCH(D18,'Emission Factor Methodology'!$A$25:$I$25,0),0)),0)</f>
        <v>0.030000000000000027</v>
      </c>
      <c r="I18" s="43">
        <f t="shared" si="1"/>
        <v>0.0069292208166401468</v>
      </c>
    </row>
    <row r="19" spans="1:9" ht="15">
      <c r="A19" s="3">
        <f t="shared" si="2"/>
        <v>20016</v>
      </c>
      <c r="B19" s="5" t="s">
        <v>693</v>
      </c>
      <c r="C19" s="96" t="s">
        <v>15</v>
      </c>
      <c r="D19" s="96" t="s">
        <v>404</v>
      </c>
      <c r="E19" s="84">
        <f t="shared" si="0"/>
        <v>8760</v>
      </c>
      <c r="F19" s="44">
        <f>HLOOKUP(D19,'Emission Factor Methodology'!$B$6:$I$7,2,0)</f>
        <v>0.0067607430986224692</v>
      </c>
      <c r="G19" s="43">
        <f>IFERROR(VLOOKUP(C19,'Emission Factor Methodology'!$A$11:$I$21,MATCH(D19,'Emission Factor Methodology'!$A$11:$I$11,0),0),0)</f>
        <v>0.0038999999999999998</v>
      </c>
      <c r="H19" s="44">
        <f>IFERROR((1-VLOOKUP(C19,'Emission Factor Methodology'!$A$25:$I$34,MATCH(D19,'Emission Factor Methodology'!$A$25:$I$25,0),0)),0)</f>
        <v>0.030000000000000027</v>
      </c>
      <c r="I19" s="43">
        <f t="shared" si="1"/>
        <v>0.0069292208166401468</v>
      </c>
    </row>
    <row r="20" spans="1:9" ht="15">
      <c r="A20" s="3">
        <f t="shared" si="2"/>
        <v>20017</v>
      </c>
      <c r="B20" s="5" t="s">
        <v>693</v>
      </c>
      <c r="C20" s="96" t="s">
        <v>15</v>
      </c>
      <c r="D20" s="96" t="s">
        <v>404</v>
      </c>
      <c r="E20" s="84">
        <f t="shared" si="0"/>
        <v>8760</v>
      </c>
      <c r="F20" s="44">
        <f>HLOOKUP(D20,'Emission Factor Methodology'!$B$6:$I$7,2,0)</f>
        <v>0.0067607430986224692</v>
      </c>
      <c r="G20" s="43">
        <f>IFERROR(VLOOKUP(C20,'Emission Factor Methodology'!$A$11:$I$21,MATCH(D20,'Emission Factor Methodology'!$A$11:$I$11,0),0),0)</f>
        <v>0.0038999999999999998</v>
      </c>
      <c r="H20" s="44">
        <f>IFERROR((1-VLOOKUP(C20,'Emission Factor Methodology'!$A$25:$I$34,MATCH(D20,'Emission Factor Methodology'!$A$25:$I$25,0),0)),0)</f>
        <v>0.030000000000000027</v>
      </c>
      <c r="I20" s="43">
        <f t="shared" si="1"/>
        <v>0.0069292208166401468</v>
      </c>
    </row>
    <row r="21" spans="1:9" ht="15">
      <c r="A21" s="3">
        <f t="shared" si="2"/>
        <v>20018</v>
      </c>
      <c r="B21" s="5" t="s">
        <v>693</v>
      </c>
      <c r="C21" s="96" t="s">
        <v>15</v>
      </c>
      <c r="D21" s="96" t="s">
        <v>404</v>
      </c>
      <c r="E21" s="84">
        <f t="shared" si="0"/>
        <v>8760</v>
      </c>
      <c r="F21" s="44">
        <f>HLOOKUP(D21,'Emission Factor Methodology'!$B$6:$I$7,2,0)</f>
        <v>0.0067607430986224692</v>
      </c>
      <c r="G21" s="43">
        <f>IFERROR(VLOOKUP(C21,'Emission Factor Methodology'!$A$11:$I$21,MATCH(D21,'Emission Factor Methodology'!$A$11:$I$11,0),0),0)</f>
        <v>0.0038999999999999998</v>
      </c>
      <c r="H21" s="44">
        <f>IFERROR((1-VLOOKUP(C21,'Emission Factor Methodology'!$A$25:$I$34,MATCH(D21,'Emission Factor Methodology'!$A$25:$I$25,0),0)),0)</f>
        <v>0.030000000000000027</v>
      </c>
      <c r="I21" s="43">
        <f t="shared" si="1"/>
        <v>0.0069292208166401468</v>
      </c>
    </row>
    <row r="22" spans="1:9" ht="15">
      <c r="A22" s="3">
        <f t="shared" si="2"/>
        <v>20019</v>
      </c>
      <c r="B22" s="5" t="s">
        <v>693</v>
      </c>
      <c r="C22" s="96" t="s">
        <v>15</v>
      </c>
      <c r="D22" s="96" t="s">
        <v>404</v>
      </c>
      <c r="E22" s="84">
        <f t="shared" si="0"/>
        <v>8760</v>
      </c>
      <c r="F22" s="44">
        <f>HLOOKUP(D22,'Emission Factor Methodology'!$B$6:$I$7,2,0)</f>
        <v>0.0067607430986224692</v>
      </c>
      <c r="G22" s="43">
        <f>IFERROR(VLOOKUP(C22,'Emission Factor Methodology'!$A$11:$I$21,MATCH(D22,'Emission Factor Methodology'!$A$11:$I$11,0),0),0)</f>
        <v>0.0038999999999999998</v>
      </c>
      <c r="H22" s="44">
        <f>IFERROR((1-VLOOKUP(C22,'Emission Factor Methodology'!$A$25:$I$34,MATCH(D22,'Emission Factor Methodology'!$A$25:$I$25,0),0)),0)</f>
        <v>0.030000000000000027</v>
      </c>
      <c r="I22" s="43">
        <f t="shared" si="1"/>
        <v>0.0069292208166401468</v>
      </c>
    </row>
    <row r="23" spans="1:9" ht="15">
      <c r="A23" s="3">
        <f t="shared" si="2"/>
        <v>20020</v>
      </c>
      <c r="B23" s="5" t="s">
        <v>696</v>
      </c>
      <c r="C23" s="96" t="s">
        <v>12</v>
      </c>
      <c r="D23" s="96" t="s">
        <v>404</v>
      </c>
      <c r="E23" s="84">
        <f t="shared" si="0"/>
        <v>8760</v>
      </c>
      <c r="F23" s="44">
        <f>HLOOKUP(D23,'Emission Factor Methodology'!$B$6:$I$7,2,0)</f>
        <v>0.0067607430986224692</v>
      </c>
      <c r="G23" s="43">
        <f>IFERROR(VLOOKUP(C23,'Emission Factor Methodology'!$A$11:$I$21,MATCH(D23,'Emission Factor Methodology'!$A$11:$I$11,0),0),0)</f>
        <v>0.0132</v>
      </c>
      <c r="H23" s="44">
        <f>IFERROR((1-VLOOKUP(C23,'Emission Factor Methodology'!$A$25:$I$34,MATCH(D23,'Emission Factor Methodology'!$A$25:$I$25,0),0)),0)</f>
        <v>0.030000000000000027</v>
      </c>
      <c r="I23" s="43">
        <f t="shared" si="1"/>
        <v>0.023452747379397423</v>
      </c>
    </row>
    <row r="24" spans="1:9" ht="15">
      <c r="A24" s="3">
        <f t="shared" si="2"/>
        <v>20021</v>
      </c>
      <c r="B24" s="5" t="s">
        <v>697</v>
      </c>
      <c r="C24" s="96" t="s">
        <v>15</v>
      </c>
      <c r="D24" s="96" t="s">
        <v>404</v>
      </c>
      <c r="E24" s="84">
        <f t="shared" si="0"/>
        <v>8760</v>
      </c>
      <c r="F24" s="44">
        <f>HLOOKUP(D24,'Emission Factor Methodology'!$B$6:$I$7,2,0)</f>
        <v>0.0067607430986224692</v>
      </c>
      <c r="G24" s="43">
        <f>IFERROR(VLOOKUP(C24,'Emission Factor Methodology'!$A$11:$I$21,MATCH(D24,'Emission Factor Methodology'!$A$11:$I$11,0),0),0)</f>
        <v>0.0038999999999999998</v>
      </c>
      <c r="H24" s="44">
        <f>IFERROR((1-VLOOKUP(C24,'Emission Factor Methodology'!$A$25:$I$34,MATCH(D24,'Emission Factor Methodology'!$A$25:$I$25,0),0)),0)</f>
        <v>0.030000000000000027</v>
      </c>
      <c r="I24" s="43">
        <f t="shared" si="1"/>
        <v>0.0069292208166401468</v>
      </c>
    </row>
    <row r="25" spans="1:9" ht="15">
      <c r="A25" s="3">
        <f t="shared" si="2"/>
        <v>20022</v>
      </c>
      <c r="B25" s="5" t="s">
        <v>698</v>
      </c>
      <c r="C25" s="96" t="s">
        <v>15</v>
      </c>
      <c r="D25" s="96" t="s">
        <v>404</v>
      </c>
      <c r="E25" s="84">
        <f t="shared" si="0"/>
        <v>8760</v>
      </c>
      <c r="F25" s="44">
        <f>HLOOKUP(D25,'Emission Factor Methodology'!$B$6:$I$7,2,0)</f>
        <v>0.0067607430986224692</v>
      </c>
      <c r="G25" s="43">
        <f>IFERROR(VLOOKUP(C25,'Emission Factor Methodology'!$A$11:$I$21,MATCH(D25,'Emission Factor Methodology'!$A$11:$I$11,0),0),0)</f>
        <v>0.0038999999999999998</v>
      </c>
      <c r="H25" s="44">
        <f>IFERROR((1-VLOOKUP(C25,'Emission Factor Methodology'!$A$25:$I$34,MATCH(D25,'Emission Factor Methodology'!$A$25:$I$25,0),0)),0)</f>
        <v>0.030000000000000027</v>
      </c>
      <c r="I25" s="43">
        <f t="shared" si="1"/>
        <v>0.0069292208166401468</v>
      </c>
    </row>
    <row r="26" spans="1:9" ht="15">
      <c r="A26" s="3">
        <f t="shared" si="2"/>
        <v>20023</v>
      </c>
      <c r="B26" s="5" t="s">
        <v>699</v>
      </c>
      <c r="C26" s="96" t="s">
        <v>15</v>
      </c>
      <c r="D26" s="96" t="s">
        <v>404</v>
      </c>
      <c r="E26" s="84">
        <f t="shared" si="0"/>
        <v>8760</v>
      </c>
      <c r="F26" s="44">
        <f>HLOOKUP(D26,'Emission Factor Methodology'!$B$6:$I$7,2,0)</f>
        <v>0.0067607430986224692</v>
      </c>
      <c r="G26" s="43">
        <f>IFERROR(VLOOKUP(C26,'Emission Factor Methodology'!$A$11:$I$21,MATCH(D26,'Emission Factor Methodology'!$A$11:$I$11,0),0),0)</f>
        <v>0.0038999999999999998</v>
      </c>
      <c r="H26" s="44">
        <f>IFERROR((1-VLOOKUP(C26,'Emission Factor Methodology'!$A$25:$I$34,MATCH(D26,'Emission Factor Methodology'!$A$25:$I$25,0),0)),0)</f>
        <v>0.030000000000000027</v>
      </c>
      <c r="I26" s="43">
        <f t="shared" si="1"/>
        <v>0.0069292208166401468</v>
      </c>
    </row>
    <row r="27" spans="1:9" ht="15">
      <c r="A27" s="3">
        <f t="shared" si="2"/>
        <v>20024</v>
      </c>
      <c r="B27" s="5" t="s">
        <v>700</v>
      </c>
      <c r="C27" s="96" t="s">
        <v>15</v>
      </c>
      <c r="D27" s="96" t="s">
        <v>404</v>
      </c>
      <c r="E27" s="84">
        <f t="shared" si="0"/>
        <v>8760</v>
      </c>
      <c r="F27" s="44">
        <f>HLOOKUP(D27,'Emission Factor Methodology'!$B$6:$I$7,2,0)</f>
        <v>0.0067607430986224692</v>
      </c>
      <c r="G27" s="43">
        <f>IFERROR(VLOOKUP(C27,'Emission Factor Methodology'!$A$11:$I$21,MATCH(D27,'Emission Factor Methodology'!$A$11:$I$11,0),0),0)</f>
        <v>0.0038999999999999998</v>
      </c>
      <c r="H27" s="44">
        <f>IFERROR((1-VLOOKUP(C27,'Emission Factor Methodology'!$A$25:$I$34,MATCH(D27,'Emission Factor Methodology'!$A$25:$I$25,0),0)),0)</f>
        <v>0.030000000000000027</v>
      </c>
      <c r="I27" s="43">
        <f t="shared" si="1"/>
        <v>0.0069292208166401468</v>
      </c>
    </row>
    <row r="28" spans="1:9" ht="15">
      <c r="A28" s="3">
        <f t="shared" si="2"/>
        <v>20025</v>
      </c>
      <c r="B28" s="5" t="s">
        <v>692</v>
      </c>
      <c r="C28" s="96" t="s">
        <v>15</v>
      </c>
      <c r="D28" s="96" t="s">
        <v>404</v>
      </c>
      <c r="E28" s="84">
        <f t="shared" si="0"/>
        <v>8760</v>
      </c>
      <c r="F28" s="44">
        <f>HLOOKUP(D28,'Emission Factor Methodology'!$B$6:$I$7,2,0)</f>
        <v>0.0067607430986224692</v>
      </c>
      <c r="G28" s="43">
        <f>IFERROR(VLOOKUP(C28,'Emission Factor Methodology'!$A$11:$I$21,MATCH(D28,'Emission Factor Methodology'!$A$11:$I$11,0),0),0)</f>
        <v>0.0038999999999999998</v>
      </c>
      <c r="H28" s="44">
        <f>IFERROR((1-VLOOKUP(C28,'Emission Factor Methodology'!$A$25:$I$34,MATCH(D28,'Emission Factor Methodology'!$A$25:$I$25,0),0)),0)</f>
        <v>0.030000000000000027</v>
      </c>
      <c r="I28" s="43">
        <f t="shared" si="1"/>
        <v>0.0069292208166401468</v>
      </c>
    </row>
    <row r="29" spans="1:9" ht="15">
      <c r="A29" s="3">
        <f t="shared" si="2"/>
        <v>20026</v>
      </c>
      <c r="B29" s="5" t="s">
        <v>701</v>
      </c>
      <c r="C29" s="96" t="s">
        <v>15</v>
      </c>
      <c r="D29" s="96" t="s">
        <v>404</v>
      </c>
      <c r="E29" s="84">
        <f t="shared" si="0"/>
        <v>8760</v>
      </c>
      <c r="F29" s="44">
        <f>HLOOKUP(D29,'Emission Factor Methodology'!$B$6:$I$7,2,0)</f>
        <v>0.0067607430986224692</v>
      </c>
      <c r="G29" s="43">
        <f>IFERROR(VLOOKUP(C29,'Emission Factor Methodology'!$A$11:$I$21,MATCH(D29,'Emission Factor Methodology'!$A$11:$I$11,0),0),0)</f>
        <v>0.0038999999999999998</v>
      </c>
      <c r="H29" s="44">
        <f>IFERROR((1-VLOOKUP(C29,'Emission Factor Methodology'!$A$25:$I$34,MATCH(D29,'Emission Factor Methodology'!$A$25:$I$25,0),0)),0)</f>
        <v>0.030000000000000027</v>
      </c>
      <c r="I29" s="43">
        <f t="shared" si="1"/>
        <v>0.0069292208166401468</v>
      </c>
    </row>
    <row r="30" spans="1:9" ht="15">
      <c r="A30" s="3">
        <f t="shared" si="2"/>
        <v>20027</v>
      </c>
      <c r="B30" s="5" t="s">
        <v>702</v>
      </c>
      <c r="C30" s="96" t="s">
        <v>15</v>
      </c>
      <c r="D30" s="96" t="s">
        <v>404</v>
      </c>
      <c r="E30" s="84">
        <f t="shared" si="0"/>
        <v>8760</v>
      </c>
      <c r="F30" s="44">
        <f>HLOOKUP(D30,'Emission Factor Methodology'!$B$6:$I$7,2,0)</f>
        <v>0.0067607430986224692</v>
      </c>
      <c r="G30" s="43">
        <f>IFERROR(VLOOKUP(C30,'Emission Factor Methodology'!$A$11:$I$21,MATCH(D30,'Emission Factor Methodology'!$A$11:$I$11,0),0),0)</f>
        <v>0.0038999999999999998</v>
      </c>
      <c r="H30" s="44">
        <f>IFERROR((1-VLOOKUP(C30,'Emission Factor Methodology'!$A$25:$I$34,MATCH(D30,'Emission Factor Methodology'!$A$25:$I$25,0),0)),0)</f>
        <v>0.030000000000000027</v>
      </c>
      <c r="I30" s="43">
        <f t="shared" si="1"/>
        <v>0.0069292208166401468</v>
      </c>
    </row>
    <row r="31" spans="1:9" ht="15">
      <c r="A31" s="3">
        <f t="shared" si="2"/>
        <v>20028</v>
      </c>
      <c r="B31" s="5" t="s">
        <v>703</v>
      </c>
      <c r="C31" s="96" t="s">
        <v>15</v>
      </c>
      <c r="D31" s="96" t="s">
        <v>404</v>
      </c>
      <c r="E31" s="84">
        <f t="shared" si="0"/>
        <v>8760</v>
      </c>
      <c r="F31" s="44">
        <f>HLOOKUP(D31,'Emission Factor Methodology'!$B$6:$I$7,2,0)</f>
        <v>0.0067607430986224692</v>
      </c>
      <c r="G31" s="43">
        <f>IFERROR(VLOOKUP(C31,'Emission Factor Methodology'!$A$11:$I$21,MATCH(D31,'Emission Factor Methodology'!$A$11:$I$11,0),0),0)</f>
        <v>0.0038999999999999998</v>
      </c>
      <c r="H31" s="44">
        <f>IFERROR((1-VLOOKUP(C31,'Emission Factor Methodology'!$A$25:$I$34,MATCH(D31,'Emission Factor Methodology'!$A$25:$I$25,0),0)),0)</f>
        <v>0.030000000000000027</v>
      </c>
      <c r="I31" s="43">
        <f t="shared" si="1"/>
        <v>0.0069292208166401468</v>
      </c>
    </row>
    <row r="32" spans="1:9" ht="15">
      <c r="A32" s="3">
        <f t="shared" si="2"/>
        <v>20029</v>
      </c>
      <c r="B32" s="5" t="s">
        <v>704</v>
      </c>
      <c r="C32" s="96" t="s">
        <v>19</v>
      </c>
      <c r="D32" s="96" t="s">
        <v>404</v>
      </c>
      <c r="E32" s="84">
        <f t="shared" si="0"/>
        <v>8760</v>
      </c>
      <c r="F32" s="44">
        <f>HLOOKUP(D32,'Emission Factor Methodology'!$B$6:$I$7,2,0)</f>
        <v>0.0067607430986224692</v>
      </c>
      <c r="G32" s="43">
        <f>IFERROR(VLOOKUP(C32,'Emission Factor Methodology'!$A$11:$I$21,MATCH(D32,'Emission Factor Methodology'!$A$11:$I$11,0),0),0)</f>
        <v>0.033000000000000002</v>
      </c>
      <c r="H32" s="44">
        <f>IFERROR((1-VLOOKUP(C32,'Emission Factor Methodology'!$A$25:$I$34,MATCH(D32,'Emission Factor Methodology'!$A$25:$I$25,0),0)),0)</f>
        <v>1</v>
      </c>
      <c r="I32" s="43">
        <f t="shared" si="1"/>
        <v>1.9543956149497836</v>
      </c>
    </row>
    <row r="33" spans="1:9" ht="15">
      <c r="A33" s="3">
        <f t="shared" si="2"/>
        <v>20030</v>
      </c>
      <c r="B33" s="5" t="s">
        <v>704</v>
      </c>
      <c r="C33" s="96" t="s">
        <v>19</v>
      </c>
      <c r="D33" s="96" t="s">
        <v>404</v>
      </c>
      <c r="E33" s="84">
        <f t="shared" si="0"/>
        <v>8760</v>
      </c>
      <c r="F33" s="44">
        <f>HLOOKUP(D33,'Emission Factor Methodology'!$B$6:$I$7,2,0)</f>
        <v>0.0067607430986224692</v>
      </c>
      <c r="G33" s="43">
        <f>IFERROR(VLOOKUP(C33,'Emission Factor Methodology'!$A$11:$I$21,MATCH(D33,'Emission Factor Methodology'!$A$11:$I$11,0),0),0)</f>
        <v>0.033000000000000002</v>
      </c>
      <c r="H33" s="44">
        <f>IFERROR((1-VLOOKUP(C33,'Emission Factor Methodology'!$A$25:$I$34,MATCH(D33,'Emission Factor Methodology'!$A$25:$I$25,0),0)),0)</f>
        <v>1</v>
      </c>
      <c r="I33" s="43">
        <f t="shared" si="1"/>
        <v>1.9543956149497836</v>
      </c>
    </row>
    <row r="34" spans="1:9" ht="15">
      <c r="A34" s="3">
        <f t="shared" si="2"/>
        <v>20031</v>
      </c>
      <c r="B34" s="5" t="s">
        <v>704</v>
      </c>
      <c r="C34" s="96" t="s">
        <v>19</v>
      </c>
      <c r="D34" s="96" t="s">
        <v>404</v>
      </c>
      <c r="E34" s="84">
        <f t="shared" si="0"/>
        <v>8760</v>
      </c>
      <c r="F34" s="44">
        <f>HLOOKUP(D34,'Emission Factor Methodology'!$B$6:$I$7,2,0)</f>
        <v>0.0067607430986224692</v>
      </c>
      <c r="G34" s="43">
        <f>IFERROR(VLOOKUP(C34,'Emission Factor Methodology'!$A$11:$I$21,MATCH(D34,'Emission Factor Methodology'!$A$11:$I$11,0),0),0)</f>
        <v>0.033000000000000002</v>
      </c>
      <c r="H34" s="44">
        <f>IFERROR((1-VLOOKUP(C34,'Emission Factor Methodology'!$A$25:$I$34,MATCH(D34,'Emission Factor Methodology'!$A$25:$I$25,0),0)),0)</f>
        <v>1</v>
      </c>
      <c r="I34" s="43">
        <f t="shared" si="1"/>
        <v>1.9543956149497836</v>
      </c>
    </row>
    <row r="35" spans="1:9" ht="15">
      <c r="A35" s="3">
        <f t="shared" si="2"/>
        <v>20032</v>
      </c>
      <c r="B35" s="70" t="s">
        <v>705</v>
      </c>
      <c r="C35" s="96" t="s">
        <v>15</v>
      </c>
      <c r="D35" s="96" t="s">
        <v>404</v>
      </c>
      <c r="E35" s="84">
        <f t="shared" si="0"/>
        <v>8760</v>
      </c>
      <c r="F35" s="44">
        <f>HLOOKUP(D35,'Emission Factor Methodology'!$B$6:$I$7,2,0)</f>
        <v>0.0067607430986224692</v>
      </c>
      <c r="G35" s="43">
        <f>IFERROR(VLOOKUP(C35,'Emission Factor Methodology'!$A$11:$I$21,MATCH(D35,'Emission Factor Methodology'!$A$11:$I$11,0),0),0)</f>
        <v>0.0038999999999999998</v>
      </c>
      <c r="H35" s="44">
        <f>IFERROR((1-VLOOKUP(C35,'Emission Factor Methodology'!$A$25:$I$34,MATCH(D35,'Emission Factor Methodology'!$A$25:$I$25,0),0)),0)</f>
        <v>0.030000000000000027</v>
      </c>
      <c r="I35" s="43">
        <f t="shared" si="1"/>
        <v>0.0069292208166401468</v>
      </c>
    </row>
    <row r="36" spans="1:9" ht="15">
      <c r="A36" s="3">
        <f t="shared" si="2"/>
        <v>20033</v>
      </c>
      <c r="B36" t="s">
        <v>706</v>
      </c>
      <c r="C36" s="96" t="s">
        <v>15</v>
      </c>
      <c r="D36" s="96" t="s">
        <v>404</v>
      </c>
      <c r="E36" s="84">
        <f t="shared" si="0"/>
        <v>8760</v>
      </c>
      <c r="F36" s="44">
        <f>HLOOKUP(D36,'Emission Factor Methodology'!$B$6:$I$7,2,0)</f>
        <v>0.0067607430986224692</v>
      </c>
      <c r="G36" s="43">
        <f>IFERROR(VLOOKUP(C36,'Emission Factor Methodology'!$A$11:$I$21,MATCH(D36,'Emission Factor Methodology'!$A$11:$I$11,0),0),0)</f>
        <v>0.0038999999999999998</v>
      </c>
      <c r="H36" s="44">
        <f>IFERROR((1-VLOOKUP(C36,'Emission Factor Methodology'!$A$25:$I$34,MATCH(D36,'Emission Factor Methodology'!$A$25:$I$25,0),0)),0)</f>
        <v>0.030000000000000027</v>
      </c>
      <c r="I36" s="43">
        <f t="shared" si="1"/>
        <v>0.0069292208166401468</v>
      </c>
    </row>
    <row r="37" spans="1:9" ht="15">
      <c r="A37" s="3">
        <f t="shared" si="2"/>
        <v>20034</v>
      </c>
      <c r="B37" t="s">
        <v>707</v>
      </c>
      <c r="C37" s="96" t="s">
        <v>15</v>
      </c>
      <c r="D37" s="96" t="s">
        <v>404</v>
      </c>
      <c r="E37" s="84">
        <f t="shared" si="0"/>
        <v>8760</v>
      </c>
      <c r="F37" s="44">
        <f>HLOOKUP(D37,'Emission Factor Methodology'!$B$6:$I$7,2,0)</f>
        <v>0.0067607430986224692</v>
      </c>
      <c r="G37" s="43">
        <f>IFERROR(VLOOKUP(C37,'Emission Factor Methodology'!$A$11:$I$21,MATCH(D37,'Emission Factor Methodology'!$A$11:$I$11,0),0),0)</f>
        <v>0.0038999999999999998</v>
      </c>
      <c r="H37" s="44">
        <f>IFERROR((1-VLOOKUP(C37,'Emission Factor Methodology'!$A$25:$I$34,MATCH(D37,'Emission Factor Methodology'!$A$25:$I$25,0),0)),0)</f>
        <v>0.030000000000000027</v>
      </c>
      <c r="I37" s="43">
        <f t="shared" si="1"/>
        <v>0.0069292208166401468</v>
      </c>
    </row>
    <row r="38" spans="1:9" ht="15">
      <c r="A38" s="3">
        <f t="shared" si="2"/>
        <v>20035</v>
      </c>
      <c r="B38" t="s">
        <v>708</v>
      </c>
      <c r="C38" s="96" t="s">
        <v>15</v>
      </c>
      <c r="D38" s="96" t="s">
        <v>404</v>
      </c>
      <c r="E38" s="84">
        <f t="shared" si="0"/>
        <v>8760</v>
      </c>
      <c r="F38" s="44">
        <f>HLOOKUP(D38,'Emission Factor Methodology'!$B$6:$I$7,2,0)</f>
        <v>0.0067607430986224692</v>
      </c>
      <c r="G38" s="43">
        <f>IFERROR(VLOOKUP(C38,'Emission Factor Methodology'!$A$11:$I$21,MATCH(D38,'Emission Factor Methodology'!$A$11:$I$11,0),0),0)</f>
        <v>0.0038999999999999998</v>
      </c>
      <c r="H38" s="44">
        <f>IFERROR((1-VLOOKUP(C38,'Emission Factor Methodology'!$A$25:$I$34,MATCH(D38,'Emission Factor Methodology'!$A$25:$I$25,0),0)),0)</f>
        <v>0.030000000000000027</v>
      </c>
      <c r="I38" s="43">
        <f t="shared" si="1"/>
        <v>0.0069292208166401468</v>
      </c>
    </row>
    <row r="39" spans="1:9" ht="15">
      <c r="A39" s="3">
        <f t="shared" si="2"/>
        <v>20036</v>
      </c>
      <c r="B39" s="5" t="s">
        <v>597</v>
      </c>
      <c r="C39" s="96" t="s">
        <v>15</v>
      </c>
      <c r="D39" s="96" t="s">
        <v>404</v>
      </c>
      <c r="E39" s="84">
        <f t="shared" si="0"/>
        <v>8760</v>
      </c>
      <c r="F39" s="44">
        <f>HLOOKUP(D39,'Emission Factor Methodology'!$B$6:$I$7,2,0)</f>
        <v>0.0067607430986224692</v>
      </c>
      <c r="G39" s="43">
        <f>IFERROR(VLOOKUP(C39,'Emission Factor Methodology'!$A$11:$I$21,MATCH(D39,'Emission Factor Methodology'!$A$11:$I$11,0),0),0)</f>
        <v>0.0038999999999999998</v>
      </c>
      <c r="H39" s="44">
        <f>IFERROR((1-VLOOKUP(C39,'Emission Factor Methodology'!$A$25:$I$34,MATCH(D39,'Emission Factor Methodology'!$A$25:$I$25,0),0)),0)</f>
        <v>0.030000000000000027</v>
      </c>
      <c r="I39" s="43">
        <f t="shared" si="1"/>
        <v>0.0069292208166401468</v>
      </c>
    </row>
    <row r="40" spans="1:9" ht="15">
      <c r="A40" s="3">
        <f t="shared" si="2"/>
        <v>20037</v>
      </c>
      <c r="B40" s="5" t="s">
        <v>597</v>
      </c>
      <c r="C40" s="96" t="s">
        <v>15</v>
      </c>
      <c r="D40" s="96" t="s">
        <v>404</v>
      </c>
      <c r="E40" s="84">
        <f t="shared" si="0"/>
        <v>8760</v>
      </c>
      <c r="F40" s="44">
        <f>HLOOKUP(D40,'Emission Factor Methodology'!$B$6:$I$7,2,0)</f>
        <v>0.0067607430986224692</v>
      </c>
      <c r="G40" s="43">
        <f>IFERROR(VLOOKUP(C40,'Emission Factor Methodology'!$A$11:$I$21,MATCH(D40,'Emission Factor Methodology'!$A$11:$I$11,0),0),0)</f>
        <v>0.0038999999999999998</v>
      </c>
      <c r="H40" s="44">
        <f>IFERROR((1-VLOOKUP(C40,'Emission Factor Methodology'!$A$25:$I$34,MATCH(D40,'Emission Factor Methodology'!$A$25:$I$25,0),0)),0)</f>
        <v>0.030000000000000027</v>
      </c>
      <c r="I40" s="43">
        <f t="shared" si="1"/>
        <v>0.0069292208166401468</v>
      </c>
    </row>
    <row r="41" spans="1:9" ht="15">
      <c r="A41" s="3">
        <f t="shared" si="2"/>
        <v>20038</v>
      </c>
      <c r="B41" s="5" t="s">
        <v>597</v>
      </c>
      <c r="C41" s="96" t="s">
        <v>15</v>
      </c>
      <c r="D41" s="96" t="s">
        <v>404</v>
      </c>
      <c r="E41" s="84">
        <f t="shared" si="0"/>
        <v>8760</v>
      </c>
      <c r="F41" s="44">
        <f>HLOOKUP(D41,'Emission Factor Methodology'!$B$6:$I$7,2,0)</f>
        <v>0.0067607430986224692</v>
      </c>
      <c r="G41" s="43">
        <f>IFERROR(VLOOKUP(C41,'Emission Factor Methodology'!$A$11:$I$21,MATCH(D41,'Emission Factor Methodology'!$A$11:$I$11,0),0),0)</f>
        <v>0.0038999999999999998</v>
      </c>
      <c r="H41" s="44">
        <f>IFERROR((1-VLOOKUP(C41,'Emission Factor Methodology'!$A$25:$I$34,MATCH(D41,'Emission Factor Methodology'!$A$25:$I$25,0),0)),0)</f>
        <v>0.030000000000000027</v>
      </c>
      <c r="I41" s="43">
        <f t="shared" si="1"/>
        <v>0.0069292208166401468</v>
      </c>
    </row>
    <row r="42" spans="1:9" ht="15">
      <c r="A42" s="3">
        <f t="shared" si="2"/>
        <v>20039</v>
      </c>
      <c r="B42" s="5" t="s">
        <v>597</v>
      </c>
      <c r="C42" s="96" t="s">
        <v>15</v>
      </c>
      <c r="D42" s="96" t="s">
        <v>404</v>
      </c>
      <c r="E42" s="84">
        <f t="shared" si="0"/>
        <v>8760</v>
      </c>
      <c r="F42" s="44">
        <f>HLOOKUP(D42,'Emission Factor Methodology'!$B$6:$I$7,2,0)</f>
        <v>0.0067607430986224692</v>
      </c>
      <c r="G42" s="43">
        <f>IFERROR(VLOOKUP(C42,'Emission Factor Methodology'!$A$11:$I$21,MATCH(D42,'Emission Factor Methodology'!$A$11:$I$11,0),0),0)</f>
        <v>0.0038999999999999998</v>
      </c>
      <c r="H42" s="44">
        <f>IFERROR((1-VLOOKUP(C42,'Emission Factor Methodology'!$A$25:$I$34,MATCH(D42,'Emission Factor Methodology'!$A$25:$I$25,0),0)),0)</f>
        <v>0.030000000000000027</v>
      </c>
      <c r="I42" s="43">
        <f t="shared" si="1"/>
        <v>0.0069292208166401468</v>
      </c>
    </row>
    <row r="43" spans="3:3" ht="15">
      <c r="C43" s="96" t="s">
        <v>223</v>
      </c>
    </row>
    <row r="44" spans="1:3" ht="15">
      <c r="A44" s="135" t="s">
        <v>283</v>
      </c>
      <c r="B44" s="135"/>
      <c r="C44" s="135"/>
    </row>
    <row r="45" spans="3:3" ht="15">
      <c r="C45" s="96" t="s">
        <v>223</v>
      </c>
    </row>
    <row r="46" spans="3:3" ht="15">
      <c r="C46" s="96" t="s">
        <v>223</v>
      </c>
    </row>
    <row r="47" spans="3:3" ht="15">
      <c r="C47" s="96" t="s">
        <v>223</v>
      </c>
    </row>
    <row r="48" spans="3:3" ht="15">
      <c r="C48" s="96" t="s">
        <v>223</v>
      </c>
    </row>
    <row r="49" spans="3:3" ht="15">
      <c r="C49" s="96" t="s">
        <v>223</v>
      </c>
    </row>
    <row r="50" spans="3:3" ht="15">
      <c r="C50" s="96" t="s">
        <v>223</v>
      </c>
    </row>
    <row r="51" spans="3:3" ht="15">
      <c r="C51" s="96" t="s">
        <v>223</v>
      </c>
    </row>
    <row r="52" spans="3:3" ht="15">
      <c r="C52" s="96" t="s">
        <v>223</v>
      </c>
    </row>
    <row r="53" spans="3:3" ht="15">
      <c r="C53" s="96" t="s">
        <v>223</v>
      </c>
    </row>
    <row r="54" spans="3:3" ht="15">
      <c r="C54" s="96" t="s">
        <v>223</v>
      </c>
    </row>
    <row r="55" spans="3:3" ht="15">
      <c r="C55" s="96" t="s">
        <v>223</v>
      </c>
    </row>
    <row r="56" spans="3:3" ht="15">
      <c r="C56" s="96" t="s">
        <v>223</v>
      </c>
    </row>
    <row r="57" spans="3:3" ht="15">
      <c r="C57" s="96" t="s">
        <v>223</v>
      </c>
    </row>
    <row r="58" spans="3:3" ht="15">
      <c r="C58" s="96" t="s">
        <v>223</v>
      </c>
    </row>
    <row r="59" spans="3:3" ht="15">
      <c r="C59" s="96" t="s">
        <v>223</v>
      </c>
    </row>
    <row r="60" spans="3:3" ht="15">
      <c r="C60" s="96" t="s">
        <v>223</v>
      </c>
    </row>
    <row r="61" spans="3:3" ht="15">
      <c r="C61" s="96" t="s">
        <v>223</v>
      </c>
    </row>
    <row r="62" spans="3:3" ht="15">
      <c r="C62" s="96" t="s">
        <v>223</v>
      </c>
    </row>
    <row r="63" spans="3:3" ht="15">
      <c r="C63" s="96" t="s">
        <v>223</v>
      </c>
    </row>
    <row r="64" spans="3:3" ht="15">
      <c r="C64" s="96" t="s">
        <v>223</v>
      </c>
    </row>
    <row r="65" spans="3:3" ht="15">
      <c r="C65" s="96" t="s">
        <v>223</v>
      </c>
    </row>
    <row r="66" spans="3:3" ht="15">
      <c r="C66" s="96" t="s">
        <v>223</v>
      </c>
    </row>
    <row r="67" spans="3:3" ht="15">
      <c r="C67" s="96" t="s">
        <v>223</v>
      </c>
    </row>
    <row r="68" spans="3:3" ht="15">
      <c r="C68" s="96" t="s">
        <v>223</v>
      </c>
    </row>
    <row r="69" spans="3:3" ht="15">
      <c r="C69" s="96" t="s">
        <v>223</v>
      </c>
    </row>
    <row r="70" spans="3:3" ht="15">
      <c r="C70" s="96" t="s">
        <v>223</v>
      </c>
    </row>
    <row r="71" spans="3:3" ht="15">
      <c r="C71" s="96" t="s">
        <v>223</v>
      </c>
    </row>
    <row r="72" spans="3:3" ht="15">
      <c r="C72" s="96" t="s">
        <v>223</v>
      </c>
    </row>
    <row r="73" spans="3:3" ht="15">
      <c r="C73" s="96" t="s">
        <v>223</v>
      </c>
    </row>
    <row r="74" spans="3:3" ht="15">
      <c r="C74" s="96" t="s">
        <v>223</v>
      </c>
    </row>
    <row r="75" spans="3:3" ht="15">
      <c r="C75" s="96" t="s">
        <v>223</v>
      </c>
    </row>
    <row r="76" spans="3:3" ht="15">
      <c r="C76" s="96" t="s">
        <v>223</v>
      </c>
    </row>
    <row r="77" spans="3:3" ht="15">
      <c r="C77" s="96" t="s">
        <v>223</v>
      </c>
    </row>
    <row r="78" spans="3:3" ht="15">
      <c r="C78" s="96" t="s">
        <v>223</v>
      </c>
    </row>
    <row r="79" spans="3:3" ht="15">
      <c r="C79" s="96" t="s">
        <v>223</v>
      </c>
    </row>
    <row r="80" spans="3:3" ht="15">
      <c r="C80" s="96" t="s">
        <v>223</v>
      </c>
    </row>
    <row r="81" spans="3:3" ht="15">
      <c r="C81" s="96" t="s">
        <v>223</v>
      </c>
    </row>
    <row r="82" spans="3:3" ht="15">
      <c r="C82" s="96" t="s">
        <v>223</v>
      </c>
    </row>
    <row r="83" spans="3:3" ht="15">
      <c r="C83" s="96" t="s">
        <v>223</v>
      </c>
    </row>
    <row r="84" spans="3:3" ht="15">
      <c r="C84" s="96" t="s">
        <v>223</v>
      </c>
    </row>
    <row r="85" spans="3:3" ht="15">
      <c r="C85" s="96" t="s">
        <v>223</v>
      </c>
    </row>
    <row r="86" spans="3:3" ht="15">
      <c r="C86" s="96" t="s">
        <v>223</v>
      </c>
    </row>
    <row r="87" spans="3:3" ht="15">
      <c r="C87" s="96" t="s">
        <v>223</v>
      </c>
    </row>
    <row r="88" spans="3:3" ht="15">
      <c r="C88" s="96" t="s">
        <v>223</v>
      </c>
    </row>
    <row r="89" spans="3:3" ht="15">
      <c r="C89" s="96" t="s">
        <v>223</v>
      </c>
    </row>
    <row r="90" spans="3:3" ht="15">
      <c r="C90" s="96" t="s">
        <v>223</v>
      </c>
    </row>
    <row r="91" spans="3:3" ht="15">
      <c r="C91" s="96" t="s">
        <v>223</v>
      </c>
    </row>
    <row r="92" spans="3:3" ht="15">
      <c r="C92" s="96" t="s">
        <v>223</v>
      </c>
    </row>
    <row r="93" spans="3:3" ht="15">
      <c r="C93" s="96" t="s">
        <v>223</v>
      </c>
    </row>
    <row r="94" spans="3:3" ht="15">
      <c r="C94" s="96" t="s">
        <v>223</v>
      </c>
    </row>
    <row r="95" spans="3:3" ht="15">
      <c r="C95" s="96" t="s">
        <v>223</v>
      </c>
    </row>
    <row r="96" spans="3:3" ht="15">
      <c r="C96" s="96" t="s">
        <v>223</v>
      </c>
    </row>
    <row r="97" spans="3:3" ht="15">
      <c r="C97" s="96" t="s">
        <v>223</v>
      </c>
    </row>
    <row r="98" spans="3:3" ht="15">
      <c r="C98" s="96" t="s">
        <v>223</v>
      </c>
    </row>
    <row r="99" spans="3:3" ht="15">
      <c r="C99" s="96" t="s">
        <v>223</v>
      </c>
    </row>
    <row r="100" spans="3:3" ht="15">
      <c r="C100" s="96" t="s">
        <v>223</v>
      </c>
    </row>
    <row r="101" spans="3:3" ht="15">
      <c r="C101" s="96" t="s">
        <v>223</v>
      </c>
    </row>
    <row r="102" spans="3:3" ht="15">
      <c r="C102" s="96" t="s">
        <v>223</v>
      </c>
    </row>
    <row r="103" spans="3:3" ht="15">
      <c r="C103" s="96" t="s">
        <v>223</v>
      </c>
    </row>
    <row r="104" spans="3:3" ht="15">
      <c r="C104" s="96" t="s">
        <v>223</v>
      </c>
    </row>
    <row r="105" spans="3:3" ht="15">
      <c r="C105" s="96" t="s">
        <v>223</v>
      </c>
    </row>
    <row r="106" spans="3:3" ht="15">
      <c r="C106" s="96" t="s">
        <v>223</v>
      </c>
    </row>
    <row r="107" spans="3:3" ht="15">
      <c r="C107" s="96" t="s">
        <v>223</v>
      </c>
    </row>
    <row r="108" spans="3:3" ht="15">
      <c r="C108" s="96" t="s">
        <v>223</v>
      </c>
    </row>
    <row r="109" spans="3:3" ht="15">
      <c r="C109" s="96" t="s">
        <v>223</v>
      </c>
    </row>
    <row r="110" spans="3:3" ht="15">
      <c r="C110" s="96" t="s">
        <v>223</v>
      </c>
    </row>
    <row r="111" spans="3:3" ht="15">
      <c r="C111" s="96" t="s">
        <v>223</v>
      </c>
    </row>
    <row r="112" spans="3:3" ht="15">
      <c r="C112" s="96" t="s">
        <v>223</v>
      </c>
    </row>
    <row r="113" spans="3:3" ht="15">
      <c r="C113" s="96" t="s">
        <v>223</v>
      </c>
    </row>
    <row r="114" spans="3:3" ht="15">
      <c r="C114" s="96" t="s">
        <v>223</v>
      </c>
    </row>
    <row r="115" spans="3:3" ht="15">
      <c r="C115" s="96" t="s">
        <v>223</v>
      </c>
    </row>
    <row r="116" spans="3:3" ht="15">
      <c r="C116" s="96" t="s">
        <v>223</v>
      </c>
    </row>
    <row r="117" spans="3:3" ht="15">
      <c r="C117" s="96" t="s">
        <v>223</v>
      </c>
    </row>
    <row r="118" spans="3:3" ht="15">
      <c r="C118" s="96" t="s">
        <v>223</v>
      </c>
    </row>
    <row r="119" spans="3:3" ht="15">
      <c r="C119" s="96" t="s">
        <v>223</v>
      </c>
    </row>
  </sheetData>
  <autoFilter ref="A3:I119"/>
  <mergeCells count="1">
    <mergeCell ref="A44:C44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117209-E398-4F60-9998-A6781EACD9FA}">
  <dimension ref="A1:I149"/>
  <sheetViews>
    <sheetView workbookViewId="0" topLeftCell="A1">
      <selection pane="topLeft" activeCell="B2" sqref="B2"/>
    </sheetView>
  </sheetViews>
  <sheetFormatPr defaultColWidth="10.2842857142857" defaultRowHeight="15"/>
  <cols>
    <col min="1" max="1" width="11" style="55" customWidth="1"/>
    <col min="2" max="2" width="71" style="5" customWidth="1"/>
    <col min="3" max="4" width="23.5714285714286" style="2" customWidth="1"/>
    <col min="5" max="5" width="12.1428571428571" style="3" customWidth="1"/>
    <col min="6" max="6" width="12.1428571428571" style="28" customWidth="1"/>
    <col min="7" max="8" width="12.1428571428571" style="29" customWidth="1"/>
    <col min="9" max="9" width="10.7142857142857" style="5" customWidth="1"/>
    <col min="10" max="16384" width="10.2857142857143" style="5"/>
  </cols>
  <sheetData>
    <row r="1" spans="1:4" ht="18.75">
      <c r="A1" s="26" t="str">
        <f>'List of Zones'!B6</f>
        <v>Zone 1</v>
      </c>
      <c r="B1" s="1" t="str">
        <f>'List of Zones'!C6</f>
        <v>South Process Oil Tank to Air Strippers</v>
      </c>
      <c r="C1" s="27"/>
      <c r="D1" s="27"/>
    </row>
    <row r="2" spans="1:9" ht="15.75" customHeight="1">
      <c r="A2" s="30"/>
      <c r="B2" s="23"/>
      <c r="C2" s="27"/>
      <c r="D2" s="27"/>
      <c r="E2" s="31"/>
      <c r="F2" s="32"/>
      <c r="G2" s="33" t="s">
        <v>38</v>
      </c>
      <c r="H2" s="33"/>
      <c r="I2" s="34">
        <f>SUM(I4:I1005)</f>
        <v>5.311677583866075</v>
      </c>
    </row>
    <row r="3" spans="1:9" ht="39" customHeight="1">
      <c r="A3" s="35" t="s">
        <v>39</v>
      </c>
      <c r="B3" s="36" t="s">
        <v>40</v>
      </c>
      <c r="C3" s="37" t="s">
        <v>41</v>
      </c>
      <c r="D3" s="37" t="s">
        <v>405</v>
      </c>
      <c r="E3" s="38" t="s">
        <v>43</v>
      </c>
      <c r="F3" s="39" t="s">
        <v>44</v>
      </c>
      <c r="G3" s="38" t="s">
        <v>45</v>
      </c>
      <c r="H3" s="38" t="s">
        <v>46</v>
      </c>
      <c r="I3" s="38" t="s">
        <v>47</v>
      </c>
    </row>
    <row r="4" spans="1:9" ht="15">
      <c r="A4" s="40">
        <v>1001</v>
      </c>
      <c r="B4" s="5" t="s">
        <v>48</v>
      </c>
      <c r="C4" s="2" t="s">
        <v>15</v>
      </c>
      <c r="D4" s="2" t="s">
        <v>5</v>
      </c>
      <c r="E4" s="41">
        <f>24*365</f>
        <v>8760</v>
      </c>
      <c r="F4" s="42">
        <f>HLOOKUP(D4,'Emission Factor Methodology'!$B$6:$I$7,2,0)</f>
        <v>0.05597975560889859</v>
      </c>
      <c r="G4" s="43">
        <f>IFERROR(VLOOKUP(C4,'Emission Factor Methodology'!$A$11:$I$21,MATCH(D4,'Emission Factor Methodology'!$A$11:$I$11,0),0),0)</f>
        <v>0.0038999999999999998</v>
      </c>
      <c r="H4" s="44">
        <f>IFERROR((1-VLOOKUP(C4,'Emission Factor Methodology'!$A$25:$I$34,MATCH(D4,'Emission Factor Methodology'!$A$25:$I$25,0),0)),0)</f>
        <v>0.030000000000000027</v>
      </c>
      <c r="I4" s="45">
        <f>E4*F4*G4*H4</f>
        <v>0.057374771118672396</v>
      </c>
    </row>
    <row r="5" spans="1:9" ht="15">
      <c r="A5" s="40">
        <f t="shared" si="0" ref="A5:A68">A4+1</f>
        <v>1002</v>
      </c>
      <c r="B5" s="5" t="s">
        <v>49</v>
      </c>
      <c r="C5" s="2" t="s">
        <v>15</v>
      </c>
      <c r="D5" s="2" t="s">
        <v>5</v>
      </c>
      <c r="E5" s="41">
        <f t="shared" si="1" ref="E5:E68">24*365</f>
        <v>8760</v>
      </c>
      <c r="F5" s="42">
        <f>HLOOKUP(D5,'Emission Factor Methodology'!$B$6:$I$7,2,0)</f>
        <v>0.05597975560889859</v>
      </c>
      <c r="G5" s="43">
        <f>IFERROR(VLOOKUP(C5,'Emission Factor Methodology'!$A$11:$I$21,MATCH(D5,'Emission Factor Methodology'!$A$11:$I$11,0),0),0)</f>
        <v>0.0038999999999999998</v>
      </c>
      <c r="H5" s="44">
        <f>IFERROR((1-VLOOKUP(C5,'Emission Factor Methodology'!$A$25:$I$34,MATCH(D5,'Emission Factor Methodology'!$A$25:$I$25,0),0)),0)</f>
        <v>0.030000000000000027</v>
      </c>
      <c r="I5" s="45">
        <f>E5*F5*G5*H5</f>
        <v>0.057374771118672396</v>
      </c>
    </row>
    <row r="6" spans="1:9" ht="15">
      <c r="A6" s="40">
        <f t="shared" si="0"/>
        <v>1003</v>
      </c>
      <c r="B6" s="5" t="s">
        <v>50</v>
      </c>
      <c r="C6" s="2" t="s">
        <v>15</v>
      </c>
      <c r="D6" s="2" t="s">
        <v>4</v>
      </c>
      <c r="E6" s="41">
        <f t="shared" si="1"/>
        <v>8760</v>
      </c>
      <c r="F6" s="42">
        <f>HLOOKUP(D6,'Emission Factor Methodology'!$B$6:$I$7,2,0)</f>
        <v>0.02</v>
      </c>
      <c r="G6" s="43">
        <f>IFERROR(VLOOKUP(C6,'Emission Factor Methodology'!$A$11:$I$21,MATCH(D6,'Emission Factor Methodology'!$A$11:$I$11,0),0),0)</f>
        <v>0.00050000000000000001</v>
      </c>
      <c r="H6" s="44">
        <f>IFERROR((1-VLOOKUP(C6,'Emission Factor Methodology'!$A$25:$I$34,MATCH(D6,'Emission Factor Methodology'!$A$25:$I$25,0),0)),0)</f>
        <v>0.030000000000000027</v>
      </c>
      <c r="I6" s="45">
        <f t="shared" si="2" ref="I6:I69">E6*F6*G6*H6</f>
        <v>0.0026280000000000027</v>
      </c>
    </row>
    <row r="7" spans="1:9" ht="15">
      <c r="A7" s="40">
        <f t="shared" si="0"/>
        <v>1004</v>
      </c>
      <c r="B7" s="5" t="s">
        <v>51</v>
      </c>
      <c r="C7" s="2" t="s">
        <v>15</v>
      </c>
      <c r="D7" s="2" t="s">
        <v>5</v>
      </c>
      <c r="E7" s="41">
        <f t="shared" si="1"/>
        <v>8760</v>
      </c>
      <c r="F7" s="42">
        <f>HLOOKUP(D7,'Emission Factor Methodology'!$B$6:$I$7,2,0)</f>
        <v>0.05597975560889859</v>
      </c>
      <c r="G7" s="43">
        <f>IFERROR(VLOOKUP(C7,'Emission Factor Methodology'!$A$11:$I$21,MATCH(D7,'Emission Factor Methodology'!$A$11:$I$11,0),0),0)</f>
        <v>0.0038999999999999998</v>
      </c>
      <c r="H7" s="44">
        <f>IFERROR((1-VLOOKUP(C7,'Emission Factor Methodology'!$A$25:$I$34,MATCH(D7,'Emission Factor Methodology'!$A$25:$I$25,0),0)),0)</f>
        <v>0.030000000000000027</v>
      </c>
      <c r="I7" s="45">
        <f t="shared" si="2"/>
        <v>0.057374771118672396</v>
      </c>
    </row>
    <row r="8" spans="1:9" ht="15">
      <c r="A8" s="40">
        <f t="shared" si="0"/>
        <v>1005</v>
      </c>
      <c r="B8" s="5" t="s">
        <v>52</v>
      </c>
      <c r="C8" s="2" t="s">
        <v>15</v>
      </c>
      <c r="D8" s="2" t="s">
        <v>4</v>
      </c>
      <c r="E8" s="41">
        <f t="shared" si="1"/>
        <v>8760</v>
      </c>
      <c r="F8" s="42">
        <f>HLOOKUP(D8,'Emission Factor Methodology'!$B$6:$I$7,2,0)</f>
        <v>0.02</v>
      </c>
      <c r="G8" s="43">
        <f>IFERROR(VLOOKUP(C8,'Emission Factor Methodology'!$A$11:$I$21,MATCH(D8,'Emission Factor Methodology'!$A$11:$I$11,0),0),0)</f>
        <v>0.00050000000000000001</v>
      </c>
      <c r="H8" s="44">
        <f>IFERROR((1-VLOOKUP(C8,'Emission Factor Methodology'!$A$25:$I$34,MATCH(D8,'Emission Factor Methodology'!$A$25:$I$25,0),0)),0)</f>
        <v>0.030000000000000027</v>
      </c>
      <c r="I8" s="45">
        <f t="shared" si="2"/>
        <v>0.0026280000000000027</v>
      </c>
    </row>
    <row r="9" spans="1:9" ht="15">
      <c r="A9" s="40">
        <f t="shared" si="0"/>
        <v>1006</v>
      </c>
      <c r="B9" s="5" t="s">
        <v>53</v>
      </c>
      <c r="C9" s="2" t="s">
        <v>15</v>
      </c>
      <c r="D9" s="2" t="s">
        <v>4</v>
      </c>
      <c r="E9" s="41">
        <f t="shared" si="1"/>
        <v>8760</v>
      </c>
      <c r="F9" s="42">
        <f>HLOOKUP(D9,'Emission Factor Methodology'!$B$6:$I$7,2,0)</f>
        <v>0.02</v>
      </c>
      <c r="G9" s="43">
        <f>IFERROR(VLOOKUP(C9,'Emission Factor Methodology'!$A$11:$I$21,MATCH(D9,'Emission Factor Methodology'!$A$11:$I$11,0),0),0)</f>
        <v>0.00050000000000000001</v>
      </c>
      <c r="H9" s="44">
        <f>IFERROR((1-VLOOKUP(C9,'Emission Factor Methodology'!$A$25:$I$34,MATCH(D9,'Emission Factor Methodology'!$A$25:$I$25,0),0)),0)</f>
        <v>0.030000000000000027</v>
      </c>
      <c r="I9" s="45">
        <f t="shared" si="2"/>
        <v>0.0026280000000000027</v>
      </c>
    </row>
    <row r="10" spans="1:9" ht="15">
      <c r="A10" s="40">
        <f t="shared" si="0"/>
        <v>1007</v>
      </c>
      <c r="B10" s="5" t="s">
        <v>54</v>
      </c>
      <c r="C10" s="2" t="s">
        <v>15</v>
      </c>
      <c r="D10" s="2" t="s">
        <v>4</v>
      </c>
      <c r="E10" s="41">
        <f t="shared" si="1"/>
        <v>8760</v>
      </c>
      <c r="F10" s="42">
        <f>HLOOKUP(D10,'Emission Factor Methodology'!$B$6:$I$7,2,0)</f>
        <v>0.02</v>
      </c>
      <c r="G10" s="43">
        <f>IFERROR(VLOOKUP(C10,'Emission Factor Methodology'!$A$11:$I$21,MATCH(D10,'Emission Factor Methodology'!$A$11:$I$11,0),0),0)</f>
        <v>0.00050000000000000001</v>
      </c>
      <c r="H10" s="44">
        <f>IFERROR((1-VLOOKUP(C10,'Emission Factor Methodology'!$A$25:$I$34,MATCH(D10,'Emission Factor Methodology'!$A$25:$I$25,0),0)),0)</f>
        <v>0.030000000000000027</v>
      </c>
      <c r="I10" s="45">
        <f t="shared" si="2"/>
        <v>0.0026280000000000027</v>
      </c>
    </row>
    <row r="11" spans="1:9" ht="15">
      <c r="A11" s="40">
        <f t="shared" si="0"/>
        <v>1008</v>
      </c>
      <c r="B11" s="5" t="s">
        <v>55</v>
      </c>
      <c r="C11" s="2" t="s">
        <v>12</v>
      </c>
      <c r="D11" s="2" t="s">
        <v>4</v>
      </c>
      <c r="E11" s="41">
        <f t="shared" si="1"/>
        <v>8760</v>
      </c>
      <c r="F11" s="42">
        <f>HLOOKUP(D11,'Emission Factor Methodology'!$B$6:$I$7,2,0)</f>
        <v>0.02</v>
      </c>
      <c r="G11" s="43">
        <f>IFERROR(VLOOKUP(C11,'Emission Factor Methodology'!$A$11:$I$21,MATCH(D11,'Emission Factor Methodology'!$A$11:$I$11,0),0),0)</f>
        <v>0.0088999999999999999</v>
      </c>
      <c r="H11" s="44">
        <f>IFERROR((1-VLOOKUP(C11,'Emission Factor Methodology'!$A$25:$I$34,MATCH(D11,'Emission Factor Methodology'!$A$25:$I$25,0),0)),0)</f>
        <v>0.030000000000000027</v>
      </c>
      <c r="I11" s="45">
        <f t="shared" si="2"/>
        <v>0.046778400000000046</v>
      </c>
    </row>
    <row r="12" spans="1:9" ht="15">
      <c r="A12" s="40">
        <f t="shared" si="0"/>
        <v>1009</v>
      </c>
      <c r="B12" s="5" t="s">
        <v>55</v>
      </c>
      <c r="C12" s="2" t="s">
        <v>12</v>
      </c>
      <c r="D12" s="2" t="s">
        <v>4</v>
      </c>
      <c r="E12" s="41">
        <f t="shared" si="1"/>
        <v>8760</v>
      </c>
      <c r="F12" s="42">
        <f>HLOOKUP(D12,'Emission Factor Methodology'!$B$6:$I$7,2,0)</f>
        <v>0.02</v>
      </c>
      <c r="G12" s="43">
        <f>IFERROR(VLOOKUP(C12,'Emission Factor Methodology'!$A$11:$I$21,MATCH(D12,'Emission Factor Methodology'!$A$11:$I$11,0),0),0)</f>
        <v>0.0088999999999999999</v>
      </c>
      <c r="H12" s="44">
        <f>IFERROR((1-VLOOKUP(C12,'Emission Factor Methodology'!$A$25:$I$34,MATCH(D12,'Emission Factor Methodology'!$A$25:$I$25,0),0)),0)</f>
        <v>0.030000000000000027</v>
      </c>
      <c r="I12" s="45">
        <f t="shared" si="2"/>
        <v>0.046778400000000046</v>
      </c>
    </row>
    <row r="13" spans="1:9" ht="15">
      <c r="A13" s="40">
        <f t="shared" si="0"/>
        <v>1010</v>
      </c>
      <c r="B13" s="5" t="s">
        <v>55</v>
      </c>
      <c r="C13" s="2" t="s">
        <v>12</v>
      </c>
      <c r="D13" s="2" t="s">
        <v>4</v>
      </c>
      <c r="E13" s="41">
        <f t="shared" si="1"/>
        <v>8760</v>
      </c>
      <c r="F13" s="42">
        <f>HLOOKUP(D13,'Emission Factor Methodology'!$B$6:$I$7,2,0)</f>
        <v>0.02</v>
      </c>
      <c r="G13" s="43">
        <f>IFERROR(VLOOKUP(C13,'Emission Factor Methodology'!$A$11:$I$21,MATCH(D13,'Emission Factor Methodology'!$A$11:$I$11,0),0),0)</f>
        <v>0.0088999999999999999</v>
      </c>
      <c r="H13" s="44">
        <f>IFERROR((1-VLOOKUP(C13,'Emission Factor Methodology'!$A$25:$I$34,MATCH(D13,'Emission Factor Methodology'!$A$25:$I$25,0),0)),0)</f>
        <v>0.030000000000000027</v>
      </c>
      <c r="I13" s="45">
        <f t="shared" si="2"/>
        <v>0.046778400000000046</v>
      </c>
    </row>
    <row r="14" spans="1:9" ht="15">
      <c r="A14" s="40">
        <f t="shared" si="0"/>
        <v>1011</v>
      </c>
      <c r="B14" s="5" t="s">
        <v>56</v>
      </c>
      <c r="C14" s="2" t="s">
        <v>12</v>
      </c>
      <c r="D14" s="2" t="s">
        <v>4</v>
      </c>
      <c r="E14" s="41">
        <f t="shared" si="1"/>
        <v>8760</v>
      </c>
      <c r="F14" s="42">
        <f>HLOOKUP(D14,'Emission Factor Methodology'!$B$6:$I$7,2,0)</f>
        <v>0.02</v>
      </c>
      <c r="G14" s="43">
        <f>IFERROR(VLOOKUP(C14,'Emission Factor Methodology'!$A$11:$I$21,MATCH(D14,'Emission Factor Methodology'!$A$11:$I$11,0),0),0)</f>
        <v>0.0088999999999999999</v>
      </c>
      <c r="H14" s="44">
        <f>IFERROR((1-VLOOKUP(C14,'Emission Factor Methodology'!$A$25:$I$34,MATCH(D14,'Emission Factor Methodology'!$A$25:$I$25,0),0)),0)</f>
        <v>0.030000000000000027</v>
      </c>
      <c r="I14" s="45">
        <f t="shared" si="2"/>
        <v>0.046778400000000046</v>
      </c>
    </row>
    <row r="15" spans="1:9" ht="15">
      <c r="A15" s="40">
        <f t="shared" si="0"/>
        <v>1012</v>
      </c>
      <c r="B15" s="5" t="s">
        <v>57</v>
      </c>
      <c r="C15" s="2" t="s">
        <v>15</v>
      </c>
      <c r="D15" s="2" t="s">
        <v>4</v>
      </c>
      <c r="E15" s="41">
        <f t="shared" si="1"/>
        <v>8760</v>
      </c>
      <c r="F15" s="42">
        <f>HLOOKUP(D15,'Emission Factor Methodology'!$B$6:$I$7,2,0)</f>
        <v>0.02</v>
      </c>
      <c r="G15" s="43">
        <f>IFERROR(VLOOKUP(C15,'Emission Factor Methodology'!$A$11:$I$21,MATCH(D15,'Emission Factor Methodology'!$A$11:$I$11,0),0),0)</f>
        <v>0.00050000000000000001</v>
      </c>
      <c r="H15" s="44">
        <f>IFERROR((1-VLOOKUP(C15,'Emission Factor Methodology'!$A$25:$I$34,MATCH(D15,'Emission Factor Methodology'!$A$25:$I$25,0),0)),0)</f>
        <v>0.030000000000000027</v>
      </c>
      <c r="I15" s="45">
        <f t="shared" si="2"/>
        <v>0.0026280000000000027</v>
      </c>
    </row>
    <row r="16" spans="1:9" ht="15">
      <c r="A16" s="40">
        <f t="shared" si="0"/>
        <v>1013</v>
      </c>
      <c r="B16" s="5" t="s">
        <v>57</v>
      </c>
      <c r="C16" s="2" t="s">
        <v>15</v>
      </c>
      <c r="D16" s="2" t="s">
        <v>4</v>
      </c>
      <c r="E16" s="41">
        <f t="shared" si="1"/>
        <v>8760</v>
      </c>
      <c r="F16" s="42">
        <f>HLOOKUP(D16,'Emission Factor Methodology'!$B$6:$I$7,2,0)</f>
        <v>0.02</v>
      </c>
      <c r="G16" s="43">
        <f>IFERROR(VLOOKUP(C16,'Emission Factor Methodology'!$A$11:$I$21,MATCH(D16,'Emission Factor Methodology'!$A$11:$I$11,0),0),0)</f>
        <v>0.00050000000000000001</v>
      </c>
      <c r="H16" s="44">
        <f>IFERROR((1-VLOOKUP(C16,'Emission Factor Methodology'!$A$25:$I$34,MATCH(D16,'Emission Factor Methodology'!$A$25:$I$25,0),0)),0)</f>
        <v>0.030000000000000027</v>
      </c>
      <c r="I16" s="45">
        <f t="shared" si="2"/>
        <v>0.0026280000000000027</v>
      </c>
    </row>
    <row r="17" spans="1:9" ht="15">
      <c r="A17" s="40">
        <f t="shared" si="0"/>
        <v>1014</v>
      </c>
      <c r="B17" s="5" t="s">
        <v>57</v>
      </c>
      <c r="C17" s="2" t="s">
        <v>15</v>
      </c>
      <c r="D17" s="2" t="s">
        <v>4</v>
      </c>
      <c r="E17" s="41">
        <f t="shared" si="1"/>
        <v>8760</v>
      </c>
      <c r="F17" s="42">
        <f>HLOOKUP(D17,'Emission Factor Methodology'!$B$6:$I$7,2,0)</f>
        <v>0.02</v>
      </c>
      <c r="G17" s="43">
        <f>IFERROR(VLOOKUP(C17,'Emission Factor Methodology'!$A$11:$I$21,MATCH(D17,'Emission Factor Methodology'!$A$11:$I$11,0),0),0)</f>
        <v>0.00050000000000000001</v>
      </c>
      <c r="H17" s="44">
        <f>IFERROR((1-VLOOKUP(C17,'Emission Factor Methodology'!$A$25:$I$34,MATCH(D17,'Emission Factor Methodology'!$A$25:$I$25,0),0)),0)</f>
        <v>0.030000000000000027</v>
      </c>
      <c r="I17" s="45">
        <f t="shared" si="2"/>
        <v>0.0026280000000000027</v>
      </c>
    </row>
    <row r="18" spans="1:9" ht="15">
      <c r="A18" s="40">
        <f t="shared" si="0"/>
        <v>1015</v>
      </c>
      <c r="B18" s="5" t="s">
        <v>58</v>
      </c>
      <c r="C18" s="2" t="s">
        <v>15</v>
      </c>
      <c r="D18" s="2" t="s">
        <v>4</v>
      </c>
      <c r="E18" s="41">
        <f t="shared" si="1"/>
        <v>8760</v>
      </c>
      <c r="F18" s="42">
        <f>HLOOKUP(D18,'Emission Factor Methodology'!$B$6:$I$7,2,0)</f>
        <v>0.02</v>
      </c>
      <c r="G18" s="43">
        <f>IFERROR(VLOOKUP(C18,'Emission Factor Methodology'!$A$11:$I$21,MATCH(D18,'Emission Factor Methodology'!$A$11:$I$11,0),0),0)</f>
        <v>0.00050000000000000001</v>
      </c>
      <c r="H18" s="44">
        <f>IFERROR((1-VLOOKUP(C18,'Emission Factor Methodology'!$A$25:$I$34,MATCH(D18,'Emission Factor Methodology'!$A$25:$I$25,0),0)),0)</f>
        <v>0.030000000000000027</v>
      </c>
      <c r="I18" s="45">
        <f t="shared" si="2"/>
        <v>0.0026280000000000027</v>
      </c>
    </row>
    <row r="19" spans="1:9" ht="15">
      <c r="A19" s="40">
        <f t="shared" si="0"/>
        <v>1016</v>
      </c>
      <c r="B19" s="5" t="s">
        <v>57</v>
      </c>
      <c r="C19" s="2" t="s">
        <v>15</v>
      </c>
      <c r="D19" s="2" t="s">
        <v>4</v>
      </c>
      <c r="E19" s="41">
        <f t="shared" si="1"/>
        <v>8760</v>
      </c>
      <c r="F19" s="42">
        <f>HLOOKUP(D19,'Emission Factor Methodology'!$B$6:$I$7,2,0)</f>
        <v>0.02</v>
      </c>
      <c r="G19" s="43">
        <f>IFERROR(VLOOKUP(C19,'Emission Factor Methodology'!$A$11:$I$21,MATCH(D19,'Emission Factor Methodology'!$A$11:$I$11,0),0),0)</f>
        <v>0.00050000000000000001</v>
      </c>
      <c r="H19" s="44">
        <f>IFERROR((1-VLOOKUP(C19,'Emission Factor Methodology'!$A$25:$I$34,MATCH(D19,'Emission Factor Methodology'!$A$25:$I$25,0),0)),0)</f>
        <v>0.030000000000000027</v>
      </c>
      <c r="I19" s="45">
        <f t="shared" si="2"/>
        <v>0.0026280000000000027</v>
      </c>
    </row>
    <row r="20" spans="1:9" ht="15">
      <c r="A20" s="40">
        <f t="shared" si="0"/>
        <v>1017</v>
      </c>
      <c r="B20" s="5" t="s">
        <v>57</v>
      </c>
      <c r="C20" s="2" t="s">
        <v>15</v>
      </c>
      <c r="D20" s="2" t="s">
        <v>4</v>
      </c>
      <c r="E20" s="41">
        <f t="shared" si="1"/>
        <v>8760</v>
      </c>
      <c r="F20" s="42">
        <f>HLOOKUP(D20,'Emission Factor Methodology'!$B$6:$I$7,2,0)</f>
        <v>0.02</v>
      </c>
      <c r="G20" s="43">
        <f>IFERROR(VLOOKUP(C20,'Emission Factor Methodology'!$A$11:$I$21,MATCH(D20,'Emission Factor Methodology'!$A$11:$I$11,0),0),0)</f>
        <v>0.00050000000000000001</v>
      </c>
      <c r="H20" s="44">
        <f>IFERROR((1-VLOOKUP(C20,'Emission Factor Methodology'!$A$25:$I$34,MATCH(D20,'Emission Factor Methodology'!$A$25:$I$25,0),0)),0)</f>
        <v>0.030000000000000027</v>
      </c>
      <c r="I20" s="45">
        <f t="shared" si="2"/>
        <v>0.0026280000000000027</v>
      </c>
    </row>
    <row r="21" spans="1:9" ht="15">
      <c r="A21" s="40">
        <f t="shared" si="0"/>
        <v>1018</v>
      </c>
      <c r="B21" s="5" t="s">
        <v>57</v>
      </c>
      <c r="C21" s="2" t="s">
        <v>15</v>
      </c>
      <c r="D21" s="2" t="s">
        <v>4</v>
      </c>
      <c r="E21" s="41">
        <f t="shared" si="1"/>
        <v>8760</v>
      </c>
      <c r="F21" s="42">
        <f>HLOOKUP(D21,'Emission Factor Methodology'!$B$6:$I$7,2,0)</f>
        <v>0.02</v>
      </c>
      <c r="G21" s="43">
        <f>IFERROR(VLOOKUP(C21,'Emission Factor Methodology'!$A$11:$I$21,MATCH(D21,'Emission Factor Methodology'!$A$11:$I$11,0),0),0)</f>
        <v>0.00050000000000000001</v>
      </c>
      <c r="H21" s="44">
        <f>IFERROR((1-VLOOKUP(C21,'Emission Factor Methodology'!$A$25:$I$34,MATCH(D21,'Emission Factor Methodology'!$A$25:$I$25,0),0)),0)</f>
        <v>0.030000000000000027</v>
      </c>
      <c r="I21" s="45">
        <f t="shared" si="2"/>
        <v>0.0026280000000000027</v>
      </c>
    </row>
    <row r="22" spans="1:9" ht="15">
      <c r="A22" s="40">
        <f t="shared" si="0"/>
        <v>1019</v>
      </c>
      <c r="B22" s="5" t="s">
        <v>59</v>
      </c>
      <c r="C22" s="2" t="s">
        <v>15</v>
      </c>
      <c r="D22" s="2" t="s">
        <v>4</v>
      </c>
      <c r="E22" s="41">
        <f t="shared" si="1"/>
        <v>8760</v>
      </c>
      <c r="F22" s="42">
        <f>HLOOKUP(D22,'Emission Factor Methodology'!$B$6:$I$7,2,0)</f>
        <v>0.02</v>
      </c>
      <c r="G22" s="43">
        <f>IFERROR(VLOOKUP(C22,'Emission Factor Methodology'!$A$11:$I$21,MATCH(D22,'Emission Factor Methodology'!$A$11:$I$11,0),0),0)</f>
        <v>0.00050000000000000001</v>
      </c>
      <c r="H22" s="44">
        <f>IFERROR((1-VLOOKUP(C22,'Emission Factor Methodology'!$A$25:$I$34,MATCH(D22,'Emission Factor Methodology'!$A$25:$I$25,0),0)),0)</f>
        <v>0.030000000000000027</v>
      </c>
      <c r="I22" s="45">
        <f t="shared" si="2"/>
        <v>0.0026280000000000027</v>
      </c>
    </row>
    <row r="23" spans="1:9" ht="15">
      <c r="A23" s="40">
        <f t="shared" si="0"/>
        <v>1020</v>
      </c>
      <c r="B23" s="5" t="s">
        <v>60</v>
      </c>
      <c r="C23" s="2" t="s">
        <v>12</v>
      </c>
      <c r="D23" s="2" t="s">
        <v>4</v>
      </c>
      <c r="E23" s="41">
        <f t="shared" si="1"/>
        <v>8760</v>
      </c>
      <c r="F23" s="42">
        <f>HLOOKUP(D23,'Emission Factor Methodology'!$B$6:$I$7,2,0)</f>
        <v>0.02</v>
      </c>
      <c r="G23" s="43">
        <f>IFERROR(VLOOKUP(C23,'Emission Factor Methodology'!$A$11:$I$21,MATCH(D23,'Emission Factor Methodology'!$A$11:$I$11,0),0),0)</f>
        <v>0.0088999999999999999</v>
      </c>
      <c r="H23" s="44">
        <f>IFERROR((1-VLOOKUP(C23,'Emission Factor Methodology'!$A$25:$I$34,MATCH(D23,'Emission Factor Methodology'!$A$25:$I$25,0),0)),0)</f>
        <v>0.030000000000000027</v>
      </c>
      <c r="I23" s="45">
        <f t="shared" si="2"/>
        <v>0.046778400000000046</v>
      </c>
    </row>
    <row r="24" spans="1:9" ht="15">
      <c r="A24" s="40">
        <f t="shared" si="0"/>
        <v>1021</v>
      </c>
      <c r="B24" s="5" t="s">
        <v>59</v>
      </c>
      <c r="C24" s="2" t="s">
        <v>15</v>
      </c>
      <c r="D24" s="2" t="s">
        <v>4</v>
      </c>
      <c r="E24" s="41">
        <f t="shared" si="1"/>
        <v>8760</v>
      </c>
      <c r="F24" s="42">
        <f>HLOOKUP(D24,'Emission Factor Methodology'!$B$6:$I$7,2,0)</f>
        <v>0.02</v>
      </c>
      <c r="G24" s="43">
        <f>IFERROR(VLOOKUP(C24,'Emission Factor Methodology'!$A$11:$I$21,MATCH(D24,'Emission Factor Methodology'!$A$11:$I$11,0),0),0)</f>
        <v>0.00050000000000000001</v>
      </c>
      <c r="H24" s="44">
        <f>IFERROR((1-VLOOKUP(C24,'Emission Factor Methodology'!$A$25:$I$34,MATCH(D24,'Emission Factor Methodology'!$A$25:$I$25,0),0)),0)</f>
        <v>0.030000000000000027</v>
      </c>
      <c r="I24" s="45">
        <f t="shared" si="2"/>
        <v>0.0026280000000000027</v>
      </c>
    </row>
    <row r="25" spans="1:9" ht="15">
      <c r="A25" s="40">
        <f t="shared" si="0"/>
        <v>1022</v>
      </c>
      <c r="B25" s="5" t="s">
        <v>61</v>
      </c>
      <c r="C25" s="2" t="s">
        <v>12</v>
      </c>
      <c r="D25" s="2" t="s">
        <v>4</v>
      </c>
      <c r="E25" s="41">
        <f t="shared" si="1"/>
        <v>8760</v>
      </c>
      <c r="F25" s="42">
        <f>HLOOKUP(D25,'Emission Factor Methodology'!$B$6:$I$7,2,0)</f>
        <v>0.02</v>
      </c>
      <c r="G25" s="43">
        <f>IFERROR(VLOOKUP(C25,'Emission Factor Methodology'!$A$11:$I$21,MATCH(D25,'Emission Factor Methodology'!$A$11:$I$11,0),0),0)</f>
        <v>0.0088999999999999999</v>
      </c>
      <c r="H25" s="44">
        <f>IFERROR((1-VLOOKUP(C25,'Emission Factor Methodology'!$A$25:$I$34,MATCH(D25,'Emission Factor Methodology'!$A$25:$I$25,0),0)),0)</f>
        <v>0.030000000000000027</v>
      </c>
      <c r="I25" s="45">
        <f t="shared" si="2"/>
        <v>0.046778400000000046</v>
      </c>
    </row>
    <row r="26" spans="1:9" ht="15">
      <c r="A26" s="40">
        <f t="shared" si="0"/>
        <v>1023</v>
      </c>
      <c r="B26" s="5" t="s">
        <v>59</v>
      </c>
      <c r="C26" s="2" t="s">
        <v>15</v>
      </c>
      <c r="D26" s="2" t="s">
        <v>4</v>
      </c>
      <c r="E26" s="41">
        <f t="shared" si="1"/>
        <v>8760</v>
      </c>
      <c r="F26" s="42">
        <f>HLOOKUP(D26,'Emission Factor Methodology'!$B$6:$I$7,2,0)</f>
        <v>0.02</v>
      </c>
      <c r="G26" s="43">
        <f>IFERROR(VLOOKUP(C26,'Emission Factor Methodology'!$A$11:$I$21,MATCH(D26,'Emission Factor Methodology'!$A$11:$I$11,0),0),0)</f>
        <v>0.00050000000000000001</v>
      </c>
      <c r="H26" s="44">
        <f>IFERROR((1-VLOOKUP(C26,'Emission Factor Methodology'!$A$25:$I$34,MATCH(D26,'Emission Factor Methodology'!$A$25:$I$25,0),0)),0)</f>
        <v>0.030000000000000027</v>
      </c>
      <c r="I26" s="45">
        <f t="shared" si="2"/>
        <v>0.0026280000000000027</v>
      </c>
    </row>
    <row r="27" spans="1:9" ht="15">
      <c r="A27" s="40">
        <f t="shared" si="0"/>
        <v>1024</v>
      </c>
      <c r="B27" s="5" t="s">
        <v>57</v>
      </c>
      <c r="C27" s="2" t="s">
        <v>15</v>
      </c>
      <c r="D27" s="2" t="s">
        <v>4</v>
      </c>
      <c r="E27" s="41">
        <f t="shared" si="1"/>
        <v>8760</v>
      </c>
      <c r="F27" s="42">
        <f>HLOOKUP(D27,'Emission Factor Methodology'!$B$6:$I$7,2,0)</f>
        <v>0.02</v>
      </c>
      <c r="G27" s="43">
        <f>IFERROR(VLOOKUP(C27,'Emission Factor Methodology'!$A$11:$I$21,MATCH(D27,'Emission Factor Methodology'!$A$11:$I$11,0),0),0)</f>
        <v>0.00050000000000000001</v>
      </c>
      <c r="H27" s="44">
        <f>IFERROR((1-VLOOKUP(C27,'Emission Factor Methodology'!$A$25:$I$34,MATCH(D27,'Emission Factor Methodology'!$A$25:$I$25,0),0)),0)</f>
        <v>0.030000000000000027</v>
      </c>
      <c r="I27" s="45">
        <f t="shared" si="2"/>
        <v>0.0026280000000000027</v>
      </c>
    </row>
    <row r="28" spans="1:9" ht="15">
      <c r="A28" s="40">
        <f t="shared" si="0"/>
        <v>1025</v>
      </c>
      <c r="B28" s="5" t="s">
        <v>62</v>
      </c>
      <c r="C28" s="2" t="s">
        <v>15</v>
      </c>
      <c r="D28" s="2" t="s">
        <v>4</v>
      </c>
      <c r="E28" s="41">
        <f t="shared" si="1"/>
        <v>8760</v>
      </c>
      <c r="F28" s="42">
        <f>HLOOKUP(D28,'Emission Factor Methodology'!$B$6:$I$7,2,0)</f>
        <v>0.02</v>
      </c>
      <c r="G28" s="43">
        <f>IFERROR(VLOOKUP(C28,'Emission Factor Methodology'!$A$11:$I$21,MATCH(D28,'Emission Factor Methodology'!$A$11:$I$11,0),0),0)</f>
        <v>0.00050000000000000001</v>
      </c>
      <c r="H28" s="44">
        <f>IFERROR((1-VLOOKUP(C28,'Emission Factor Methodology'!$A$25:$I$34,MATCH(D28,'Emission Factor Methodology'!$A$25:$I$25,0),0)),0)</f>
        <v>0.030000000000000027</v>
      </c>
      <c r="I28" s="45">
        <f t="shared" si="2"/>
        <v>0.0026280000000000027</v>
      </c>
    </row>
    <row r="29" spans="1:9" ht="15">
      <c r="A29" s="40">
        <f t="shared" si="0"/>
        <v>1026</v>
      </c>
      <c r="B29" s="5" t="s">
        <v>63</v>
      </c>
      <c r="C29" s="2" t="s">
        <v>15</v>
      </c>
      <c r="D29" s="2" t="s">
        <v>4</v>
      </c>
      <c r="E29" s="41">
        <f t="shared" si="1"/>
        <v>8760</v>
      </c>
      <c r="F29" s="42">
        <f>HLOOKUP(D29,'Emission Factor Methodology'!$B$6:$I$7,2,0)</f>
        <v>0.02</v>
      </c>
      <c r="G29" s="43">
        <f>IFERROR(VLOOKUP(C29,'Emission Factor Methodology'!$A$11:$I$21,MATCH(D29,'Emission Factor Methodology'!$A$11:$I$11,0),0),0)</f>
        <v>0.00050000000000000001</v>
      </c>
      <c r="H29" s="44">
        <f>IFERROR((1-VLOOKUP(C29,'Emission Factor Methodology'!$A$25:$I$34,MATCH(D29,'Emission Factor Methodology'!$A$25:$I$25,0),0)),0)</f>
        <v>0.030000000000000027</v>
      </c>
      <c r="I29" s="45">
        <f t="shared" si="2"/>
        <v>0.0026280000000000027</v>
      </c>
    </row>
    <row r="30" spans="1:9" ht="15">
      <c r="A30" s="40">
        <f t="shared" si="0"/>
        <v>1027</v>
      </c>
      <c r="B30" s="46" t="s">
        <v>64</v>
      </c>
      <c r="C30" s="47" t="s">
        <v>14</v>
      </c>
      <c r="D30" s="2" t="s">
        <v>4</v>
      </c>
      <c r="E30" s="41">
        <f t="shared" si="1"/>
        <v>8760</v>
      </c>
      <c r="F30" s="42">
        <f>HLOOKUP(D30,'Emission Factor Methodology'!$B$6:$I$7,2,0)</f>
        <v>0.02</v>
      </c>
      <c r="G30" s="43">
        <f>IFERROR(VLOOKUP(C30,'Emission Factor Methodology'!$A$11:$I$21,MATCH(D30,'Emission Factor Methodology'!$A$11:$I$11,0),0),0)</f>
        <v>0</v>
      </c>
      <c r="H30" s="44">
        <f>IFERROR((1-VLOOKUP(C30,'Emission Factor Methodology'!$A$25:$I$34,MATCH(D30,'Emission Factor Methodology'!$A$25:$I$25,0),0)),0)</f>
        <v>0</v>
      </c>
      <c r="I30" s="45">
        <f t="shared" si="2"/>
        <v>0</v>
      </c>
    </row>
    <row r="31" spans="1:9" ht="15">
      <c r="A31" s="40">
        <f t="shared" si="0"/>
        <v>1028</v>
      </c>
      <c r="B31" s="5" t="s">
        <v>62</v>
      </c>
      <c r="C31" s="2" t="s">
        <v>15</v>
      </c>
      <c r="D31" s="2" t="s">
        <v>4</v>
      </c>
      <c r="E31" s="41">
        <f t="shared" si="1"/>
        <v>8760</v>
      </c>
      <c r="F31" s="42">
        <f>HLOOKUP(D31,'Emission Factor Methodology'!$B$6:$I$7,2,0)</f>
        <v>0.02</v>
      </c>
      <c r="G31" s="43">
        <f>IFERROR(VLOOKUP(C31,'Emission Factor Methodology'!$A$11:$I$21,MATCH(D31,'Emission Factor Methodology'!$A$11:$I$11,0),0),0)</f>
        <v>0.00050000000000000001</v>
      </c>
      <c r="H31" s="44">
        <f>IFERROR((1-VLOOKUP(C31,'Emission Factor Methodology'!$A$25:$I$34,MATCH(D31,'Emission Factor Methodology'!$A$25:$I$25,0),0)),0)</f>
        <v>0.030000000000000027</v>
      </c>
      <c r="I31" s="45">
        <f t="shared" si="2"/>
        <v>0.0026280000000000027</v>
      </c>
    </row>
    <row r="32" spans="1:9" ht="15">
      <c r="A32" s="40">
        <f t="shared" si="0"/>
        <v>1029</v>
      </c>
      <c r="B32" s="5" t="s">
        <v>65</v>
      </c>
      <c r="C32" s="2" t="s">
        <v>15</v>
      </c>
      <c r="D32" s="2" t="s">
        <v>4</v>
      </c>
      <c r="E32" s="41">
        <f t="shared" si="1"/>
        <v>8760</v>
      </c>
      <c r="F32" s="42">
        <f>HLOOKUP(D32,'Emission Factor Methodology'!$B$6:$I$7,2,0)</f>
        <v>0.02</v>
      </c>
      <c r="G32" s="43">
        <f>IFERROR(VLOOKUP(C32,'Emission Factor Methodology'!$A$11:$I$21,MATCH(D32,'Emission Factor Methodology'!$A$11:$I$11,0),0),0)</f>
        <v>0.00050000000000000001</v>
      </c>
      <c r="H32" s="44">
        <f>IFERROR((1-VLOOKUP(C32,'Emission Factor Methodology'!$A$25:$I$34,MATCH(D32,'Emission Factor Methodology'!$A$25:$I$25,0),0)),0)</f>
        <v>0.030000000000000027</v>
      </c>
      <c r="I32" s="45">
        <f t="shared" si="2"/>
        <v>0.0026280000000000027</v>
      </c>
    </row>
    <row r="33" spans="1:9" ht="15">
      <c r="A33" s="40">
        <f t="shared" si="0"/>
        <v>1030</v>
      </c>
      <c r="B33" s="5" t="s">
        <v>62</v>
      </c>
      <c r="C33" s="2" t="s">
        <v>15</v>
      </c>
      <c r="D33" s="2" t="s">
        <v>4</v>
      </c>
      <c r="E33" s="41">
        <f t="shared" si="1"/>
        <v>8760</v>
      </c>
      <c r="F33" s="42">
        <f>HLOOKUP(D33,'Emission Factor Methodology'!$B$6:$I$7,2,0)</f>
        <v>0.02</v>
      </c>
      <c r="G33" s="43">
        <f>IFERROR(VLOOKUP(C33,'Emission Factor Methodology'!$A$11:$I$21,MATCH(D33,'Emission Factor Methodology'!$A$11:$I$11,0),0),0)</f>
        <v>0.00050000000000000001</v>
      </c>
      <c r="H33" s="44">
        <f>IFERROR((1-VLOOKUP(C33,'Emission Factor Methodology'!$A$25:$I$34,MATCH(D33,'Emission Factor Methodology'!$A$25:$I$25,0),0)),0)</f>
        <v>0.030000000000000027</v>
      </c>
      <c r="I33" s="45">
        <f t="shared" si="2"/>
        <v>0.0026280000000000027</v>
      </c>
    </row>
    <row r="34" spans="1:9" ht="15">
      <c r="A34" s="40">
        <f t="shared" si="0"/>
        <v>1031</v>
      </c>
      <c r="B34" s="5" t="s">
        <v>57</v>
      </c>
      <c r="C34" s="2" t="s">
        <v>15</v>
      </c>
      <c r="D34" s="2" t="s">
        <v>4</v>
      </c>
      <c r="E34" s="41">
        <f t="shared" si="1"/>
        <v>8760</v>
      </c>
      <c r="F34" s="42">
        <f>HLOOKUP(D34,'Emission Factor Methodology'!$B$6:$I$7,2,0)</f>
        <v>0.02</v>
      </c>
      <c r="G34" s="43">
        <f>IFERROR(VLOOKUP(C34,'Emission Factor Methodology'!$A$11:$I$21,MATCH(D34,'Emission Factor Methodology'!$A$11:$I$11,0),0),0)</f>
        <v>0.00050000000000000001</v>
      </c>
      <c r="H34" s="44">
        <f>IFERROR((1-VLOOKUP(C34,'Emission Factor Methodology'!$A$25:$I$34,MATCH(D34,'Emission Factor Methodology'!$A$25:$I$25,0),0)),0)</f>
        <v>0.030000000000000027</v>
      </c>
      <c r="I34" s="45">
        <f t="shared" si="2"/>
        <v>0.0026280000000000027</v>
      </c>
    </row>
    <row r="35" spans="1:9" ht="15">
      <c r="A35" s="40">
        <f t="shared" si="0"/>
        <v>1032</v>
      </c>
      <c r="B35" s="5" t="s">
        <v>63</v>
      </c>
      <c r="C35" s="2" t="s">
        <v>15</v>
      </c>
      <c r="D35" s="2" t="s">
        <v>4</v>
      </c>
      <c r="E35" s="41">
        <f t="shared" si="1"/>
        <v>8760</v>
      </c>
      <c r="F35" s="42">
        <f>HLOOKUP(D35,'Emission Factor Methodology'!$B$6:$I$7,2,0)</f>
        <v>0.02</v>
      </c>
      <c r="G35" s="43">
        <f>IFERROR(VLOOKUP(C35,'Emission Factor Methodology'!$A$11:$I$21,MATCH(D35,'Emission Factor Methodology'!$A$11:$I$11,0),0),0)</f>
        <v>0.00050000000000000001</v>
      </c>
      <c r="H35" s="44">
        <f>IFERROR((1-VLOOKUP(C35,'Emission Factor Methodology'!$A$25:$I$34,MATCH(D35,'Emission Factor Methodology'!$A$25:$I$25,0),0)),0)</f>
        <v>0.030000000000000027</v>
      </c>
      <c r="I35" s="45">
        <f t="shared" si="2"/>
        <v>0.0026280000000000027</v>
      </c>
    </row>
    <row r="36" spans="1:9" ht="15">
      <c r="A36" s="40">
        <f t="shared" si="0"/>
        <v>1033</v>
      </c>
      <c r="B36" s="5" t="s">
        <v>63</v>
      </c>
      <c r="C36" s="2" t="s">
        <v>15</v>
      </c>
      <c r="D36" s="2" t="s">
        <v>4</v>
      </c>
      <c r="E36" s="41">
        <f t="shared" si="1"/>
        <v>8760</v>
      </c>
      <c r="F36" s="42">
        <f>HLOOKUP(D36,'Emission Factor Methodology'!$B$6:$I$7,2,0)</f>
        <v>0.02</v>
      </c>
      <c r="G36" s="43">
        <f>IFERROR(VLOOKUP(C36,'Emission Factor Methodology'!$A$11:$I$21,MATCH(D36,'Emission Factor Methodology'!$A$11:$I$11,0),0),0)</f>
        <v>0.00050000000000000001</v>
      </c>
      <c r="H36" s="44">
        <f>IFERROR((1-VLOOKUP(C36,'Emission Factor Methodology'!$A$25:$I$34,MATCH(D36,'Emission Factor Methodology'!$A$25:$I$25,0),0)),0)</f>
        <v>0.030000000000000027</v>
      </c>
      <c r="I36" s="45">
        <f t="shared" si="2"/>
        <v>0.0026280000000000027</v>
      </c>
    </row>
    <row r="37" spans="1:9" ht="15">
      <c r="A37" s="40">
        <f t="shared" si="0"/>
        <v>1034</v>
      </c>
      <c r="B37" s="46" t="s">
        <v>64</v>
      </c>
      <c r="C37" s="47" t="s">
        <v>14</v>
      </c>
      <c r="D37" s="2" t="s">
        <v>4</v>
      </c>
      <c r="E37" s="41">
        <f t="shared" si="1"/>
        <v>8760</v>
      </c>
      <c r="F37" s="42">
        <f>HLOOKUP(D37,'Emission Factor Methodology'!$B$6:$I$7,2,0)</f>
        <v>0.02</v>
      </c>
      <c r="G37" s="43">
        <f>IFERROR(VLOOKUP(C37,'Emission Factor Methodology'!$A$11:$I$21,MATCH(D37,'Emission Factor Methodology'!$A$11:$I$11,0),0),0)</f>
        <v>0</v>
      </c>
      <c r="H37" s="44">
        <f>IFERROR((1-VLOOKUP(C37,'Emission Factor Methodology'!$A$25:$I$34,MATCH(D37,'Emission Factor Methodology'!$A$25:$I$25,0),0)),0)</f>
        <v>0</v>
      </c>
      <c r="I37" s="45">
        <f t="shared" si="2"/>
        <v>0</v>
      </c>
    </row>
    <row r="38" spans="1:9" ht="15">
      <c r="A38" s="40">
        <f t="shared" si="0"/>
        <v>1035</v>
      </c>
      <c r="B38" s="5" t="s">
        <v>66</v>
      </c>
      <c r="C38" s="2" t="s">
        <v>12</v>
      </c>
      <c r="D38" s="2" t="s">
        <v>4</v>
      </c>
      <c r="E38" s="41">
        <f t="shared" si="1"/>
        <v>8760</v>
      </c>
      <c r="F38" s="42">
        <f>HLOOKUP(D38,'Emission Factor Methodology'!$B$6:$I$7,2,0)</f>
        <v>0.02</v>
      </c>
      <c r="G38" s="43">
        <f>IFERROR(VLOOKUP(C38,'Emission Factor Methodology'!$A$11:$I$21,MATCH(D38,'Emission Factor Methodology'!$A$11:$I$11,0),0),0)</f>
        <v>0.0088999999999999999</v>
      </c>
      <c r="H38" s="44">
        <f>IFERROR((1-VLOOKUP(C38,'Emission Factor Methodology'!$A$25:$I$34,MATCH(D38,'Emission Factor Methodology'!$A$25:$I$25,0),0)),0)</f>
        <v>0.030000000000000027</v>
      </c>
      <c r="I38" s="45">
        <f t="shared" si="2"/>
        <v>0.046778400000000046</v>
      </c>
    </row>
    <row r="39" spans="1:9" ht="15">
      <c r="A39" s="40">
        <f t="shared" si="0"/>
        <v>1036</v>
      </c>
      <c r="B39" s="5" t="s">
        <v>66</v>
      </c>
      <c r="C39" s="2" t="s">
        <v>12</v>
      </c>
      <c r="D39" s="2" t="s">
        <v>4</v>
      </c>
      <c r="E39" s="41">
        <f t="shared" si="1"/>
        <v>8760</v>
      </c>
      <c r="F39" s="42">
        <f>HLOOKUP(D39,'Emission Factor Methodology'!$B$6:$I$7,2,0)</f>
        <v>0.02</v>
      </c>
      <c r="G39" s="43">
        <f>IFERROR(VLOOKUP(C39,'Emission Factor Methodology'!$A$11:$I$21,MATCH(D39,'Emission Factor Methodology'!$A$11:$I$11,0),0),0)</f>
        <v>0.0088999999999999999</v>
      </c>
      <c r="H39" s="44">
        <f>IFERROR((1-VLOOKUP(C39,'Emission Factor Methodology'!$A$25:$I$34,MATCH(D39,'Emission Factor Methodology'!$A$25:$I$25,0),0)),0)</f>
        <v>0.030000000000000027</v>
      </c>
      <c r="I39" s="45">
        <f t="shared" si="2"/>
        <v>0.046778400000000046</v>
      </c>
    </row>
    <row r="40" spans="1:9" ht="15">
      <c r="A40" s="40">
        <f t="shared" si="0"/>
        <v>1037</v>
      </c>
      <c r="B40" s="5" t="s">
        <v>61</v>
      </c>
      <c r="C40" s="2" t="s">
        <v>12</v>
      </c>
      <c r="D40" s="2" t="s">
        <v>4</v>
      </c>
      <c r="E40" s="41">
        <f t="shared" si="1"/>
        <v>8760</v>
      </c>
      <c r="F40" s="42">
        <f>HLOOKUP(D40,'Emission Factor Methodology'!$B$6:$I$7,2,0)</f>
        <v>0.02</v>
      </c>
      <c r="G40" s="43">
        <f>IFERROR(VLOOKUP(C40,'Emission Factor Methodology'!$A$11:$I$21,MATCH(D40,'Emission Factor Methodology'!$A$11:$I$11,0),0),0)</f>
        <v>0.0088999999999999999</v>
      </c>
      <c r="H40" s="44">
        <f>IFERROR((1-VLOOKUP(C40,'Emission Factor Methodology'!$A$25:$I$34,MATCH(D40,'Emission Factor Methodology'!$A$25:$I$25,0),0)),0)</f>
        <v>0.030000000000000027</v>
      </c>
      <c r="I40" s="45">
        <f t="shared" si="2"/>
        <v>0.046778400000000046</v>
      </c>
    </row>
    <row r="41" spans="1:9" ht="15">
      <c r="A41" s="40">
        <f t="shared" si="0"/>
        <v>1038</v>
      </c>
      <c r="B41" s="5" t="s">
        <v>63</v>
      </c>
      <c r="C41" s="2" t="s">
        <v>15</v>
      </c>
      <c r="D41" s="2" t="s">
        <v>4</v>
      </c>
      <c r="E41" s="41">
        <f t="shared" si="1"/>
        <v>8760</v>
      </c>
      <c r="F41" s="42">
        <f>HLOOKUP(D41,'Emission Factor Methodology'!$B$6:$I$7,2,0)</f>
        <v>0.02</v>
      </c>
      <c r="G41" s="43">
        <f>IFERROR(VLOOKUP(C41,'Emission Factor Methodology'!$A$11:$I$21,MATCH(D41,'Emission Factor Methodology'!$A$11:$I$11,0),0),0)</f>
        <v>0.00050000000000000001</v>
      </c>
      <c r="H41" s="44">
        <f>IFERROR((1-VLOOKUP(C41,'Emission Factor Methodology'!$A$25:$I$34,MATCH(D41,'Emission Factor Methodology'!$A$25:$I$25,0),0)),0)</f>
        <v>0.030000000000000027</v>
      </c>
      <c r="I41" s="45">
        <f t="shared" si="2"/>
        <v>0.0026280000000000027</v>
      </c>
    </row>
    <row r="42" spans="1:9" ht="15">
      <c r="A42" s="40">
        <f t="shared" si="0"/>
        <v>1039</v>
      </c>
      <c r="B42" s="5" t="s">
        <v>60</v>
      </c>
      <c r="C42" s="2" t="s">
        <v>12</v>
      </c>
      <c r="D42" s="2" t="s">
        <v>4</v>
      </c>
      <c r="E42" s="41">
        <f t="shared" si="1"/>
        <v>8760</v>
      </c>
      <c r="F42" s="42">
        <f>HLOOKUP(D42,'Emission Factor Methodology'!$B$6:$I$7,2,0)</f>
        <v>0.02</v>
      </c>
      <c r="G42" s="43">
        <f>IFERROR(VLOOKUP(C42,'Emission Factor Methodology'!$A$11:$I$21,MATCH(D42,'Emission Factor Methodology'!$A$11:$I$11,0),0),0)</f>
        <v>0.0088999999999999999</v>
      </c>
      <c r="H42" s="44">
        <f>IFERROR((1-VLOOKUP(C42,'Emission Factor Methodology'!$A$25:$I$34,MATCH(D42,'Emission Factor Methodology'!$A$25:$I$25,0),0)),0)</f>
        <v>0.030000000000000027</v>
      </c>
      <c r="I42" s="45">
        <f t="shared" si="2"/>
        <v>0.046778400000000046</v>
      </c>
    </row>
    <row r="43" spans="1:9" ht="15">
      <c r="A43" s="40">
        <f t="shared" si="0"/>
        <v>1040</v>
      </c>
      <c r="B43" s="5" t="s">
        <v>62</v>
      </c>
      <c r="C43" s="2" t="s">
        <v>15</v>
      </c>
      <c r="D43" s="2" t="s">
        <v>4</v>
      </c>
      <c r="E43" s="41">
        <f t="shared" si="1"/>
        <v>8760</v>
      </c>
      <c r="F43" s="42">
        <f>HLOOKUP(D43,'Emission Factor Methodology'!$B$6:$I$7,2,0)</f>
        <v>0.02</v>
      </c>
      <c r="G43" s="43">
        <f>IFERROR(VLOOKUP(C43,'Emission Factor Methodology'!$A$11:$I$21,MATCH(D43,'Emission Factor Methodology'!$A$11:$I$11,0),0),0)</f>
        <v>0.00050000000000000001</v>
      </c>
      <c r="H43" s="44">
        <f>IFERROR((1-VLOOKUP(C43,'Emission Factor Methodology'!$A$25:$I$34,MATCH(D43,'Emission Factor Methodology'!$A$25:$I$25,0),0)),0)</f>
        <v>0.030000000000000027</v>
      </c>
      <c r="I43" s="45">
        <f t="shared" si="2"/>
        <v>0.0026280000000000027</v>
      </c>
    </row>
    <row r="44" spans="1:9" ht="15">
      <c r="A44" s="40">
        <f t="shared" si="0"/>
        <v>1041</v>
      </c>
      <c r="B44" s="5" t="s">
        <v>63</v>
      </c>
      <c r="C44" s="2" t="s">
        <v>15</v>
      </c>
      <c r="D44" s="2" t="s">
        <v>4</v>
      </c>
      <c r="E44" s="41">
        <f t="shared" si="1"/>
        <v>8760</v>
      </c>
      <c r="F44" s="42">
        <f>HLOOKUP(D44,'Emission Factor Methodology'!$B$6:$I$7,2,0)</f>
        <v>0.02</v>
      </c>
      <c r="G44" s="43">
        <f>IFERROR(VLOOKUP(C44,'Emission Factor Methodology'!$A$11:$I$21,MATCH(D44,'Emission Factor Methodology'!$A$11:$I$11,0),0),0)</f>
        <v>0.00050000000000000001</v>
      </c>
      <c r="H44" s="44">
        <f>IFERROR((1-VLOOKUP(C44,'Emission Factor Methodology'!$A$25:$I$34,MATCH(D44,'Emission Factor Methodology'!$A$25:$I$25,0),0)),0)</f>
        <v>0.030000000000000027</v>
      </c>
      <c r="I44" s="45">
        <f t="shared" si="2"/>
        <v>0.0026280000000000027</v>
      </c>
    </row>
    <row r="45" spans="1:9" ht="15">
      <c r="A45" s="40">
        <f t="shared" si="0"/>
        <v>1042</v>
      </c>
      <c r="B45" s="5" t="s">
        <v>60</v>
      </c>
      <c r="C45" s="2" t="s">
        <v>12</v>
      </c>
      <c r="D45" s="2" t="s">
        <v>4</v>
      </c>
      <c r="E45" s="41">
        <f t="shared" si="1"/>
        <v>8760</v>
      </c>
      <c r="F45" s="42">
        <f>HLOOKUP(D45,'Emission Factor Methodology'!$B$6:$I$7,2,0)</f>
        <v>0.02</v>
      </c>
      <c r="G45" s="43">
        <f>IFERROR(VLOOKUP(C45,'Emission Factor Methodology'!$A$11:$I$21,MATCH(D45,'Emission Factor Methodology'!$A$11:$I$11,0),0),0)</f>
        <v>0.0088999999999999999</v>
      </c>
      <c r="H45" s="44">
        <f>IFERROR((1-VLOOKUP(C45,'Emission Factor Methodology'!$A$25:$I$34,MATCH(D45,'Emission Factor Methodology'!$A$25:$I$25,0),0)),0)</f>
        <v>0.030000000000000027</v>
      </c>
      <c r="I45" s="45">
        <f t="shared" si="2"/>
        <v>0.046778400000000046</v>
      </c>
    </row>
    <row r="46" spans="1:9" ht="15">
      <c r="A46" s="40">
        <f t="shared" si="0"/>
        <v>1043</v>
      </c>
      <c r="B46" s="5" t="s">
        <v>67</v>
      </c>
      <c r="C46" s="2" t="s">
        <v>15</v>
      </c>
      <c r="D46" s="2" t="s">
        <v>4</v>
      </c>
      <c r="E46" s="41">
        <f t="shared" si="1"/>
        <v>8760</v>
      </c>
      <c r="F46" s="42">
        <f>HLOOKUP(D46,'Emission Factor Methodology'!$B$6:$I$7,2,0)</f>
        <v>0.02</v>
      </c>
      <c r="G46" s="43">
        <f>IFERROR(VLOOKUP(C46,'Emission Factor Methodology'!$A$11:$I$21,MATCH(D46,'Emission Factor Methodology'!$A$11:$I$11,0),0),0)</f>
        <v>0.00050000000000000001</v>
      </c>
      <c r="H46" s="44">
        <f>IFERROR((1-VLOOKUP(C46,'Emission Factor Methodology'!$A$25:$I$34,MATCH(D46,'Emission Factor Methodology'!$A$25:$I$25,0),0)),0)</f>
        <v>0.030000000000000027</v>
      </c>
      <c r="I46" s="45">
        <f t="shared" si="2"/>
        <v>0.0026280000000000027</v>
      </c>
    </row>
    <row r="47" spans="1:9" ht="15">
      <c r="A47" s="40">
        <f t="shared" si="0"/>
        <v>1044</v>
      </c>
      <c r="B47" s="5" t="s">
        <v>68</v>
      </c>
      <c r="C47" s="2" t="s">
        <v>15</v>
      </c>
      <c r="D47" s="2" t="s">
        <v>4</v>
      </c>
      <c r="E47" s="41">
        <f t="shared" si="1"/>
        <v>8760</v>
      </c>
      <c r="F47" s="42">
        <f>HLOOKUP(D47,'Emission Factor Methodology'!$B$6:$I$7,2,0)</f>
        <v>0.02</v>
      </c>
      <c r="G47" s="43">
        <f>IFERROR(VLOOKUP(C47,'Emission Factor Methodology'!$A$11:$I$21,MATCH(D47,'Emission Factor Methodology'!$A$11:$I$11,0),0),0)</f>
        <v>0.00050000000000000001</v>
      </c>
      <c r="H47" s="44">
        <f>IFERROR((1-VLOOKUP(C47,'Emission Factor Methodology'!$A$25:$I$34,MATCH(D47,'Emission Factor Methodology'!$A$25:$I$25,0),0)),0)</f>
        <v>0.030000000000000027</v>
      </c>
      <c r="I47" s="45">
        <f t="shared" si="2"/>
        <v>0.0026280000000000027</v>
      </c>
    </row>
    <row r="48" spans="1:9" ht="15">
      <c r="A48" s="40">
        <f t="shared" si="0"/>
        <v>1045</v>
      </c>
      <c r="B48" s="5" t="s">
        <v>69</v>
      </c>
      <c r="C48" s="2" t="s">
        <v>15</v>
      </c>
      <c r="D48" s="2" t="s">
        <v>4</v>
      </c>
      <c r="E48" s="41">
        <f t="shared" si="1"/>
        <v>8760</v>
      </c>
      <c r="F48" s="42">
        <f>HLOOKUP(D48,'Emission Factor Methodology'!$B$6:$I$7,2,0)</f>
        <v>0.02</v>
      </c>
      <c r="G48" s="43">
        <f>IFERROR(VLOOKUP(C48,'Emission Factor Methodology'!$A$11:$I$21,MATCH(D48,'Emission Factor Methodology'!$A$11:$I$11,0),0),0)</f>
        <v>0.00050000000000000001</v>
      </c>
      <c r="H48" s="44">
        <f>IFERROR((1-VLOOKUP(C48,'Emission Factor Methodology'!$A$25:$I$34,MATCH(D48,'Emission Factor Methodology'!$A$25:$I$25,0),0)),0)</f>
        <v>0.030000000000000027</v>
      </c>
      <c r="I48" s="45">
        <f t="shared" si="2"/>
        <v>0.0026280000000000027</v>
      </c>
    </row>
    <row r="49" spans="1:9" ht="15">
      <c r="A49" s="40">
        <f t="shared" si="0"/>
        <v>1046</v>
      </c>
      <c r="B49" s="5" t="s">
        <v>70</v>
      </c>
      <c r="C49" s="2" t="s">
        <v>15</v>
      </c>
      <c r="D49" s="2" t="s">
        <v>4</v>
      </c>
      <c r="E49" s="41">
        <f t="shared" si="1"/>
        <v>8760</v>
      </c>
      <c r="F49" s="42">
        <f>HLOOKUP(D49,'Emission Factor Methodology'!$B$6:$I$7,2,0)</f>
        <v>0.02</v>
      </c>
      <c r="G49" s="43">
        <f>IFERROR(VLOOKUP(C49,'Emission Factor Methodology'!$A$11:$I$21,MATCH(D49,'Emission Factor Methodology'!$A$11:$I$11,0),0),0)</f>
        <v>0.00050000000000000001</v>
      </c>
      <c r="H49" s="44">
        <f>IFERROR((1-VLOOKUP(C49,'Emission Factor Methodology'!$A$25:$I$34,MATCH(D49,'Emission Factor Methodology'!$A$25:$I$25,0),0)),0)</f>
        <v>0.030000000000000027</v>
      </c>
      <c r="I49" s="45">
        <f t="shared" si="2"/>
        <v>0.0026280000000000027</v>
      </c>
    </row>
    <row r="50" spans="1:9" ht="15">
      <c r="A50" s="40">
        <f t="shared" si="0"/>
        <v>1047</v>
      </c>
      <c r="B50" s="5" t="s">
        <v>71</v>
      </c>
      <c r="C50" s="2" t="s">
        <v>15</v>
      </c>
      <c r="D50" s="2" t="s">
        <v>4</v>
      </c>
      <c r="E50" s="41">
        <f t="shared" si="1"/>
        <v>8760</v>
      </c>
      <c r="F50" s="42">
        <f>HLOOKUP(D50,'Emission Factor Methodology'!$B$6:$I$7,2,0)</f>
        <v>0.02</v>
      </c>
      <c r="G50" s="43">
        <f>IFERROR(VLOOKUP(C50,'Emission Factor Methodology'!$A$11:$I$21,MATCH(D50,'Emission Factor Methodology'!$A$11:$I$11,0),0),0)</f>
        <v>0.00050000000000000001</v>
      </c>
      <c r="H50" s="44">
        <f>IFERROR((1-VLOOKUP(C50,'Emission Factor Methodology'!$A$25:$I$34,MATCH(D50,'Emission Factor Methodology'!$A$25:$I$25,0),0)),0)</f>
        <v>0.030000000000000027</v>
      </c>
      <c r="I50" s="45">
        <f t="shared" si="2"/>
        <v>0.0026280000000000027</v>
      </c>
    </row>
    <row r="51" spans="1:9" ht="15">
      <c r="A51" s="40">
        <f t="shared" si="0"/>
        <v>1048</v>
      </c>
      <c r="B51" s="5" t="s">
        <v>72</v>
      </c>
      <c r="C51" s="2" t="s">
        <v>15</v>
      </c>
      <c r="D51" s="2" t="s">
        <v>4</v>
      </c>
      <c r="E51" s="41">
        <f t="shared" si="1"/>
        <v>8760</v>
      </c>
      <c r="F51" s="42">
        <f>HLOOKUP(D51,'Emission Factor Methodology'!$B$6:$I$7,2,0)</f>
        <v>0.02</v>
      </c>
      <c r="G51" s="43">
        <f>IFERROR(VLOOKUP(C51,'Emission Factor Methodology'!$A$11:$I$21,MATCH(D51,'Emission Factor Methodology'!$A$11:$I$11,0),0),0)</f>
        <v>0.00050000000000000001</v>
      </c>
      <c r="H51" s="44">
        <f>IFERROR((1-VLOOKUP(C51,'Emission Factor Methodology'!$A$25:$I$34,MATCH(D51,'Emission Factor Methodology'!$A$25:$I$25,0),0)),0)</f>
        <v>0.030000000000000027</v>
      </c>
      <c r="I51" s="45">
        <f t="shared" si="2"/>
        <v>0.0026280000000000027</v>
      </c>
    </row>
    <row r="52" spans="1:9" ht="15">
      <c r="A52" s="40">
        <f t="shared" si="0"/>
        <v>1049</v>
      </c>
      <c r="B52" s="5" t="s">
        <v>73</v>
      </c>
      <c r="C52" s="2" t="s">
        <v>15</v>
      </c>
      <c r="D52" s="2" t="s">
        <v>4</v>
      </c>
      <c r="E52" s="41">
        <f t="shared" si="1"/>
        <v>8760</v>
      </c>
      <c r="F52" s="42">
        <f>HLOOKUP(D52,'Emission Factor Methodology'!$B$6:$I$7,2,0)</f>
        <v>0.02</v>
      </c>
      <c r="G52" s="43">
        <f>IFERROR(VLOOKUP(C52,'Emission Factor Methodology'!$A$11:$I$21,MATCH(D52,'Emission Factor Methodology'!$A$11:$I$11,0),0),0)</f>
        <v>0.00050000000000000001</v>
      </c>
      <c r="H52" s="44">
        <f>IFERROR((1-VLOOKUP(C52,'Emission Factor Methodology'!$A$25:$I$34,MATCH(D52,'Emission Factor Methodology'!$A$25:$I$25,0),0)),0)</f>
        <v>0.030000000000000027</v>
      </c>
      <c r="I52" s="45">
        <f t="shared" si="2"/>
        <v>0.0026280000000000027</v>
      </c>
    </row>
    <row r="53" spans="1:9" ht="15">
      <c r="A53" s="40">
        <f t="shared" si="0"/>
        <v>1050</v>
      </c>
      <c r="B53" s="5" t="s">
        <v>74</v>
      </c>
      <c r="C53" s="2" t="s">
        <v>13</v>
      </c>
      <c r="D53" s="2" t="s">
        <v>4</v>
      </c>
      <c r="E53" s="41">
        <f t="shared" si="1"/>
        <v>8760</v>
      </c>
      <c r="F53" s="42">
        <f>HLOOKUP(D53,'Emission Factor Methodology'!$B$6:$I$7,2,0)</f>
        <v>0.02</v>
      </c>
      <c r="G53" s="43">
        <f>IFERROR(VLOOKUP(C53,'Emission Factor Methodology'!$A$11:$I$21,MATCH(D53,'Emission Factor Methodology'!$A$11:$I$11,0),0),0)</f>
        <v>0.043900000000000002</v>
      </c>
      <c r="H53" s="44">
        <f>IFERROR((1-VLOOKUP(C53,'Emission Factor Methodology'!$A$25:$I$34,MATCH(D53,'Emission Factor Methodology'!$A$25:$I$25,0),0)),0)</f>
        <v>0.069999999999999951</v>
      </c>
      <c r="I53" s="45">
        <f t="shared" si="2"/>
        <v>0.53838959999999969</v>
      </c>
    </row>
    <row r="54" spans="1:9" ht="15">
      <c r="A54" s="40">
        <f t="shared" si="0"/>
        <v>1051</v>
      </c>
      <c r="B54" s="5" t="s">
        <v>70</v>
      </c>
      <c r="C54" s="2" t="s">
        <v>15</v>
      </c>
      <c r="D54" s="2" t="s">
        <v>4</v>
      </c>
      <c r="E54" s="41">
        <f t="shared" si="1"/>
        <v>8760</v>
      </c>
      <c r="F54" s="42">
        <f>HLOOKUP(D54,'Emission Factor Methodology'!$B$6:$I$7,2,0)</f>
        <v>0.02</v>
      </c>
      <c r="G54" s="43">
        <f>IFERROR(VLOOKUP(C54,'Emission Factor Methodology'!$A$11:$I$21,MATCH(D54,'Emission Factor Methodology'!$A$11:$I$11,0),0),0)</f>
        <v>0.00050000000000000001</v>
      </c>
      <c r="H54" s="44">
        <f>IFERROR((1-VLOOKUP(C54,'Emission Factor Methodology'!$A$25:$I$34,MATCH(D54,'Emission Factor Methodology'!$A$25:$I$25,0),0)),0)</f>
        <v>0.030000000000000027</v>
      </c>
      <c r="I54" s="45">
        <f t="shared" si="2"/>
        <v>0.0026280000000000027</v>
      </c>
    </row>
    <row r="55" spans="1:9" ht="15">
      <c r="A55" s="40">
        <f t="shared" si="0"/>
        <v>1052</v>
      </c>
      <c r="B55" s="5" t="s">
        <v>70</v>
      </c>
      <c r="C55" s="2" t="s">
        <v>15</v>
      </c>
      <c r="D55" s="2" t="s">
        <v>4</v>
      </c>
      <c r="E55" s="41">
        <f t="shared" si="1"/>
        <v>8760</v>
      </c>
      <c r="F55" s="42">
        <f>HLOOKUP(D55,'Emission Factor Methodology'!$B$6:$I$7,2,0)</f>
        <v>0.02</v>
      </c>
      <c r="G55" s="43">
        <f>IFERROR(VLOOKUP(C55,'Emission Factor Methodology'!$A$11:$I$21,MATCH(D55,'Emission Factor Methodology'!$A$11:$I$11,0),0),0)</f>
        <v>0.00050000000000000001</v>
      </c>
      <c r="H55" s="44">
        <f>IFERROR((1-VLOOKUP(C55,'Emission Factor Methodology'!$A$25:$I$34,MATCH(D55,'Emission Factor Methodology'!$A$25:$I$25,0),0)),0)</f>
        <v>0.030000000000000027</v>
      </c>
      <c r="I55" s="45">
        <f t="shared" si="2"/>
        <v>0.0026280000000000027</v>
      </c>
    </row>
    <row r="56" spans="1:9" ht="15">
      <c r="A56" s="40">
        <f t="shared" si="0"/>
        <v>1053</v>
      </c>
      <c r="B56" s="5" t="s">
        <v>55</v>
      </c>
      <c r="C56" s="2" t="s">
        <v>12</v>
      </c>
      <c r="D56" s="2" t="s">
        <v>4</v>
      </c>
      <c r="E56" s="41">
        <f t="shared" si="1"/>
        <v>8760</v>
      </c>
      <c r="F56" s="42">
        <f>HLOOKUP(D56,'Emission Factor Methodology'!$B$6:$I$7,2,0)</f>
        <v>0.02</v>
      </c>
      <c r="G56" s="43">
        <f>IFERROR(VLOOKUP(C56,'Emission Factor Methodology'!$A$11:$I$21,MATCH(D56,'Emission Factor Methodology'!$A$11:$I$11,0),0),0)</f>
        <v>0.0088999999999999999</v>
      </c>
      <c r="H56" s="44">
        <f>IFERROR((1-VLOOKUP(C56,'Emission Factor Methodology'!$A$25:$I$34,MATCH(D56,'Emission Factor Methodology'!$A$25:$I$25,0),0)),0)</f>
        <v>0.030000000000000027</v>
      </c>
      <c r="I56" s="45">
        <f t="shared" si="2"/>
        <v>0.046778400000000046</v>
      </c>
    </row>
    <row r="57" spans="1:9" ht="15">
      <c r="A57" s="40">
        <f t="shared" si="0"/>
        <v>1054</v>
      </c>
      <c r="B57" s="5" t="s">
        <v>75</v>
      </c>
      <c r="C57" s="2" t="s">
        <v>15</v>
      </c>
      <c r="D57" s="2" t="s">
        <v>4</v>
      </c>
      <c r="E57" s="41">
        <f t="shared" si="1"/>
        <v>8760</v>
      </c>
      <c r="F57" s="42">
        <f>HLOOKUP(D57,'Emission Factor Methodology'!$B$6:$I$7,2,0)</f>
        <v>0.02</v>
      </c>
      <c r="G57" s="43">
        <f>IFERROR(VLOOKUP(C57,'Emission Factor Methodology'!$A$11:$I$21,MATCH(D57,'Emission Factor Methodology'!$A$11:$I$11,0),0),0)</f>
        <v>0.00050000000000000001</v>
      </c>
      <c r="H57" s="44">
        <f>IFERROR((1-VLOOKUP(C57,'Emission Factor Methodology'!$A$25:$I$34,MATCH(D57,'Emission Factor Methodology'!$A$25:$I$25,0),0)),0)</f>
        <v>0.030000000000000027</v>
      </c>
      <c r="I57" s="45">
        <f t="shared" si="2"/>
        <v>0.0026280000000000027</v>
      </c>
    </row>
    <row r="58" spans="1:9" ht="15">
      <c r="A58" s="40">
        <f t="shared" si="0"/>
        <v>1055</v>
      </c>
      <c r="B58" s="5" t="s">
        <v>76</v>
      </c>
      <c r="C58" s="2" t="s">
        <v>13</v>
      </c>
      <c r="D58" s="2" t="s">
        <v>4</v>
      </c>
      <c r="E58" s="41">
        <f t="shared" si="1"/>
        <v>8760</v>
      </c>
      <c r="F58" s="42">
        <f>HLOOKUP(D58,'Emission Factor Methodology'!$B$6:$I$7,2,0)</f>
        <v>0.02</v>
      </c>
      <c r="G58" s="43">
        <f>IFERROR(VLOOKUP(C58,'Emission Factor Methodology'!$A$11:$I$21,MATCH(D58,'Emission Factor Methodology'!$A$11:$I$11,0),0),0)</f>
        <v>0.043900000000000002</v>
      </c>
      <c r="H58" s="44">
        <f>IFERROR((1-VLOOKUP(C58,'Emission Factor Methodology'!$A$25:$I$34,MATCH(D58,'Emission Factor Methodology'!$A$25:$I$25,0),0)),0)</f>
        <v>0.069999999999999951</v>
      </c>
      <c r="I58" s="45">
        <f t="shared" si="2"/>
        <v>0.53838959999999969</v>
      </c>
    </row>
    <row r="59" spans="1:9" ht="15">
      <c r="A59" s="40">
        <f t="shared" si="0"/>
        <v>1056</v>
      </c>
      <c r="B59" s="5" t="s">
        <v>77</v>
      </c>
      <c r="C59" s="2" t="s">
        <v>15</v>
      </c>
      <c r="D59" s="2" t="s">
        <v>4</v>
      </c>
      <c r="E59" s="41">
        <f t="shared" si="1"/>
        <v>8760</v>
      </c>
      <c r="F59" s="42">
        <f>HLOOKUP(D59,'Emission Factor Methodology'!$B$6:$I$7,2,0)</f>
        <v>0.02</v>
      </c>
      <c r="G59" s="43">
        <f>IFERROR(VLOOKUP(C59,'Emission Factor Methodology'!$A$11:$I$21,MATCH(D59,'Emission Factor Methodology'!$A$11:$I$11,0),0),0)</f>
        <v>0.00050000000000000001</v>
      </c>
      <c r="H59" s="44">
        <f>IFERROR((1-VLOOKUP(C59,'Emission Factor Methodology'!$A$25:$I$34,MATCH(D59,'Emission Factor Methodology'!$A$25:$I$25,0),0)),0)</f>
        <v>0.030000000000000027</v>
      </c>
      <c r="I59" s="45">
        <f t="shared" si="2"/>
        <v>0.0026280000000000027</v>
      </c>
    </row>
    <row r="60" spans="1:9" ht="15">
      <c r="A60" s="40">
        <f t="shared" si="0"/>
        <v>1057</v>
      </c>
      <c r="B60" s="5" t="s">
        <v>77</v>
      </c>
      <c r="C60" s="2" t="s">
        <v>15</v>
      </c>
      <c r="D60" s="2" t="s">
        <v>5</v>
      </c>
      <c r="E60" s="41">
        <f t="shared" si="1"/>
        <v>8760</v>
      </c>
      <c r="F60" s="42">
        <f>HLOOKUP(D60,'Emission Factor Methodology'!$B$6:$I$7,2,0)</f>
        <v>0.05597975560889859</v>
      </c>
      <c r="G60" s="43">
        <f>IFERROR(VLOOKUP(C60,'Emission Factor Methodology'!$A$11:$I$21,MATCH(D60,'Emission Factor Methodology'!$A$11:$I$11,0),0),0)</f>
        <v>0.0038999999999999998</v>
      </c>
      <c r="H60" s="44">
        <f>IFERROR((1-VLOOKUP(C60,'Emission Factor Methodology'!$A$25:$I$34,MATCH(D60,'Emission Factor Methodology'!$A$25:$I$25,0),0)),0)</f>
        <v>0.030000000000000027</v>
      </c>
      <c r="I60" s="45">
        <f t="shared" si="2"/>
        <v>0.057374771118672396</v>
      </c>
    </row>
    <row r="61" spans="1:9" ht="15">
      <c r="A61" s="40">
        <f t="shared" si="0"/>
        <v>1058</v>
      </c>
      <c r="B61" s="5" t="s">
        <v>55</v>
      </c>
      <c r="C61" s="2" t="s">
        <v>12</v>
      </c>
      <c r="D61" s="2" t="s">
        <v>5</v>
      </c>
      <c r="E61" s="41">
        <f t="shared" si="1"/>
        <v>8760</v>
      </c>
      <c r="F61" s="42">
        <f>HLOOKUP(D61,'Emission Factor Methodology'!$B$6:$I$7,2,0)</f>
        <v>0.05597975560889859</v>
      </c>
      <c r="G61" s="43">
        <f>IFERROR(VLOOKUP(C61,'Emission Factor Methodology'!$A$11:$I$21,MATCH(D61,'Emission Factor Methodology'!$A$11:$I$11,0),0),0)</f>
        <v>0.0132</v>
      </c>
      <c r="H61" s="44">
        <f>IFERROR((1-VLOOKUP(C61,'Emission Factor Methodology'!$A$25:$I$34,MATCH(D61,'Emission Factor Methodology'!$A$25:$I$25,0),0)),0)</f>
        <v>0.030000000000000027</v>
      </c>
      <c r="I61" s="45">
        <f t="shared" si="2"/>
        <v>0.19419153301704503</v>
      </c>
    </row>
    <row r="62" spans="1:9" ht="15">
      <c r="A62" s="40">
        <f t="shared" si="0"/>
        <v>1059</v>
      </c>
      <c r="B62" s="5" t="s">
        <v>78</v>
      </c>
      <c r="C62" s="2" t="s">
        <v>15</v>
      </c>
      <c r="D62" s="2" t="s">
        <v>4</v>
      </c>
      <c r="E62" s="41">
        <f t="shared" si="1"/>
        <v>8760</v>
      </c>
      <c r="F62" s="42">
        <f>HLOOKUP(D62,'Emission Factor Methodology'!$B$6:$I$7,2,0)</f>
        <v>0.02</v>
      </c>
      <c r="G62" s="43">
        <f>IFERROR(VLOOKUP(C62,'Emission Factor Methodology'!$A$11:$I$21,MATCH(D62,'Emission Factor Methodology'!$A$11:$I$11,0),0),0)</f>
        <v>0.00050000000000000001</v>
      </c>
      <c r="H62" s="44">
        <f>IFERROR((1-VLOOKUP(C62,'Emission Factor Methodology'!$A$25:$I$34,MATCH(D62,'Emission Factor Methodology'!$A$25:$I$25,0),0)),0)</f>
        <v>0.030000000000000027</v>
      </c>
      <c r="I62" s="45">
        <f t="shared" si="2"/>
        <v>0.0026280000000000027</v>
      </c>
    </row>
    <row r="63" spans="1:9" ht="15">
      <c r="A63" s="40">
        <f t="shared" si="0"/>
        <v>1060</v>
      </c>
      <c r="B63" s="5" t="s">
        <v>79</v>
      </c>
      <c r="C63" s="2" t="s">
        <v>15</v>
      </c>
      <c r="D63" s="2" t="s">
        <v>4</v>
      </c>
      <c r="E63" s="41">
        <f t="shared" si="1"/>
        <v>8760</v>
      </c>
      <c r="F63" s="42">
        <f>HLOOKUP(D63,'Emission Factor Methodology'!$B$6:$I$7,2,0)</f>
        <v>0.02</v>
      </c>
      <c r="G63" s="43">
        <f>IFERROR(VLOOKUP(C63,'Emission Factor Methodology'!$A$11:$I$21,MATCH(D63,'Emission Factor Methodology'!$A$11:$I$11,0),0),0)</f>
        <v>0.00050000000000000001</v>
      </c>
      <c r="H63" s="44">
        <f>IFERROR((1-VLOOKUP(C63,'Emission Factor Methodology'!$A$25:$I$34,MATCH(D63,'Emission Factor Methodology'!$A$25:$I$25,0),0)),0)</f>
        <v>0.030000000000000027</v>
      </c>
      <c r="I63" s="45">
        <f t="shared" si="2"/>
        <v>0.0026280000000000027</v>
      </c>
    </row>
    <row r="64" spans="1:9" ht="15">
      <c r="A64" s="40">
        <f t="shared" si="0"/>
        <v>1061</v>
      </c>
      <c r="B64" s="5" t="s">
        <v>80</v>
      </c>
      <c r="C64" s="2" t="s">
        <v>15</v>
      </c>
      <c r="D64" s="2" t="s">
        <v>5</v>
      </c>
      <c r="E64" s="41">
        <f t="shared" si="1"/>
        <v>8760</v>
      </c>
      <c r="F64" s="42">
        <f>HLOOKUP(D64,'Emission Factor Methodology'!$B$6:$I$7,2,0)</f>
        <v>0.05597975560889859</v>
      </c>
      <c r="G64" s="43">
        <f>IFERROR(VLOOKUP(C64,'Emission Factor Methodology'!$A$11:$I$21,MATCH(D64,'Emission Factor Methodology'!$A$11:$I$11,0),0),0)</f>
        <v>0.0038999999999999998</v>
      </c>
      <c r="H64" s="44">
        <f>IFERROR((1-VLOOKUP(C64,'Emission Factor Methodology'!$A$25:$I$34,MATCH(D64,'Emission Factor Methodology'!$A$25:$I$25,0),0)),0)</f>
        <v>0.030000000000000027</v>
      </c>
      <c r="I64" s="45">
        <f t="shared" si="2"/>
        <v>0.057374771118672396</v>
      </c>
    </row>
    <row r="65" spans="1:9" ht="15">
      <c r="A65" s="40">
        <f t="shared" si="0"/>
        <v>1062</v>
      </c>
      <c r="B65" s="5" t="s">
        <v>80</v>
      </c>
      <c r="C65" s="2" t="s">
        <v>15</v>
      </c>
      <c r="D65" s="2" t="s">
        <v>5</v>
      </c>
      <c r="E65" s="41">
        <f t="shared" si="1"/>
        <v>8760</v>
      </c>
      <c r="F65" s="42">
        <f>HLOOKUP(D65,'Emission Factor Methodology'!$B$6:$I$7,2,0)</f>
        <v>0.05597975560889859</v>
      </c>
      <c r="G65" s="43">
        <f>IFERROR(VLOOKUP(C65,'Emission Factor Methodology'!$A$11:$I$21,MATCH(D65,'Emission Factor Methodology'!$A$11:$I$11,0),0),0)</f>
        <v>0.0038999999999999998</v>
      </c>
      <c r="H65" s="44">
        <f>IFERROR((1-VLOOKUP(C65,'Emission Factor Methodology'!$A$25:$I$34,MATCH(D65,'Emission Factor Methodology'!$A$25:$I$25,0),0)),0)</f>
        <v>0.030000000000000027</v>
      </c>
      <c r="I65" s="45">
        <f t="shared" si="2"/>
        <v>0.057374771118672396</v>
      </c>
    </row>
    <row r="66" spans="1:9" ht="15">
      <c r="A66" s="40">
        <f t="shared" si="0"/>
        <v>1063</v>
      </c>
      <c r="B66" s="5" t="s">
        <v>81</v>
      </c>
      <c r="C66" s="2" t="s">
        <v>15</v>
      </c>
      <c r="D66" s="2" t="s">
        <v>5</v>
      </c>
      <c r="E66" s="41">
        <f t="shared" si="1"/>
        <v>8760</v>
      </c>
      <c r="F66" s="42">
        <f>HLOOKUP(D66,'Emission Factor Methodology'!$B$6:$I$7,2,0)</f>
        <v>0.05597975560889859</v>
      </c>
      <c r="G66" s="43">
        <f>IFERROR(VLOOKUP(C66,'Emission Factor Methodology'!$A$11:$I$21,MATCH(D66,'Emission Factor Methodology'!$A$11:$I$11,0),0),0)</f>
        <v>0.0038999999999999998</v>
      </c>
      <c r="H66" s="44">
        <f>IFERROR((1-VLOOKUP(C66,'Emission Factor Methodology'!$A$25:$I$34,MATCH(D66,'Emission Factor Methodology'!$A$25:$I$25,0),0)),0)</f>
        <v>0.030000000000000027</v>
      </c>
      <c r="I66" s="45">
        <f t="shared" si="2"/>
        <v>0.057374771118672396</v>
      </c>
    </row>
    <row r="67" spans="1:9" ht="15">
      <c r="A67" s="40">
        <f t="shared" si="0"/>
        <v>1064</v>
      </c>
      <c r="B67" s="5" t="s">
        <v>82</v>
      </c>
      <c r="C67" s="2" t="s">
        <v>15</v>
      </c>
      <c r="D67" s="2" t="s">
        <v>4</v>
      </c>
      <c r="E67" s="41">
        <f t="shared" si="1"/>
        <v>8760</v>
      </c>
      <c r="F67" s="42">
        <f>HLOOKUP(D67,'Emission Factor Methodology'!$B$6:$I$7,2,0)</f>
        <v>0.02</v>
      </c>
      <c r="G67" s="43">
        <f>IFERROR(VLOOKUP(C67,'Emission Factor Methodology'!$A$11:$I$21,MATCH(D67,'Emission Factor Methodology'!$A$11:$I$11,0),0),0)</f>
        <v>0.00050000000000000001</v>
      </c>
      <c r="H67" s="44">
        <f>IFERROR((1-VLOOKUP(C67,'Emission Factor Methodology'!$A$25:$I$34,MATCH(D67,'Emission Factor Methodology'!$A$25:$I$25,0),0)),0)</f>
        <v>0.030000000000000027</v>
      </c>
      <c r="I67" s="45">
        <f t="shared" si="2"/>
        <v>0.0026280000000000027</v>
      </c>
    </row>
    <row r="68" spans="1:9" ht="15">
      <c r="A68" s="40">
        <f t="shared" si="0"/>
        <v>1065</v>
      </c>
      <c r="B68" s="5" t="s">
        <v>83</v>
      </c>
      <c r="C68" s="2" t="s">
        <v>15</v>
      </c>
      <c r="D68" s="2" t="s">
        <v>4</v>
      </c>
      <c r="E68" s="41">
        <f t="shared" si="1"/>
        <v>8760</v>
      </c>
      <c r="F68" s="42">
        <f>HLOOKUP(D68,'Emission Factor Methodology'!$B$6:$I$7,2,0)</f>
        <v>0.02</v>
      </c>
      <c r="G68" s="43">
        <f>IFERROR(VLOOKUP(C68,'Emission Factor Methodology'!$A$11:$I$21,MATCH(D68,'Emission Factor Methodology'!$A$11:$I$11,0),0),0)</f>
        <v>0.00050000000000000001</v>
      </c>
      <c r="H68" s="44">
        <f>IFERROR((1-VLOOKUP(C68,'Emission Factor Methodology'!$A$25:$I$34,MATCH(D68,'Emission Factor Methodology'!$A$25:$I$25,0),0)),0)</f>
        <v>0.030000000000000027</v>
      </c>
      <c r="I68" s="45">
        <f t="shared" si="2"/>
        <v>0.0026280000000000027</v>
      </c>
    </row>
    <row r="69" spans="1:9" ht="15">
      <c r="A69" s="40">
        <f t="shared" si="3" ref="A69:A130">A68+1</f>
        <v>1066</v>
      </c>
      <c r="B69" s="5" t="s">
        <v>84</v>
      </c>
      <c r="C69" s="2" t="s">
        <v>15</v>
      </c>
      <c r="D69" s="2" t="s">
        <v>4</v>
      </c>
      <c r="E69" s="41">
        <f t="shared" si="4" ref="E69:E130">24*365</f>
        <v>8760</v>
      </c>
      <c r="F69" s="42">
        <f>HLOOKUP(D69,'Emission Factor Methodology'!$B$6:$I$7,2,0)</f>
        <v>0.02</v>
      </c>
      <c r="G69" s="43">
        <f>IFERROR(VLOOKUP(C69,'Emission Factor Methodology'!$A$11:$I$21,MATCH(D69,'Emission Factor Methodology'!$A$11:$I$11,0),0),0)</f>
        <v>0.00050000000000000001</v>
      </c>
      <c r="H69" s="44">
        <f>IFERROR((1-VLOOKUP(C69,'Emission Factor Methodology'!$A$25:$I$34,MATCH(D69,'Emission Factor Methodology'!$A$25:$I$25,0),0)),0)</f>
        <v>0.030000000000000027</v>
      </c>
      <c r="I69" s="45">
        <f t="shared" si="2"/>
        <v>0.0026280000000000027</v>
      </c>
    </row>
    <row r="70" spans="1:9" ht="15">
      <c r="A70" s="40">
        <f t="shared" si="3"/>
        <v>1067</v>
      </c>
      <c r="B70" s="5" t="s">
        <v>85</v>
      </c>
      <c r="C70" s="2" t="s">
        <v>15</v>
      </c>
      <c r="D70" s="2" t="s">
        <v>4</v>
      </c>
      <c r="E70" s="41">
        <f t="shared" si="4"/>
        <v>8760</v>
      </c>
      <c r="F70" s="42">
        <f>HLOOKUP(D70,'Emission Factor Methodology'!$B$6:$I$7,2,0)</f>
        <v>0.02</v>
      </c>
      <c r="G70" s="43">
        <f>IFERROR(VLOOKUP(C70,'Emission Factor Methodology'!$A$11:$I$21,MATCH(D70,'Emission Factor Methodology'!$A$11:$I$11,0),0),0)</f>
        <v>0.00050000000000000001</v>
      </c>
      <c r="H70" s="44">
        <f>IFERROR((1-VLOOKUP(C70,'Emission Factor Methodology'!$A$25:$I$34,MATCH(D70,'Emission Factor Methodology'!$A$25:$I$25,0),0)),0)</f>
        <v>0.030000000000000027</v>
      </c>
      <c r="I70" s="45">
        <f t="shared" si="5" ref="I70:I130">E70*F70*G70*H70</f>
        <v>0.0026280000000000027</v>
      </c>
    </row>
    <row r="71" spans="1:9" ht="15">
      <c r="A71" s="40">
        <f t="shared" si="3"/>
        <v>1068</v>
      </c>
      <c r="B71" s="5" t="s">
        <v>85</v>
      </c>
      <c r="C71" s="2" t="s">
        <v>15</v>
      </c>
      <c r="D71" s="2" t="s">
        <v>4</v>
      </c>
      <c r="E71" s="41">
        <f t="shared" si="4"/>
        <v>8760</v>
      </c>
      <c r="F71" s="42">
        <f>HLOOKUP(D71,'Emission Factor Methodology'!$B$6:$I$7,2,0)</f>
        <v>0.02</v>
      </c>
      <c r="G71" s="43">
        <f>IFERROR(VLOOKUP(C71,'Emission Factor Methodology'!$A$11:$I$21,MATCH(D71,'Emission Factor Methodology'!$A$11:$I$11,0),0),0)</f>
        <v>0.00050000000000000001</v>
      </c>
      <c r="H71" s="44">
        <f>IFERROR((1-VLOOKUP(C71,'Emission Factor Methodology'!$A$25:$I$34,MATCH(D71,'Emission Factor Methodology'!$A$25:$I$25,0),0)),0)</f>
        <v>0.030000000000000027</v>
      </c>
      <c r="I71" s="45">
        <f t="shared" si="5"/>
        <v>0.0026280000000000027</v>
      </c>
    </row>
    <row r="72" spans="1:9" ht="15">
      <c r="A72" s="40">
        <f t="shared" si="3"/>
        <v>1069</v>
      </c>
      <c r="B72" s="5" t="s">
        <v>86</v>
      </c>
      <c r="C72" s="2" t="s">
        <v>15</v>
      </c>
      <c r="D72" s="2" t="s">
        <v>5</v>
      </c>
      <c r="E72" s="41">
        <f t="shared" si="4"/>
        <v>8760</v>
      </c>
      <c r="F72" s="42">
        <f>HLOOKUP(D72,'Emission Factor Methodology'!$B$6:$I$7,2,0)</f>
        <v>0.05597975560889859</v>
      </c>
      <c r="G72" s="43">
        <f>IFERROR(VLOOKUP(C72,'Emission Factor Methodology'!$A$11:$I$21,MATCH(D72,'Emission Factor Methodology'!$A$11:$I$11,0),0),0)</f>
        <v>0.0038999999999999998</v>
      </c>
      <c r="H72" s="44">
        <f>IFERROR((1-VLOOKUP(C72,'Emission Factor Methodology'!$A$25:$I$34,MATCH(D72,'Emission Factor Methodology'!$A$25:$I$25,0),0)),0)</f>
        <v>0.030000000000000027</v>
      </c>
      <c r="I72" s="45">
        <f t="shared" si="5"/>
        <v>0.057374771118672396</v>
      </c>
    </row>
    <row r="73" spans="1:9" ht="15">
      <c r="A73" s="40">
        <f t="shared" si="3"/>
        <v>1070</v>
      </c>
      <c r="B73" s="5" t="s">
        <v>87</v>
      </c>
      <c r="C73" s="2" t="s">
        <v>15</v>
      </c>
      <c r="D73" s="2" t="s">
        <v>4</v>
      </c>
      <c r="E73" s="41">
        <f t="shared" si="4"/>
        <v>8760</v>
      </c>
      <c r="F73" s="42">
        <f>HLOOKUP(D73,'Emission Factor Methodology'!$B$6:$I$7,2,0)</f>
        <v>0.02</v>
      </c>
      <c r="G73" s="43">
        <f>IFERROR(VLOOKUP(C73,'Emission Factor Methodology'!$A$11:$I$21,MATCH(D73,'Emission Factor Methodology'!$A$11:$I$11,0),0),0)</f>
        <v>0.00050000000000000001</v>
      </c>
      <c r="H73" s="44">
        <f>IFERROR((1-VLOOKUP(C73,'Emission Factor Methodology'!$A$25:$I$34,MATCH(D73,'Emission Factor Methodology'!$A$25:$I$25,0),0)),0)</f>
        <v>0.030000000000000027</v>
      </c>
      <c r="I73" s="45">
        <f t="shared" si="5"/>
        <v>0.0026280000000000027</v>
      </c>
    </row>
    <row r="74" spans="1:9" ht="15">
      <c r="A74" s="40">
        <f t="shared" si="3"/>
        <v>1071</v>
      </c>
      <c r="B74" s="5" t="s">
        <v>88</v>
      </c>
      <c r="C74" s="2" t="s">
        <v>15</v>
      </c>
      <c r="D74" s="2" t="s">
        <v>5</v>
      </c>
      <c r="E74" s="41">
        <f t="shared" si="4"/>
        <v>8760</v>
      </c>
      <c r="F74" s="42">
        <f>HLOOKUP(D74,'Emission Factor Methodology'!$B$6:$I$7,2,0)</f>
        <v>0.05597975560889859</v>
      </c>
      <c r="G74" s="43">
        <f>IFERROR(VLOOKUP(C74,'Emission Factor Methodology'!$A$11:$I$21,MATCH(D74,'Emission Factor Methodology'!$A$11:$I$11,0),0),0)</f>
        <v>0.0038999999999999998</v>
      </c>
      <c r="H74" s="44">
        <f>IFERROR((1-VLOOKUP(C74,'Emission Factor Methodology'!$A$25:$I$34,MATCH(D74,'Emission Factor Methodology'!$A$25:$I$25,0),0)),0)</f>
        <v>0.030000000000000027</v>
      </c>
      <c r="I74" s="45">
        <f t="shared" si="5"/>
        <v>0.057374771118672396</v>
      </c>
    </row>
    <row r="75" spans="1:9" ht="15">
      <c r="A75" s="40">
        <f t="shared" si="3"/>
        <v>1072</v>
      </c>
      <c r="B75" s="5" t="s">
        <v>89</v>
      </c>
      <c r="C75" s="2" t="s">
        <v>15</v>
      </c>
      <c r="D75" s="2" t="s">
        <v>5</v>
      </c>
      <c r="E75" s="41">
        <f t="shared" si="4"/>
        <v>8760</v>
      </c>
      <c r="F75" s="42">
        <f>HLOOKUP(D75,'Emission Factor Methodology'!$B$6:$I$7,2,0)</f>
        <v>0.05597975560889859</v>
      </c>
      <c r="G75" s="43">
        <f>IFERROR(VLOOKUP(C75,'Emission Factor Methodology'!$A$11:$I$21,MATCH(D75,'Emission Factor Methodology'!$A$11:$I$11,0),0),0)</f>
        <v>0.0038999999999999998</v>
      </c>
      <c r="H75" s="44">
        <f>IFERROR((1-VLOOKUP(C75,'Emission Factor Methodology'!$A$25:$I$34,MATCH(D75,'Emission Factor Methodology'!$A$25:$I$25,0),0)),0)</f>
        <v>0.030000000000000027</v>
      </c>
      <c r="I75" s="45">
        <f t="shared" si="5"/>
        <v>0.057374771118672396</v>
      </c>
    </row>
    <row r="76" spans="1:9" ht="15">
      <c r="A76" s="40">
        <f t="shared" si="3"/>
        <v>1073</v>
      </c>
      <c r="B76" s="5" t="s">
        <v>90</v>
      </c>
      <c r="C76" s="2" t="s">
        <v>15</v>
      </c>
      <c r="D76" s="2" t="s">
        <v>5</v>
      </c>
      <c r="E76" s="41">
        <f t="shared" si="4"/>
        <v>8760</v>
      </c>
      <c r="F76" s="42">
        <f>HLOOKUP(D76,'Emission Factor Methodology'!$B$6:$I$7,2,0)</f>
        <v>0.05597975560889859</v>
      </c>
      <c r="G76" s="43">
        <f>IFERROR(VLOOKUP(C76,'Emission Factor Methodology'!$A$11:$I$21,MATCH(D76,'Emission Factor Methodology'!$A$11:$I$11,0),0),0)</f>
        <v>0.0038999999999999998</v>
      </c>
      <c r="H76" s="44">
        <f>IFERROR((1-VLOOKUP(C76,'Emission Factor Methodology'!$A$25:$I$34,MATCH(D76,'Emission Factor Methodology'!$A$25:$I$25,0),0)),0)</f>
        <v>0.030000000000000027</v>
      </c>
      <c r="I76" s="45">
        <f t="shared" si="5"/>
        <v>0.057374771118672396</v>
      </c>
    </row>
    <row r="77" spans="1:9" ht="15">
      <c r="A77" s="40">
        <f t="shared" si="3"/>
        <v>1074</v>
      </c>
      <c r="B77" s="5" t="s">
        <v>91</v>
      </c>
      <c r="C77" s="2" t="s">
        <v>15</v>
      </c>
      <c r="D77" s="2" t="s">
        <v>5</v>
      </c>
      <c r="E77" s="41">
        <f t="shared" si="4"/>
        <v>8760</v>
      </c>
      <c r="F77" s="42">
        <f>HLOOKUP(D77,'Emission Factor Methodology'!$B$6:$I$7,2,0)</f>
        <v>0.05597975560889859</v>
      </c>
      <c r="G77" s="43">
        <f>IFERROR(VLOOKUP(C77,'Emission Factor Methodology'!$A$11:$I$21,MATCH(D77,'Emission Factor Methodology'!$A$11:$I$11,0),0),0)</f>
        <v>0.0038999999999999998</v>
      </c>
      <c r="H77" s="44">
        <f>IFERROR((1-VLOOKUP(C77,'Emission Factor Methodology'!$A$25:$I$34,MATCH(D77,'Emission Factor Methodology'!$A$25:$I$25,0),0)),0)</f>
        <v>0.030000000000000027</v>
      </c>
      <c r="I77" s="45">
        <f t="shared" si="5"/>
        <v>0.057374771118672396</v>
      </c>
    </row>
    <row r="78" spans="1:9" ht="15">
      <c r="A78" s="40">
        <f t="shared" si="3"/>
        <v>1075</v>
      </c>
      <c r="B78" s="5" t="s">
        <v>92</v>
      </c>
      <c r="C78" s="2" t="s">
        <v>15</v>
      </c>
      <c r="D78" s="2" t="s">
        <v>5</v>
      </c>
      <c r="E78" s="41">
        <f t="shared" si="4"/>
        <v>8760</v>
      </c>
      <c r="F78" s="42">
        <f>HLOOKUP(D78,'Emission Factor Methodology'!$B$6:$I$7,2,0)</f>
        <v>0.05597975560889859</v>
      </c>
      <c r="G78" s="43">
        <f>IFERROR(VLOOKUP(C78,'Emission Factor Methodology'!$A$11:$I$21,MATCH(D78,'Emission Factor Methodology'!$A$11:$I$11,0),0),0)</f>
        <v>0.0038999999999999998</v>
      </c>
      <c r="H78" s="44">
        <f>IFERROR((1-VLOOKUP(C78,'Emission Factor Methodology'!$A$25:$I$34,MATCH(D78,'Emission Factor Methodology'!$A$25:$I$25,0),0)),0)</f>
        <v>0.030000000000000027</v>
      </c>
      <c r="I78" s="45">
        <f t="shared" si="5"/>
        <v>0.057374771118672396</v>
      </c>
    </row>
    <row r="79" spans="1:9" ht="15">
      <c r="A79" s="40">
        <f t="shared" si="3"/>
        <v>1076</v>
      </c>
      <c r="B79" s="5" t="s">
        <v>91</v>
      </c>
      <c r="C79" s="2" t="s">
        <v>15</v>
      </c>
      <c r="D79" s="2" t="s">
        <v>5</v>
      </c>
      <c r="E79" s="41">
        <f t="shared" si="4"/>
        <v>8760</v>
      </c>
      <c r="F79" s="42">
        <f>HLOOKUP(D79,'Emission Factor Methodology'!$B$6:$I$7,2,0)</f>
        <v>0.05597975560889859</v>
      </c>
      <c r="G79" s="43">
        <f>IFERROR(VLOOKUP(C79,'Emission Factor Methodology'!$A$11:$I$21,MATCH(D79,'Emission Factor Methodology'!$A$11:$I$11,0),0),0)</f>
        <v>0.0038999999999999998</v>
      </c>
      <c r="H79" s="44">
        <f>IFERROR((1-VLOOKUP(C79,'Emission Factor Methodology'!$A$25:$I$34,MATCH(D79,'Emission Factor Methodology'!$A$25:$I$25,0),0)),0)</f>
        <v>0.030000000000000027</v>
      </c>
      <c r="I79" s="45">
        <f t="shared" si="5"/>
        <v>0.057374771118672396</v>
      </c>
    </row>
    <row r="80" spans="1:9" ht="15">
      <c r="A80" s="40">
        <f t="shared" si="3"/>
        <v>1077</v>
      </c>
      <c r="B80" s="5" t="s">
        <v>92</v>
      </c>
      <c r="C80" s="2" t="s">
        <v>15</v>
      </c>
      <c r="D80" s="2" t="s">
        <v>5</v>
      </c>
      <c r="E80" s="41">
        <f t="shared" si="4"/>
        <v>8760</v>
      </c>
      <c r="F80" s="42">
        <f>HLOOKUP(D80,'Emission Factor Methodology'!$B$6:$I$7,2,0)</f>
        <v>0.05597975560889859</v>
      </c>
      <c r="G80" s="43">
        <f>IFERROR(VLOOKUP(C80,'Emission Factor Methodology'!$A$11:$I$21,MATCH(D80,'Emission Factor Methodology'!$A$11:$I$11,0),0),0)</f>
        <v>0.0038999999999999998</v>
      </c>
      <c r="H80" s="44">
        <f>IFERROR((1-VLOOKUP(C80,'Emission Factor Methodology'!$A$25:$I$34,MATCH(D80,'Emission Factor Methodology'!$A$25:$I$25,0),0)),0)</f>
        <v>0.030000000000000027</v>
      </c>
      <c r="I80" s="45">
        <f t="shared" si="5"/>
        <v>0.057374771118672396</v>
      </c>
    </row>
    <row r="81" spans="1:9" ht="15">
      <c r="A81" s="40">
        <f t="shared" si="3"/>
        <v>1078</v>
      </c>
      <c r="B81" s="5" t="s">
        <v>92</v>
      </c>
      <c r="C81" s="2" t="s">
        <v>15</v>
      </c>
      <c r="D81" s="2" t="s">
        <v>5</v>
      </c>
      <c r="E81" s="41">
        <f t="shared" si="4"/>
        <v>8760</v>
      </c>
      <c r="F81" s="42">
        <f>HLOOKUP(D81,'Emission Factor Methodology'!$B$6:$I$7,2,0)</f>
        <v>0.05597975560889859</v>
      </c>
      <c r="G81" s="43">
        <f>IFERROR(VLOOKUP(C81,'Emission Factor Methodology'!$A$11:$I$21,MATCH(D81,'Emission Factor Methodology'!$A$11:$I$11,0),0),0)</f>
        <v>0.0038999999999999998</v>
      </c>
      <c r="H81" s="44">
        <f>IFERROR((1-VLOOKUP(C81,'Emission Factor Methodology'!$A$25:$I$34,MATCH(D81,'Emission Factor Methodology'!$A$25:$I$25,0),0)),0)</f>
        <v>0.030000000000000027</v>
      </c>
      <c r="I81" s="45">
        <f t="shared" si="5"/>
        <v>0.057374771118672396</v>
      </c>
    </row>
    <row r="82" spans="1:9" ht="15">
      <c r="A82" s="40">
        <f t="shared" si="3"/>
        <v>1079</v>
      </c>
      <c r="B82" s="5" t="s">
        <v>92</v>
      </c>
      <c r="C82" s="2" t="s">
        <v>15</v>
      </c>
      <c r="D82" s="2" t="s">
        <v>5</v>
      </c>
      <c r="E82" s="41">
        <f t="shared" si="4"/>
        <v>8760</v>
      </c>
      <c r="F82" s="42">
        <f>HLOOKUP(D82,'Emission Factor Methodology'!$B$6:$I$7,2,0)</f>
        <v>0.05597975560889859</v>
      </c>
      <c r="G82" s="43">
        <f>IFERROR(VLOOKUP(C82,'Emission Factor Methodology'!$A$11:$I$21,MATCH(D82,'Emission Factor Methodology'!$A$11:$I$11,0),0),0)</f>
        <v>0.0038999999999999998</v>
      </c>
      <c r="H82" s="44">
        <f>IFERROR((1-VLOOKUP(C82,'Emission Factor Methodology'!$A$25:$I$34,MATCH(D82,'Emission Factor Methodology'!$A$25:$I$25,0),0)),0)</f>
        <v>0.030000000000000027</v>
      </c>
      <c r="I82" s="45">
        <f t="shared" si="5"/>
        <v>0.057374771118672396</v>
      </c>
    </row>
    <row r="83" spans="1:9" ht="15">
      <c r="A83" s="40">
        <f t="shared" si="3"/>
        <v>1080</v>
      </c>
      <c r="B83" s="5" t="s">
        <v>92</v>
      </c>
      <c r="C83" s="2" t="s">
        <v>15</v>
      </c>
      <c r="D83" s="2" t="s">
        <v>5</v>
      </c>
      <c r="E83" s="41">
        <f t="shared" si="4"/>
        <v>8760</v>
      </c>
      <c r="F83" s="42">
        <f>HLOOKUP(D83,'Emission Factor Methodology'!$B$6:$I$7,2,0)</f>
        <v>0.05597975560889859</v>
      </c>
      <c r="G83" s="43">
        <f>IFERROR(VLOOKUP(C83,'Emission Factor Methodology'!$A$11:$I$21,MATCH(D83,'Emission Factor Methodology'!$A$11:$I$11,0),0),0)</f>
        <v>0.0038999999999999998</v>
      </c>
      <c r="H83" s="44">
        <f>IFERROR((1-VLOOKUP(C83,'Emission Factor Methodology'!$A$25:$I$34,MATCH(D83,'Emission Factor Methodology'!$A$25:$I$25,0),0)),0)</f>
        <v>0.030000000000000027</v>
      </c>
      <c r="I83" s="45">
        <f t="shared" si="5"/>
        <v>0.057374771118672396</v>
      </c>
    </row>
    <row r="84" spans="1:9" ht="15">
      <c r="A84" s="40">
        <f t="shared" si="3"/>
        <v>1081</v>
      </c>
      <c r="B84" s="5" t="s">
        <v>93</v>
      </c>
      <c r="C84" s="2" t="s">
        <v>15</v>
      </c>
      <c r="D84" s="2" t="s">
        <v>5</v>
      </c>
      <c r="E84" s="41">
        <f t="shared" si="4"/>
        <v>8760</v>
      </c>
      <c r="F84" s="42">
        <f>HLOOKUP(D84,'Emission Factor Methodology'!$B$6:$I$7,2,0)</f>
        <v>0.05597975560889859</v>
      </c>
      <c r="G84" s="43">
        <f>IFERROR(VLOOKUP(C84,'Emission Factor Methodology'!$A$11:$I$21,MATCH(D84,'Emission Factor Methodology'!$A$11:$I$11,0),0),0)</f>
        <v>0.0038999999999999998</v>
      </c>
      <c r="H84" s="44">
        <f>IFERROR((1-VLOOKUP(C84,'Emission Factor Methodology'!$A$25:$I$34,MATCH(D84,'Emission Factor Methodology'!$A$25:$I$25,0),0)),0)</f>
        <v>0.030000000000000027</v>
      </c>
      <c r="I84" s="45">
        <f t="shared" si="5"/>
        <v>0.057374771118672396</v>
      </c>
    </row>
    <row r="85" spans="1:9" ht="15">
      <c r="A85" s="40">
        <f t="shared" si="3"/>
        <v>1082</v>
      </c>
      <c r="B85" s="5" t="s">
        <v>94</v>
      </c>
      <c r="C85" s="2" t="s">
        <v>15</v>
      </c>
      <c r="D85" s="2" t="s">
        <v>5</v>
      </c>
      <c r="E85" s="41">
        <f t="shared" si="4"/>
        <v>8760</v>
      </c>
      <c r="F85" s="42">
        <f>HLOOKUP(D85,'Emission Factor Methodology'!$B$6:$I$7,2,0)</f>
        <v>0.05597975560889859</v>
      </c>
      <c r="G85" s="43">
        <f>IFERROR(VLOOKUP(C85,'Emission Factor Methodology'!$A$11:$I$21,MATCH(D85,'Emission Factor Methodology'!$A$11:$I$11,0),0),0)</f>
        <v>0.0038999999999999998</v>
      </c>
      <c r="H85" s="44">
        <f>IFERROR((1-VLOOKUP(C85,'Emission Factor Methodology'!$A$25:$I$34,MATCH(D85,'Emission Factor Methodology'!$A$25:$I$25,0),0)),0)</f>
        <v>0.030000000000000027</v>
      </c>
      <c r="I85" s="45">
        <f t="shared" si="5"/>
        <v>0.057374771118672396</v>
      </c>
    </row>
    <row r="86" spans="1:9" ht="15">
      <c r="A86" s="40">
        <f t="shared" si="3"/>
        <v>1083</v>
      </c>
      <c r="B86" s="5" t="s">
        <v>95</v>
      </c>
      <c r="C86" s="2" t="s">
        <v>15</v>
      </c>
      <c r="D86" s="2" t="s">
        <v>5</v>
      </c>
      <c r="E86" s="41">
        <f t="shared" si="4"/>
        <v>8760</v>
      </c>
      <c r="F86" s="42">
        <f>HLOOKUP(D86,'Emission Factor Methodology'!$B$6:$I$7,2,0)</f>
        <v>0.05597975560889859</v>
      </c>
      <c r="G86" s="43">
        <f>IFERROR(VLOOKUP(C86,'Emission Factor Methodology'!$A$11:$I$21,MATCH(D86,'Emission Factor Methodology'!$A$11:$I$11,0),0),0)</f>
        <v>0.0038999999999999998</v>
      </c>
      <c r="H86" s="44">
        <f>IFERROR((1-VLOOKUP(C86,'Emission Factor Methodology'!$A$25:$I$34,MATCH(D86,'Emission Factor Methodology'!$A$25:$I$25,0),0)),0)</f>
        <v>0.030000000000000027</v>
      </c>
      <c r="I86" s="45">
        <f t="shared" si="5"/>
        <v>0.057374771118672396</v>
      </c>
    </row>
    <row r="87" spans="1:9" ht="15">
      <c r="A87" s="40">
        <f t="shared" si="3"/>
        <v>1084</v>
      </c>
      <c r="B87" s="5" t="s">
        <v>96</v>
      </c>
      <c r="C87" s="2" t="s">
        <v>15</v>
      </c>
      <c r="D87" s="2" t="s">
        <v>5</v>
      </c>
      <c r="E87" s="41">
        <f t="shared" si="4"/>
        <v>8760</v>
      </c>
      <c r="F87" s="42">
        <f>HLOOKUP(D87,'Emission Factor Methodology'!$B$6:$I$7,2,0)</f>
        <v>0.05597975560889859</v>
      </c>
      <c r="G87" s="43">
        <f>IFERROR(VLOOKUP(C87,'Emission Factor Methodology'!$A$11:$I$21,MATCH(D87,'Emission Factor Methodology'!$A$11:$I$11,0),0),0)</f>
        <v>0.0038999999999999998</v>
      </c>
      <c r="H87" s="44">
        <f>IFERROR((1-VLOOKUP(C87,'Emission Factor Methodology'!$A$25:$I$34,MATCH(D87,'Emission Factor Methodology'!$A$25:$I$25,0),0)),0)</f>
        <v>0.030000000000000027</v>
      </c>
      <c r="I87" s="45">
        <f t="shared" si="5"/>
        <v>0.057374771118672396</v>
      </c>
    </row>
    <row r="88" spans="1:9" ht="15">
      <c r="A88" s="40">
        <f t="shared" si="3"/>
        <v>1085</v>
      </c>
      <c r="B88" s="48" t="s">
        <v>97</v>
      </c>
      <c r="C88" s="49" t="s">
        <v>14</v>
      </c>
      <c r="D88" s="2" t="s">
        <v>4</v>
      </c>
      <c r="E88" s="41">
        <f t="shared" si="4"/>
        <v>8760</v>
      </c>
      <c r="F88" s="42">
        <f>HLOOKUP(D88,'Emission Factor Methodology'!$B$6:$I$7,2,0)</f>
        <v>0.02</v>
      </c>
      <c r="G88" s="43">
        <f>IFERROR(VLOOKUP(C88,'Emission Factor Methodology'!$A$11:$I$21,MATCH(D88,'Emission Factor Methodology'!$A$11:$I$11,0),0),0)</f>
        <v>0</v>
      </c>
      <c r="H88" s="44">
        <f>IFERROR((1-VLOOKUP(C88,'Emission Factor Methodology'!$A$25:$I$34,MATCH(D88,'Emission Factor Methodology'!$A$25:$I$25,0),0)),0)</f>
        <v>0</v>
      </c>
      <c r="I88" s="50">
        <f t="shared" si="5"/>
        <v>0</v>
      </c>
    </row>
    <row r="89" spans="1:9" ht="15">
      <c r="A89" s="40">
        <f t="shared" si="3"/>
        <v>1086</v>
      </c>
      <c r="B89" s="5" t="s">
        <v>98</v>
      </c>
      <c r="C89" s="2" t="s">
        <v>15</v>
      </c>
      <c r="D89" s="2" t="s">
        <v>4</v>
      </c>
      <c r="E89" s="41">
        <f t="shared" si="4"/>
        <v>8760</v>
      </c>
      <c r="F89" s="42">
        <f>HLOOKUP(D89,'Emission Factor Methodology'!$B$6:$I$7,2,0)</f>
        <v>0.02</v>
      </c>
      <c r="G89" s="43">
        <f>IFERROR(VLOOKUP(C89,'Emission Factor Methodology'!$A$11:$I$21,MATCH(D89,'Emission Factor Methodology'!$A$11:$I$11,0),0),0)</f>
        <v>0.00050000000000000001</v>
      </c>
      <c r="H89" s="44">
        <f>IFERROR((1-VLOOKUP(C89,'Emission Factor Methodology'!$A$25:$I$34,MATCH(D89,'Emission Factor Methodology'!$A$25:$I$25,0),0)),0)</f>
        <v>0.030000000000000027</v>
      </c>
      <c r="I89" s="45">
        <f t="shared" si="5"/>
        <v>0.0026280000000000027</v>
      </c>
    </row>
    <row r="90" spans="1:9" ht="15">
      <c r="A90" s="40">
        <f t="shared" si="3"/>
        <v>1087</v>
      </c>
      <c r="B90" s="5" t="s">
        <v>99</v>
      </c>
      <c r="C90" s="2" t="s">
        <v>12</v>
      </c>
      <c r="D90" s="2" t="s">
        <v>4</v>
      </c>
      <c r="E90" s="41">
        <f t="shared" si="4"/>
        <v>8760</v>
      </c>
      <c r="F90" s="42">
        <f>HLOOKUP(D90,'Emission Factor Methodology'!$B$6:$I$7,2,0)</f>
        <v>0.02</v>
      </c>
      <c r="G90" s="43">
        <f>IFERROR(VLOOKUP(C90,'Emission Factor Methodology'!$A$11:$I$21,MATCH(D90,'Emission Factor Methodology'!$A$11:$I$11,0),0),0)</f>
        <v>0.0088999999999999999</v>
      </c>
      <c r="H90" s="44">
        <f>IFERROR((1-VLOOKUP(C90,'Emission Factor Methodology'!$A$25:$I$34,MATCH(D90,'Emission Factor Methodology'!$A$25:$I$25,0),0)),0)</f>
        <v>0.030000000000000027</v>
      </c>
      <c r="I90" s="45">
        <f t="shared" si="5"/>
        <v>0.046778400000000046</v>
      </c>
    </row>
    <row r="91" spans="1:9" ht="15">
      <c r="A91" s="40">
        <f t="shared" si="3"/>
        <v>1088</v>
      </c>
      <c r="B91" s="5" t="s">
        <v>66</v>
      </c>
      <c r="C91" s="2" t="s">
        <v>12</v>
      </c>
      <c r="D91" s="2" t="s">
        <v>4</v>
      </c>
      <c r="E91" s="41">
        <f t="shared" si="4"/>
        <v>8760</v>
      </c>
      <c r="F91" s="42">
        <f>HLOOKUP(D91,'Emission Factor Methodology'!$B$6:$I$7,2,0)</f>
        <v>0.02</v>
      </c>
      <c r="G91" s="43">
        <f>IFERROR(VLOOKUP(C91,'Emission Factor Methodology'!$A$11:$I$21,MATCH(D91,'Emission Factor Methodology'!$A$11:$I$11,0),0),0)</f>
        <v>0.0088999999999999999</v>
      </c>
      <c r="H91" s="44">
        <f>IFERROR((1-VLOOKUP(C91,'Emission Factor Methodology'!$A$25:$I$34,MATCH(D91,'Emission Factor Methodology'!$A$25:$I$25,0),0)),0)</f>
        <v>0.030000000000000027</v>
      </c>
      <c r="I91" s="45">
        <f t="shared" si="5"/>
        <v>0.046778400000000046</v>
      </c>
    </row>
    <row r="92" spans="1:9" ht="15">
      <c r="A92" s="40">
        <f t="shared" si="3"/>
        <v>1089</v>
      </c>
      <c r="B92" s="5" t="s">
        <v>66</v>
      </c>
      <c r="C92" s="2" t="s">
        <v>12</v>
      </c>
      <c r="D92" s="2" t="s">
        <v>4</v>
      </c>
      <c r="E92" s="41">
        <f t="shared" si="4"/>
        <v>8760</v>
      </c>
      <c r="F92" s="42">
        <f>HLOOKUP(D92,'Emission Factor Methodology'!$B$6:$I$7,2,0)</f>
        <v>0.02</v>
      </c>
      <c r="G92" s="43">
        <f>IFERROR(VLOOKUP(C92,'Emission Factor Methodology'!$A$11:$I$21,MATCH(D92,'Emission Factor Methodology'!$A$11:$I$11,0),0),0)</f>
        <v>0.0088999999999999999</v>
      </c>
      <c r="H92" s="44">
        <f>IFERROR((1-VLOOKUP(C92,'Emission Factor Methodology'!$A$25:$I$34,MATCH(D92,'Emission Factor Methodology'!$A$25:$I$25,0),0)),0)</f>
        <v>0.030000000000000027</v>
      </c>
      <c r="I92" s="45">
        <f t="shared" si="5"/>
        <v>0.046778400000000046</v>
      </c>
    </row>
    <row r="93" spans="1:9" ht="15">
      <c r="A93" s="40">
        <f t="shared" si="3"/>
        <v>1090</v>
      </c>
      <c r="B93" s="46" t="s">
        <v>64</v>
      </c>
      <c r="C93" s="47" t="s">
        <v>14</v>
      </c>
      <c r="D93" s="2" t="s">
        <v>4</v>
      </c>
      <c r="E93" s="41">
        <f t="shared" si="4"/>
        <v>8760</v>
      </c>
      <c r="F93" s="42">
        <f>HLOOKUP(D93,'Emission Factor Methodology'!$B$6:$I$7,2,0)</f>
        <v>0.02</v>
      </c>
      <c r="G93" s="43">
        <f>IFERROR(VLOOKUP(C93,'Emission Factor Methodology'!$A$11:$I$21,MATCH(D93,'Emission Factor Methodology'!$A$11:$I$11,0),0),0)</f>
        <v>0</v>
      </c>
      <c r="H93" s="44">
        <f>IFERROR((1-VLOOKUP(C93,'Emission Factor Methodology'!$A$25:$I$34,MATCH(D93,'Emission Factor Methodology'!$A$25:$I$25,0),0)),0)</f>
        <v>0</v>
      </c>
      <c r="I93" s="50">
        <f t="shared" si="5"/>
        <v>0</v>
      </c>
    </row>
    <row r="94" spans="1:9" ht="15">
      <c r="A94" s="40">
        <f t="shared" si="3"/>
        <v>1091</v>
      </c>
      <c r="B94" s="5" t="s">
        <v>67</v>
      </c>
      <c r="C94" s="2" t="s">
        <v>15</v>
      </c>
      <c r="D94" s="2" t="s">
        <v>5</v>
      </c>
      <c r="E94" s="41">
        <f t="shared" si="4"/>
        <v>8760</v>
      </c>
      <c r="F94" s="42">
        <f>HLOOKUP(D94,'Emission Factor Methodology'!$B$6:$I$7,2,0)</f>
        <v>0.05597975560889859</v>
      </c>
      <c r="G94" s="43">
        <f>IFERROR(VLOOKUP(C94,'Emission Factor Methodology'!$A$11:$I$21,MATCH(D94,'Emission Factor Methodology'!$A$11:$I$11,0),0),0)</f>
        <v>0.0038999999999999998</v>
      </c>
      <c r="H94" s="44">
        <f>IFERROR((1-VLOOKUP(C94,'Emission Factor Methodology'!$A$25:$I$34,MATCH(D94,'Emission Factor Methodology'!$A$25:$I$25,0),0)),0)</f>
        <v>0.030000000000000027</v>
      </c>
      <c r="I94" s="45">
        <f t="shared" si="5"/>
        <v>0.057374771118672396</v>
      </c>
    </row>
    <row r="95" spans="1:9" ht="15">
      <c r="A95" s="40">
        <f t="shared" si="3"/>
        <v>1092</v>
      </c>
      <c r="B95" s="5" t="s">
        <v>63</v>
      </c>
      <c r="C95" s="2" t="s">
        <v>15</v>
      </c>
      <c r="D95" s="2" t="s">
        <v>5</v>
      </c>
      <c r="E95" s="41">
        <f t="shared" si="4"/>
        <v>8760</v>
      </c>
      <c r="F95" s="42">
        <f>HLOOKUP(D95,'Emission Factor Methodology'!$B$6:$I$7,2,0)</f>
        <v>0.05597975560889859</v>
      </c>
      <c r="G95" s="43">
        <f>IFERROR(VLOOKUP(C95,'Emission Factor Methodology'!$A$11:$I$21,MATCH(D95,'Emission Factor Methodology'!$A$11:$I$11,0),0),0)</f>
        <v>0.0038999999999999998</v>
      </c>
      <c r="H95" s="44">
        <f>IFERROR((1-VLOOKUP(C95,'Emission Factor Methodology'!$A$25:$I$34,MATCH(D95,'Emission Factor Methodology'!$A$25:$I$25,0),0)),0)</f>
        <v>0.030000000000000027</v>
      </c>
      <c r="I95" s="45">
        <f t="shared" si="5"/>
        <v>0.057374771118672396</v>
      </c>
    </row>
    <row r="96" spans="1:9" ht="15">
      <c r="A96" s="40">
        <f t="shared" si="3"/>
        <v>1093</v>
      </c>
      <c r="B96" s="5" t="s">
        <v>67</v>
      </c>
      <c r="C96" s="2" t="s">
        <v>15</v>
      </c>
      <c r="D96" s="2" t="s">
        <v>5</v>
      </c>
      <c r="E96" s="41">
        <f t="shared" si="4"/>
        <v>8760</v>
      </c>
      <c r="F96" s="42">
        <f>HLOOKUP(D96,'Emission Factor Methodology'!$B$6:$I$7,2,0)</f>
        <v>0.05597975560889859</v>
      </c>
      <c r="G96" s="43">
        <f>IFERROR(VLOOKUP(C96,'Emission Factor Methodology'!$A$11:$I$21,MATCH(D96,'Emission Factor Methodology'!$A$11:$I$11,0),0),0)</f>
        <v>0.0038999999999999998</v>
      </c>
      <c r="H96" s="44">
        <f>IFERROR((1-VLOOKUP(C96,'Emission Factor Methodology'!$A$25:$I$34,MATCH(D96,'Emission Factor Methodology'!$A$25:$I$25,0),0)),0)</f>
        <v>0.030000000000000027</v>
      </c>
      <c r="I96" s="45">
        <f t="shared" si="5"/>
        <v>0.057374771118672396</v>
      </c>
    </row>
    <row r="97" spans="1:9" ht="15">
      <c r="A97" s="40">
        <f t="shared" si="3"/>
        <v>1094</v>
      </c>
      <c r="B97" s="5" t="s">
        <v>63</v>
      </c>
      <c r="C97" s="2" t="s">
        <v>15</v>
      </c>
      <c r="D97" s="2" t="s">
        <v>5</v>
      </c>
      <c r="E97" s="41">
        <f t="shared" si="4"/>
        <v>8760</v>
      </c>
      <c r="F97" s="42">
        <f>HLOOKUP(D97,'Emission Factor Methodology'!$B$6:$I$7,2,0)</f>
        <v>0.05597975560889859</v>
      </c>
      <c r="G97" s="43">
        <f>IFERROR(VLOOKUP(C97,'Emission Factor Methodology'!$A$11:$I$21,MATCH(D97,'Emission Factor Methodology'!$A$11:$I$11,0),0),0)</f>
        <v>0.0038999999999999998</v>
      </c>
      <c r="H97" s="44">
        <f>IFERROR((1-VLOOKUP(C97,'Emission Factor Methodology'!$A$25:$I$34,MATCH(D97,'Emission Factor Methodology'!$A$25:$I$25,0),0)),0)</f>
        <v>0.030000000000000027</v>
      </c>
      <c r="I97" s="45">
        <f t="shared" si="5"/>
        <v>0.057374771118672396</v>
      </c>
    </row>
    <row r="98" spans="1:9" ht="15">
      <c r="A98" s="40">
        <f t="shared" si="3"/>
        <v>1095</v>
      </c>
      <c r="B98" s="5" t="s">
        <v>67</v>
      </c>
      <c r="C98" s="2" t="s">
        <v>15</v>
      </c>
      <c r="D98" s="2" t="s">
        <v>5</v>
      </c>
      <c r="E98" s="41">
        <f t="shared" si="4"/>
        <v>8760</v>
      </c>
      <c r="F98" s="42">
        <f>HLOOKUP(D98,'Emission Factor Methodology'!$B$6:$I$7,2,0)</f>
        <v>0.05597975560889859</v>
      </c>
      <c r="G98" s="43">
        <f>IFERROR(VLOOKUP(C98,'Emission Factor Methodology'!$A$11:$I$21,MATCH(D98,'Emission Factor Methodology'!$A$11:$I$11,0),0),0)</f>
        <v>0.0038999999999999998</v>
      </c>
      <c r="H98" s="44">
        <f>IFERROR((1-VLOOKUP(C98,'Emission Factor Methodology'!$A$25:$I$34,MATCH(D98,'Emission Factor Methodology'!$A$25:$I$25,0),0)),0)</f>
        <v>0.030000000000000027</v>
      </c>
      <c r="I98" s="45">
        <f t="shared" si="5"/>
        <v>0.057374771118672396</v>
      </c>
    </row>
    <row r="99" spans="1:9" ht="15">
      <c r="A99" s="40">
        <f t="shared" si="3"/>
        <v>1096</v>
      </c>
      <c r="B99" s="5" t="s">
        <v>57</v>
      </c>
      <c r="C99" s="2" t="s">
        <v>15</v>
      </c>
      <c r="D99" s="2" t="s">
        <v>5</v>
      </c>
      <c r="E99" s="41">
        <f t="shared" si="4"/>
        <v>8760</v>
      </c>
      <c r="F99" s="42">
        <f>HLOOKUP(D99,'Emission Factor Methodology'!$B$6:$I$7,2,0)</f>
        <v>0.05597975560889859</v>
      </c>
      <c r="G99" s="43">
        <f>IFERROR(VLOOKUP(C99,'Emission Factor Methodology'!$A$11:$I$21,MATCH(D99,'Emission Factor Methodology'!$A$11:$I$11,0),0),0)</f>
        <v>0.0038999999999999998</v>
      </c>
      <c r="H99" s="44">
        <f>IFERROR((1-VLOOKUP(C99,'Emission Factor Methodology'!$A$25:$I$34,MATCH(D99,'Emission Factor Methodology'!$A$25:$I$25,0),0)),0)</f>
        <v>0.030000000000000027</v>
      </c>
      <c r="I99" s="45">
        <f t="shared" si="5"/>
        <v>0.057374771118672396</v>
      </c>
    </row>
    <row r="100" spans="1:9" ht="15">
      <c r="A100" s="40">
        <f t="shared" si="3"/>
        <v>1097</v>
      </c>
      <c r="B100" s="5" t="s">
        <v>63</v>
      </c>
      <c r="C100" s="2" t="s">
        <v>15</v>
      </c>
      <c r="D100" s="2" t="s">
        <v>5</v>
      </c>
      <c r="E100" s="41">
        <f t="shared" si="4"/>
        <v>8760</v>
      </c>
      <c r="F100" s="42">
        <f>HLOOKUP(D100,'Emission Factor Methodology'!$B$6:$I$7,2,0)</f>
        <v>0.05597975560889859</v>
      </c>
      <c r="G100" s="43">
        <f>IFERROR(VLOOKUP(C100,'Emission Factor Methodology'!$A$11:$I$21,MATCH(D100,'Emission Factor Methodology'!$A$11:$I$11,0),0),0)</f>
        <v>0.0038999999999999998</v>
      </c>
      <c r="H100" s="44">
        <f>IFERROR((1-VLOOKUP(C100,'Emission Factor Methodology'!$A$25:$I$34,MATCH(D100,'Emission Factor Methodology'!$A$25:$I$25,0),0)),0)</f>
        <v>0.030000000000000027</v>
      </c>
      <c r="I100" s="45">
        <f t="shared" si="5"/>
        <v>0.057374771118672396</v>
      </c>
    </row>
    <row r="101" spans="1:9" ht="15">
      <c r="A101" s="40">
        <f t="shared" si="3"/>
        <v>1098</v>
      </c>
      <c r="B101" s="5" t="s">
        <v>67</v>
      </c>
      <c r="C101" s="2" t="s">
        <v>15</v>
      </c>
      <c r="D101" s="2" t="s">
        <v>5</v>
      </c>
      <c r="E101" s="41">
        <f t="shared" si="4"/>
        <v>8760</v>
      </c>
      <c r="F101" s="42">
        <f>HLOOKUP(D101,'Emission Factor Methodology'!$B$6:$I$7,2,0)</f>
        <v>0.05597975560889859</v>
      </c>
      <c r="G101" s="43">
        <f>IFERROR(VLOOKUP(C101,'Emission Factor Methodology'!$A$11:$I$21,MATCH(D101,'Emission Factor Methodology'!$A$11:$I$11,0),0),0)</f>
        <v>0.0038999999999999998</v>
      </c>
      <c r="H101" s="44">
        <f>IFERROR((1-VLOOKUP(C101,'Emission Factor Methodology'!$A$25:$I$34,MATCH(D101,'Emission Factor Methodology'!$A$25:$I$25,0),0)),0)</f>
        <v>0.030000000000000027</v>
      </c>
      <c r="I101" s="45">
        <f t="shared" si="5"/>
        <v>0.057374771118672396</v>
      </c>
    </row>
    <row r="102" spans="1:9" ht="15">
      <c r="A102" s="40">
        <f t="shared" si="3"/>
        <v>1099</v>
      </c>
      <c r="B102" s="5" t="s">
        <v>63</v>
      </c>
      <c r="C102" s="2" t="s">
        <v>15</v>
      </c>
      <c r="D102" s="2" t="s">
        <v>5</v>
      </c>
      <c r="E102" s="41">
        <f t="shared" si="4"/>
        <v>8760</v>
      </c>
      <c r="F102" s="42">
        <f>HLOOKUP(D102,'Emission Factor Methodology'!$B$6:$I$7,2,0)</f>
        <v>0.05597975560889859</v>
      </c>
      <c r="G102" s="43">
        <f>IFERROR(VLOOKUP(C102,'Emission Factor Methodology'!$A$11:$I$21,MATCH(D102,'Emission Factor Methodology'!$A$11:$I$11,0),0),0)</f>
        <v>0.0038999999999999998</v>
      </c>
      <c r="H102" s="44">
        <f>IFERROR((1-VLOOKUP(C102,'Emission Factor Methodology'!$A$25:$I$34,MATCH(D102,'Emission Factor Methodology'!$A$25:$I$25,0),0)),0)</f>
        <v>0.030000000000000027</v>
      </c>
      <c r="I102" s="45">
        <f t="shared" si="5"/>
        <v>0.057374771118672396</v>
      </c>
    </row>
    <row r="103" spans="1:9" ht="15">
      <c r="A103" s="40">
        <f t="shared" si="3"/>
        <v>1100</v>
      </c>
      <c r="B103" s="5" t="s">
        <v>100</v>
      </c>
      <c r="C103" s="2" t="s">
        <v>15</v>
      </c>
      <c r="D103" s="2" t="s">
        <v>5</v>
      </c>
      <c r="E103" s="41">
        <f t="shared" si="4"/>
        <v>8760</v>
      </c>
      <c r="F103" s="42">
        <f>HLOOKUP(D103,'Emission Factor Methodology'!$B$6:$I$7,2,0)</f>
        <v>0.05597975560889859</v>
      </c>
      <c r="G103" s="43">
        <f>IFERROR(VLOOKUP(C103,'Emission Factor Methodology'!$A$11:$I$21,MATCH(D103,'Emission Factor Methodology'!$A$11:$I$11,0),0),0)</f>
        <v>0.0038999999999999998</v>
      </c>
      <c r="H103" s="44">
        <f>IFERROR((1-VLOOKUP(C103,'Emission Factor Methodology'!$A$25:$I$34,MATCH(D103,'Emission Factor Methodology'!$A$25:$I$25,0),0)),0)</f>
        <v>0.030000000000000027</v>
      </c>
      <c r="I103" s="45">
        <f t="shared" si="5"/>
        <v>0.057374771118672396</v>
      </c>
    </row>
    <row r="104" spans="1:9" ht="15">
      <c r="A104" s="40">
        <f t="shared" si="3"/>
        <v>1101</v>
      </c>
      <c r="B104" s="5" t="s">
        <v>63</v>
      </c>
      <c r="C104" s="2" t="s">
        <v>15</v>
      </c>
      <c r="D104" s="2" t="s">
        <v>5</v>
      </c>
      <c r="E104" s="41">
        <f t="shared" si="4"/>
        <v>8760</v>
      </c>
      <c r="F104" s="42">
        <f>HLOOKUP(D104,'Emission Factor Methodology'!$B$6:$I$7,2,0)</f>
        <v>0.05597975560889859</v>
      </c>
      <c r="G104" s="43">
        <f>IFERROR(VLOOKUP(C104,'Emission Factor Methodology'!$A$11:$I$21,MATCH(D104,'Emission Factor Methodology'!$A$11:$I$11,0),0),0)</f>
        <v>0.0038999999999999998</v>
      </c>
      <c r="H104" s="44">
        <f>IFERROR((1-VLOOKUP(C104,'Emission Factor Methodology'!$A$25:$I$34,MATCH(D104,'Emission Factor Methodology'!$A$25:$I$25,0),0)),0)</f>
        <v>0.030000000000000027</v>
      </c>
      <c r="I104" s="45">
        <f t="shared" si="5"/>
        <v>0.057374771118672396</v>
      </c>
    </row>
    <row r="105" spans="1:9" ht="15">
      <c r="A105" s="40">
        <f t="shared" si="3"/>
        <v>1102</v>
      </c>
      <c r="B105" s="5" t="s">
        <v>67</v>
      </c>
      <c r="C105" s="2" t="s">
        <v>15</v>
      </c>
      <c r="D105" s="2" t="s">
        <v>5</v>
      </c>
      <c r="E105" s="41">
        <f t="shared" si="4"/>
        <v>8760</v>
      </c>
      <c r="F105" s="42">
        <f>HLOOKUP(D105,'Emission Factor Methodology'!$B$6:$I$7,2,0)</f>
        <v>0.05597975560889859</v>
      </c>
      <c r="G105" s="43">
        <f>IFERROR(VLOOKUP(C105,'Emission Factor Methodology'!$A$11:$I$21,MATCH(D105,'Emission Factor Methodology'!$A$11:$I$11,0),0),0)</f>
        <v>0.0038999999999999998</v>
      </c>
      <c r="H105" s="44">
        <f>IFERROR((1-VLOOKUP(C105,'Emission Factor Methodology'!$A$25:$I$34,MATCH(D105,'Emission Factor Methodology'!$A$25:$I$25,0),0)),0)</f>
        <v>0.030000000000000027</v>
      </c>
      <c r="I105" s="45">
        <f t="shared" si="5"/>
        <v>0.057374771118672396</v>
      </c>
    </row>
    <row r="106" spans="1:9" ht="15">
      <c r="A106" s="40">
        <f t="shared" si="3"/>
        <v>1103</v>
      </c>
      <c r="B106" s="5" t="s">
        <v>57</v>
      </c>
      <c r="C106" s="2" t="s">
        <v>15</v>
      </c>
      <c r="D106" s="2" t="s">
        <v>5</v>
      </c>
      <c r="E106" s="41">
        <f t="shared" si="4"/>
        <v>8760</v>
      </c>
      <c r="F106" s="42">
        <f>HLOOKUP(D106,'Emission Factor Methodology'!$B$6:$I$7,2,0)</f>
        <v>0.05597975560889859</v>
      </c>
      <c r="G106" s="43">
        <f>IFERROR(VLOOKUP(C106,'Emission Factor Methodology'!$A$11:$I$21,MATCH(D106,'Emission Factor Methodology'!$A$11:$I$11,0),0),0)</f>
        <v>0.0038999999999999998</v>
      </c>
      <c r="H106" s="44">
        <f>IFERROR((1-VLOOKUP(C106,'Emission Factor Methodology'!$A$25:$I$34,MATCH(D106,'Emission Factor Methodology'!$A$25:$I$25,0),0)),0)</f>
        <v>0.030000000000000027</v>
      </c>
      <c r="I106" s="45">
        <f t="shared" si="5"/>
        <v>0.057374771118672396</v>
      </c>
    </row>
    <row r="107" spans="1:9" ht="15">
      <c r="A107" s="40">
        <f t="shared" si="3"/>
        <v>1104</v>
      </c>
      <c r="B107" s="5" t="s">
        <v>57</v>
      </c>
      <c r="C107" s="2" t="s">
        <v>15</v>
      </c>
      <c r="D107" s="2" t="s">
        <v>5</v>
      </c>
      <c r="E107" s="41">
        <f t="shared" si="4"/>
        <v>8760</v>
      </c>
      <c r="F107" s="42">
        <f>HLOOKUP(D107,'Emission Factor Methodology'!$B$6:$I$7,2,0)</f>
        <v>0.05597975560889859</v>
      </c>
      <c r="G107" s="43">
        <f>IFERROR(VLOOKUP(C107,'Emission Factor Methodology'!$A$11:$I$21,MATCH(D107,'Emission Factor Methodology'!$A$11:$I$11,0),0),0)</f>
        <v>0.0038999999999999998</v>
      </c>
      <c r="H107" s="44">
        <f>IFERROR((1-VLOOKUP(C107,'Emission Factor Methodology'!$A$25:$I$34,MATCH(D107,'Emission Factor Methodology'!$A$25:$I$25,0),0)),0)</f>
        <v>0.030000000000000027</v>
      </c>
      <c r="I107" s="45">
        <f t="shared" si="5"/>
        <v>0.057374771118672396</v>
      </c>
    </row>
    <row r="108" spans="1:9" ht="15">
      <c r="A108" s="40">
        <f t="shared" si="3"/>
        <v>1105</v>
      </c>
      <c r="B108" s="5" t="s">
        <v>57</v>
      </c>
      <c r="C108" s="2" t="s">
        <v>15</v>
      </c>
      <c r="D108" s="2" t="s">
        <v>5</v>
      </c>
      <c r="E108" s="41">
        <f t="shared" si="4"/>
        <v>8760</v>
      </c>
      <c r="F108" s="42">
        <f>HLOOKUP(D108,'Emission Factor Methodology'!$B$6:$I$7,2,0)</f>
        <v>0.05597975560889859</v>
      </c>
      <c r="G108" s="43">
        <f>IFERROR(VLOOKUP(C108,'Emission Factor Methodology'!$A$11:$I$21,MATCH(D108,'Emission Factor Methodology'!$A$11:$I$11,0),0),0)</f>
        <v>0.0038999999999999998</v>
      </c>
      <c r="H108" s="44">
        <f>IFERROR((1-VLOOKUP(C108,'Emission Factor Methodology'!$A$25:$I$34,MATCH(D108,'Emission Factor Methodology'!$A$25:$I$25,0),0)),0)</f>
        <v>0.030000000000000027</v>
      </c>
      <c r="I108" s="45">
        <f t="shared" si="5"/>
        <v>0.057374771118672396</v>
      </c>
    </row>
    <row r="109" spans="1:9" ht="15">
      <c r="A109" s="40">
        <f t="shared" si="3"/>
        <v>1106</v>
      </c>
      <c r="B109" s="5" t="s">
        <v>57</v>
      </c>
      <c r="C109" s="2" t="s">
        <v>15</v>
      </c>
      <c r="D109" s="2" t="s">
        <v>5</v>
      </c>
      <c r="E109" s="41">
        <f t="shared" si="4"/>
        <v>8760</v>
      </c>
      <c r="F109" s="42">
        <f>HLOOKUP(D109,'Emission Factor Methodology'!$B$6:$I$7,2,0)</f>
        <v>0.05597975560889859</v>
      </c>
      <c r="G109" s="43">
        <f>IFERROR(VLOOKUP(C109,'Emission Factor Methodology'!$A$11:$I$21,MATCH(D109,'Emission Factor Methodology'!$A$11:$I$11,0),0),0)</f>
        <v>0.0038999999999999998</v>
      </c>
      <c r="H109" s="44">
        <f>IFERROR((1-VLOOKUP(C109,'Emission Factor Methodology'!$A$25:$I$34,MATCH(D109,'Emission Factor Methodology'!$A$25:$I$25,0),0)),0)</f>
        <v>0.030000000000000027</v>
      </c>
      <c r="I109" s="45">
        <f t="shared" si="5"/>
        <v>0.057374771118672396</v>
      </c>
    </row>
    <row r="110" spans="1:9" ht="15">
      <c r="A110" s="40">
        <f t="shared" si="3"/>
        <v>1107</v>
      </c>
      <c r="B110" s="5" t="s">
        <v>57</v>
      </c>
      <c r="C110" s="2" t="s">
        <v>15</v>
      </c>
      <c r="D110" s="2" t="s">
        <v>5</v>
      </c>
      <c r="E110" s="41">
        <f t="shared" si="4"/>
        <v>8760</v>
      </c>
      <c r="F110" s="42">
        <f>HLOOKUP(D110,'Emission Factor Methodology'!$B$6:$I$7,2,0)</f>
        <v>0.05597975560889859</v>
      </c>
      <c r="G110" s="43">
        <f>IFERROR(VLOOKUP(C110,'Emission Factor Methodology'!$A$11:$I$21,MATCH(D110,'Emission Factor Methodology'!$A$11:$I$11,0),0),0)</f>
        <v>0.0038999999999999998</v>
      </c>
      <c r="H110" s="44">
        <f>IFERROR((1-VLOOKUP(C110,'Emission Factor Methodology'!$A$25:$I$34,MATCH(D110,'Emission Factor Methodology'!$A$25:$I$25,0),0)),0)</f>
        <v>0.030000000000000027</v>
      </c>
      <c r="I110" s="45">
        <f t="shared" si="5"/>
        <v>0.057374771118672396</v>
      </c>
    </row>
    <row r="111" spans="1:9" ht="15">
      <c r="A111" s="40">
        <f t="shared" si="3"/>
        <v>1108</v>
      </c>
      <c r="B111" s="5" t="s">
        <v>101</v>
      </c>
      <c r="C111" s="2" t="s">
        <v>15</v>
      </c>
      <c r="D111" s="2" t="s">
        <v>5</v>
      </c>
      <c r="E111" s="41">
        <f t="shared" si="4"/>
        <v>8760</v>
      </c>
      <c r="F111" s="42">
        <f>HLOOKUP(D111,'Emission Factor Methodology'!$B$6:$I$7,2,0)</f>
        <v>0.05597975560889859</v>
      </c>
      <c r="G111" s="43">
        <f>IFERROR(VLOOKUP(C111,'Emission Factor Methodology'!$A$11:$I$21,MATCH(D111,'Emission Factor Methodology'!$A$11:$I$11,0),0),0)</f>
        <v>0.0038999999999999998</v>
      </c>
      <c r="H111" s="44">
        <f>IFERROR((1-VLOOKUP(C111,'Emission Factor Methodology'!$A$25:$I$34,MATCH(D111,'Emission Factor Methodology'!$A$25:$I$25,0),0)),0)</f>
        <v>0.030000000000000027</v>
      </c>
      <c r="I111" s="45">
        <f t="shared" si="5"/>
        <v>0.057374771118672396</v>
      </c>
    </row>
    <row r="112" spans="1:9" ht="15">
      <c r="A112" s="40">
        <f t="shared" si="3"/>
        <v>1109</v>
      </c>
      <c r="B112" s="5" t="s">
        <v>57</v>
      </c>
      <c r="C112" s="2" t="s">
        <v>15</v>
      </c>
      <c r="D112" s="2" t="s">
        <v>5</v>
      </c>
      <c r="E112" s="41">
        <f t="shared" si="4"/>
        <v>8760</v>
      </c>
      <c r="F112" s="42">
        <f>HLOOKUP(D112,'Emission Factor Methodology'!$B$6:$I$7,2,0)</f>
        <v>0.05597975560889859</v>
      </c>
      <c r="G112" s="43">
        <f>IFERROR(VLOOKUP(C112,'Emission Factor Methodology'!$A$11:$I$21,MATCH(D112,'Emission Factor Methodology'!$A$11:$I$11,0),0),0)</f>
        <v>0.0038999999999999998</v>
      </c>
      <c r="H112" s="44">
        <f>IFERROR((1-VLOOKUP(C112,'Emission Factor Methodology'!$A$25:$I$34,MATCH(D112,'Emission Factor Methodology'!$A$25:$I$25,0),0)),0)</f>
        <v>0.030000000000000027</v>
      </c>
      <c r="I112" s="45">
        <f t="shared" si="5"/>
        <v>0.057374771118672396</v>
      </c>
    </row>
    <row r="113" spans="1:9" ht="15">
      <c r="A113" s="40">
        <f t="shared" si="3"/>
        <v>1110</v>
      </c>
      <c r="B113" s="5" t="s">
        <v>57</v>
      </c>
      <c r="C113" s="2" t="s">
        <v>15</v>
      </c>
      <c r="D113" s="2" t="s">
        <v>5</v>
      </c>
      <c r="E113" s="41">
        <f t="shared" si="4"/>
        <v>8760</v>
      </c>
      <c r="F113" s="42">
        <f>HLOOKUP(D113,'Emission Factor Methodology'!$B$6:$I$7,2,0)</f>
        <v>0.05597975560889859</v>
      </c>
      <c r="G113" s="43">
        <f>IFERROR(VLOOKUP(C113,'Emission Factor Methodology'!$A$11:$I$21,MATCH(D113,'Emission Factor Methodology'!$A$11:$I$11,0),0),0)</f>
        <v>0.0038999999999999998</v>
      </c>
      <c r="H113" s="44">
        <f>IFERROR((1-VLOOKUP(C113,'Emission Factor Methodology'!$A$25:$I$34,MATCH(D113,'Emission Factor Methodology'!$A$25:$I$25,0),0)),0)</f>
        <v>0.030000000000000027</v>
      </c>
      <c r="I113" s="45">
        <f t="shared" si="5"/>
        <v>0.057374771118672396</v>
      </c>
    </row>
    <row r="114" spans="1:9" ht="15">
      <c r="A114" s="40">
        <f t="shared" si="3"/>
        <v>1111</v>
      </c>
      <c r="B114" s="5" t="s">
        <v>57</v>
      </c>
      <c r="C114" s="2" t="s">
        <v>15</v>
      </c>
      <c r="D114" s="2" t="s">
        <v>5</v>
      </c>
      <c r="E114" s="41">
        <f t="shared" si="4"/>
        <v>8760</v>
      </c>
      <c r="F114" s="42">
        <f>HLOOKUP(D114,'Emission Factor Methodology'!$B$6:$I$7,2,0)</f>
        <v>0.05597975560889859</v>
      </c>
      <c r="G114" s="43">
        <f>IFERROR(VLOOKUP(C114,'Emission Factor Methodology'!$A$11:$I$21,MATCH(D114,'Emission Factor Methodology'!$A$11:$I$11,0),0),0)</f>
        <v>0.0038999999999999998</v>
      </c>
      <c r="H114" s="44">
        <f>IFERROR((1-VLOOKUP(C114,'Emission Factor Methodology'!$A$25:$I$34,MATCH(D114,'Emission Factor Methodology'!$A$25:$I$25,0),0)),0)</f>
        <v>0.030000000000000027</v>
      </c>
      <c r="I114" s="45">
        <f t="shared" si="5"/>
        <v>0.057374771118672396</v>
      </c>
    </row>
    <row r="115" spans="1:9" ht="15">
      <c r="A115" s="40">
        <f t="shared" si="3"/>
        <v>1112</v>
      </c>
      <c r="B115" s="5" t="s">
        <v>102</v>
      </c>
      <c r="C115" s="2" t="s">
        <v>12</v>
      </c>
      <c r="D115" s="2" t="s">
        <v>5</v>
      </c>
      <c r="E115" s="41">
        <f t="shared" si="4"/>
        <v>8760</v>
      </c>
      <c r="F115" s="42">
        <f>HLOOKUP(D115,'Emission Factor Methodology'!$B$6:$I$7,2,0)</f>
        <v>0.05597975560889859</v>
      </c>
      <c r="G115" s="43">
        <f>IFERROR(VLOOKUP(C115,'Emission Factor Methodology'!$A$11:$I$21,MATCH(D115,'Emission Factor Methodology'!$A$11:$I$11,0),0),0)</f>
        <v>0.0132</v>
      </c>
      <c r="H115" s="44">
        <f>IFERROR((1-VLOOKUP(C115,'Emission Factor Methodology'!$A$25:$I$34,MATCH(D115,'Emission Factor Methodology'!$A$25:$I$25,0),0)),0)</f>
        <v>0.030000000000000027</v>
      </c>
      <c r="I115" s="45">
        <f t="shared" si="5"/>
        <v>0.19419153301704503</v>
      </c>
    </row>
    <row r="116" spans="1:9" ht="15">
      <c r="A116" s="40">
        <f t="shared" si="3"/>
        <v>1113</v>
      </c>
      <c r="B116" s="5" t="s">
        <v>103</v>
      </c>
      <c r="C116" s="2" t="s">
        <v>15</v>
      </c>
      <c r="D116" s="2" t="s">
        <v>5</v>
      </c>
      <c r="E116" s="41">
        <f t="shared" si="4"/>
        <v>8760</v>
      </c>
      <c r="F116" s="42">
        <f>HLOOKUP(D116,'Emission Factor Methodology'!$B$6:$I$7,2,0)</f>
        <v>0.05597975560889859</v>
      </c>
      <c r="G116" s="43">
        <f>IFERROR(VLOOKUP(C116,'Emission Factor Methodology'!$A$11:$I$21,MATCH(D116,'Emission Factor Methodology'!$A$11:$I$11,0),0),0)</f>
        <v>0.0038999999999999998</v>
      </c>
      <c r="H116" s="44">
        <f>IFERROR((1-VLOOKUP(C116,'Emission Factor Methodology'!$A$25:$I$34,MATCH(D116,'Emission Factor Methodology'!$A$25:$I$25,0),0)),0)</f>
        <v>0.030000000000000027</v>
      </c>
      <c r="I116" s="45">
        <f t="shared" si="5"/>
        <v>0.057374771118672396</v>
      </c>
    </row>
    <row r="117" spans="1:9" ht="15">
      <c r="A117" s="40">
        <f t="shared" si="3"/>
        <v>1114</v>
      </c>
      <c r="B117" s="5" t="s">
        <v>104</v>
      </c>
      <c r="C117" s="2" t="s">
        <v>15</v>
      </c>
      <c r="D117" s="2" t="s">
        <v>5</v>
      </c>
      <c r="E117" s="41">
        <f t="shared" si="4"/>
        <v>8760</v>
      </c>
      <c r="F117" s="42">
        <f>HLOOKUP(D117,'Emission Factor Methodology'!$B$6:$I$7,2,0)</f>
        <v>0.05597975560889859</v>
      </c>
      <c r="G117" s="43">
        <f>IFERROR(VLOOKUP(C117,'Emission Factor Methodology'!$A$11:$I$21,MATCH(D117,'Emission Factor Methodology'!$A$11:$I$11,0),0),0)</f>
        <v>0.0038999999999999998</v>
      </c>
      <c r="H117" s="44">
        <f>IFERROR((1-VLOOKUP(C117,'Emission Factor Methodology'!$A$25:$I$34,MATCH(D117,'Emission Factor Methodology'!$A$25:$I$25,0),0)),0)</f>
        <v>0.030000000000000027</v>
      </c>
      <c r="I117" s="45">
        <f t="shared" si="5"/>
        <v>0.057374771118672396</v>
      </c>
    </row>
    <row r="118" spans="1:9" ht="15">
      <c r="A118" s="40">
        <f t="shared" si="3"/>
        <v>1115</v>
      </c>
      <c r="B118" s="5" t="s">
        <v>58</v>
      </c>
      <c r="C118" s="2" t="s">
        <v>15</v>
      </c>
      <c r="D118" s="2" t="s">
        <v>5</v>
      </c>
      <c r="E118" s="41">
        <f t="shared" si="4"/>
        <v>8760</v>
      </c>
      <c r="F118" s="42">
        <f>HLOOKUP(D118,'Emission Factor Methodology'!$B$6:$I$7,2,0)</f>
        <v>0.05597975560889859</v>
      </c>
      <c r="G118" s="43">
        <f>IFERROR(VLOOKUP(C118,'Emission Factor Methodology'!$A$11:$I$21,MATCH(D118,'Emission Factor Methodology'!$A$11:$I$11,0),0),0)</f>
        <v>0.0038999999999999998</v>
      </c>
      <c r="H118" s="44">
        <f>IFERROR((1-VLOOKUP(C118,'Emission Factor Methodology'!$A$25:$I$34,MATCH(D118,'Emission Factor Methodology'!$A$25:$I$25,0),0)),0)</f>
        <v>0.030000000000000027</v>
      </c>
      <c r="I118" s="45">
        <f t="shared" si="5"/>
        <v>0.057374771118672396</v>
      </c>
    </row>
    <row r="119" spans="1:9" ht="15">
      <c r="A119" s="40">
        <f t="shared" si="3"/>
        <v>1116</v>
      </c>
      <c r="B119" s="5" t="s">
        <v>105</v>
      </c>
      <c r="C119" s="2" t="s">
        <v>15</v>
      </c>
      <c r="D119" s="2" t="s">
        <v>5</v>
      </c>
      <c r="E119" s="41">
        <f t="shared" si="4"/>
        <v>8760</v>
      </c>
      <c r="F119" s="42">
        <f>HLOOKUP(D119,'Emission Factor Methodology'!$B$6:$I$7,2,0)</f>
        <v>0.05597975560889859</v>
      </c>
      <c r="G119" s="43">
        <f>IFERROR(VLOOKUP(C119,'Emission Factor Methodology'!$A$11:$I$21,MATCH(D119,'Emission Factor Methodology'!$A$11:$I$11,0),0),0)</f>
        <v>0.0038999999999999998</v>
      </c>
      <c r="H119" s="44">
        <f>IFERROR((1-VLOOKUP(C119,'Emission Factor Methodology'!$A$25:$I$34,MATCH(D119,'Emission Factor Methodology'!$A$25:$I$25,0),0)),0)</f>
        <v>0.030000000000000027</v>
      </c>
      <c r="I119" s="45">
        <f t="shared" si="5"/>
        <v>0.057374771118672396</v>
      </c>
    </row>
    <row r="120" spans="1:9" ht="15">
      <c r="A120" s="40">
        <f t="shared" si="3"/>
        <v>1117</v>
      </c>
      <c r="B120" s="5" t="s">
        <v>57</v>
      </c>
      <c r="C120" s="2" t="s">
        <v>15</v>
      </c>
      <c r="D120" s="2" t="s">
        <v>5</v>
      </c>
      <c r="E120" s="41">
        <f t="shared" si="4"/>
        <v>8760</v>
      </c>
      <c r="F120" s="42">
        <f>HLOOKUP(D120,'Emission Factor Methodology'!$B$6:$I$7,2,0)</f>
        <v>0.05597975560889859</v>
      </c>
      <c r="G120" s="43">
        <f>IFERROR(VLOOKUP(C120,'Emission Factor Methodology'!$A$11:$I$21,MATCH(D120,'Emission Factor Methodology'!$A$11:$I$11,0),0),0)</f>
        <v>0.0038999999999999998</v>
      </c>
      <c r="H120" s="44">
        <f>IFERROR((1-VLOOKUP(C120,'Emission Factor Methodology'!$A$25:$I$34,MATCH(D120,'Emission Factor Methodology'!$A$25:$I$25,0),0)),0)</f>
        <v>0.030000000000000027</v>
      </c>
      <c r="I120" s="45">
        <f t="shared" si="5"/>
        <v>0.057374771118672396</v>
      </c>
    </row>
    <row r="121" spans="1:9" ht="15">
      <c r="A121" s="40">
        <f t="shared" si="3"/>
        <v>1118</v>
      </c>
      <c r="B121" s="5" t="s">
        <v>106</v>
      </c>
      <c r="C121" s="2" t="s">
        <v>15</v>
      </c>
      <c r="D121" s="2" t="s">
        <v>5</v>
      </c>
      <c r="E121" s="41">
        <f t="shared" si="4"/>
        <v>8760</v>
      </c>
      <c r="F121" s="42">
        <f>HLOOKUP(D121,'Emission Factor Methodology'!$B$6:$I$7,2,0)</f>
        <v>0.05597975560889859</v>
      </c>
      <c r="G121" s="43">
        <f>IFERROR(VLOOKUP(C121,'Emission Factor Methodology'!$A$11:$I$21,MATCH(D121,'Emission Factor Methodology'!$A$11:$I$11,0),0),0)</f>
        <v>0.0038999999999999998</v>
      </c>
      <c r="H121" s="44">
        <f>IFERROR((1-VLOOKUP(C121,'Emission Factor Methodology'!$A$25:$I$34,MATCH(D121,'Emission Factor Methodology'!$A$25:$I$25,0),0)),0)</f>
        <v>0.030000000000000027</v>
      </c>
      <c r="I121" s="45">
        <f t="shared" si="5"/>
        <v>0.057374771118672396</v>
      </c>
    </row>
    <row r="122" spans="1:9" ht="15">
      <c r="A122" s="40">
        <f t="shared" si="3"/>
        <v>1119</v>
      </c>
      <c r="B122" s="5" t="s">
        <v>103</v>
      </c>
      <c r="C122" s="2" t="s">
        <v>12</v>
      </c>
      <c r="D122" s="2" t="s">
        <v>5</v>
      </c>
      <c r="E122" s="41">
        <f t="shared" si="4"/>
        <v>8760</v>
      </c>
      <c r="F122" s="42">
        <f>HLOOKUP(D122,'Emission Factor Methodology'!$B$6:$I$7,2,0)</f>
        <v>0.05597975560889859</v>
      </c>
      <c r="G122" s="43">
        <f>IFERROR(VLOOKUP(C122,'Emission Factor Methodology'!$A$11:$I$21,MATCH(D122,'Emission Factor Methodology'!$A$11:$I$11,0),0),0)</f>
        <v>0.0132</v>
      </c>
      <c r="H122" s="44">
        <f>IFERROR((1-VLOOKUP(C122,'Emission Factor Methodology'!$A$25:$I$34,MATCH(D122,'Emission Factor Methodology'!$A$25:$I$25,0),0)),0)</f>
        <v>0.030000000000000027</v>
      </c>
      <c r="I122" s="45">
        <f t="shared" si="5"/>
        <v>0.19419153301704503</v>
      </c>
    </row>
    <row r="123" spans="1:9" ht="15">
      <c r="A123" s="51">
        <f t="shared" si="3"/>
        <v>1120</v>
      </c>
      <c r="B123" s="52" t="s">
        <v>102</v>
      </c>
      <c r="C123" s="53" t="s">
        <v>15</v>
      </c>
      <c r="D123" s="2" t="s">
        <v>4</v>
      </c>
      <c r="E123" s="54">
        <f t="shared" si="4"/>
        <v>8760</v>
      </c>
      <c r="F123" s="42">
        <f>HLOOKUP(D123,'Emission Factor Methodology'!$B$6:$I$7,2,0)</f>
        <v>0.02</v>
      </c>
      <c r="G123" s="43">
        <f>IFERROR(VLOOKUP(C123,'Emission Factor Methodology'!$A$11:$I$21,MATCH(D123,'Emission Factor Methodology'!$A$11:$I$11,0),0),0)</f>
        <v>0.00050000000000000001</v>
      </c>
      <c r="H123" s="44">
        <f>IFERROR((1-VLOOKUP(C123,'Emission Factor Methodology'!$A$25:$I$34,MATCH(D123,'Emission Factor Methodology'!$A$25:$I$25,0),0)),0)</f>
        <v>0.030000000000000027</v>
      </c>
      <c r="I123" s="50">
        <f t="shared" si="5"/>
        <v>0.0026280000000000027</v>
      </c>
    </row>
    <row r="124" spans="1:9" ht="15">
      <c r="A124" s="40">
        <f t="shared" si="3"/>
        <v>1121</v>
      </c>
      <c r="B124" s="46" t="s">
        <v>64</v>
      </c>
      <c r="C124" s="47" t="s">
        <v>14</v>
      </c>
      <c r="D124" s="2" t="s">
        <v>4</v>
      </c>
      <c r="E124" s="41">
        <f t="shared" si="4"/>
        <v>8760</v>
      </c>
      <c r="F124" s="42">
        <f>HLOOKUP(D124,'Emission Factor Methodology'!$B$6:$I$7,2,0)</f>
        <v>0.02</v>
      </c>
      <c r="G124" s="43">
        <f>IFERROR(VLOOKUP(C124,'Emission Factor Methodology'!$A$11:$I$21,MATCH(D124,'Emission Factor Methodology'!$A$11:$I$11,0),0),0)</f>
        <v>0</v>
      </c>
      <c r="H124" s="44">
        <f>IFERROR((1-VLOOKUP(C124,'Emission Factor Methodology'!$A$25:$I$34,MATCH(D124,'Emission Factor Methodology'!$A$25:$I$25,0),0)),0)</f>
        <v>0</v>
      </c>
      <c r="I124" s="45">
        <f t="shared" si="5"/>
        <v>0</v>
      </c>
    </row>
    <row r="125" spans="1:9" ht="15">
      <c r="A125" s="40">
        <f t="shared" si="3"/>
        <v>1122</v>
      </c>
      <c r="B125" s="5" t="s">
        <v>58</v>
      </c>
      <c r="C125" s="2" t="s">
        <v>15</v>
      </c>
      <c r="D125" s="2" t="s">
        <v>4</v>
      </c>
      <c r="E125" s="41">
        <f t="shared" si="4"/>
        <v>8760</v>
      </c>
      <c r="F125" s="42">
        <f>HLOOKUP(D125,'Emission Factor Methodology'!$B$6:$I$7,2,0)</f>
        <v>0.02</v>
      </c>
      <c r="G125" s="43">
        <f>IFERROR(VLOOKUP(C125,'Emission Factor Methodology'!$A$11:$I$21,MATCH(D125,'Emission Factor Methodology'!$A$11:$I$11,0),0),0)</f>
        <v>0.00050000000000000001</v>
      </c>
      <c r="H125" s="44">
        <f>IFERROR((1-VLOOKUP(C125,'Emission Factor Methodology'!$A$25:$I$34,MATCH(D125,'Emission Factor Methodology'!$A$25:$I$25,0),0)),0)</f>
        <v>0.030000000000000027</v>
      </c>
      <c r="I125" s="45">
        <f t="shared" si="5"/>
        <v>0.0026280000000000027</v>
      </c>
    </row>
    <row r="126" spans="1:9" ht="15">
      <c r="A126" s="40">
        <f t="shared" si="3"/>
        <v>1123</v>
      </c>
      <c r="B126" s="5" t="s">
        <v>95</v>
      </c>
      <c r="C126" s="2" t="s">
        <v>15</v>
      </c>
      <c r="D126" s="2" t="s">
        <v>4</v>
      </c>
      <c r="E126" s="41">
        <f t="shared" si="4"/>
        <v>8760</v>
      </c>
      <c r="F126" s="42">
        <f>HLOOKUP(D126,'Emission Factor Methodology'!$B$6:$I$7,2,0)</f>
        <v>0.02</v>
      </c>
      <c r="G126" s="43">
        <f>IFERROR(VLOOKUP(C126,'Emission Factor Methodology'!$A$11:$I$21,MATCH(D126,'Emission Factor Methodology'!$A$11:$I$11,0),0),0)</f>
        <v>0.00050000000000000001</v>
      </c>
      <c r="H126" s="44">
        <f>IFERROR((1-VLOOKUP(C126,'Emission Factor Methodology'!$A$25:$I$34,MATCH(D126,'Emission Factor Methodology'!$A$25:$I$25,0),0)),0)</f>
        <v>0.030000000000000027</v>
      </c>
      <c r="I126" s="45">
        <f t="shared" si="5"/>
        <v>0.0026280000000000027</v>
      </c>
    </row>
    <row r="127" spans="1:9" ht="15">
      <c r="A127" s="40">
        <f t="shared" si="3"/>
        <v>1124</v>
      </c>
      <c r="B127" s="5" t="s">
        <v>95</v>
      </c>
      <c r="C127" s="2" t="s">
        <v>15</v>
      </c>
      <c r="D127" s="2" t="s">
        <v>4</v>
      </c>
      <c r="E127" s="41">
        <f t="shared" si="4"/>
        <v>8760</v>
      </c>
      <c r="F127" s="42">
        <f>HLOOKUP(D127,'Emission Factor Methodology'!$B$6:$I$7,2,0)</f>
        <v>0.02</v>
      </c>
      <c r="G127" s="43">
        <f>IFERROR(VLOOKUP(C127,'Emission Factor Methodology'!$A$11:$I$21,MATCH(D127,'Emission Factor Methodology'!$A$11:$I$11,0),0),0)</f>
        <v>0.00050000000000000001</v>
      </c>
      <c r="H127" s="44">
        <f>IFERROR((1-VLOOKUP(C127,'Emission Factor Methodology'!$A$25:$I$34,MATCH(D127,'Emission Factor Methodology'!$A$25:$I$25,0),0)),0)</f>
        <v>0.030000000000000027</v>
      </c>
      <c r="I127" s="45">
        <f t="shared" si="5"/>
        <v>0.0026280000000000027</v>
      </c>
    </row>
    <row r="128" spans="1:9" ht="15">
      <c r="A128" s="40">
        <f t="shared" si="3"/>
        <v>1125</v>
      </c>
      <c r="B128" s="5" t="s">
        <v>101</v>
      </c>
      <c r="C128" s="2" t="s">
        <v>15</v>
      </c>
      <c r="D128" s="2" t="s">
        <v>4</v>
      </c>
      <c r="E128" s="41">
        <f t="shared" si="4"/>
        <v>8760</v>
      </c>
      <c r="F128" s="42">
        <f>HLOOKUP(D128,'Emission Factor Methodology'!$B$6:$I$7,2,0)</f>
        <v>0.02</v>
      </c>
      <c r="G128" s="43">
        <f>IFERROR(VLOOKUP(C128,'Emission Factor Methodology'!$A$11:$I$21,MATCH(D128,'Emission Factor Methodology'!$A$11:$I$11,0),0),0)</f>
        <v>0.00050000000000000001</v>
      </c>
      <c r="H128" s="44">
        <f>IFERROR((1-VLOOKUP(C128,'Emission Factor Methodology'!$A$25:$I$34,MATCH(D128,'Emission Factor Methodology'!$A$25:$I$25,0),0)),0)</f>
        <v>0.030000000000000027</v>
      </c>
      <c r="I128" s="45">
        <f t="shared" si="5"/>
        <v>0.0026280000000000027</v>
      </c>
    </row>
    <row r="129" spans="1:9" ht="15">
      <c r="A129" s="40">
        <f t="shared" si="3"/>
        <v>1126</v>
      </c>
      <c r="B129" s="5" t="s">
        <v>80</v>
      </c>
      <c r="C129" s="2" t="s">
        <v>15</v>
      </c>
      <c r="D129" s="2" t="s">
        <v>4</v>
      </c>
      <c r="E129" s="41">
        <f t="shared" si="4"/>
        <v>8760</v>
      </c>
      <c r="F129" s="42">
        <f>HLOOKUP(D129,'Emission Factor Methodology'!$B$6:$I$7,2,0)</f>
        <v>0.02</v>
      </c>
      <c r="G129" s="43">
        <f>IFERROR(VLOOKUP(C129,'Emission Factor Methodology'!$A$11:$I$21,MATCH(D129,'Emission Factor Methodology'!$A$11:$I$11,0),0),0)</f>
        <v>0.00050000000000000001</v>
      </c>
      <c r="H129" s="44">
        <f>IFERROR((1-VLOOKUP(C129,'Emission Factor Methodology'!$A$25:$I$34,MATCH(D129,'Emission Factor Methodology'!$A$25:$I$25,0),0)),0)</f>
        <v>0.030000000000000027</v>
      </c>
      <c r="I129" s="45">
        <f t="shared" si="5"/>
        <v>0.0026280000000000027</v>
      </c>
    </row>
    <row r="130" spans="1:9" ht="15">
      <c r="A130" s="40">
        <f t="shared" si="3"/>
        <v>1127</v>
      </c>
      <c r="B130" s="5" t="s">
        <v>107</v>
      </c>
      <c r="C130" s="2" t="s">
        <v>15</v>
      </c>
      <c r="D130" s="2" t="s">
        <v>4</v>
      </c>
      <c r="E130" s="41">
        <f t="shared" si="4"/>
        <v>8760</v>
      </c>
      <c r="F130" s="42">
        <f>HLOOKUP(D130,'Emission Factor Methodology'!$B$6:$I$7,2,0)</f>
        <v>0.02</v>
      </c>
      <c r="G130" s="43">
        <f>IFERROR(VLOOKUP(C130,'Emission Factor Methodology'!$A$11:$I$21,MATCH(D130,'Emission Factor Methodology'!$A$11:$I$11,0),0),0)</f>
        <v>0.00050000000000000001</v>
      </c>
      <c r="H130" s="44">
        <f>IFERROR((1-VLOOKUP(C130,'Emission Factor Methodology'!$A$25:$I$34,MATCH(D130,'Emission Factor Methodology'!$A$25:$I$25,0),0)),0)</f>
        <v>0.030000000000000027</v>
      </c>
      <c r="I130" s="45">
        <f t="shared" si="5"/>
        <v>0.0026280000000000027</v>
      </c>
    </row>
    <row r="133" spans="1:9" ht="15" customHeight="1">
      <c r="A133" s="133" t="s">
        <v>108</v>
      </c>
      <c r="B133" s="133"/>
      <c r="C133" s="133"/>
      <c r="D133" s="133"/>
      <c r="E133" s="133"/>
      <c r="F133" s="133"/>
      <c r="G133" s="133"/>
      <c r="H133" s="133"/>
      <c r="I133" s="133"/>
    </row>
    <row r="134" spans="1:9" ht="15">
      <c r="A134" s="133"/>
      <c r="B134" s="133"/>
      <c r="C134" s="133"/>
      <c r="D134" s="133"/>
      <c r="E134" s="133"/>
      <c r="F134" s="133"/>
      <c r="G134" s="133"/>
      <c r="H134" s="133"/>
      <c r="I134" s="133"/>
    </row>
    <row r="135" spans="1:9" ht="26.25" customHeight="1">
      <c r="A135" s="133"/>
      <c r="B135" s="133"/>
      <c r="C135" s="133"/>
      <c r="D135" s="133"/>
      <c r="E135" s="133"/>
      <c r="F135" s="133"/>
      <c r="G135" s="133"/>
      <c r="H135" s="133"/>
      <c r="I135" s="133"/>
    </row>
    <row r="144" ht="15" customHeight="1"/>
    <row r="146" spans="2:9" ht="15" customHeight="1">
      <c r="B146" s="56"/>
      <c r="C146" s="56"/>
      <c r="D146" s="56"/>
      <c r="E146" s="57"/>
      <c r="F146" s="58"/>
      <c r="G146" s="56"/>
      <c r="H146" s="56"/>
      <c r="I146" s="56"/>
    </row>
    <row r="147" spans="2:9" ht="15">
      <c r="B147" s="56"/>
      <c r="C147" s="56"/>
      <c r="D147" s="56"/>
      <c r="E147" s="57"/>
      <c r="F147" s="58"/>
      <c r="G147" s="56"/>
      <c r="H147" s="56"/>
      <c r="I147" s="56"/>
    </row>
    <row r="148" spans="2:9" ht="15">
      <c r="B148" s="56"/>
      <c r="C148" s="56"/>
      <c r="D148" s="56"/>
      <c r="E148" s="57"/>
      <c r="F148" s="58"/>
      <c r="G148" s="56"/>
      <c r="H148" s="56"/>
      <c r="I148" s="56"/>
    </row>
    <row r="149" spans="2:9" ht="15">
      <c r="B149" s="56"/>
      <c r="C149" s="56"/>
      <c r="D149" s="56"/>
      <c r="E149" s="57"/>
      <c r="F149" s="58"/>
      <c r="G149" s="56"/>
      <c r="H149" s="56"/>
      <c r="I149" s="56"/>
    </row>
  </sheetData>
  <autoFilter ref="A3:I130"/>
  <mergeCells count="1">
    <mergeCell ref="A133:I135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A53FBB-2E1C-4459-98E8-CC27AEB722C4}">
  <dimension ref="A1:I152"/>
  <sheetViews>
    <sheetView workbookViewId="0" topLeftCell="A1">
      <selection pane="topLeft" activeCell="B2" sqref="B2"/>
    </sheetView>
  </sheetViews>
  <sheetFormatPr defaultColWidth="10.2842857142857" defaultRowHeight="15"/>
  <cols>
    <col min="1" max="1" width="11.5714285714286" style="62" customWidth="1"/>
    <col min="2" max="2" width="46.4285714285714" style="5" customWidth="1"/>
    <col min="3" max="4" width="23.5714285714286" style="63" customWidth="1"/>
    <col min="5" max="9" width="10.7142857142857" style="29" customWidth="1"/>
    <col min="10" max="12" width="10.7142857142857" style="5" customWidth="1"/>
    <col min="13" max="16384" width="10.2857142857143" style="5"/>
  </cols>
  <sheetData>
    <row r="1" spans="1:4" ht="18.75">
      <c r="A1" s="59" t="str">
        <f>'List of Zones'!B7</f>
        <v>Zone 2</v>
      </c>
      <c r="B1" s="60" t="str">
        <f>'List of Zones'!C7</f>
        <v>Teklon L-2 PAQ System</v>
      </c>
      <c r="C1" s="61"/>
      <c r="D1" s="61"/>
    </row>
    <row r="2" spans="5:9" ht="15.75" customHeight="1">
      <c r="E2" s="64"/>
      <c r="F2" s="65"/>
      <c r="G2" s="33" t="s">
        <v>38</v>
      </c>
      <c r="H2" s="33"/>
      <c r="I2" s="34">
        <f>SUM(I4:I999)</f>
        <v>0</v>
      </c>
    </row>
    <row r="3" spans="1:9" ht="45">
      <c r="A3" s="66" t="s">
        <v>39</v>
      </c>
      <c r="B3" s="36" t="s">
        <v>40</v>
      </c>
      <c r="C3" s="37" t="s">
        <v>41</v>
      </c>
      <c r="D3" s="37" t="s">
        <v>405</v>
      </c>
      <c r="E3" s="38" t="s">
        <v>43</v>
      </c>
      <c r="F3" s="39" t="s">
        <v>44</v>
      </c>
      <c r="G3" s="38" t="s">
        <v>45</v>
      </c>
      <c r="H3" s="38" t="s">
        <v>46</v>
      </c>
      <c r="I3" s="38" t="s">
        <v>47</v>
      </c>
    </row>
    <row r="4" spans="1:9" ht="15">
      <c r="A4" s="62">
        <v>2001</v>
      </c>
      <c r="B4" s="48" t="s">
        <v>109</v>
      </c>
      <c r="C4" s="67" t="s">
        <v>14</v>
      </c>
      <c r="E4" s="68">
        <f>24*365</f>
        <v>8760</v>
      </c>
      <c r="F4" s="68"/>
      <c r="G4" s="43">
        <v>0</v>
      </c>
      <c r="H4" s="43"/>
      <c r="I4" s="43">
        <f>E4*G4</f>
        <v>0</v>
      </c>
    </row>
    <row r="5" spans="1:9" ht="15">
      <c r="A5" s="62">
        <f t="shared" si="0" ref="A5:A68">A4+1</f>
        <v>2002</v>
      </c>
      <c r="B5" s="5" t="s">
        <v>110</v>
      </c>
      <c r="C5" s="63" t="s">
        <v>15</v>
      </c>
      <c r="E5" s="68">
        <f t="shared" si="1" ref="E5:E68">24*365</f>
        <v>8760</v>
      </c>
      <c r="F5" s="68"/>
      <c r="G5" s="43">
        <v>0</v>
      </c>
      <c r="H5" s="43"/>
      <c r="I5" s="43">
        <f t="shared" si="2" ref="I5:I68">E5*G5</f>
        <v>0</v>
      </c>
    </row>
    <row r="6" spans="1:9" ht="15">
      <c r="A6" s="62">
        <f t="shared" si="0"/>
        <v>2003</v>
      </c>
      <c r="B6" s="5" t="s">
        <v>111</v>
      </c>
      <c r="C6" s="63" t="s">
        <v>15</v>
      </c>
      <c r="E6" s="68">
        <f t="shared" si="1"/>
        <v>8760</v>
      </c>
      <c r="F6" s="68"/>
      <c r="G6" s="43">
        <v>0</v>
      </c>
      <c r="H6" s="43"/>
      <c r="I6" s="43">
        <f t="shared" si="2"/>
        <v>0</v>
      </c>
    </row>
    <row r="7" spans="1:9" ht="15">
      <c r="A7" s="62">
        <f t="shared" si="0"/>
        <v>2004</v>
      </c>
      <c r="B7" s="5" t="s">
        <v>112</v>
      </c>
      <c r="C7" s="63" t="s">
        <v>15</v>
      </c>
      <c r="E7" s="68">
        <f t="shared" si="1"/>
        <v>8760</v>
      </c>
      <c r="F7" s="68"/>
      <c r="G7" s="43">
        <v>0</v>
      </c>
      <c r="H7" s="43"/>
      <c r="I7" s="43">
        <f t="shared" si="2"/>
        <v>0</v>
      </c>
    </row>
    <row r="8" spans="1:9" ht="15">
      <c r="A8" s="62">
        <f t="shared" si="0"/>
        <v>2005</v>
      </c>
      <c r="B8" s="5" t="s">
        <v>112</v>
      </c>
      <c r="C8" s="63" t="s">
        <v>15</v>
      </c>
      <c r="E8" s="68">
        <f t="shared" si="1"/>
        <v>8760</v>
      </c>
      <c r="F8" s="68"/>
      <c r="G8" s="43">
        <v>0</v>
      </c>
      <c r="H8" s="43"/>
      <c r="I8" s="43">
        <f t="shared" si="2"/>
        <v>0</v>
      </c>
    </row>
    <row r="9" spans="1:9" ht="15">
      <c r="A9" s="62">
        <f t="shared" si="0"/>
        <v>2006</v>
      </c>
      <c r="B9" s="5" t="s">
        <v>113</v>
      </c>
      <c r="C9" s="63" t="s">
        <v>15</v>
      </c>
      <c r="E9" s="68">
        <f t="shared" si="1"/>
        <v>8760</v>
      </c>
      <c r="F9" s="68"/>
      <c r="G9" s="43">
        <v>0</v>
      </c>
      <c r="H9" s="43"/>
      <c r="I9" s="43">
        <f t="shared" si="2"/>
        <v>0</v>
      </c>
    </row>
    <row r="10" spans="1:9" ht="15">
      <c r="A10" s="62">
        <f t="shared" si="0"/>
        <v>2007</v>
      </c>
      <c r="B10" s="5" t="s">
        <v>114</v>
      </c>
      <c r="C10" s="63" t="s">
        <v>15</v>
      </c>
      <c r="E10" s="68">
        <f t="shared" si="1"/>
        <v>8760</v>
      </c>
      <c r="F10" s="68"/>
      <c r="G10" s="43">
        <v>0</v>
      </c>
      <c r="H10" s="43"/>
      <c r="I10" s="43">
        <f t="shared" si="2"/>
        <v>0</v>
      </c>
    </row>
    <row r="11" spans="1:9" ht="15">
      <c r="A11" s="62">
        <f t="shared" si="0"/>
        <v>2008</v>
      </c>
      <c r="B11" s="5" t="s">
        <v>115</v>
      </c>
      <c r="C11" s="63" t="s">
        <v>15</v>
      </c>
      <c r="E11" s="68">
        <f t="shared" si="1"/>
        <v>8760</v>
      </c>
      <c r="F11" s="68"/>
      <c r="G11" s="43">
        <v>0</v>
      </c>
      <c r="H11" s="43"/>
      <c r="I11" s="43">
        <f t="shared" si="2"/>
        <v>0</v>
      </c>
    </row>
    <row r="12" spans="1:9" ht="15">
      <c r="A12" s="62">
        <f t="shared" si="0"/>
        <v>2009</v>
      </c>
      <c r="B12" s="5" t="s">
        <v>116</v>
      </c>
      <c r="C12" s="63" t="s">
        <v>15</v>
      </c>
      <c r="E12" s="68">
        <f t="shared" si="1"/>
        <v>8760</v>
      </c>
      <c r="F12" s="68"/>
      <c r="G12" s="43">
        <v>0</v>
      </c>
      <c r="H12" s="43"/>
      <c r="I12" s="43">
        <f t="shared" si="2"/>
        <v>0</v>
      </c>
    </row>
    <row r="13" spans="1:9" ht="15">
      <c r="A13" s="62">
        <f t="shared" si="0"/>
        <v>2010</v>
      </c>
      <c r="B13" s="5" t="s">
        <v>117</v>
      </c>
      <c r="C13" s="63" t="s">
        <v>15</v>
      </c>
      <c r="E13" s="68">
        <f t="shared" si="1"/>
        <v>8760</v>
      </c>
      <c r="F13" s="68"/>
      <c r="G13" s="43">
        <v>0</v>
      </c>
      <c r="H13" s="43"/>
      <c r="I13" s="43">
        <f t="shared" si="2"/>
        <v>0</v>
      </c>
    </row>
    <row r="14" spans="1:9" ht="15">
      <c r="A14" s="62">
        <f t="shared" si="0"/>
        <v>2011</v>
      </c>
      <c r="B14" s="5" t="s">
        <v>118</v>
      </c>
      <c r="C14" s="63" t="s">
        <v>15</v>
      </c>
      <c r="E14" s="68">
        <f t="shared" si="1"/>
        <v>8760</v>
      </c>
      <c r="F14" s="68"/>
      <c r="G14" s="43">
        <v>0</v>
      </c>
      <c r="H14" s="43"/>
      <c r="I14" s="43">
        <f t="shared" si="2"/>
        <v>0</v>
      </c>
    </row>
    <row r="15" spans="1:9" ht="15">
      <c r="A15" s="62">
        <f t="shared" si="0"/>
        <v>2012</v>
      </c>
      <c r="B15" s="5" t="s">
        <v>119</v>
      </c>
      <c r="C15" s="63" t="s">
        <v>12</v>
      </c>
      <c r="E15" s="68">
        <f t="shared" si="1"/>
        <v>8760</v>
      </c>
      <c r="F15" s="68"/>
      <c r="G15" s="43">
        <v>0</v>
      </c>
      <c r="H15" s="43"/>
      <c r="I15" s="43">
        <f t="shared" si="2"/>
        <v>0</v>
      </c>
    </row>
    <row r="16" spans="1:9" ht="15">
      <c r="A16" s="62">
        <f t="shared" si="0"/>
        <v>2013</v>
      </c>
      <c r="B16" s="5" t="s">
        <v>120</v>
      </c>
      <c r="C16" s="63" t="s">
        <v>15</v>
      </c>
      <c r="E16" s="68">
        <f t="shared" si="1"/>
        <v>8760</v>
      </c>
      <c r="F16" s="68"/>
      <c r="G16" s="43">
        <v>0</v>
      </c>
      <c r="H16" s="43"/>
      <c r="I16" s="43">
        <f t="shared" si="2"/>
        <v>0</v>
      </c>
    </row>
    <row r="17" spans="1:9" ht="15">
      <c r="A17" s="62">
        <f t="shared" si="0"/>
        <v>2014</v>
      </c>
      <c r="B17" s="5" t="s">
        <v>121</v>
      </c>
      <c r="C17" s="69" t="s">
        <v>19</v>
      </c>
      <c r="E17" s="68">
        <f t="shared" si="1"/>
        <v>8760</v>
      </c>
      <c r="F17" s="68"/>
      <c r="G17" s="43">
        <v>0</v>
      </c>
      <c r="H17" s="43"/>
      <c r="I17" s="43">
        <f t="shared" si="2"/>
        <v>0</v>
      </c>
    </row>
    <row r="18" spans="1:9" ht="15">
      <c r="A18" s="62">
        <f t="shared" si="0"/>
        <v>2015</v>
      </c>
      <c r="B18" s="5" t="s">
        <v>122</v>
      </c>
      <c r="C18" s="63" t="s">
        <v>15</v>
      </c>
      <c r="E18" s="68">
        <f t="shared" si="1"/>
        <v>8760</v>
      </c>
      <c r="F18" s="68"/>
      <c r="G18" s="43">
        <v>0</v>
      </c>
      <c r="H18" s="43"/>
      <c r="I18" s="43">
        <f t="shared" si="2"/>
        <v>0</v>
      </c>
    </row>
    <row r="19" spans="1:9" ht="15">
      <c r="A19" s="62">
        <f t="shared" si="0"/>
        <v>2016</v>
      </c>
      <c r="B19" s="5" t="s">
        <v>123</v>
      </c>
      <c r="C19" s="63" t="s">
        <v>15</v>
      </c>
      <c r="E19" s="68">
        <f t="shared" si="1"/>
        <v>8760</v>
      </c>
      <c r="F19" s="68"/>
      <c r="G19" s="43">
        <v>0</v>
      </c>
      <c r="H19" s="43"/>
      <c r="I19" s="43">
        <f t="shared" si="2"/>
        <v>0</v>
      </c>
    </row>
    <row r="20" spans="1:9" ht="15">
      <c r="A20" s="62">
        <f t="shared" si="0"/>
        <v>2017</v>
      </c>
      <c r="B20" s="5" t="s">
        <v>124</v>
      </c>
      <c r="C20" s="63" t="s">
        <v>15</v>
      </c>
      <c r="E20" s="68">
        <f t="shared" si="1"/>
        <v>8760</v>
      </c>
      <c r="F20" s="68"/>
      <c r="G20" s="43">
        <v>0</v>
      </c>
      <c r="H20" s="43"/>
      <c r="I20" s="43">
        <f t="shared" si="2"/>
        <v>0</v>
      </c>
    </row>
    <row r="21" spans="1:9" ht="15">
      <c r="A21" s="62">
        <f t="shared" si="0"/>
        <v>2018</v>
      </c>
      <c r="B21" s="5" t="s">
        <v>125</v>
      </c>
      <c r="C21" s="63" t="s">
        <v>15</v>
      </c>
      <c r="E21" s="68">
        <f t="shared" si="1"/>
        <v>8760</v>
      </c>
      <c r="F21" s="68"/>
      <c r="G21" s="43">
        <v>0</v>
      </c>
      <c r="H21" s="43"/>
      <c r="I21" s="43">
        <f t="shared" si="2"/>
        <v>0</v>
      </c>
    </row>
    <row r="22" spans="1:9" ht="15">
      <c r="A22" s="62">
        <f t="shared" si="0"/>
        <v>2019</v>
      </c>
      <c r="B22" s="5" t="s">
        <v>126</v>
      </c>
      <c r="C22" s="63" t="s">
        <v>15</v>
      </c>
      <c r="E22" s="68">
        <f t="shared" si="1"/>
        <v>8760</v>
      </c>
      <c r="F22" s="68"/>
      <c r="G22" s="43">
        <v>0</v>
      </c>
      <c r="H22" s="43"/>
      <c r="I22" s="43">
        <f t="shared" si="2"/>
        <v>0</v>
      </c>
    </row>
    <row r="23" spans="1:9" ht="15">
      <c r="A23" s="62">
        <f t="shared" si="0"/>
        <v>2020</v>
      </c>
      <c r="B23" s="5" t="s">
        <v>127</v>
      </c>
      <c r="C23" s="63" t="s">
        <v>15</v>
      </c>
      <c r="E23" s="68">
        <f t="shared" si="1"/>
        <v>8760</v>
      </c>
      <c r="F23" s="68"/>
      <c r="G23" s="43">
        <v>0</v>
      </c>
      <c r="H23" s="43"/>
      <c r="I23" s="43">
        <f t="shared" si="2"/>
        <v>0</v>
      </c>
    </row>
    <row r="24" spans="1:9" ht="15">
      <c r="A24" s="62">
        <f t="shared" si="0"/>
        <v>2021</v>
      </c>
      <c r="B24" s="5" t="s">
        <v>128</v>
      </c>
      <c r="C24" s="63" t="s">
        <v>15</v>
      </c>
      <c r="E24" s="68">
        <f t="shared" si="1"/>
        <v>8760</v>
      </c>
      <c r="F24" s="68"/>
      <c r="G24" s="43">
        <v>0</v>
      </c>
      <c r="H24" s="43"/>
      <c r="I24" s="43">
        <f t="shared" si="2"/>
        <v>0</v>
      </c>
    </row>
    <row r="25" spans="1:9" ht="15">
      <c r="A25" s="62">
        <f t="shared" si="0"/>
        <v>2022</v>
      </c>
      <c r="B25" s="5" t="s">
        <v>129</v>
      </c>
      <c r="C25" s="63" t="s">
        <v>15</v>
      </c>
      <c r="E25" s="68">
        <f t="shared" si="1"/>
        <v>8760</v>
      </c>
      <c r="F25" s="68"/>
      <c r="G25" s="43">
        <v>0</v>
      </c>
      <c r="H25" s="43"/>
      <c r="I25" s="43">
        <f t="shared" si="2"/>
        <v>0</v>
      </c>
    </row>
    <row r="26" spans="1:9" ht="15">
      <c r="A26" s="62">
        <f t="shared" si="0"/>
        <v>2023</v>
      </c>
      <c r="B26" s="5" t="s">
        <v>130</v>
      </c>
      <c r="C26" s="63" t="s">
        <v>15</v>
      </c>
      <c r="E26" s="68">
        <f t="shared" si="1"/>
        <v>8760</v>
      </c>
      <c r="F26" s="68"/>
      <c r="G26" s="43">
        <v>0</v>
      </c>
      <c r="H26" s="43"/>
      <c r="I26" s="43">
        <f t="shared" si="2"/>
        <v>0</v>
      </c>
    </row>
    <row r="27" spans="1:9" ht="15">
      <c r="A27" s="62">
        <f t="shared" si="0"/>
        <v>2024</v>
      </c>
      <c r="B27" s="5" t="s">
        <v>131</v>
      </c>
      <c r="C27" s="63" t="s">
        <v>15</v>
      </c>
      <c r="E27" s="68">
        <f t="shared" si="1"/>
        <v>8760</v>
      </c>
      <c r="F27" s="68"/>
      <c r="G27" s="43">
        <v>0</v>
      </c>
      <c r="H27" s="43"/>
      <c r="I27" s="43">
        <f t="shared" si="2"/>
        <v>0</v>
      </c>
    </row>
    <row r="28" spans="1:9" ht="15">
      <c r="A28" s="62">
        <f t="shared" si="0"/>
        <v>2025</v>
      </c>
      <c r="B28" s="5" t="s">
        <v>132</v>
      </c>
      <c r="C28" s="63" t="s">
        <v>15</v>
      </c>
      <c r="E28" s="68">
        <f t="shared" si="1"/>
        <v>8760</v>
      </c>
      <c r="F28" s="68"/>
      <c r="G28" s="43">
        <v>0</v>
      </c>
      <c r="H28" s="43"/>
      <c r="I28" s="43">
        <f t="shared" si="2"/>
        <v>0</v>
      </c>
    </row>
    <row r="29" spans="1:9" ht="15">
      <c r="A29" s="62">
        <f t="shared" si="0"/>
        <v>2026</v>
      </c>
      <c r="B29" s="5" t="s">
        <v>128</v>
      </c>
      <c r="C29" s="63" t="s">
        <v>15</v>
      </c>
      <c r="E29" s="68">
        <f t="shared" si="1"/>
        <v>8760</v>
      </c>
      <c r="F29" s="68"/>
      <c r="G29" s="43">
        <v>0</v>
      </c>
      <c r="H29" s="43"/>
      <c r="I29" s="43">
        <f t="shared" si="2"/>
        <v>0</v>
      </c>
    </row>
    <row r="30" spans="1:9" ht="15">
      <c r="A30" s="62">
        <f t="shared" si="0"/>
        <v>2027</v>
      </c>
      <c r="B30" s="5" t="s">
        <v>133</v>
      </c>
      <c r="C30" s="63" t="s">
        <v>15</v>
      </c>
      <c r="E30" s="68">
        <f t="shared" si="1"/>
        <v>8760</v>
      </c>
      <c r="F30" s="68"/>
      <c r="G30" s="43">
        <v>0</v>
      </c>
      <c r="H30" s="43"/>
      <c r="I30" s="43">
        <f t="shared" si="2"/>
        <v>0</v>
      </c>
    </row>
    <row r="31" spans="1:9" ht="15">
      <c r="A31" s="62">
        <f t="shared" si="0"/>
        <v>2028</v>
      </c>
      <c r="B31" s="5" t="s">
        <v>134</v>
      </c>
      <c r="C31" s="63" t="s">
        <v>15</v>
      </c>
      <c r="E31" s="68">
        <f t="shared" si="1"/>
        <v>8760</v>
      </c>
      <c r="F31" s="68"/>
      <c r="G31" s="43">
        <v>0</v>
      </c>
      <c r="H31" s="43"/>
      <c r="I31" s="43">
        <f t="shared" si="2"/>
        <v>0</v>
      </c>
    </row>
    <row r="32" spans="1:9" ht="15">
      <c r="A32" s="62">
        <f t="shared" si="0"/>
        <v>2029</v>
      </c>
      <c r="B32" s="5" t="s">
        <v>135</v>
      </c>
      <c r="C32" s="63" t="s">
        <v>15</v>
      </c>
      <c r="E32" s="68">
        <f t="shared" si="1"/>
        <v>8760</v>
      </c>
      <c r="F32" s="68"/>
      <c r="G32" s="43">
        <v>0</v>
      </c>
      <c r="H32" s="43"/>
      <c r="I32" s="43">
        <f t="shared" si="2"/>
        <v>0</v>
      </c>
    </row>
    <row r="33" spans="1:9" ht="15">
      <c r="A33" s="62">
        <f t="shared" si="0"/>
        <v>2030</v>
      </c>
      <c r="B33" s="5" t="s">
        <v>136</v>
      </c>
      <c r="C33" s="63" t="s">
        <v>15</v>
      </c>
      <c r="E33" s="68">
        <f t="shared" si="1"/>
        <v>8760</v>
      </c>
      <c r="F33" s="68"/>
      <c r="G33" s="43">
        <v>0</v>
      </c>
      <c r="H33" s="43"/>
      <c r="I33" s="43">
        <f t="shared" si="2"/>
        <v>0</v>
      </c>
    </row>
    <row r="34" spans="1:9" ht="15">
      <c r="A34" s="62">
        <f t="shared" si="0"/>
        <v>2031</v>
      </c>
      <c r="B34" s="5" t="s">
        <v>135</v>
      </c>
      <c r="C34" s="63" t="s">
        <v>15</v>
      </c>
      <c r="E34" s="68">
        <f t="shared" si="1"/>
        <v>8760</v>
      </c>
      <c r="F34" s="68"/>
      <c r="G34" s="43">
        <v>0</v>
      </c>
      <c r="H34" s="43"/>
      <c r="I34" s="43">
        <f t="shared" si="2"/>
        <v>0</v>
      </c>
    </row>
    <row r="35" spans="1:9" ht="15">
      <c r="A35" s="62">
        <f t="shared" si="0"/>
        <v>2032</v>
      </c>
      <c r="B35" s="5" t="s">
        <v>137</v>
      </c>
      <c r="C35" s="63" t="s">
        <v>15</v>
      </c>
      <c r="E35" s="68">
        <f t="shared" si="1"/>
        <v>8760</v>
      </c>
      <c r="F35" s="68"/>
      <c r="G35" s="43">
        <v>0</v>
      </c>
      <c r="H35" s="43"/>
      <c r="I35" s="43">
        <f t="shared" si="2"/>
        <v>0</v>
      </c>
    </row>
    <row r="36" spans="1:9" ht="15">
      <c r="A36" s="62">
        <f t="shared" si="0"/>
        <v>2033</v>
      </c>
      <c r="B36" s="5" t="s">
        <v>138</v>
      </c>
      <c r="C36" s="63" t="s">
        <v>15</v>
      </c>
      <c r="E36" s="68">
        <f t="shared" si="1"/>
        <v>8760</v>
      </c>
      <c r="F36" s="68"/>
      <c r="G36" s="43">
        <v>0</v>
      </c>
      <c r="H36" s="43"/>
      <c r="I36" s="43">
        <f t="shared" si="2"/>
        <v>0</v>
      </c>
    </row>
    <row r="37" spans="1:9" ht="15">
      <c r="A37" s="62">
        <f t="shared" si="0"/>
        <v>2034</v>
      </c>
      <c r="B37" s="5" t="s">
        <v>135</v>
      </c>
      <c r="C37" s="63" t="s">
        <v>15</v>
      </c>
      <c r="E37" s="68">
        <f t="shared" si="1"/>
        <v>8760</v>
      </c>
      <c r="F37" s="68"/>
      <c r="G37" s="43">
        <v>0</v>
      </c>
      <c r="H37" s="43"/>
      <c r="I37" s="43">
        <f t="shared" si="2"/>
        <v>0</v>
      </c>
    </row>
    <row r="38" spans="1:9" ht="15">
      <c r="A38" s="62">
        <f t="shared" si="0"/>
        <v>2035</v>
      </c>
      <c r="B38" s="5" t="s">
        <v>139</v>
      </c>
      <c r="C38" s="63" t="s">
        <v>12</v>
      </c>
      <c r="E38" s="68">
        <f t="shared" si="1"/>
        <v>8760</v>
      </c>
      <c r="F38" s="68"/>
      <c r="G38" s="43">
        <v>0</v>
      </c>
      <c r="H38" s="43"/>
      <c r="I38" s="43">
        <f t="shared" si="2"/>
        <v>0</v>
      </c>
    </row>
    <row r="39" spans="1:9" ht="15">
      <c r="A39" s="62">
        <f t="shared" si="0"/>
        <v>2036</v>
      </c>
      <c r="B39" s="5" t="s">
        <v>140</v>
      </c>
      <c r="C39" s="63" t="s">
        <v>15</v>
      </c>
      <c r="E39" s="68">
        <f t="shared" si="1"/>
        <v>8760</v>
      </c>
      <c r="F39" s="68"/>
      <c r="G39" s="43">
        <v>0</v>
      </c>
      <c r="H39" s="43"/>
      <c r="I39" s="43">
        <f t="shared" si="2"/>
        <v>0</v>
      </c>
    </row>
    <row r="40" spans="1:9" ht="15">
      <c r="A40" s="62">
        <f t="shared" si="0"/>
        <v>2037</v>
      </c>
      <c r="B40" s="5" t="s">
        <v>135</v>
      </c>
      <c r="C40" s="63" t="s">
        <v>15</v>
      </c>
      <c r="E40" s="68">
        <f t="shared" si="1"/>
        <v>8760</v>
      </c>
      <c r="F40" s="68"/>
      <c r="G40" s="43">
        <v>0</v>
      </c>
      <c r="H40" s="43"/>
      <c r="I40" s="43">
        <f t="shared" si="2"/>
        <v>0</v>
      </c>
    </row>
    <row r="41" spans="1:9" ht="15">
      <c r="A41" s="62">
        <f t="shared" si="0"/>
        <v>2038</v>
      </c>
      <c r="B41" s="5" t="s">
        <v>141</v>
      </c>
      <c r="C41" s="63" t="s">
        <v>15</v>
      </c>
      <c r="E41" s="68">
        <f t="shared" si="1"/>
        <v>8760</v>
      </c>
      <c r="F41" s="68"/>
      <c r="G41" s="43">
        <v>0</v>
      </c>
      <c r="H41" s="43"/>
      <c r="I41" s="43">
        <f t="shared" si="2"/>
        <v>0</v>
      </c>
    </row>
    <row r="42" spans="1:9" ht="15">
      <c r="A42" s="62">
        <f t="shared" si="0"/>
        <v>2039</v>
      </c>
      <c r="B42" s="5" t="s">
        <v>135</v>
      </c>
      <c r="C42" s="63" t="s">
        <v>15</v>
      </c>
      <c r="E42" s="68">
        <f t="shared" si="1"/>
        <v>8760</v>
      </c>
      <c r="F42" s="68"/>
      <c r="G42" s="43">
        <v>0</v>
      </c>
      <c r="H42" s="43"/>
      <c r="I42" s="43">
        <f t="shared" si="2"/>
        <v>0</v>
      </c>
    </row>
    <row r="43" spans="1:9" ht="15">
      <c r="A43" s="62">
        <f t="shared" si="0"/>
        <v>2040</v>
      </c>
      <c r="B43" s="5" t="s">
        <v>139</v>
      </c>
      <c r="C43" s="63" t="s">
        <v>12</v>
      </c>
      <c r="E43" s="68">
        <f t="shared" si="1"/>
        <v>8760</v>
      </c>
      <c r="F43" s="68"/>
      <c r="G43" s="43">
        <v>0</v>
      </c>
      <c r="H43" s="43"/>
      <c r="I43" s="43">
        <f t="shared" si="2"/>
        <v>0</v>
      </c>
    </row>
    <row r="44" spans="1:9" ht="15">
      <c r="A44" s="62">
        <f t="shared" si="0"/>
        <v>2041</v>
      </c>
      <c r="B44" s="5" t="s">
        <v>135</v>
      </c>
      <c r="C44" s="63" t="s">
        <v>15</v>
      </c>
      <c r="E44" s="68">
        <f t="shared" si="1"/>
        <v>8760</v>
      </c>
      <c r="F44" s="68"/>
      <c r="G44" s="43">
        <v>0</v>
      </c>
      <c r="H44" s="43"/>
      <c r="I44" s="43">
        <f t="shared" si="2"/>
        <v>0</v>
      </c>
    </row>
    <row r="45" spans="1:9" ht="15">
      <c r="A45" s="62">
        <f t="shared" si="0"/>
        <v>2042</v>
      </c>
      <c r="B45" s="5" t="s">
        <v>137</v>
      </c>
      <c r="C45" s="63" t="s">
        <v>15</v>
      </c>
      <c r="E45" s="68">
        <f t="shared" si="1"/>
        <v>8760</v>
      </c>
      <c r="F45" s="68"/>
      <c r="G45" s="43">
        <v>0</v>
      </c>
      <c r="H45" s="43"/>
      <c r="I45" s="43">
        <f t="shared" si="2"/>
        <v>0</v>
      </c>
    </row>
    <row r="46" spans="1:9" ht="15">
      <c r="A46" s="62">
        <f t="shared" si="0"/>
        <v>2043</v>
      </c>
      <c r="B46" s="5" t="s">
        <v>135</v>
      </c>
      <c r="C46" s="63" t="s">
        <v>15</v>
      </c>
      <c r="E46" s="68">
        <f t="shared" si="1"/>
        <v>8760</v>
      </c>
      <c r="F46" s="68"/>
      <c r="G46" s="43">
        <v>0</v>
      </c>
      <c r="H46" s="43"/>
      <c r="I46" s="43">
        <f t="shared" si="2"/>
        <v>0</v>
      </c>
    </row>
    <row r="47" spans="1:9" ht="15">
      <c r="A47" s="62">
        <f t="shared" si="0"/>
        <v>2044</v>
      </c>
      <c r="B47" s="5" t="s">
        <v>135</v>
      </c>
      <c r="C47" s="63" t="s">
        <v>15</v>
      </c>
      <c r="E47" s="68">
        <f t="shared" si="1"/>
        <v>8760</v>
      </c>
      <c r="F47" s="68"/>
      <c r="G47" s="43">
        <v>0</v>
      </c>
      <c r="H47" s="43"/>
      <c r="I47" s="43">
        <f t="shared" si="2"/>
        <v>0</v>
      </c>
    </row>
    <row r="48" spans="1:9" ht="15">
      <c r="A48" s="62">
        <f t="shared" si="0"/>
        <v>2045</v>
      </c>
      <c r="B48" s="5" t="s">
        <v>136</v>
      </c>
      <c r="C48" s="63" t="s">
        <v>15</v>
      </c>
      <c r="E48" s="68">
        <f t="shared" si="1"/>
        <v>8760</v>
      </c>
      <c r="F48" s="68"/>
      <c r="G48" s="43">
        <v>0</v>
      </c>
      <c r="H48" s="43"/>
      <c r="I48" s="43">
        <f t="shared" si="2"/>
        <v>0</v>
      </c>
    </row>
    <row r="49" spans="1:9" ht="15">
      <c r="A49" s="62">
        <f t="shared" si="0"/>
        <v>2046</v>
      </c>
      <c r="B49" s="5" t="s">
        <v>135</v>
      </c>
      <c r="C49" s="63" t="s">
        <v>15</v>
      </c>
      <c r="E49" s="68">
        <f t="shared" si="1"/>
        <v>8760</v>
      </c>
      <c r="F49" s="68"/>
      <c r="G49" s="43">
        <v>0</v>
      </c>
      <c r="H49" s="43"/>
      <c r="I49" s="43">
        <f t="shared" si="2"/>
        <v>0</v>
      </c>
    </row>
    <row r="50" spans="1:9" ht="15">
      <c r="A50" s="62">
        <f t="shared" si="0"/>
        <v>2047</v>
      </c>
      <c r="B50" s="5" t="s">
        <v>135</v>
      </c>
      <c r="C50" s="63" t="s">
        <v>15</v>
      </c>
      <c r="E50" s="68">
        <f t="shared" si="1"/>
        <v>8760</v>
      </c>
      <c r="F50" s="68"/>
      <c r="G50" s="43">
        <v>0</v>
      </c>
      <c r="H50" s="43"/>
      <c r="I50" s="43">
        <f t="shared" si="2"/>
        <v>0</v>
      </c>
    </row>
    <row r="51" spans="1:9" ht="15">
      <c r="A51" s="62">
        <f t="shared" si="0"/>
        <v>2048</v>
      </c>
      <c r="B51" s="5" t="s">
        <v>139</v>
      </c>
      <c r="C51" s="63" t="s">
        <v>12</v>
      </c>
      <c r="E51" s="68">
        <f t="shared" si="1"/>
        <v>8760</v>
      </c>
      <c r="F51" s="68"/>
      <c r="G51" s="43">
        <v>0</v>
      </c>
      <c r="H51" s="43"/>
      <c r="I51" s="43">
        <f t="shared" si="2"/>
        <v>0</v>
      </c>
    </row>
    <row r="52" spans="1:9" ht="15">
      <c r="A52" s="62">
        <f t="shared" si="0"/>
        <v>2049</v>
      </c>
      <c r="B52" s="5" t="s">
        <v>135</v>
      </c>
      <c r="C52" s="63" t="s">
        <v>15</v>
      </c>
      <c r="E52" s="68">
        <f t="shared" si="1"/>
        <v>8760</v>
      </c>
      <c r="F52" s="68"/>
      <c r="G52" s="43">
        <v>0</v>
      </c>
      <c r="H52" s="43"/>
      <c r="I52" s="43">
        <f t="shared" si="2"/>
        <v>0</v>
      </c>
    </row>
    <row r="53" spans="1:9" ht="15">
      <c r="A53" s="62">
        <f t="shared" si="0"/>
        <v>2050</v>
      </c>
      <c r="B53" s="5" t="s">
        <v>136</v>
      </c>
      <c r="C53" s="63" t="s">
        <v>15</v>
      </c>
      <c r="E53" s="68">
        <f t="shared" si="1"/>
        <v>8760</v>
      </c>
      <c r="F53" s="68"/>
      <c r="G53" s="43">
        <v>0</v>
      </c>
      <c r="H53" s="43"/>
      <c r="I53" s="43">
        <f t="shared" si="2"/>
        <v>0</v>
      </c>
    </row>
    <row r="54" spans="1:9" ht="15">
      <c r="A54" s="62">
        <f t="shared" si="0"/>
        <v>2051</v>
      </c>
      <c r="B54" s="5" t="s">
        <v>135</v>
      </c>
      <c r="C54" s="63" t="s">
        <v>15</v>
      </c>
      <c r="E54" s="68">
        <f t="shared" si="1"/>
        <v>8760</v>
      </c>
      <c r="F54" s="68"/>
      <c r="G54" s="43">
        <v>0</v>
      </c>
      <c r="H54" s="43"/>
      <c r="I54" s="43">
        <f t="shared" si="2"/>
        <v>0</v>
      </c>
    </row>
    <row r="55" spans="1:9" ht="15">
      <c r="A55" s="62">
        <f t="shared" si="0"/>
        <v>2052</v>
      </c>
      <c r="B55" s="5" t="s">
        <v>142</v>
      </c>
      <c r="C55" s="63" t="s">
        <v>13</v>
      </c>
      <c r="E55" s="68">
        <f t="shared" si="1"/>
        <v>8760</v>
      </c>
      <c r="F55" s="68"/>
      <c r="G55" s="43">
        <v>0</v>
      </c>
      <c r="H55" s="43"/>
      <c r="I55" s="43">
        <f t="shared" si="2"/>
        <v>0</v>
      </c>
    </row>
    <row r="56" spans="1:9" ht="15">
      <c r="A56" s="62">
        <f t="shared" si="0"/>
        <v>2053</v>
      </c>
      <c r="B56" s="5" t="s">
        <v>143</v>
      </c>
      <c r="C56" s="63" t="s">
        <v>13</v>
      </c>
      <c r="E56" s="68">
        <f t="shared" si="1"/>
        <v>8760</v>
      </c>
      <c r="F56" s="68"/>
      <c r="G56" s="43">
        <v>0</v>
      </c>
      <c r="H56" s="43"/>
      <c r="I56" s="43">
        <f t="shared" si="2"/>
        <v>0</v>
      </c>
    </row>
    <row r="57" spans="1:9" ht="15">
      <c r="A57" s="62">
        <f t="shared" si="0"/>
        <v>2054</v>
      </c>
      <c r="B57" s="5" t="s">
        <v>135</v>
      </c>
      <c r="C57" s="63" t="s">
        <v>15</v>
      </c>
      <c r="E57" s="68">
        <f t="shared" si="1"/>
        <v>8760</v>
      </c>
      <c r="F57" s="68"/>
      <c r="G57" s="43">
        <v>0</v>
      </c>
      <c r="H57" s="43"/>
      <c r="I57" s="43">
        <f t="shared" si="2"/>
        <v>0</v>
      </c>
    </row>
    <row r="58" spans="1:9" ht="15">
      <c r="A58" s="62">
        <f t="shared" si="0"/>
        <v>2055</v>
      </c>
      <c r="B58" s="5" t="s">
        <v>141</v>
      </c>
      <c r="C58" s="63" t="s">
        <v>15</v>
      </c>
      <c r="E58" s="68">
        <f t="shared" si="1"/>
        <v>8760</v>
      </c>
      <c r="F58" s="68"/>
      <c r="G58" s="43">
        <v>0</v>
      </c>
      <c r="H58" s="43"/>
      <c r="I58" s="43">
        <f t="shared" si="2"/>
        <v>0</v>
      </c>
    </row>
    <row r="59" spans="1:9" ht="15">
      <c r="A59" s="62">
        <f t="shared" si="0"/>
        <v>2056</v>
      </c>
      <c r="B59" s="5" t="s">
        <v>135</v>
      </c>
      <c r="C59" s="63" t="s">
        <v>15</v>
      </c>
      <c r="E59" s="68">
        <f t="shared" si="1"/>
        <v>8760</v>
      </c>
      <c r="F59" s="68"/>
      <c r="G59" s="43">
        <v>0</v>
      </c>
      <c r="H59" s="43"/>
      <c r="I59" s="43">
        <f t="shared" si="2"/>
        <v>0</v>
      </c>
    </row>
    <row r="60" spans="1:9" ht="15">
      <c r="A60" s="62">
        <f t="shared" si="0"/>
        <v>2057</v>
      </c>
      <c r="B60" s="5" t="s">
        <v>144</v>
      </c>
      <c r="C60" s="63" t="s">
        <v>12</v>
      </c>
      <c r="E60" s="68">
        <f t="shared" si="1"/>
        <v>8760</v>
      </c>
      <c r="F60" s="68"/>
      <c r="G60" s="43">
        <v>0</v>
      </c>
      <c r="H60" s="43"/>
      <c r="I60" s="43">
        <f t="shared" si="2"/>
        <v>0</v>
      </c>
    </row>
    <row r="61" spans="1:9" ht="15">
      <c r="A61" s="62">
        <f t="shared" si="0"/>
        <v>2058</v>
      </c>
      <c r="B61" s="5" t="s">
        <v>135</v>
      </c>
      <c r="C61" s="63" t="s">
        <v>15</v>
      </c>
      <c r="E61" s="68">
        <f t="shared" si="1"/>
        <v>8760</v>
      </c>
      <c r="F61" s="68"/>
      <c r="G61" s="43">
        <v>0</v>
      </c>
      <c r="H61" s="43"/>
      <c r="I61" s="43">
        <f t="shared" si="2"/>
        <v>0</v>
      </c>
    </row>
    <row r="62" spans="1:9" ht="15">
      <c r="A62" s="62">
        <f t="shared" si="0"/>
        <v>2059</v>
      </c>
      <c r="B62" s="5" t="s">
        <v>136</v>
      </c>
      <c r="C62" s="63" t="s">
        <v>15</v>
      </c>
      <c r="E62" s="68">
        <f t="shared" si="1"/>
        <v>8760</v>
      </c>
      <c r="F62" s="68"/>
      <c r="G62" s="43">
        <v>0</v>
      </c>
      <c r="H62" s="43"/>
      <c r="I62" s="43">
        <f t="shared" si="2"/>
        <v>0</v>
      </c>
    </row>
    <row r="63" spans="1:9" ht="15">
      <c r="A63" s="62">
        <f t="shared" si="0"/>
        <v>2060</v>
      </c>
      <c r="B63" s="5" t="s">
        <v>145</v>
      </c>
      <c r="C63" s="63" t="s">
        <v>15</v>
      </c>
      <c r="E63" s="68">
        <f t="shared" si="1"/>
        <v>8760</v>
      </c>
      <c r="F63" s="68"/>
      <c r="G63" s="43">
        <v>0</v>
      </c>
      <c r="H63" s="43"/>
      <c r="I63" s="43">
        <f t="shared" si="2"/>
        <v>0</v>
      </c>
    </row>
    <row r="64" spans="1:9" ht="15">
      <c r="A64" s="62">
        <f t="shared" si="0"/>
        <v>2061</v>
      </c>
      <c r="B64" s="5" t="s">
        <v>141</v>
      </c>
      <c r="C64" s="63" t="s">
        <v>15</v>
      </c>
      <c r="E64" s="68">
        <f t="shared" si="1"/>
        <v>8760</v>
      </c>
      <c r="F64" s="68"/>
      <c r="G64" s="43">
        <v>0</v>
      </c>
      <c r="H64" s="43"/>
      <c r="I64" s="43">
        <f t="shared" si="2"/>
        <v>0</v>
      </c>
    </row>
    <row r="65" spans="1:9" ht="15">
      <c r="A65" s="62">
        <f t="shared" si="0"/>
        <v>2062</v>
      </c>
      <c r="B65" s="5" t="s">
        <v>141</v>
      </c>
      <c r="C65" s="63" t="s">
        <v>15</v>
      </c>
      <c r="E65" s="68">
        <f t="shared" si="1"/>
        <v>8760</v>
      </c>
      <c r="F65" s="68"/>
      <c r="G65" s="43">
        <v>0</v>
      </c>
      <c r="H65" s="43"/>
      <c r="I65" s="43">
        <f t="shared" si="2"/>
        <v>0</v>
      </c>
    </row>
    <row r="66" spans="1:9" ht="15">
      <c r="A66" s="62">
        <f t="shared" si="0"/>
        <v>2063</v>
      </c>
      <c r="B66" s="5" t="s">
        <v>137</v>
      </c>
      <c r="C66" s="63" t="s">
        <v>15</v>
      </c>
      <c r="E66" s="68">
        <f t="shared" si="1"/>
        <v>8760</v>
      </c>
      <c r="F66" s="68"/>
      <c r="G66" s="43">
        <v>0</v>
      </c>
      <c r="H66" s="43"/>
      <c r="I66" s="43">
        <f t="shared" si="2"/>
        <v>0</v>
      </c>
    </row>
    <row r="67" spans="1:9" ht="15">
      <c r="A67" s="62">
        <f t="shared" si="0"/>
        <v>2064</v>
      </c>
      <c r="B67" s="5" t="s">
        <v>138</v>
      </c>
      <c r="C67" s="63" t="s">
        <v>15</v>
      </c>
      <c r="E67" s="68">
        <f t="shared" si="1"/>
        <v>8760</v>
      </c>
      <c r="F67" s="68"/>
      <c r="G67" s="43">
        <v>0</v>
      </c>
      <c r="H67" s="43"/>
      <c r="I67" s="43">
        <f t="shared" si="2"/>
        <v>0</v>
      </c>
    </row>
    <row r="68" spans="1:9" ht="15">
      <c r="A68" s="62">
        <f t="shared" si="0"/>
        <v>2065</v>
      </c>
      <c r="B68" s="5" t="s">
        <v>135</v>
      </c>
      <c r="C68" s="63" t="s">
        <v>15</v>
      </c>
      <c r="E68" s="68">
        <f t="shared" si="1"/>
        <v>8760</v>
      </c>
      <c r="F68" s="68"/>
      <c r="G68" s="43">
        <v>0</v>
      </c>
      <c r="H68" s="43"/>
      <c r="I68" s="43">
        <f t="shared" si="2"/>
        <v>0</v>
      </c>
    </row>
    <row r="69" spans="1:9" ht="15">
      <c r="A69" s="62">
        <f t="shared" si="3" ref="A69:A132">A68+1</f>
        <v>2066</v>
      </c>
      <c r="B69" s="5" t="s">
        <v>146</v>
      </c>
      <c r="C69" s="63" t="s">
        <v>12</v>
      </c>
      <c r="E69" s="68">
        <f t="shared" si="4" ref="E69:E132">24*365</f>
        <v>8760</v>
      </c>
      <c r="F69" s="68"/>
      <c r="G69" s="43">
        <v>0</v>
      </c>
      <c r="H69" s="43"/>
      <c r="I69" s="43">
        <f t="shared" si="5" ref="I69:I132">E69*G69</f>
        <v>0</v>
      </c>
    </row>
    <row r="70" spans="1:9" ht="15">
      <c r="A70" s="62">
        <f t="shared" si="3"/>
        <v>2067</v>
      </c>
      <c r="B70" s="5" t="s">
        <v>140</v>
      </c>
      <c r="C70" s="63" t="s">
        <v>15</v>
      </c>
      <c r="E70" s="68">
        <f t="shared" si="4"/>
        <v>8760</v>
      </c>
      <c r="F70" s="68"/>
      <c r="G70" s="43">
        <v>0</v>
      </c>
      <c r="H70" s="43"/>
      <c r="I70" s="43">
        <f t="shared" si="5"/>
        <v>0</v>
      </c>
    </row>
    <row r="71" spans="1:9" ht="15">
      <c r="A71" s="62">
        <f t="shared" si="3"/>
        <v>2068</v>
      </c>
      <c r="B71" s="5" t="s">
        <v>135</v>
      </c>
      <c r="C71" s="63" t="s">
        <v>15</v>
      </c>
      <c r="E71" s="68">
        <f t="shared" si="4"/>
        <v>8760</v>
      </c>
      <c r="F71" s="68"/>
      <c r="G71" s="43">
        <v>0</v>
      </c>
      <c r="H71" s="43"/>
      <c r="I71" s="43">
        <f t="shared" si="5"/>
        <v>0</v>
      </c>
    </row>
    <row r="72" spans="1:9" ht="15">
      <c r="A72" s="62">
        <f t="shared" si="3"/>
        <v>2069</v>
      </c>
      <c r="B72" s="5" t="s">
        <v>136</v>
      </c>
      <c r="C72" s="63" t="s">
        <v>15</v>
      </c>
      <c r="E72" s="68">
        <f t="shared" si="4"/>
        <v>8760</v>
      </c>
      <c r="F72" s="68"/>
      <c r="G72" s="43">
        <v>0</v>
      </c>
      <c r="H72" s="43"/>
      <c r="I72" s="43">
        <f t="shared" si="5"/>
        <v>0</v>
      </c>
    </row>
    <row r="73" spans="1:9" ht="15">
      <c r="A73" s="62">
        <f t="shared" si="3"/>
        <v>2070</v>
      </c>
      <c r="B73" s="5" t="s">
        <v>135</v>
      </c>
      <c r="C73" s="63" t="s">
        <v>15</v>
      </c>
      <c r="E73" s="68">
        <f t="shared" si="4"/>
        <v>8760</v>
      </c>
      <c r="F73" s="68"/>
      <c r="G73" s="43">
        <v>0</v>
      </c>
      <c r="H73" s="43"/>
      <c r="I73" s="43">
        <f t="shared" si="5"/>
        <v>0</v>
      </c>
    </row>
    <row r="74" spans="1:9" ht="15">
      <c r="A74" s="62">
        <f t="shared" si="3"/>
        <v>2071</v>
      </c>
      <c r="B74" s="5" t="s">
        <v>147</v>
      </c>
      <c r="C74" s="63" t="s">
        <v>15</v>
      </c>
      <c r="E74" s="68">
        <f t="shared" si="4"/>
        <v>8760</v>
      </c>
      <c r="F74" s="68"/>
      <c r="G74" s="43">
        <v>0</v>
      </c>
      <c r="H74" s="43"/>
      <c r="I74" s="43">
        <f t="shared" si="5"/>
        <v>0</v>
      </c>
    </row>
    <row r="75" spans="1:9" ht="15">
      <c r="A75" s="62">
        <f t="shared" si="3"/>
        <v>2072</v>
      </c>
      <c r="B75" s="5" t="s">
        <v>109</v>
      </c>
      <c r="C75" s="63" t="s">
        <v>15</v>
      </c>
      <c r="E75" s="68">
        <f t="shared" si="4"/>
        <v>8760</v>
      </c>
      <c r="F75" s="68"/>
      <c r="G75" s="43">
        <v>0</v>
      </c>
      <c r="H75" s="43"/>
      <c r="I75" s="43">
        <f t="shared" si="5"/>
        <v>0</v>
      </c>
    </row>
    <row r="76" spans="1:9" ht="15">
      <c r="A76" s="62">
        <f t="shared" si="3"/>
        <v>2073</v>
      </c>
      <c r="B76" s="5" t="s">
        <v>111</v>
      </c>
      <c r="C76" s="63" t="s">
        <v>15</v>
      </c>
      <c r="E76" s="68">
        <f t="shared" si="4"/>
        <v>8760</v>
      </c>
      <c r="F76" s="68"/>
      <c r="G76" s="43">
        <v>0</v>
      </c>
      <c r="H76" s="43"/>
      <c r="I76" s="43">
        <f t="shared" si="5"/>
        <v>0</v>
      </c>
    </row>
    <row r="77" spans="1:9" ht="15">
      <c r="A77" s="62">
        <f t="shared" si="3"/>
        <v>2074</v>
      </c>
      <c r="B77" s="5" t="s">
        <v>148</v>
      </c>
      <c r="C77" s="63" t="s">
        <v>15</v>
      </c>
      <c r="E77" s="68">
        <f t="shared" si="4"/>
        <v>8760</v>
      </c>
      <c r="F77" s="68"/>
      <c r="G77" s="43">
        <v>0</v>
      </c>
      <c r="H77" s="43"/>
      <c r="I77" s="43">
        <f t="shared" si="5"/>
        <v>0</v>
      </c>
    </row>
    <row r="78" spans="1:9" ht="15">
      <c r="A78" s="62">
        <f t="shared" si="3"/>
        <v>2075</v>
      </c>
      <c r="B78" s="5" t="s">
        <v>149</v>
      </c>
      <c r="C78" s="63" t="s">
        <v>15</v>
      </c>
      <c r="E78" s="68">
        <f t="shared" si="4"/>
        <v>8760</v>
      </c>
      <c r="F78" s="68"/>
      <c r="G78" s="43">
        <v>0</v>
      </c>
      <c r="H78" s="43"/>
      <c r="I78" s="43">
        <f t="shared" si="5"/>
        <v>0</v>
      </c>
    </row>
    <row r="79" spans="1:9" ht="15">
      <c r="A79" s="62">
        <f t="shared" si="3"/>
        <v>2076</v>
      </c>
      <c r="B79" s="5" t="s">
        <v>150</v>
      </c>
      <c r="C79" s="63" t="s">
        <v>15</v>
      </c>
      <c r="E79" s="68">
        <f t="shared" si="4"/>
        <v>8760</v>
      </c>
      <c r="F79" s="68"/>
      <c r="G79" s="43">
        <v>0</v>
      </c>
      <c r="H79" s="43"/>
      <c r="I79" s="43">
        <f t="shared" si="5"/>
        <v>0</v>
      </c>
    </row>
    <row r="80" spans="1:9" ht="15">
      <c r="A80" s="62">
        <f t="shared" si="3"/>
        <v>2077</v>
      </c>
      <c r="B80" s="5" t="s">
        <v>151</v>
      </c>
      <c r="C80" s="63" t="s">
        <v>15</v>
      </c>
      <c r="E80" s="68">
        <f t="shared" si="4"/>
        <v>8760</v>
      </c>
      <c r="F80" s="68"/>
      <c r="G80" s="43">
        <v>0</v>
      </c>
      <c r="H80" s="43"/>
      <c r="I80" s="43">
        <f t="shared" si="5"/>
        <v>0</v>
      </c>
    </row>
    <row r="81" spans="1:9" ht="15">
      <c r="A81" s="62">
        <f t="shared" si="3"/>
        <v>2078</v>
      </c>
      <c r="B81" s="5" t="s">
        <v>152</v>
      </c>
      <c r="C81" s="63" t="s">
        <v>15</v>
      </c>
      <c r="E81" s="68">
        <f t="shared" si="4"/>
        <v>8760</v>
      </c>
      <c r="F81" s="68"/>
      <c r="G81" s="43">
        <v>0</v>
      </c>
      <c r="H81" s="43"/>
      <c r="I81" s="43">
        <f t="shared" si="5"/>
        <v>0</v>
      </c>
    </row>
    <row r="82" spans="1:9" ht="15">
      <c r="A82" s="62">
        <f t="shared" si="3"/>
        <v>2079</v>
      </c>
      <c r="B82" s="70" t="s">
        <v>153</v>
      </c>
      <c r="C82" s="63" t="s">
        <v>15</v>
      </c>
      <c r="E82" s="68">
        <f t="shared" si="4"/>
        <v>8760</v>
      </c>
      <c r="F82" s="68"/>
      <c r="G82" s="43">
        <v>0</v>
      </c>
      <c r="H82" s="43"/>
      <c r="I82" s="43">
        <f t="shared" si="5"/>
        <v>0</v>
      </c>
    </row>
    <row r="83" spans="1:9" ht="15">
      <c r="A83" s="62">
        <f t="shared" si="3"/>
        <v>2080</v>
      </c>
      <c r="B83" s="70" t="s">
        <v>154</v>
      </c>
      <c r="C83" s="63" t="s">
        <v>15</v>
      </c>
      <c r="E83" s="68">
        <f t="shared" si="4"/>
        <v>8760</v>
      </c>
      <c r="F83" s="68"/>
      <c r="G83" s="43">
        <v>0</v>
      </c>
      <c r="H83" s="43"/>
      <c r="I83" s="43">
        <f t="shared" si="5"/>
        <v>0</v>
      </c>
    </row>
    <row r="84" spans="1:9" ht="15">
      <c r="A84" s="62">
        <f t="shared" si="3"/>
        <v>2081</v>
      </c>
      <c r="B84" s="5" t="s">
        <v>155</v>
      </c>
      <c r="C84" s="63" t="s">
        <v>15</v>
      </c>
      <c r="E84" s="68">
        <f t="shared" si="4"/>
        <v>8760</v>
      </c>
      <c r="F84" s="68"/>
      <c r="G84" s="43">
        <v>0</v>
      </c>
      <c r="H84" s="43"/>
      <c r="I84" s="43">
        <f t="shared" si="5"/>
        <v>0</v>
      </c>
    </row>
    <row r="85" spans="1:9" ht="15">
      <c r="A85" s="62">
        <f t="shared" si="3"/>
        <v>2082</v>
      </c>
      <c r="B85" s="5" t="s">
        <v>156</v>
      </c>
      <c r="C85" s="63" t="s">
        <v>15</v>
      </c>
      <c r="E85" s="68">
        <f t="shared" si="4"/>
        <v>8760</v>
      </c>
      <c r="F85" s="68"/>
      <c r="G85" s="43">
        <v>0</v>
      </c>
      <c r="H85" s="43"/>
      <c r="I85" s="43">
        <f t="shared" si="5"/>
        <v>0</v>
      </c>
    </row>
    <row r="86" spans="1:9" ht="15">
      <c r="A86" s="62">
        <f t="shared" si="3"/>
        <v>2083</v>
      </c>
      <c r="B86" s="5" t="s">
        <v>157</v>
      </c>
      <c r="C86" s="63" t="s">
        <v>15</v>
      </c>
      <c r="E86" s="68">
        <f t="shared" si="4"/>
        <v>8760</v>
      </c>
      <c r="F86" s="68"/>
      <c r="G86" s="43">
        <v>0</v>
      </c>
      <c r="H86" s="43"/>
      <c r="I86" s="43">
        <f t="shared" si="5"/>
        <v>0</v>
      </c>
    </row>
    <row r="87" spans="1:9" ht="15">
      <c r="A87" s="62">
        <f t="shared" si="3"/>
        <v>2084</v>
      </c>
      <c r="B87" s="70" t="s">
        <v>158</v>
      </c>
      <c r="C87" s="63" t="s">
        <v>15</v>
      </c>
      <c r="E87" s="68">
        <f t="shared" si="4"/>
        <v>8760</v>
      </c>
      <c r="F87" s="68"/>
      <c r="G87" s="43">
        <v>0</v>
      </c>
      <c r="H87" s="43"/>
      <c r="I87" s="43">
        <f t="shared" si="5"/>
        <v>0</v>
      </c>
    </row>
    <row r="88" spans="1:9" ht="15">
      <c r="A88" s="62">
        <f t="shared" si="3"/>
        <v>2085</v>
      </c>
      <c r="B88" s="5" t="s">
        <v>159</v>
      </c>
      <c r="C88" s="63" t="s">
        <v>15</v>
      </c>
      <c r="E88" s="68">
        <f t="shared" si="4"/>
        <v>8760</v>
      </c>
      <c r="F88" s="68"/>
      <c r="G88" s="43">
        <v>0</v>
      </c>
      <c r="H88" s="43"/>
      <c r="I88" s="43">
        <f t="shared" si="5"/>
        <v>0</v>
      </c>
    </row>
    <row r="89" spans="1:9" ht="15">
      <c r="A89" s="62">
        <f t="shared" si="3"/>
        <v>2086</v>
      </c>
      <c r="B89" s="5" t="s">
        <v>160</v>
      </c>
      <c r="C89" s="63" t="s">
        <v>15</v>
      </c>
      <c r="E89" s="68">
        <f t="shared" si="4"/>
        <v>8760</v>
      </c>
      <c r="F89" s="68"/>
      <c r="G89" s="43">
        <v>0</v>
      </c>
      <c r="H89" s="43"/>
      <c r="I89" s="43">
        <f t="shared" si="5"/>
        <v>0</v>
      </c>
    </row>
    <row r="90" spans="1:9" ht="15">
      <c r="A90" s="62">
        <f t="shared" si="3"/>
        <v>2087</v>
      </c>
      <c r="B90" s="5" t="s">
        <v>161</v>
      </c>
      <c r="C90" s="63" t="s">
        <v>15</v>
      </c>
      <c r="E90" s="68">
        <f t="shared" si="4"/>
        <v>8760</v>
      </c>
      <c r="F90" s="68"/>
      <c r="G90" s="43">
        <v>0</v>
      </c>
      <c r="H90" s="43"/>
      <c r="I90" s="43">
        <f t="shared" si="5"/>
        <v>0</v>
      </c>
    </row>
    <row r="91" spans="1:9" ht="15">
      <c r="A91" s="62">
        <f t="shared" si="3"/>
        <v>2088</v>
      </c>
      <c r="B91" s="5" t="s">
        <v>162</v>
      </c>
      <c r="C91" s="63" t="s">
        <v>15</v>
      </c>
      <c r="E91" s="68">
        <f t="shared" si="4"/>
        <v>8760</v>
      </c>
      <c r="F91" s="68"/>
      <c r="G91" s="43">
        <v>0</v>
      </c>
      <c r="H91" s="43"/>
      <c r="I91" s="43">
        <f t="shared" si="5"/>
        <v>0</v>
      </c>
    </row>
    <row r="92" spans="1:9" ht="15">
      <c r="A92" s="62">
        <f t="shared" si="3"/>
        <v>2089</v>
      </c>
      <c r="B92" s="5" t="s">
        <v>162</v>
      </c>
      <c r="C92" s="63" t="s">
        <v>15</v>
      </c>
      <c r="E92" s="68">
        <f t="shared" si="4"/>
        <v>8760</v>
      </c>
      <c r="F92" s="68"/>
      <c r="G92" s="43">
        <v>0</v>
      </c>
      <c r="H92" s="43"/>
      <c r="I92" s="43">
        <f t="shared" si="5"/>
        <v>0</v>
      </c>
    </row>
    <row r="93" spans="1:9" ht="15">
      <c r="A93" s="62">
        <f t="shared" si="3"/>
        <v>2090</v>
      </c>
      <c r="B93" s="5" t="s">
        <v>162</v>
      </c>
      <c r="C93" s="63" t="s">
        <v>15</v>
      </c>
      <c r="E93" s="68">
        <f t="shared" si="4"/>
        <v>8760</v>
      </c>
      <c r="F93" s="68"/>
      <c r="G93" s="43">
        <v>0</v>
      </c>
      <c r="H93" s="43"/>
      <c r="I93" s="43">
        <f t="shared" si="5"/>
        <v>0</v>
      </c>
    </row>
    <row r="94" spans="1:9" ht="15">
      <c r="A94" s="62">
        <f t="shared" si="3"/>
        <v>2091</v>
      </c>
      <c r="B94" s="5" t="s">
        <v>160</v>
      </c>
      <c r="C94" s="63" t="s">
        <v>15</v>
      </c>
      <c r="E94" s="68">
        <f t="shared" si="4"/>
        <v>8760</v>
      </c>
      <c r="F94" s="68"/>
      <c r="G94" s="43">
        <v>0</v>
      </c>
      <c r="H94" s="43"/>
      <c r="I94" s="43">
        <f t="shared" si="5"/>
        <v>0</v>
      </c>
    </row>
    <row r="95" spans="1:9" ht="15">
      <c r="A95" s="62">
        <f t="shared" si="3"/>
        <v>2092</v>
      </c>
      <c r="B95" s="5" t="s">
        <v>163</v>
      </c>
      <c r="C95" s="63" t="s">
        <v>15</v>
      </c>
      <c r="E95" s="68">
        <f t="shared" si="4"/>
        <v>8760</v>
      </c>
      <c r="F95" s="68"/>
      <c r="G95" s="43">
        <v>0</v>
      </c>
      <c r="H95" s="43"/>
      <c r="I95" s="43">
        <f t="shared" si="5"/>
        <v>0</v>
      </c>
    </row>
    <row r="96" spans="1:9" ht="15">
      <c r="A96" s="62">
        <f t="shared" si="3"/>
        <v>2093</v>
      </c>
      <c r="B96" s="5" t="s">
        <v>164</v>
      </c>
      <c r="C96" s="63" t="s">
        <v>15</v>
      </c>
      <c r="E96" s="68">
        <f t="shared" si="4"/>
        <v>8760</v>
      </c>
      <c r="F96" s="68"/>
      <c r="G96" s="43">
        <v>0</v>
      </c>
      <c r="H96" s="43"/>
      <c r="I96" s="43">
        <f t="shared" si="5"/>
        <v>0</v>
      </c>
    </row>
    <row r="97" spans="1:9" ht="15">
      <c r="A97" s="62">
        <f t="shared" si="3"/>
        <v>2094</v>
      </c>
      <c r="B97" s="5" t="s">
        <v>152</v>
      </c>
      <c r="C97" s="63" t="s">
        <v>15</v>
      </c>
      <c r="E97" s="68">
        <f t="shared" si="4"/>
        <v>8760</v>
      </c>
      <c r="F97" s="68"/>
      <c r="G97" s="43">
        <v>0</v>
      </c>
      <c r="H97" s="43"/>
      <c r="I97" s="43">
        <f t="shared" si="5"/>
        <v>0</v>
      </c>
    </row>
    <row r="98" spans="1:9" ht="15">
      <c r="A98" s="62">
        <f t="shared" si="3"/>
        <v>2095</v>
      </c>
      <c r="B98" s="5" t="s">
        <v>165</v>
      </c>
      <c r="C98" s="63" t="s">
        <v>15</v>
      </c>
      <c r="E98" s="68">
        <f t="shared" si="4"/>
        <v>8760</v>
      </c>
      <c r="F98" s="68"/>
      <c r="G98" s="43">
        <v>0</v>
      </c>
      <c r="H98" s="43"/>
      <c r="I98" s="43">
        <f t="shared" si="5"/>
        <v>0</v>
      </c>
    </row>
    <row r="99" spans="1:9" ht="15">
      <c r="A99" s="62">
        <f t="shared" si="3"/>
        <v>2096</v>
      </c>
      <c r="B99" s="5" t="s">
        <v>165</v>
      </c>
      <c r="C99" s="63" t="s">
        <v>15</v>
      </c>
      <c r="E99" s="68">
        <f t="shared" si="4"/>
        <v>8760</v>
      </c>
      <c r="F99" s="68"/>
      <c r="G99" s="43">
        <v>0</v>
      </c>
      <c r="H99" s="43"/>
      <c r="I99" s="43">
        <f t="shared" si="5"/>
        <v>0</v>
      </c>
    </row>
    <row r="100" spans="1:9" ht="15">
      <c r="A100" s="62">
        <f t="shared" si="3"/>
        <v>2097</v>
      </c>
      <c r="B100" s="5" t="s">
        <v>135</v>
      </c>
      <c r="C100" s="63" t="s">
        <v>15</v>
      </c>
      <c r="E100" s="68">
        <f t="shared" si="4"/>
        <v>8760</v>
      </c>
      <c r="F100" s="68"/>
      <c r="G100" s="43">
        <v>0</v>
      </c>
      <c r="H100" s="43"/>
      <c r="I100" s="43">
        <f t="shared" si="5"/>
        <v>0</v>
      </c>
    </row>
    <row r="101" spans="1:9" ht="15">
      <c r="A101" s="62">
        <f t="shared" si="3"/>
        <v>2098</v>
      </c>
      <c r="B101" s="5" t="s">
        <v>166</v>
      </c>
      <c r="C101" s="63" t="s">
        <v>12</v>
      </c>
      <c r="E101" s="68">
        <f t="shared" si="4"/>
        <v>8760</v>
      </c>
      <c r="F101" s="68"/>
      <c r="G101" s="43">
        <v>0</v>
      </c>
      <c r="H101" s="43"/>
      <c r="I101" s="43">
        <f t="shared" si="5"/>
        <v>0</v>
      </c>
    </row>
    <row r="102" spans="1:9" ht="15">
      <c r="A102" s="62">
        <f t="shared" si="3"/>
        <v>2099</v>
      </c>
      <c r="B102" s="5" t="s">
        <v>140</v>
      </c>
      <c r="C102" s="63" t="s">
        <v>15</v>
      </c>
      <c r="E102" s="68">
        <f t="shared" si="4"/>
        <v>8760</v>
      </c>
      <c r="F102" s="68"/>
      <c r="G102" s="43">
        <v>0</v>
      </c>
      <c r="H102" s="43"/>
      <c r="I102" s="43">
        <f t="shared" si="5"/>
        <v>0</v>
      </c>
    </row>
    <row r="103" spans="1:9" ht="15">
      <c r="A103" s="62">
        <f t="shared" si="3"/>
        <v>2100</v>
      </c>
      <c r="B103" s="5" t="s">
        <v>167</v>
      </c>
      <c r="C103" s="63" t="s">
        <v>15</v>
      </c>
      <c r="E103" s="68">
        <f t="shared" si="4"/>
        <v>8760</v>
      </c>
      <c r="F103" s="68"/>
      <c r="G103" s="43">
        <v>0</v>
      </c>
      <c r="H103" s="43"/>
      <c r="I103" s="43">
        <f t="shared" si="5"/>
        <v>0</v>
      </c>
    </row>
    <row r="104" spans="1:9" ht="15">
      <c r="A104" s="62">
        <f t="shared" si="3"/>
        <v>2101</v>
      </c>
      <c r="B104" s="5" t="s">
        <v>167</v>
      </c>
      <c r="C104" s="63" t="s">
        <v>15</v>
      </c>
      <c r="E104" s="68">
        <f t="shared" si="4"/>
        <v>8760</v>
      </c>
      <c r="F104" s="68"/>
      <c r="G104" s="43">
        <v>0</v>
      </c>
      <c r="H104" s="43"/>
      <c r="I104" s="43">
        <f t="shared" si="5"/>
        <v>0</v>
      </c>
    </row>
    <row r="105" spans="1:9" ht="15">
      <c r="A105" s="62">
        <f t="shared" si="3"/>
        <v>2102</v>
      </c>
      <c r="B105" s="5" t="s">
        <v>167</v>
      </c>
      <c r="C105" s="63" t="s">
        <v>15</v>
      </c>
      <c r="E105" s="68">
        <f t="shared" si="4"/>
        <v>8760</v>
      </c>
      <c r="F105" s="68"/>
      <c r="G105" s="43">
        <v>0</v>
      </c>
      <c r="H105" s="43"/>
      <c r="I105" s="43">
        <f t="shared" si="5"/>
        <v>0</v>
      </c>
    </row>
    <row r="106" spans="1:9" ht="15">
      <c r="A106" s="62">
        <f t="shared" si="3"/>
        <v>2103</v>
      </c>
      <c r="B106" s="5" t="s">
        <v>168</v>
      </c>
      <c r="C106" s="63" t="s">
        <v>15</v>
      </c>
      <c r="E106" s="68">
        <f t="shared" si="4"/>
        <v>8760</v>
      </c>
      <c r="F106" s="68"/>
      <c r="G106" s="43">
        <v>0</v>
      </c>
      <c r="H106" s="43"/>
      <c r="I106" s="43">
        <f t="shared" si="5"/>
        <v>0</v>
      </c>
    </row>
    <row r="107" spans="1:9" ht="15">
      <c r="A107" s="62">
        <f t="shared" si="3"/>
        <v>2104</v>
      </c>
      <c r="B107" s="5" t="s">
        <v>168</v>
      </c>
      <c r="C107" s="63" t="s">
        <v>15</v>
      </c>
      <c r="E107" s="68">
        <f t="shared" si="4"/>
        <v>8760</v>
      </c>
      <c r="F107" s="68"/>
      <c r="G107" s="43">
        <v>0</v>
      </c>
      <c r="H107" s="43"/>
      <c r="I107" s="43">
        <f t="shared" si="5"/>
        <v>0</v>
      </c>
    </row>
    <row r="108" spans="1:9" ht="15">
      <c r="A108" s="62">
        <f t="shared" si="3"/>
        <v>2105</v>
      </c>
      <c r="B108" s="5" t="s">
        <v>168</v>
      </c>
      <c r="C108" s="63" t="s">
        <v>15</v>
      </c>
      <c r="E108" s="68">
        <f t="shared" si="4"/>
        <v>8760</v>
      </c>
      <c r="F108" s="68"/>
      <c r="G108" s="43">
        <v>0</v>
      </c>
      <c r="H108" s="43"/>
      <c r="I108" s="43">
        <f t="shared" si="5"/>
        <v>0</v>
      </c>
    </row>
    <row r="109" spans="1:9" ht="15">
      <c r="A109" s="62">
        <f t="shared" si="3"/>
        <v>2106</v>
      </c>
      <c r="B109" s="5" t="s">
        <v>161</v>
      </c>
      <c r="C109" s="63" t="s">
        <v>15</v>
      </c>
      <c r="E109" s="68">
        <f t="shared" si="4"/>
        <v>8760</v>
      </c>
      <c r="F109" s="68"/>
      <c r="G109" s="43">
        <v>0</v>
      </c>
      <c r="H109" s="43"/>
      <c r="I109" s="43">
        <f t="shared" si="5"/>
        <v>0</v>
      </c>
    </row>
    <row r="110" spans="1:9" ht="15">
      <c r="A110" s="62">
        <f t="shared" si="3"/>
        <v>2107</v>
      </c>
      <c r="B110" s="5" t="s">
        <v>169</v>
      </c>
      <c r="C110" s="63" t="s">
        <v>15</v>
      </c>
      <c r="E110" s="68">
        <f t="shared" si="4"/>
        <v>8760</v>
      </c>
      <c r="F110" s="68"/>
      <c r="G110" s="43">
        <v>0</v>
      </c>
      <c r="H110" s="43"/>
      <c r="I110" s="43">
        <f t="shared" si="5"/>
        <v>0</v>
      </c>
    </row>
    <row r="111" spans="1:9" ht="15">
      <c r="A111" s="62">
        <f t="shared" si="3"/>
        <v>2108</v>
      </c>
      <c r="B111" s="5" t="s">
        <v>170</v>
      </c>
      <c r="C111" s="63" t="s">
        <v>15</v>
      </c>
      <c r="E111" s="68">
        <f t="shared" si="4"/>
        <v>8760</v>
      </c>
      <c r="F111" s="68"/>
      <c r="G111" s="43">
        <v>0</v>
      </c>
      <c r="H111" s="43"/>
      <c r="I111" s="43">
        <f t="shared" si="5"/>
        <v>0</v>
      </c>
    </row>
    <row r="112" spans="1:9" ht="15">
      <c r="A112" s="62">
        <f t="shared" si="3"/>
        <v>2109</v>
      </c>
      <c r="B112" s="5" t="s">
        <v>171</v>
      </c>
      <c r="C112" s="63" t="s">
        <v>15</v>
      </c>
      <c r="E112" s="68">
        <f t="shared" si="4"/>
        <v>8760</v>
      </c>
      <c r="F112" s="68"/>
      <c r="G112" s="43">
        <v>0</v>
      </c>
      <c r="H112" s="43"/>
      <c r="I112" s="43">
        <f t="shared" si="5"/>
        <v>0</v>
      </c>
    </row>
    <row r="113" spans="1:9" ht="15">
      <c r="A113" s="62">
        <f t="shared" si="3"/>
        <v>2110</v>
      </c>
      <c r="B113" s="5" t="s">
        <v>172</v>
      </c>
      <c r="C113" s="63" t="s">
        <v>15</v>
      </c>
      <c r="E113" s="68">
        <f t="shared" si="4"/>
        <v>8760</v>
      </c>
      <c r="F113" s="68"/>
      <c r="G113" s="43">
        <v>0</v>
      </c>
      <c r="H113" s="43"/>
      <c r="I113" s="43">
        <f t="shared" si="5"/>
        <v>0</v>
      </c>
    </row>
    <row r="114" spans="1:9" ht="15">
      <c r="A114" s="62">
        <f t="shared" si="3"/>
        <v>2111</v>
      </c>
      <c r="B114" s="5" t="s">
        <v>173</v>
      </c>
      <c r="C114" s="63" t="s">
        <v>15</v>
      </c>
      <c r="E114" s="68">
        <f t="shared" si="4"/>
        <v>8760</v>
      </c>
      <c r="F114" s="68"/>
      <c r="G114" s="43">
        <v>0</v>
      </c>
      <c r="H114" s="43"/>
      <c r="I114" s="43">
        <f t="shared" si="5"/>
        <v>0</v>
      </c>
    </row>
    <row r="115" spans="1:9" ht="15">
      <c r="A115" s="62">
        <f t="shared" si="3"/>
        <v>2112</v>
      </c>
      <c r="B115" s="5" t="s">
        <v>174</v>
      </c>
      <c r="C115" s="63" t="s">
        <v>15</v>
      </c>
      <c r="E115" s="68">
        <f t="shared" si="4"/>
        <v>8760</v>
      </c>
      <c r="F115" s="68"/>
      <c r="G115" s="43">
        <v>0</v>
      </c>
      <c r="H115" s="43"/>
      <c r="I115" s="43">
        <f t="shared" si="5"/>
        <v>0</v>
      </c>
    </row>
    <row r="116" spans="1:9" ht="15">
      <c r="A116" s="62">
        <f t="shared" si="3"/>
        <v>2113</v>
      </c>
      <c r="B116" s="48" t="s">
        <v>175</v>
      </c>
      <c r="C116" s="67" t="s">
        <v>14</v>
      </c>
      <c r="E116" s="68">
        <f t="shared" si="4"/>
        <v>8760</v>
      </c>
      <c r="F116" s="68"/>
      <c r="G116" s="43">
        <v>0</v>
      </c>
      <c r="H116" s="43"/>
      <c r="I116" s="43">
        <f t="shared" si="5"/>
        <v>0</v>
      </c>
    </row>
    <row r="117" spans="1:9" ht="15">
      <c r="A117" s="62">
        <f t="shared" si="3"/>
        <v>2114</v>
      </c>
      <c r="B117" s="5" t="s">
        <v>176</v>
      </c>
      <c r="C117" s="63" t="s">
        <v>15</v>
      </c>
      <c r="E117" s="68">
        <f t="shared" si="4"/>
        <v>8760</v>
      </c>
      <c r="F117" s="68"/>
      <c r="G117" s="43">
        <v>0</v>
      </c>
      <c r="H117" s="43"/>
      <c r="I117" s="43">
        <f t="shared" si="5"/>
        <v>0</v>
      </c>
    </row>
    <row r="118" spans="1:9" ht="15">
      <c r="A118" s="62">
        <f t="shared" si="3"/>
        <v>2115</v>
      </c>
      <c r="B118" s="5" t="s">
        <v>176</v>
      </c>
      <c r="C118" s="63" t="s">
        <v>15</v>
      </c>
      <c r="E118" s="68">
        <f t="shared" si="4"/>
        <v>8760</v>
      </c>
      <c r="F118" s="68"/>
      <c r="G118" s="43">
        <v>0</v>
      </c>
      <c r="H118" s="43"/>
      <c r="I118" s="43">
        <f t="shared" si="5"/>
        <v>0</v>
      </c>
    </row>
    <row r="119" spans="1:9" ht="15">
      <c r="A119" s="62">
        <f t="shared" si="3"/>
        <v>2116</v>
      </c>
      <c r="B119" s="5" t="s">
        <v>176</v>
      </c>
      <c r="C119" s="63" t="s">
        <v>15</v>
      </c>
      <c r="E119" s="68">
        <f t="shared" si="4"/>
        <v>8760</v>
      </c>
      <c r="F119" s="68"/>
      <c r="G119" s="43">
        <v>0</v>
      </c>
      <c r="H119" s="43"/>
      <c r="I119" s="43">
        <f t="shared" si="5"/>
        <v>0</v>
      </c>
    </row>
    <row r="120" spans="1:9" ht="15">
      <c r="A120" s="62">
        <f t="shared" si="3"/>
        <v>2117</v>
      </c>
      <c r="B120" s="5" t="s">
        <v>176</v>
      </c>
      <c r="C120" s="63" t="s">
        <v>15</v>
      </c>
      <c r="E120" s="68">
        <f t="shared" si="4"/>
        <v>8760</v>
      </c>
      <c r="F120" s="68"/>
      <c r="G120" s="43">
        <v>0</v>
      </c>
      <c r="H120" s="43"/>
      <c r="I120" s="43">
        <f t="shared" si="5"/>
        <v>0</v>
      </c>
    </row>
    <row r="121" spans="1:9" ht="15">
      <c r="A121" s="62">
        <f t="shared" si="3"/>
        <v>2118</v>
      </c>
      <c r="B121" s="5" t="s">
        <v>176</v>
      </c>
      <c r="C121" s="63" t="s">
        <v>15</v>
      </c>
      <c r="E121" s="68">
        <f t="shared" si="4"/>
        <v>8760</v>
      </c>
      <c r="F121" s="68"/>
      <c r="G121" s="43">
        <v>0</v>
      </c>
      <c r="H121" s="43"/>
      <c r="I121" s="43">
        <f t="shared" si="5"/>
        <v>0</v>
      </c>
    </row>
    <row r="122" spans="1:9" ht="15">
      <c r="A122" s="62">
        <f t="shared" si="3"/>
        <v>2119</v>
      </c>
      <c r="B122" s="5" t="s">
        <v>176</v>
      </c>
      <c r="C122" s="63" t="s">
        <v>15</v>
      </c>
      <c r="E122" s="68">
        <f t="shared" si="4"/>
        <v>8760</v>
      </c>
      <c r="F122" s="68"/>
      <c r="G122" s="43">
        <v>0</v>
      </c>
      <c r="H122" s="43"/>
      <c r="I122" s="43">
        <f t="shared" si="5"/>
        <v>0</v>
      </c>
    </row>
    <row r="123" spans="1:9" ht="15">
      <c r="A123" s="62">
        <f t="shared" si="3"/>
        <v>2120</v>
      </c>
      <c r="B123" s="5" t="s">
        <v>176</v>
      </c>
      <c r="C123" s="63" t="s">
        <v>15</v>
      </c>
      <c r="E123" s="68">
        <f t="shared" si="4"/>
        <v>8760</v>
      </c>
      <c r="F123" s="68"/>
      <c r="G123" s="43">
        <v>0</v>
      </c>
      <c r="H123" s="43"/>
      <c r="I123" s="43">
        <f t="shared" si="5"/>
        <v>0</v>
      </c>
    </row>
    <row r="124" spans="1:9" ht="15">
      <c r="A124" s="62">
        <f t="shared" si="3"/>
        <v>2121</v>
      </c>
      <c r="B124" s="5" t="s">
        <v>176</v>
      </c>
      <c r="C124" s="63" t="s">
        <v>15</v>
      </c>
      <c r="E124" s="68">
        <f t="shared" si="4"/>
        <v>8760</v>
      </c>
      <c r="F124" s="68"/>
      <c r="G124" s="43">
        <v>0</v>
      </c>
      <c r="H124" s="43"/>
      <c r="I124" s="43">
        <f t="shared" si="5"/>
        <v>0</v>
      </c>
    </row>
    <row r="125" spans="1:9" ht="15">
      <c r="A125" s="62">
        <f t="shared" si="3"/>
        <v>2122</v>
      </c>
      <c r="B125" s="5" t="s">
        <v>176</v>
      </c>
      <c r="C125" s="63" t="s">
        <v>15</v>
      </c>
      <c r="E125" s="68">
        <f t="shared" si="4"/>
        <v>8760</v>
      </c>
      <c r="F125" s="68"/>
      <c r="G125" s="43">
        <v>0</v>
      </c>
      <c r="H125" s="43"/>
      <c r="I125" s="43">
        <f t="shared" si="5"/>
        <v>0</v>
      </c>
    </row>
    <row r="126" spans="1:9" ht="15">
      <c r="A126" s="62">
        <f t="shared" si="3"/>
        <v>2123</v>
      </c>
      <c r="B126" s="5" t="s">
        <v>176</v>
      </c>
      <c r="C126" s="63" t="s">
        <v>15</v>
      </c>
      <c r="E126" s="68">
        <f t="shared" si="4"/>
        <v>8760</v>
      </c>
      <c r="F126" s="68"/>
      <c r="G126" s="43">
        <v>0</v>
      </c>
      <c r="H126" s="43"/>
      <c r="I126" s="43">
        <f t="shared" si="5"/>
        <v>0</v>
      </c>
    </row>
    <row r="127" spans="1:9" ht="15">
      <c r="A127" s="62">
        <f t="shared" si="3"/>
        <v>2124</v>
      </c>
      <c r="B127" s="5" t="s">
        <v>176</v>
      </c>
      <c r="C127" s="63" t="s">
        <v>15</v>
      </c>
      <c r="E127" s="68">
        <f t="shared" si="4"/>
        <v>8760</v>
      </c>
      <c r="F127" s="68"/>
      <c r="G127" s="43">
        <v>0</v>
      </c>
      <c r="H127" s="43"/>
      <c r="I127" s="43">
        <f t="shared" si="5"/>
        <v>0</v>
      </c>
    </row>
    <row r="128" spans="1:9" ht="15">
      <c r="A128" s="62">
        <f t="shared" si="3"/>
        <v>2125</v>
      </c>
      <c r="B128" s="5" t="s">
        <v>176</v>
      </c>
      <c r="C128" s="63" t="s">
        <v>15</v>
      </c>
      <c r="E128" s="68">
        <f t="shared" si="4"/>
        <v>8760</v>
      </c>
      <c r="F128" s="68"/>
      <c r="G128" s="43">
        <v>0</v>
      </c>
      <c r="H128" s="43"/>
      <c r="I128" s="43">
        <f t="shared" si="5"/>
        <v>0</v>
      </c>
    </row>
    <row r="129" spans="1:9" ht="15">
      <c r="A129" s="62">
        <f t="shared" si="3"/>
        <v>2126</v>
      </c>
      <c r="B129" s="5" t="s">
        <v>176</v>
      </c>
      <c r="C129" s="63" t="s">
        <v>15</v>
      </c>
      <c r="E129" s="68">
        <f t="shared" si="4"/>
        <v>8760</v>
      </c>
      <c r="F129" s="68"/>
      <c r="G129" s="43">
        <v>0</v>
      </c>
      <c r="H129" s="43"/>
      <c r="I129" s="43">
        <f t="shared" si="5"/>
        <v>0</v>
      </c>
    </row>
    <row r="130" spans="1:9" ht="15">
      <c r="A130" s="62">
        <f t="shared" si="3"/>
        <v>2127</v>
      </c>
      <c r="B130" s="5" t="s">
        <v>176</v>
      </c>
      <c r="C130" s="63" t="s">
        <v>15</v>
      </c>
      <c r="E130" s="68">
        <f t="shared" si="4"/>
        <v>8760</v>
      </c>
      <c r="F130" s="68"/>
      <c r="G130" s="43">
        <v>0</v>
      </c>
      <c r="H130" s="43"/>
      <c r="I130" s="43">
        <f t="shared" si="5"/>
        <v>0</v>
      </c>
    </row>
    <row r="131" spans="1:9" ht="15">
      <c r="A131" s="62">
        <f t="shared" si="3"/>
        <v>2128</v>
      </c>
      <c r="B131" s="5" t="s">
        <v>176</v>
      </c>
      <c r="C131" s="63" t="s">
        <v>15</v>
      </c>
      <c r="E131" s="68">
        <f t="shared" si="4"/>
        <v>8760</v>
      </c>
      <c r="F131" s="68"/>
      <c r="G131" s="43">
        <v>0</v>
      </c>
      <c r="H131" s="43"/>
      <c r="I131" s="43">
        <f t="shared" si="5"/>
        <v>0</v>
      </c>
    </row>
    <row r="132" spans="1:9" ht="15">
      <c r="A132" s="62">
        <f t="shared" si="3"/>
        <v>2129</v>
      </c>
      <c r="B132" s="5" t="s">
        <v>176</v>
      </c>
      <c r="C132" s="63" t="s">
        <v>15</v>
      </c>
      <c r="E132" s="68">
        <f t="shared" si="4"/>
        <v>8760</v>
      </c>
      <c r="F132" s="68"/>
      <c r="G132" s="43">
        <v>0</v>
      </c>
      <c r="H132" s="43"/>
      <c r="I132" s="43">
        <f t="shared" si="5"/>
        <v>0</v>
      </c>
    </row>
    <row r="133" spans="1:9" ht="15">
      <c r="A133" s="62">
        <f t="shared" si="6" ref="A133:A149">A132+1</f>
        <v>2130</v>
      </c>
      <c r="B133" s="5" t="s">
        <v>176</v>
      </c>
      <c r="C133" s="63" t="s">
        <v>15</v>
      </c>
      <c r="E133" s="68">
        <f t="shared" si="7" ref="E133:E149">24*365</f>
        <v>8760</v>
      </c>
      <c r="F133" s="68"/>
      <c r="G133" s="43">
        <v>0</v>
      </c>
      <c r="H133" s="43"/>
      <c r="I133" s="43">
        <f t="shared" si="8" ref="I133:I149">E133*G133</f>
        <v>0</v>
      </c>
    </row>
    <row r="134" spans="1:9" ht="15">
      <c r="A134" s="62">
        <f t="shared" si="6"/>
        <v>2131</v>
      </c>
      <c r="B134" s="5" t="s">
        <v>176</v>
      </c>
      <c r="C134" s="63" t="s">
        <v>15</v>
      </c>
      <c r="E134" s="68">
        <f t="shared" si="7"/>
        <v>8760</v>
      </c>
      <c r="F134" s="68"/>
      <c r="G134" s="43">
        <v>0</v>
      </c>
      <c r="H134" s="43"/>
      <c r="I134" s="43">
        <f t="shared" si="8"/>
        <v>0</v>
      </c>
    </row>
    <row r="135" spans="1:9" ht="15">
      <c r="A135" s="62">
        <f t="shared" si="6"/>
        <v>2132</v>
      </c>
      <c r="B135" s="5" t="s">
        <v>176</v>
      </c>
      <c r="C135" s="63" t="s">
        <v>15</v>
      </c>
      <c r="E135" s="68">
        <f t="shared" si="7"/>
        <v>8760</v>
      </c>
      <c r="F135" s="68"/>
      <c r="G135" s="43">
        <v>0</v>
      </c>
      <c r="H135" s="43"/>
      <c r="I135" s="43">
        <f t="shared" si="8"/>
        <v>0</v>
      </c>
    </row>
    <row r="136" spans="1:9" ht="15">
      <c r="A136" s="62">
        <f t="shared" si="6"/>
        <v>2133</v>
      </c>
      <c r="B136" s="5" t="s">
        <v>176</v>
      </c>
      <c r="C136" s="63" t="s">
        <v>15</v>
      </c>
      <c r="E136" s="68">
        <f t="shared" si="7"/>
        <v>8760</v>
      </c>
      <c r="F136" s="68"/>
      <c r="G136" s="43">
        <v>0</v>
      </c>
      <c r="H136" s="43"/>
      <c r="I136" s="43">
        <f t="shared" si="8"/>
        <v>0</v>
      </c>
    </row>
    <row r="137" spans="1:9" ht="15">
      <c r="A137" s="62">
        <f t="shared" si="6"/>
        <v>2134</v>
      </c>
      <c r="B137" s="5" t="s">
        <v>176</v>
      </c>
      <c r="C137" s="63" t="s">
        <v>15</v>
      </c>
      <c r="E137" s="68">
        <f t="shared" si="7"/>
        <v>8760</v>
      </c>
      <c r="F137" s="68"/>
      <c r="G137" s="43">
        <v>0</v>
      </c>
      <c r="H137" s="43"/>
      <c r="I137" s="43">
        <f t="shared" si="8"/>
        <v>0</v>
      </c>
    </row>
    <row r="138" spans="1:9" ht="15">
      <c r="A138" s="62">
        <f t="shared" si="6"/>
        <v>2135</v>
      </c>
      <c r="B138" s="5" t="s">
        <v>176</v>
      </c>
      <c r="C138" s="63" t="s">
        <v>15</v>
      </c>
      <c r="E138" s="68">
        <f t="shared" si="7"/>
        <v>8760</v>
      </c>
      <c r="F138" s="68"/>
      <c r="G138" s="43">
        <v>0</v>
      </c>
      <c r="H138" s="43"/>
      <c r="I138" s="43">
        <f t="shared" si="8"/>
        <v>0</v>
      </c>
    </row>
    <row r="139" spans="1:9" ht="15">
      <c r="A139" s="62">
        <f t="shared" si="6"/>
        <v>2136</v>
      </c>
      <c r="B139" s="5" t="s">
        <v>176</v>
      </c>
      <c r="C139" s="63" t="s">
        <v>15</v>
      </c>
      <c r="E139" s="68">
        <f t="shared" si="7"/>
        <v>8760</v>
      </c>
      <c r="F139" s="68"/>
      <c r="G139" s="43">
        <v>0</v>
      </c>
      <c r="H139" s="43"/>
      <c r="I139" s="43">
        <f t="shared" si="8"/>
        <v>0</v>
      </c>
    </row>
    <row r="140" spans="1:9" ht="15">
      <c r="A140" s="62">
        <f t="shared" si="6"/>
        <v>2137</v>
      </c>
      <c r="B140" s="5" t="s">
        <v>176</v>
      </c>
      <c r="C140" s="63" t="s">
        <v>15</v>
      </c>
      <c r="E140" s="68">
        <f t="shared" si="7"/>
        <v>8760</v>
      </c>
      <c r="F140" s="68"/>
      <c r="G140" s="43">
        <v>0</v>
      </c>
      <c r="H140" s="43"/>
      <c r="I140" s="43">
        <f t="shared" si="8"/>
        <v>0</v>
      </c>
    </row>
    <row r="141" spans="1:9" ht="15">
      <c r="A141" s="62">
        <f t="shared" si="6"/>
        <v>2138</v>
      </c>
      <c r="B141" s="5" t="s">
        <v>176</v>
      </c>
      <c r="C141" s="63" t="s">
        <v>15</v>
      </c>
      <c r="E141" s="68">
        <f t="shared" si="7"/>
        <v>8760</v>
      </c>
      <c r="F141" s="68"/>
      <c r="G141" s="43">
        <v>0</v>
      </c>
      <c r="H141" s="43"/>
      <c r="I141" s="43">
        <f t="shared" si="8"/>
        <v>0</v>
      </c>
    </row>
    <row r="142" spans="1:9" ht="15">
      <c r="A142" s="62">
        <f t="shared" si="6"/>
        <v>2139</v>
      </c>
      <c r="B142" s="5" t="s">
        <v>176</v>
      </c>
      <c r="C142" s="63" t="s">
        <v>15</v>
      </c>
      <c r="E142" s="68">
        <f t="shared" si="7"/>
        <v>8760</v>
      </c>
      <c r="F142" s="68"/>
      <c r="G142" s="43">
        <v>0</v>
      </c>
      <c r="H142" s="43"/>
      <c r="I142" s="43">
        <f t="shared" si="8"/>
        <v>0</v>
      </c>
    </row>
    <row r="143" spans="1:9" ht="15">
      <c r="A143" s="62">
        <f t="shared" si="6"/>
        <v>2140</v>
      </c>
      <c r="B143" s="5" t="s">
        <v>176</v>
      </c>
      <c r="C143" s="63" t="s">
        <v>15</v>
      </c>
      <c r="E143" s="68">
        <f t="shared" si="7"/>
        <v>8760</v>
      </c>
      <c r="F143" s="68"/>
      <c r="G143" s="43">
        <v>0</v>
      </c>
      <c r="H143" s="43"/>
      <c r="I143" s="43">
        <f t="shared" si="8"/>
        <v>0</v>
      </c>
    </row>
    <row r="144" spans="1:9" ht="15">
      <c r="A144" s="62">
        <f t="shared" si="6"/>
        <v>2141</v>
      </c>
      <c r="B144" s="5" t="s">
        <v>176</v>
      </c>
      <c r="C144" s="63" t="s">
        <v>15</v>
      </c>
      <c r="E144" s="68">
        <f t="shared" si="7"/>
        <v>8760</v>
      </c>
      <c r="F144" s="68"/>
      <c r="G144" s="43">
        <v>0</v>
      </c>
      <c r="H144" s="43"/>
      <c r="I144" s="43">
        <f t="shared" si="8"/>
        <v>0</v>
      </c>
    </row>
    <row r="145" spans="1:9" ht="15">
      <c r="A145" s="62">
        <f t="shared" si="6"/>
        <v>2142</v>
      </c>
      <c r="B145" s="5" t="s">
        <v>176</v>
      </c>
      <c r="C145" s="63" t="s">
        <v>15</v>
      </c>
      <c r="E145" s="68">
        <f t="shared" si="7"/>
        <v>8760</v>
      </c>
      <c r="F145" s="68"/>
      <c r="G145" s="43">
        <v>0</v>
      </c>
      <c r="H145" s="43"/>
      <c r="I145" s="43">
        <f t="shared" si="8"/>
        <v>0</v>
      </c>
    </row>
    <row r="146" spans="1:9" ht="15">
      <c r="A146" s="62">
        <f t="shared" si="6"/>
        <v>2143</v>
      </c>
      <c r="B146" s="5" t="s">
        <v>176</v>
      </c>
      <c r="C146" s="63" t="s">
        <v>15</v>
      </c>
      <c r="E146" s="68">
        <f t="shared" si="7"/>
        <v>8760</v>
      </c>
      <c r="F146" s="68"/>
      <c r="G146" s="43">
        <v>0</v>
      </c>
      <c r="H146" s="43"/>
      <c r="I146" s="43">
        <f t="shared" si="8"/>
        <v>0</v>
      </c>
    </row>
    <row r="147" spans="1:9" ht="15">
      <c r="A147" s="62">
        <f t="shared" si="6"/>
        <v>2144</v>
      </c>
      <c r="B147" s="5" t="s">
        <v>176</v>
      </c>
      <c r="C147" s="63" t="s">
        <v>15</v>
      </c>
      <c r="E147" s="68">
        <f t="shared" si="7"/>
        <v>8760</v>
      </c>
      <c r="F147" s="68"/>
      <c r="G147" s="43">
        <v>0</v>
      </c>
      <c r="H147" s="43"/>
      <c r="I147" s="43">
        <f t="shared" si="8"/>
        <v>0</v>
      </c>
    </row>
    <row r="148" spans="1:9" ht="15">
      <c r="A148" s="62">
        <f t="shared" si="6"/>
        <v>2145</v>
      </c>
      <c r="B148" s="5" t="s">
        <v>176</v>
      </c>
      <c r="C148" s="63" t="s">
        <v>15</v>
      </c>
      <c r="E148" s="68">
        <f t="shared" si="7"/>
        <v>8760</v>
      </c>
      <c r="F148" s="68"/>
      <c r="G148" s="43">
        <v>0</v>
      </c>
      <c r="H148" s="43"/>
      <c r="I148" s="43">
        <f t="shared" si="8"/>
        <v>0</v>
      </c>
    </row>
    <row r="149" spans="1:9" ht="15">
      <c r="A149" s="62">
        <f t="shared" si="6"/>
        <v>2146</v>
      </c>
      <c r="B149" s="5" t="s">
        <v>176</v>
      </c>
      <c r="C149" s="63" t="s">
        <v>15</v>
      </c>
      <c r="E149" s="68">
        <f t="shared" si="7"/>
        <v>8760</v>
      </c>
      <c r="F149" s="68"/>
      <c r="G149" s="43">
        <v>0</v>
      </c>
      <c r="H149" s="43"/>
      <c r="I149" s="43">
        <f t="shared" si="8"/>
        <v>0</v>
      </c>
    </row>
    <row r="151" spans="1:9" ht="15">
      <c r="A151" s="134" t="s">
        <v>177</v>
      </c>
      <c r="B151" s="134"/>
      <c r="C151" s="134"/>
      <c r="D151" s="134"/>
      <c r="E151" s="134"/>
      <c r="F151" s="134"/>
      <c r="G151" s="134"/>
      <c r="H151" s="134"/>
      <c r="I151" s="134"/>
    </row>
    <row r="152" spans="5:9" ht="15">
      <c r="E152" s="71"/>
      <c r="F152" s="71"/>
      <c r="I152" s="71"/>
    </row>
  </sheetData>
  <mergeCells count="1">
    <mergeCell ref="A151:I151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3C3379-AAE5-4886-B7F4-20544982D2B8}">
  <dimension ref="A1:I149"/>
  <sheetViews>
    <sheetView workbookViewId="0" topLeftCell="A1">
      <selection pane="topLeft" activeCell="B2" sqref="B2"/>
    </sheetView>
  </sheetViews>
  <sheetFormatPr defaultColWidth="10.2842857142857" defaultRowHeight="15"/>
  <cols>
    <col min="1" max="1" width="10.7142857142857" style="4" customWidth="1"/>
    <col min="2" max="2" width="53.8571428571429" style="5" customWidth="1"/>
    <col min="3" max="4" width="23.5714285714286" style="63" customWidth="1"/>
    <col min="5" max="5" width="10.7142857142857" style="62" customWidth="1"/>
    <col min="6" max="6" width="10.7142857142857" style="73" customWidth="1"/>
    <col min="7" max="7" width="10.7142857142857" style="5" customWidth="1"/>
    <col min="8" max="8" width="10.7142857142857" style="74" customWidth="1"/>
    <col min="9" max="9" width="10.7142857142857" style="5" customWidth="1"/>
    <col min="10" max="16384" width="10.2857142857143" style="5"/>
  </cols>
  <sheetData>
    <row r="1" spans="1:4" ht="18.75">
      <c r="A1" s="72" t="str">
        <f>'List of Zones'!B8</f>
        <v>Zone 3</v>
      </c>
      <c r="B1" s="60" t="str">
        <f>'List of Zones'!C8</f>
        <v>Teklon TDO Exhaust</v>
      </c>
      <c r="C1" s="61"/>
      <c r="D1" s="61"/>
    </row>
    <row r="2" spans="5:9" ht="15.75" customHeight="1">
      <c r="E2" s="31"/>
      <c r="F2" s="75"/>
      <c r="G2" s="33" t="s">
        <v>38</v>
      </c>
      <c r="H2" s="76"/>
      <c r="I2" s="34">
        <f>SUM(I4:I999)</f>
        <v>0.0028327081719597249</v>
      </c>
    </row>
    <row r="3" spans="1:9" ht="45">
      <c r="A3" s="66" t="s">
        <v>39</v>
      </c>
      <c r="B3" s="36" t="s">
        <v>40</v>
      </c>
      <c r="C3" s="37" t="s">
        <v>41</v>
      </c>
      <c r="D3" s="37" t="s">
        <v>405</v>
      </c>
      <c r="E3" s="38" t="s">
        <v>43</v>
      </c>
      <c r="F3" s="77" t="s">
        <v>44</v>
      </c>
      <c r="G3" s="38" t="s">
        <v>45</v>
      </c>
      <c r="H3" s="38" t="s">
        <v>46</v>
      </c>
      <c r="I3" s="38" t="s">
        <v>47</v>
      </c>
    </row>
    <row r="4" spans="1:9" ht="15">
      <c r="A4" s="3">
        <v>3001</v>
      </c>
      <c r="B4" s="48" t="s">
        <v>109</v>
      </c>
      <c r="C4" s="67" t="s">
        <v>14</v>
      </c>
      <c r="D4" s="85" t="s">
        <v>407</v>
      </c>
      <c r="E4" s="41">
        <f>24*365</f>
        <v>8760</v>
      </c>
      <c r="F4" s="78">
        <f>HLOOKUP(D4,'Emission Factor Methodology'!$B$6:$I$7,2,0)</f>
        <v>4.5308744960177957E-05</v>
      </c>
      <c r="G4" s="71">
        <f>IFERROR(VLOOKUP(C4,'Emission Factor Methodology'!$A$11:$I$21,MATCH(D4,'Emission Factor Methodology'!$A$11:$I$11,0),0),0)</f>
        <v>0</v>
      </c>
      <c r="H4" s="44">
        <f>IFERROR((1-VLOOKUP(C4,'Emission Factor Methodology'!$A$25:$I$34,MATCH(D4,'Emission Factor Methodology'!$A$25:$I$25,0),0)),0)</f>
        <v>0</v>
      </c>
      <c r="I4" s="71">
        <f>E4*F4*G4*H4</f>
        <v>0</v>
      </c>
    </row>
    <row r="5" spans="1:9" ht="15">
      <c r="A5" s="3">
        <f t="shared" si="0" ref="A5:A65">A4+1</f>
        <v>3002</v>
      </c>
      <c r="B5" s="5" t="s">
        <v>178</v>
      </c>
      <c r="C5" s="63" t="s">
        <v>15</v>
      </c>
      <c r="D5" s="85" t="s">
        <v>407</v>
      </c>
      <c r="E5" s="41">
        <f t="shared" si="1" ref="E5:E65">24*365</f>
        <v>8760</v>
      </c>
      <c r="F5" s="78">
        <f>HLOOKUP(D5,'Emission Factor Methodology'!$B$6:$I$7,2,0)</f>
        <v>4.5308744960177957E-05</v>
      </c>
      <c r="G5" s="71">
        <f>IFERROR(VLOOKUP(C5,'Emission Factor Methodology'!$A$11:$I$21,MATCH(D5,'Emission Factor Methodology'!$A$11:$I$11,0),0),0)</f>
        <v>0.0038999999999999998</v>
      </c>
      <c r="H5" s="44">
        <f>IFERROR((1-VLOOKUP(C5,'Emission Factor Methodology'!$A$25:$I$34,MATCH(D5,'Emission Factor Methodology'!$A$25:$I$25,0),0)),0)</f>
        <v>0.030000000000000027</v>
      </c>
      <c r="I5" s="43">
        <f>E5*F5*G5*H5</f>
        <v>4.6437838884585626E-05</v>
      </c>
    </row>
    <row r="6" spans="1:9" ht="15">
      <c r="A6" s="3">
        <f t="shared" si="0"/>
        <v>3003</v>
      </c>
      <c r="B6" s="5" t="s">
        <v>179</v>
      </c>
      <c r="C6" s="63" t="s">
        <v>15</v>
      </c>
      <c r="D6" s="85" t="s">
        <v>407</v>
      </c>
      <c r="E6" s="41">
        <f t="shared" si="1"/>
        <v>8760</v>
      </c>
      <c r="F6" s="78">
        <f>HLOOKUP(D6,'Emission Factor Methodology'!$B$6:$I$7,2,0)</f>
        <v>4.5308744960177957E-05</v>
      </c>
      <c r="G6" s="71">
        <f>IFERROR(VLOOKUP(C6,'Emission Factor Methodology'!$A$11:$I$21,MATCH(D6,'Emission Factor Methodology'!$A$11:$I$11,0),0),0)</f>
        <v>0.0038999999999999998</v>
      </c>
      <c r="H6" s="44">
        <f>IFERROR((1-VLOOKUP(C6,'Emission Factor Methodology'!$A$25:$I$34,MATCH(D6,'Emission Factor Methodology'!$A$25:$I$25,0),0)),0)</f>
        <v>0.030000000000000027</v>
      </c>
      <c r="I6" s="43">
        <f t="shared" si="2" ref="I6:I65">E6*F6*G6*H6</f>
        <v>4.6437838884585626E-05</v>
      </c>
    </row>
    <row r="7" spans="1:9" ht="15">
      <c r="A7" s="3">
        <f t="shared" si="0"/>
        <v>3004</v>
      </c>
      <c r="B7" s="5" t="s">
        <v>180</v>
      </c>
      <c r="C7" s="63" t="s">
        <v>15</v>
      </c>
      <c r="D7" s="85" t="s">
        <v>407</v>
      </c>
      <c r="E7" s="41">
        <f t="shared" si="1"/>
        <v>8760</v>
      </c>
      <c r="F7" s="78">
        <f>HLOOKUP(D7,'Emission Factor Methodology'!$B$6:$I$7,2,0)</f>
        <v>4.5308744960177957E-05</v>
      </c>
      <c r="G7" s="71">
        <f>IFERROR(VLOOKUP(C7,'Emission Factor Methodology'!$A$11:$I$21,MATCH(D7,'Emission Factor Methodology'!$A$11:$I$11,0),0),0)</f>
        <v>0.0038999999999999998</v>
      </c>
      <c r="H7" s="44">
        <f>IFERROR((1-VLOOKUP(C7,'Emission Factor Methodology'!$A$25:$I$34,MATCH(D7,'Emission Factor Methodology'!$A$25:$I$25,0),0)),0)</f>
        <v>0.030000000000000027</v>
      </c>
      <c r="I7" s="43">
        <f t="shared" si="2"/>
        <v>4.6437838884585626E-05</v>
      </c>
    </row>
    <row r="8" spans="1:9" ht="15">
      <c r="A8" s="3">
        <f t="shared" si="0"/>
        <v>3005</v>
      </c>
      <c r="B8" s="5" t="s">
        <v>181</v>
      </c>
      <c r="C8" s="63" t="s">
        <v>15</v>
      </c>
      <c r="D8" s="85" t="s">
        <v>407</v>
      </c>
      <c r="E8" s="41">
        <f t="shared" si="1"/>
        <v>8760</v>
      </c>
      <c r="F8" s="78">
        <f>HLOOKUP(D8,'Emission Factor Methodology'!$B$6:$I$7,2,0)</f>
        <v>4.5308744960177957E-05</v>
      </c>
      <c r="G8" s="71">
        <f>IFERROR(VLOOKUP(C8,'Emission Factor Methodology'!$A$11:$I$21,MATCH(D8,'Emission Factor Methodology'!$A$11:$I$11,0),0),0)</f>
        <v>0.0038999999999999998</v>
      </c>
      <c r="H8" s="44">
        <f>IFERROR((1-VLOOKUP(C8,'Emission Factor Methodology'!$A$25:$I$34,MATCH(D8,'Emission Factor Methodology'!$A$25:$I$25,0),0)),0)</f>
        <v>0.030000000000000027</v>
      </c>
      <c r="I8" s="43">
        <f t="shared" si="2"/>
        <v>4.6437838884585626E-05</v>
      </c>
    </row>
    <row r="9" spans="1:9" ht="15">
      <c r="A9" s="3">
        <f t="shared" si="0"/>
        <v>3006</v>
      </c>
      <c r="B9" s="5" t="s">
        <v>181</v>
      </c>
      <c r="C9" s="63" t="s">
        <v>15</v>
      </c>
      <c r="D9" s="85" t="s">
        <v>407</v>
      </c>
      <c r="E9" s="41">
        <f t="shared" si="1"/>
        <v>8760</v>
      </c>
      <c r="F9" s="78">
        <f>HLOOKUP(D9,'Emission Factor Methodology'!$B$6:$I$7,2,0)</f>
        <v>4.5308744960177957E-05</v>
      </c>
      <c r="G9" s="71">
        <f>IFERROR(VLOOKUP(C9,'Emission Factor Methodology'!$A$11:$I$21,MATCH(D9,'Emission Factor Methodology'!$A$11:$I$11,0),0),0)</f>
        <v>0.0038999999999999998</v>
      </c>
      <c r="H9" s="44">
        <f>IFERROR((1-VLOOKUP(C9,'Emission Factor Methodology'!$A$25:$I$34,MATCH(D9,'Emission Factor Methodology'!$A$25:$I$25,0),0)),0)</f>
        <v>0.030000000000000027</v>
      </c>
      <c r="I9" s="43">
        <f t="shared" si="2"/>
        <v>4.6437838884585626E-05</v>
      </c>
    </row>
    <row r="10" spans="1:9" ht="15">
      <c r="A10" s="3">
        <f t="shared" si="0"/>
        <v>3007</v>
      </c>
      <c r="B10" s="5" t="s">
        <v>182</v>
      </c>
      <c r="C10" s="63" t="s">
        <v>15</v>
      </c>
      <c r="D10" s="85" t="s">
        <v>407</v>
      </c>
      <c r="E10" s="41">
        <f t="shared" si="1"/>
        <v>8760</v>
      </c>
      <c r="F10" s="78">
        <f>HLOOKUP(D10,'Emission Factor Methodology'!$B$6:$I$7,2,0)</f>
        <v>4.5308744960177957E-05</v>
      </c>
      <c r="G10" s="71">
        <f>IFERROR(VLOOKUP(C10,'Emission Factor Methodology'!$A$11:$I$21,MATCH(D10,'Emission Factor Methodology'!$A$11:$I$11,0),0),0)</f>
        <v>0.0038999999999999998</v>
      </c>
      <c r="H10" s="44">
        <f>IFERROR((1-VLOOKUP(C10,'Emission Factor Methodology'!$A$25:$I$34,MATCH(D10,'Emission Factor Methodology'!$A$25:$I$25,0),0)),0)</f>
        <v>0.030000000000000027</v>
      </c>
      <c r="I10" s="43">
        <f t="shared" si="2"/>
        <v>4.6437838884585626E-05</v>
      </c>
    </row>
    <row r="11" spans="1:9" ht="15">
      <c r="A11" s="3">
        <f t="shared" si="0"/>
        <v>3008</v>
      </c>
      <c r="B11" s="5" t="s">
        <v>183</v>
      </c>
      <c r="C11" s="63" t="s">
        <v>15</v>
      </c>
      <c r="D11" s="85" t="s">
        <v>407</v>
      </c>
      <c r="E11" s="41">
        <f t="shared" si="1"/>
        <v>8760</v>
      </c>
      <c r="F11" s="78">
        <f>HLOOKUP(D11,'Emission Factor Methodology'!$B$6:$I$7,2,0)</f>
        <v>4.5308744960177957E-05</v>
      </c>
      <c r="G11" s="71">
        <f>IFERROR(VLOOKUP(C11,'Emission Factor Methodology'!$A$11:$I$21,MATCH(D11,'Emission Factor Methodology'!$A$11:$I$11,0),0),0)</f>
        <v>0.0038999999999999998</v>
      </c>
      <c r="H11" s="44">
        <f>IFERROR((1-VLOOKUP(C11,'Emission Factor Methodology'!$A$25:$I$34,MATCH(D11,'Emission Factor Methodology'!$A$25:$I$25,0),0)),0)</f>
        <v>0.030000000000000027</v>
      </c>
      <c r="I11" s="43">
        <f t="shared" si="2"/>
        <v>4.6437838884585626E-05</v>
      </c>
    </row>
    <row r="12" spans="1:9" ht="15">
      <c r="A12" s="3">
        <f t="shared" si="0"/>
        <v>3009</v>
      </c>
      <c r="B12" s="5" t="s">
        <v>184</v>
      </c>
      <c r="C12" s="63" t="s">
        <v>15</v>
      </c>
      <c r="D12" s="85" t="s">
        <v>407</v>
      </c>
      <c r="E12" s="41">
        <f t="shared" si="1"/>
        <v>8760</v>
      </c>
      <c r="F12" s="78">
        <f>HLOOKUP(D12,'Emission Factor Methodology'!$B$6:$I$7,2,0)</f>
        <v>4.5308744960177957E-05</v>
      </c>
      <c r="G12" s="71">
        <f>IFERROR(VLOOKUP(C12,'Emission Factor Methodology'!$A$11:$I$21,MATCH(D12,'Emission Factor Methodology'!$A$11:$I$11,0),0),0)</f>
        <v>0.0038999999999999998</v>
      </c>
      <c r="H12" s="44">
        <f>IFERROR((1-VLOOKUP(C12,'Emission Factor Methodology'!$A$25:$I$34,MATCH(D12,'Emission Factor Methodology'!$A$25:$I$25,0),0)),0)</f>
        <v>0.030000000000000027</v>
      </c>
      <c r="I12" s="43">
        <f t="shared" si="2"/>
        <v>4.6437838884585626E-05</v>
      </c>
    </row>
    <row r="13" spans="1:9" ht="15">
      <c r="A13" s="3">
        <f t="shared" si="0"/>
        <v>3010</v>
      </c>
      <c r="B13" s="5" t="s">
        <v>185</v>
      </c>
      <c r="C13" s="63" t="s">
        <v>15</v>
      </c>
      <c r="D13" s="85" t="s">
        <v>407</v>
      </c>
      <c r="E13" s="41">
        <f t="shared" si="1"/>
        <v>8760</v>
      </c>
      <c r="F13" s="78">
        <f>HLOOKUP(D13,'Emission Factor Methodology'!$B$6:$I$7,2,0)</f>
        <v>4.5308744960177957E-05</v>
      </c>
      <c r="G13" s="71">
        <f>IFERROR(VLOOKUP(C13,'Emission Factor Methodology'!$A$11:$I$21,MATCH(D13,'Emission Factor Methodology'!$A$11:$I$11,0),0),0)</f>
        <v>0.0038999999999999998</v>
      </c>
      <c r="H13" s="44">
        <f>IFERROR((1-VLOOKUP(C13,'Emission Factor Methodology'!$A$25:$I$34,MATCH(D13,'Emission Factor Methodology'!$A$25:$I$25,0),0)),0)</f>
        <v>0.030000000000000027</v>
      </c>
      <c r="I13" s="43">
        <f t="shared" si="2"/>
        <v>4.6437838884585626E-05</v>
      </c>
    </row>
    <row r="14" spans="1:9" ht="15">
      <c r="A14" s="3">
        <f t="shared" si="0"/>
        <v>3011</v>
      </c>
      <c r="B14" s="5" t="s">
        <v>186</v>
      </c>
      <c r="C14" s="63" t="s">
        <v>15</v>
      </c>
      <c r="D14" s="85" t="s">
        <v>407</v>
      </c>
      <c r="E14" s="41">
        <f t="shared" si="1"/>
        <v>8760</v>
      </c>
      <c r="F14" s="78">
        <f>HLOOKUP(D14,'Emission Factor Methodology'!$B$6:$I$7,2,0)</f>
        <v>4.5308744960177957E-05</v>
      </c>
      <c r="G14" s="71">
        <f>IFERROR(VLOOKUP(C14,'Emission Factor Methodology'!$A$11:$I$21,MATCH(D14,'Emission Factor Methodology'!$A$11:$I$11,0),0),0)</f>
        <v>0.0038999999999999998</v>
      </c>
      <c r="H14" s="44">
        <f>IFERROR((1-VLOOKUP(C14,'Emission Factor Methodology'!$A$25:$I$34,MATCH(D14,'Emission Factor Methodology'!$A$25:$I$25,0),0)),0)</f>
        <v>0.030000000000000027</v>
      </c>
      <c r="I14" s="43">
        <f t="shared" si="2"/>
        <v>4.6437838884585626E-05</v>
      </c>
    </row>
    <row r="15" spans="1:9" ht="15">
      <c r="A15" s="3">
        <f t="shared" si="0"/>
        <v>3012</v>
      </c>
      <c r="B15" s="5" t="s">
        <v>187</v>
      </c>
      <c r="C15" s="63" t="s">
        <v>15</v>
      </c>
      <c r="D15" s="85" t="s">
        <v>407</v>
      </c>
      <c r="E15" s="41">
        <f t="shared" si="1"/>
        <v>8760</v>
      </c>
      <c r="F15" s="78">
        <f>HLOOKUP(D15,'Emission Factor Methodology'!$B$6:$I$7,2,0)</f>
        <v>4.5308744960177957E-05</v>
      </c>
      <c r="G15" s="71">
        <f>IFERROR(VLOOKUP(C15,'Emission Factor Methodology'!$A$11:$I$21,MATCH(D15,'Emission Factor Methodology'!$A$11:$I$11,0),0),0)</f>
        <v>0.0038999999999999998</v>
      </c>
      <c r="H15" s="44">
        <f>IFERROR((1-VLOOKUP(C15,'Emission Factor Methodology'!$A$25:$I$34,MATCH(D15,'Emission Factor Methodology'!$A$25:$I$25,0),0)),0)</f>
        <v>0.030000000000000027</v>
      </c>
      <c r="I15" s="43">
        <f t="shared" si="2"/>
        <v>4.6437838884585626E-05</v>
      </c>
    </row>
    <row r="16" spans="1:9" ht="15">
      <c r="A16" s="3">
        <f t="shared" si="0"/>
        <v>3013</v>
      </c>
      <c r="B16" s="5" t="s">
        <v>188</v>
      </c>
      <c r="C16" s="63" t="s">
        <v>15</v>
      </c>
      <c r="D16" s="85" t="s">
        <v>407</v>
      </c>
      <c r="E16" s="41">
        <f t="shared" si="1"/>
        <v>8760</v>
      </c>
      <c r="F16" s="78">
        <f>HLOOKUP(D16,'Emission Factor Methodology'!$B$6:$I$7,2,0)</f>
        <v>4.5308744960177957E-05</v>
      </c>
      <c r="G16" s="71">
        <f>IFERROR(VLOOKUP(C16,'Emission Factor Methodology'!$A$11:$I$21,MATCH(D16,'Emission Factor Methodology'!$A$11:$I$11,0),0),0)</f>
        <v>0.0038999999999999998</v>
      </c>
      <c r="H16" s="44">
        <f>IFERROR((1-VLOOKUP(C16,'Emission Factor Methodology'!$A$25:$I$34,MATCH(D16,'Emission Factor Methodology'!$A$25:$I$25,0),0)),0)</f>
        <v>0.030000000000000027</v>
      </c>
      <c r="I16" s="43">
        <f t="shared" si="2"/>
        <v>4.6437838884585626E-05</v>
      </c>
    </row>
    <row r="17" spans="1:9" ht="15">
      <c r="A17" s="3">
        <f t="shared" si="0"/>
        <v>3014</v>
      </c>
      <c r="B17" s="5" t="s">
        <v>189</v>
      </c>
      <c r="C17" s="63" t="s">
        <v>15</v>
      </c>
      <c r="D17" s="85" t="s">
        <v>407</v>
      </c>
      <c r="E17" s="41">
        <f t="shared" si="1"/>
        <v>8760</v>
      </c>
      <c r="F17" s="78">
        <f>HLOOKUP(D17,'Emission Factor Methodology'!$B$6:$I$7,2,0)</f>
        <v>4.5308744960177957E-05</v>
      </c>
      <c r="G17" s="71">
        <f>IFERROR(VLOOKUP(C17,'Emission Factor Methodology'!$A$11:$I$21,MATCH(D17,'Emission Factor Methodology'!$A$11:$I$11,0),0),0)</f>
        <v>0.0038999999999999998</v>
      </c>
      <c r="H17" s="44">
        <f>IFERROR((1-VLOOKUP(C17,'Emission Factor Methodology'!$A$25:$I$34,MATCH(D17,'Emission Factor Methodology'!$A$25:$I$25,0),0)),0)</f>
        <v>0.030000000000000027</v>
      </c>
      <c r="I17" s="43">
        <f t="shared" si="2"/>
        <v>4.6437838884585626E-05</v>
      </c>
    </row>
    <row r="18" spans="1:9" ht="15">
      <c r="A18" s="3">
        <f t="shared" si="0"/>
        <v>3015</v>
      </c>
      <c r="B18" s="5" t="s">
        <v>190</v>
      </c>
      <c r="C18" s="63" t="s">
        <v>15</v>
      </c>
      <c r="D18" s="85" t="s">
        <v>407</v>
      </c>
      <c r="E18" s="41">
        <f t="shared" si="1"/>
        <v>8760</v>
      </c>
      <c r="F18" s="78">
        <f>HLOOKUP(D18,'Emission Factor Methodology'!$B$6:$I$7,2,0)</f>
        <v>4.5308744960177957E-05</v>
      </c>
      <c r="G18" s="71">
        <f>IFERROR(VLOOKUP(C18,'Emission Factor Methodology'!$A$11:$I$21,MATCH(D18,'Emission Factor Methodology'!$A$11:$I$11,0),0),0)</f>
        <v>0.0038999999999999998</v>
      </c>
      <c r="H18" s="44">
        <f>IFERROR((1-VLOOKUP(C18,'Emission Factor Methodology'!$A$25:$I$34,MATCH(D18,'Emission Factor Methodology'!$A$25:$I$25,0),0)),0)</f>
        <v>0.030000000000000027</v>
      </c>
      <c r="I18" s="43">
        <f t="shared" si="2"/>
        <v>4.6437838884585626E-05</v>
      </c>
    </row>
    <row r="19" spans="1:9" ht="15">
      <c r="A19" s="3">
        <f t="shared" si="0"/>
        <v>3016</v>
      </c>
      <c r="B19" s="5" t="s">
        <v>185</v>
      </c>
      <c r="C19" s="63" t="s">
        <v>15</v>
      </c>
      <c r="D19" s="85" t="s">
        <v>407</v>
      </c>
      <c r="E19" s="41">
        <f t="shared" si="1"/>
        <v>8760</v>
      </c>
      <c r="F19" s="78">
        <f>HLOOKUP(D19,'Emission Factor Methodology'!$B$6:$I$7,2,0)</f>
        <v>4.5308744960177957E-05</v>
      </c>
      <c r="G19" s="71">
        <f>IFERROR(VLOOKUP(C19,'Emission Factor Methodology'!$A$11:$I$21,MATCH(D19,'Emission Factor Methodology'!$A$11:$I$11,0),0),0)</f>
        <v>0.0038999999999999998</v>
      </c>
      <c r="H19" s="44">
        <f>IFERROR((1-VLOOKUP(C19,'Emission Factor Methodology'!$A$25:$I$34,MATCH(D19,'Emission Factor Methodology'!$A$25:$I$25,0),0)),0)</f>
        <v>0.030000000000000027</v>
      </c>
      <c r="I19" s="43">
        <f t="shared" si="2"/>
        <v>4.6437838884585626E-05</v>
      </c>
    </row>
    <row r="20" spans="1:9" ht="15">
      <c r="A20" s="3">
        <f t="shared" si="0"/>
        <v>3017</v>
      </c>
      <c r="B20" s="5" t="s">
        <v>190</v>
      </c>
      <c r="C20" s="63" t="s">
        <v>15</v>
      </c>
      <c r="D20" s="85" t="s">
        <v>407</v>
      </c>
      <c r="E20" s="41">
        <f t="shared" si="1"/>
        <v>8760</v>
      </c>
      <c r="F20" s="78">
        <f>HLOOKUP(D20,'Emission Factor Methodology'!$B$6:$I$7,2,0)</f>
        <v>4.5308744960177957E-05</v>
      </c>
      <c r="G20" s="71">
        <f>IFERROR(VLOOKUP(C20,'Emission Factor Methodology'!$A$11:$I$21,MATCH(D20,'Emission Factor Methodology'!$A$11:$I$11,0),0),0)</f>
        <v>0.0038999999999999998</v>
      </c>
      <c r="H20" s="44">
        <f>IFERROR((1-VLOOKUP(C20,'Emission Factor Methodology'!$A$25:$I$34,MATCH(D20,'Emission Factor Methodology'!$A$25:$I$25,0),0)),0)</f>
        <v>0.030000000000000027</v>
      </c>
      <c r="I20" s="43">
        <f t="shared" si="2"/>
        <v>4.6437838884585626E-05</v>
      </c>
    </row>
    <row r="21" spans="1:9" ht="15">
      <c r="A21" s="3">
        <f t="shared" si="0"/>
        <v>3018</v>
      </c>
      <c r="B21" s="5" t="s">
        <v>185</v>
      </c>
      <c r="C21" s="63" t="s">
        <v>15</v>
      </c>
      <c r="D21" s="85" t="s">
        <v>407</v>
      </c>
      <c r="E21" s="41">
        <f t="shared" si="1"/>
        <v>8760</v>
      </c>
      <c r="F21" s="78">
        <f>HLOOKUP(D21,'Emission Factor Methodology'!$B$6:$I$7,2,0)</f>
        <v>4.5308744960177957E-05</v>
      </c>
      <c r="G21" s="71">
        <f>IFERROR(VLOOKUP(C21,'Emission Factor Methodology'!$A$11:$I$21,MATCH(D21,'Emission Factor Methodology'!$A$11:$I$11,0),0),0)</f>
        <v>0.0038999999999999998</v>
      </c>
      <c r="H21" s="44">
        <f>IFERROR((1-VLOOKUP(C21,'Emission Factor Methodology'!$A$25:$I$34,MATCH(D21,'Emission Factor Methodology'!$A$25:$I$25,0),0)),0)</f>
        <v>0.030000000000000027</v>
      </c>
      <c r="I21" s="43">
        <f t="shared" si="2"/>
        <v>4.6437838884585626E-05</v>
      </c>
    </row>
    <row r="22" spans="1:9" ht="15">
      <c r="A22" s="3">
        <f t="shared" si="0"/>
        <v>3019</v>
      </c>
      <c r="B22" s="5" t="s">
        <v>191</v>
      </c>
      <c r="C22" s="63" t="s">
        <v>15</v>
      </c>
      <c r="D22" s="85" t="s">
        <v>407</v>
      </c>
      <c r="E22" s="41">
        <f t="shared" si="1"/>
        <v>8760</v>
      </c>
      <c r="F22" s="78">
        <f>HLOOKUP(D22,'Emission Factor Methodology'!$B$6:$I$7,2,0)</f>
        <v>4.5308744960177957E-05</v>
      </c>
      <c r="G22" s="71">
        <f>IFERROR(VLOOKUP(C22,'Emission Factor Methodology'!$A$11:$I$21,MATCH(D22,'Emission Factor Methodology'!$A$11:$I$11,0),0),0)</f>
        <v>0.0038999999999999998</v>
      </c>
      <c r="H22" s="44">
        <f>IFERROR((1-VLOOKUP(C22,'Emission Factor Methodology'!$A$25:$I$34,MATCH(D22,'Emission Factor Methodology'!$A$25:$I$25,0),0)),0)</f>
        <v>0.030000000000000027</v>
      </c>
      <c r="I22" s="43">
        <f t="shared" si="2"/>
        <v>4.6437838884585626E-05</v>
      </c>
    </row>
    <row r="23" spans="1:9" ht="15">
      <c r="A23" s="3">
        <f t="shared" si="0"/>
        <v>3020</v>
      </c>
      <c r="B23" s="5" t="s">
        <v>190</v>
      </c>
      <c r="C23" s="63" t="s">
        <v>15</v>
      </c>
      <c r="D23" s="85" t="s">
        <v>407</v>
      </c>
      <c r="E23" s="41">
        <f t="shared" si="1"/>
        <v>8760</v>
      </c>
      <c r="F23" s="78">
        <f>HLOOKUP(D23,'Emission Factor Methodology'!$B$6:$I$7,2,0)</f>
        <v>4.5308744960177957E-05</v>
      </c>
      <c r="G23" s="71">
        <f>IFERROR(VLOOKUP(C23,'Emission Factor Methodology'!$A$11:$I$21,MATCH(D23,'Emission Factor Methodology'!$A$11:$I$11,0),0),0)</f>
        <v>0.0038999999999999998</v>
      </c>
      <c r="H23" s="44">
        <f>IFERROR((1-VLOOKUP(C23,'Emission Factor Methodology'!$A$25:$I$34,MATCH(D23,'Emission Factor Methodology'!$A$25:$I$25,0),0)),0)</f>
        <v>0.030000000000000027</v>
      </c>
      <c r="I23" s="43">
        <f t="shared" si="2"/>
        <v>4.6437838884585626E-05</v>
      </c>
    </row>
    <row r="24" spans="1:9" ht="15">
      <c r="A24" s="3">
        <f t="shared" si="0"/>
        <v>3021</v>
      </c>
      <c r="B24" s="5" t="s">
        <v>192</v>
      </c>
      <c r="C24" s="63" t="s">
        <v>15</v>
      </c>
      <c r="D24" s="85" t="s">
        <v>407</v>
      </c>
      <c r="E24" s="41">
        <f t="shared" si="1"/>
        <v>8760</v>
      </c>
      <c r="F24" s="78">
        <f>HLOOKUP(D24,'Emission Factor Methodology'!$B$6:$I$7,2,0)</f>
        <v>4.5308744960177957E-05</v>
      </c>
      <c r="G24" s="71">
        <f>IFERROR(VLOOKUP(C24,'Emission Factor Methodology'!$A$11:$I$21,MATCH(D24,'Emission Factor Methodology'!$A$11:$I$11,0),0),0)</f>
        <v>0.0038999999999999998</v>
      </c>
      <c r="H24" s="44">
        <f>IFERROR((1-VLOOKUP(C24,'Emission Factor Methodology'!$A$25:$I$34,MATCH(D24,'Emission Factor Methodology'!$A$25:$I$25,0),0)),0)</f>
        <v>0.030000000000000027</v>
      </c>
      <c r="I24" s="43">
        <f t="shared" si="2"/>
        <v>4.6437838884585626E-05</v>
      </c>
    </row>
    <row r="25" spans="1:9" ht="15">
      <c r="A25" s="3">
        <f t="shared" si="0"/>
        <v>3022</v>
      </c>
      <c r="B25" s="5" t="s">
        <v>193</v>
      </c>
      <c r="C25" s="63" t="s">
        <v>15</v>
      </c>
      <c r="D25" s="85" t="s">
        <v>407</v>
      </c>
      <c r="E25" s="41">
        <f t="shared" si="1"/>
        <v>8760</v>
      </c>
      <c r="F25" s="78">
        <f>HLOOKUP(D25,'Emission Factor Methodology'!$B$6:$I$7,2,0)</f>
        <v>4.5308744960177957E-05</v>
      </c>
      <c r="G25" s="71">
        <f>IFERROR(VLOOKUP(C25,'Emission Factor Methodology'!$A$11:$I$21,MATCH(D25,'Emission Factor Methodology'!$A$11:$I$11,0),0),0)</f>
        <v>0.0038999999999999998</v>
      </c>
      <c r="H25" s="44">
        <f>IFERROR((1-VLOOKUP(C25,'Emission Factor Methodology'!$A$25:$I$34,MATCH(D25,'Emission Factor Methodology'!$A$25:$I$25,0),0)),0)</f>
        <v>0.030000000000000027</v>
      </c>
      <c r="I25" s="43">
        <f t="shared" si="2"/>
        <v>4.6437838884585626E-05</v>
      </c>
    </row>
    <row r="26" spans="1:9" ht="15">
      <c r="A26" s="3">
        <f t="shared" si="0"/>
        <v>3023</v>
      </c>
      <c r="B26" s="5" t="s">
        <v>179</v>
      </c>
      <c r="C26" s="63" t="s">
        <v>15</v>
      </c>
      <c r="D26" s="85" t="s">
        <v>407</v>
      </c>
      <c r="E26" s="41">
        <f t="shared" si="1"/>
        <v>8760</v>
      </c>
      <c r="F26" s="78">
        <f>HLOOKUP(D26,'Emission Factor Methodology'!$B$6:$I$7,2,0)</f>
        <v>4.5308744960177957E-05</v>
      </c>
      <c r="G26" s="71">
        <f>IFERROR(VLOOKUP(C26,'Emission Factor Methodology'!$A$11:$I$21,MATCH(D26,'Emission Factor Methodology'!$A$11:$I$11,0),0),0)</f>
        <v>0.0038999999999999998</v>
      </c>
      <c r="H26" s="44">
        <f>IFERROR((1-VLOOKUP(C26,'Emission Factor Methodology'!$A$25:$I$34,MATCH(D26,'Emission Factor Methodology'!$A$25:$I$25,0),0)),0)</f>
        <v>0.030000000000000027</v>
      </c>
      <c r="I26" s="43">
        <f t="shared" si="2"/>
        <v>4.6437838884585626E-05</v>
      </c>
    </row>
    <row r="27" spans="1:9" ht="15">
      <c r="A27" s="3">
        <f t="shared" si="0"/>
        <v>3024</v>
      </c>
      <c r="B27" s="5" t="s">
        <v>179</v>
      </c>
      <c r="C27" s="63" t="s">
        <v>15</v>
      </c>
      <c r="D27" s="85" t="s">
        <v>407</v>
      </c>
      <c r="E27" s="41">
        <f t="shared" si="1"/>
        <v>8760</v>
      </c>
      <c r="F27" s="78">
        <f>HLOOKUP(D27,'Emission Factor Methodology'!$B$6:$I$7,2,0)</f>
        <v>4.5308744960177957E-05</v>
      </c>
      <c r="G27" s="71">
        <f>IFERROR(VLOOKUP(C27,'Emission Factor Methodology'!$A$11:$I$21,MATCH(D27,'Emission Factor Methodology'!$A$11:$I$11,0),0),0)</f>
        <v>0.0038999999999999998</v>
      </c>
      <c r="H27" s="44">
        <f>IFERROR((1-VLOOKUP(C27,'Emission Factor Methodology'!$A$25:$I$34,MATCH(D27,'Emission Factor Methodology'!$A$25:$I$25,0),0)),0)</f>
        <v>0.030000000000000027</v>
      </c>
      <c r="I27" s="43">
        <f t="shared" si="2"/>
        <v>4.6437838884585626E-05</v>
      </c>
    </row>
    <row r="28" spans="1:9" ht="15">
      <c r="A28" s="3">
        <f t="shared" si="0"/>
        <v>3025</v>
      </c>
      <c r="B28" s="5" t="s">
        <v>179</v>
      </c>
      <c r="C28" s="63" t="s">
        <v>15</v>
      </c>
      <c r="D28" s="85" t="s">
        <v>407</v>
      </c>
      <c r="E28" s="41">
        <f t="shared" si="1"/>
        <v>8760</v>
      </c>
      <c r="F28" s="78">
        <f>HLOOKUP(D28,'Emission Factor Methodology'!$B$6:$I$7,2,0)</f>
        <v>4.5308744960177957E-05</v>
      </c>
      <c r="G28" s="71">
        <f>IFERROR(VLOOKUP(C28,'Emission Factor Methodology'!$A$11:$I$21,MATCH(D28,'Emission Factor Methodology'!$A$11:$I$11,0),0),0)</f>
        <v>0.0038999999999999998</v>
      </c>
      <c r="H28" s="44">
        <f>IFERROR((1-VLOOKUP(C28,'Emission Factor Methodology'!$A$25:$I$34,MATCH(D28,'Emission Factor Methodology'!$A$25:$I$25,0),0)),0)</f>
        <v>0.030000000000000027</v>
      </c>
      <c r="I28" s="43">
        <f t="shared" si="2"/>
        <v>4.6437838884585626E-05</v>
      </c>
    </row>
    <row r="29" spans="1:9" ht="15">
      <c r="A29" s="3">
        <f t="shared" si="0"/>
        <v>3026</v>
      </c>
      <c r="B29" s="5" t="s">
        <v>179</v>
      </c>
      <c r="C29" s="63" t="s">
        <v>15</v>
      </c>
      <c r="D29" s="85" t="s">
        <v>407</v>
      </c>
      <c r="E29" s="41">
        <f t="shared" si="1"/>
        <v>8760</v>
      </c>
      <c r="F29" s="78">
        <f>HLOOKUP(D29,'Emission Factor Methodology'!$B$6:$I$7,2,0)</f>
        <v>4.5308744960177957E-05</v>
      </c>
      <c r="G29" s="71">
        <f>IFERROR(VLOOKUP(C29,'Emission Factor Methodology'!$A$11:$I$21,MATCH(D29,'Emission Factor Methodology'!$A$11:$I$11,0),0),0)</f>
        <v>0.0038999999999999998</v>
      </c>
      <c r="H29" s="44">
        <f>IFERROR((1-VLOOKUP(C29,'Emission Factor Methodology'!$A$25:$I$34,MATCH(D29,'Emission Factor Methodology'!$A$25:$I$25,0),0)),0)</f>
        <v>0.030000000000000027</v>
      </c>
      <c r="I29" s="43">
        <f t="shared" si="2"/>
        <v>4.6437838884585626E-05</v>
      </c>
    </row>
    <row r="30" spans="1:9" ht="15">
      <c r="A30" s="3">
        <f t="shared" si="0"/>
        <v>3027</v>
      </c>
      <c r="B30" s="5" t="s">
        <v>194</v>
      </c>
      <c r="C30" s="63" t="s">
        <v>15</v>
      </c>
      <c r="D30" s="85" t="s">
        <v>407</v>
      </c>
      <c r="E30" s="41">
        <f t="shared" si="1"/>
        <v>8760</v>
      </c>
      <c r="F30" s="78">
        <f>HLOOKUP(D30,'Emission Factor Methodology'!$B$6:$I$7,2,0)</f>
        <v>4.5308744960177957E-05</v>
      </c>
      <c r="G30" s="71">
        <f>IFERROR(VLOOKUP(C30,'Emission Factor Methodology'!$A$11:$I$21,MATCH(D30,'Emission Factor Methodology'!$A$11:$I$11,0),0),0)</f>
        <v>0.0038999999999999998</v>
      </c>
      <c r="H30" s="44">
        <f>IFERROR((1-VLOOKUP(C30,'Emission Factor Methodology'!$A$25:$I$34,MATCH(D30,'Emission Factor Methodology'!$A$25:$I$25,0),0)),0)</f>
        <v>0.030000000000000027</v>
      </c>
      <c r="I30" s="43">
        <f t="shared" si="2"/>
        <v>4.6437838884585626E-05</v>
      </c>
    </row>
    <row r="31" spans="1:9" ht="15">
      <c r="A31" s="3">
        <f t="shared" si="0"/>
        <v>3028</v>
      </c>
      <c r="B31" s="5" t="s">
        <v>188</v>
      </c>
      <c r="C31" s="63" t="s">
        <v>15</v>
      </c>
      <c r="D31" s="85" t="s">
        <v>407</v>
      </c>
      <c r="E31" s="41">
        <f t="shared" si="1"/>
        <v>8760</v>
      </c>
      <c r="F31" s="78">
        <f>HLOOKUP(D31,'Emission Factor Methodology'!$B$6:$I$7,2,0)</f>
        <v>4.5308744960177957E-05</v>
      </c>
      <c r="G31" s="71">
        <f>IFERROR(VLOOKUP(C31,'Emission Factor Methodology'!$A$11:$I$21,MATCH(D31,'Emission Factor Methodology'!$A$11:$I$11,0),0),0)</f>
        <v>0.0038999999999999998</v>
      </c>
      <c r="H31" s="44">
        <f>IFERROR((1-VLOOKUP(C31,'Emission Factor Methodology'!$A$25:$I$34,MATCH(D31,'Emission Factor Methodology'!$A$25:$I$25,0),0)),0)</f>
        <v>0.030000000000000027</v>
      </c>
      <c r="I31" s="43">
        <f t="shared" si="2"/>
        <v>4.6437838884585626E-05</v>
      </c>
    </row>
    <row r="32" spans="1:9" ht="15">
      <c r="A32" s="3">
        <f t="shared" si="0"/>
        <v>3029</v>
      </c>
      <c r="B32" s="5" t="s">
        <v>189</v>
      </c>
      <c r="C32" s="63" t="s">
        <v>15</v>
      </c>
      <c r="D32" s="85" t="s">
        <v>407</v>
      </c>
      <c r="E32" s="41">
        <f t="shared" si="1"/>
        <v>8760</v>
      </c>
      <c r="F32" s="78">
        <f>HLOOKUP(D32,'Emission Factor Methodology'!$B$6:$I$7,2,0)</f>
        <v>4.5308744960177957E-05</v>
      </c>
      <c r="G32" s="71">
        <f>IFERROR(VLOOKUP(C32,'Emission Factor Methodology'!$A$11:$I$21,MATCH(D32,'Emission Factor Methodology'!$A$11:$I$11,0),0),0)</f>
        <v>0.0038999999999999998</v>
      </c>
      <c r="H32" s="44">
        <f>IFERROR((1-VLOOKUP(C32,'Emission Factor Methodology'!$A$25:$I$34,MATCH(D32,'Emission Factor Methodology'!$A$25:$I$25,0),0)),0)</f>
        <v>0.030000000000000027</v>
      </c>
      <c r="I32" s="43">
        <f t="shared" si="2"/>
        <v>4.6437838884585626E-05</v>
      </c>
    </row>
    <row r="33" spans="1:9" ht="15">
      <c r="A33" s="3">
        <f t="shared" si="0"/>
        <v>3030</v>
      </c>
      <c r="B33" s="5" t="s">
        <v>179</v>
      </c>
      <c r="C33" s="63" t="s">
        <v>15</v>
      </c>
      <c r="D33" s="85" t="s">
        <v>407</v>
      </c>
      <c r="E33" s="41">
        <f t="shared" si="1"/>
        <v>8760</v>
      </c>
      <c r="F33" s="78">
        <f>HLOOKUP(D33,'Emission Factor Methodology'!$B$6:$I$7,2,0)</f>
        <v>4.5308744960177957E-05</v>
      </c>
      <c r="G33" s="71">
        <f>IFERROR(VLOOKUP(C33,'Emission Factor Methodology'!$A$11:$I$21,MATCH(D33,'Emission Factor Methodology'!$A$11:$I$11,0),0),0)</f>
        <v>0.0038999999999999998</v>
      </c>
      <c r="H33" s="44">
        <f>IFERROR((1-VLOOKUP(C33,'Emission Factor Methodology'!$A$25:$I$34,MATCH(D33,'Emission Factor Methodology'!$A$25:$I$25,0),0)),0)</f>
        <v>0.030000000000000027</v>
      </c>
      <c r="I33" s="43">
        <f t="shared" si="2"/>
        <v>4.6437838884585626E-05</v>
      </c>
    </row>
    <row r="34" spans="1:9" ht="15">
      <c r="A34" s="3">
        <f t="shared" si="0"/>
        <v>3031</v>
      </c>
      <c r="B34" s="5" t="s">
        <v>179</v>
      </c>
      <c r="C34" s="63" t="s">
        <v>15</v>
      </c>
      <c r="D34" s="85" t="s">
        <v>407</v>
      </c>
      <c r="E34" s="41">
        <f t="shared" si="1"/>
        <v>8760</v>
      </c>
      <c r="F34" s="78">
        <f>HLOOKUP(D34,'Emission Factor Methodology'!$B$6:$I$7,2,0)</f>
        <v>4.5308744960177957E-05</v>
      </c>
      <c r="G34" s="71">
        <f>IFERROR(VLOOKUP(C34,'Emission Factor Methodology'!$A$11:$I$21,MATCH(D34,'Emission Factor Methodology'!$A$11:$I$11,0),0),0)</f>
        <v>0.0038999999999999998</v>
      </c>
      <c r="H34" s="44">
        <f>IFERROR((1-VLOOKUP(C34,'Emission Factor Methodology'!$A$25:$I$34,MATCH(D34,'Emission Factor Methodology'!$A$25:$I$25,0),0)),0)</f>
        <v>0.030000000000000027</v>
      </c>
      <c r="I34" s="43">
        <f t="shared" si="2"/>
        <v>4.6437838884585626E-05</v>
      </c>
    </row>
    <row r="35" spans="1:9" ht="15">
      <c r="A35" s="3">
        <f t="shared" si="0"/>
        <v>3032</v>
      </c>
      <c r="B35" s="5" t="s">
        <v>195</v>
      </c>
      <c r="C35" s="63" t="s">
        <v>15</v>
      </c>
      <c r="D35" s="85" t="s">
        <v>407</v>
      </c>
      <c r="E35" s="41">
        <f t="shared" si="1"/>
        <v>8760</v>
      </c>
      <c r="F35" s="78">
        <f>HLOOKUP(D35,'Emission Factor Methodology'!$B$6:$I$7,2,0)</f>
        <v>4.5308744960177957E-05</v>
      </c>
      <c r="G35" s="71">
        <f>IFERROR(VLOOKUP(C35,'Emission Factor Methodology'!$A$11:$I$21,MATCH(D35,'Emission Factor Methodology'!$A$11:$I$11,0),0),0)</f>
        <v>0.0038999999999999998</v>
      </c>
      <c r="H35" s="44">
        <f>IFERROR((1-VLOOKUP(C35,'Emission Factor Methodology'!$A$25:$I$34,MATCH(D35,'Emission Factor Methodology'!$A$25:$I$25,0),0)),0)</f>
        <v>0.030000000000000027</v>
      </c>
      <c r="I35" s="43">
        <f t="shared" si="2"/>
        <v>4.6437838884585626E-05</v>
      </c>
    </row>
    <row r="36" spans="1:9" ht="15">
      <c r="A36" s="3">
        <f t="shared" si="0"/>
        <v>3033</v>
      </c>
      <c r="B36" s="5" t="s">
        <v>185</v>
      </c>
      <c r="C36" s="63" t="s">
        <v>15</v>
      </c>
      <c r="D36" s="85" t="s">
        <v>407</v>
      </c>
      <c r="E36" s="41">
        <f t="shared" si="1"/>
        <v>8760</v>
      </c>
      <c r="F36" s="78">
        <f>HLOOKUP(D36,'Emission Factor Methodology'!$B$6:$I$7,2,0)</f>
        <v>4.5308744960177957E-05</v>
      </c>
      <c r="G36" s="71">
        <f>IFERROR(VLOOKUP(C36,'Emission Factor Methodology'!$A$11:$I$21,MATCH(D36,'Emission Factor Methodology'!$A$11:$I$11,0),0),0)</f>
        <v>0.0038999999999999998</v>
      </c>
      <c r="H36" s="44">
        <f>IFERROR((1-VLOOKUP(C36,'Emission Factor Methodology'!$A$25:$I$34,MATCH(D36,'Emission Factor Methodology'!$A$25:$I$25,0),0)),0)</f>
        <v>0.030000000000000027</v>
      </c>
      <c r="I36" s="43">
        <f t="shared" si="2"/>
        <v>4.6437838884585626E-05</v>
      </c>
    </row>
    <row r="37" spans="1:9" ht="15">
      <c r="A37" s="3">
        <f t="shared" si="0"/>
        <v>3034</v>
      </c>
      <c r="B37" s="5" t="s">
        <v>179</v>
      </c>
      <c r="C37" s="63" t="s">
        <v>15</v>
      </c>
      <c r="D37" s="85" t="s">
        <v>407</v>
      </c>
      <c r="E37" s="41">
        <f t="shared" si="1"/>
        <v>8760</v>
      </c>
      <c r="F37" s="78">
        <f>HLOOKUP(D37,'Emission Factor Methodology'!$B$6:$I$7,2,0)</f>
        <v>4.5308744960177957E-05</v>
      </c>
      <c r="G37" s="71">
        <f>IFERROR(VLOOKUP(C37,'Emission Factor Methodology'!$A$11:$I$21,MATCH(D37,'Emission Factor Methodology'!$A$11:$I$11,0),0),0)</f>
        <v>0.0038999999999999998</v>
      </c>
      <c r="H37" s="44">
        <f>IFERROR((1-VLOOKUP(C37,'Emission Factor Methodology'!$A$25:$I$34,MATCH(D37,'Emission Factor Methodology'!$A$25:$I$25,0),0)),0)</f>
        <v>0.030000000000000027</v>
      </c>
      <c r="I37" s="43">
        <f t="shared" si="2"/>
        <v>4.6437838884585626E-05</v>
      </c>
    </row>
    <row r="38" spans="1:9" ht="15">
      <c r="A38" s="3">
        <f t="shared" si="0"/>
        <v>3035</v>
      </c>
      <c r="B38" s="5" t="s">
        <v>179</v>
      </c>
      <c r="C38" s="63" t="s">
        <v>15</v>
      </c>
      <c r="D38" s="85" t="s">
        <v>407</v>
      </c>
      <c r="E38" s="41">
        <f t="shared" si="1"/>
        <v>8760</v>
      </c>
      <c r="F38" s="78">
        <f>HLOOKUP(D38,'Emission Factor Methodology'!$B$6:$I$7,2,0)</f>
        <v>4.5308744960177957E-05</v>
      </c>
      <c r="G38" s="71">
        <f>IFERROR(VLOOKUP(C38,'Emission Factor Methodology'!$A$11:$I$21,MATCH(D38,'Emission Factor Methodology'!$A$11:$I$11,0),0),0)</f>
        <v>0.0038999999999999998</v>
      </c>
      <c r="H38" s="44">
        <f>IFERROR((1-VLOOKUP(C38,'Emission Factor Methodology'!$A$25:$I$34,MATCH(D38,'Emission Factor Methodology'!$A$25:$I$25,0),0)),0)</f>
        <v>0.030000000000000027</v>
      </c>
      <c r="I38" s="43">
        <f t="shared" si="2"/>
        <v>4.6437838884585626E-05</v>
      </c>
    </row>
    <row r="39" spans="1:9" ht="15">
      <c r="A39" s="3">
        <f t="shared" si="0"/>
        <v>3036</v>
      </c>
      <c r="B39" s="5" t="s">
        <v>179</v>
      </c>
      <c r="C39" s="63" t="s">
        <v>15</v>
      </c>
      <c r="D39" s="85" t="s">
        <v>407</v>
      </c>
      <c r="E39" s="41">
        <f t="shared" si="1"/>
        <v>8760</v>
      </c>
      <c r="F39" s="78">
        <f>HLOOKUP(D39,'Emission Factor Methodology'!$B$6:$I$7,2,0)</f>
        <v>4.5308744960177957E-05</v>
      </c>
      <c r="G39" s="71">
        <f>IFERROR(VLOOKUP(C39,'Emission Factor Methodology'!$A$11:$I$21,MATCH(D39,'Emission Factor Methodology'!$A$11:$I$11,0),0),0)</f>
        <v>0.0038999999999999998</v>
      </c>
      <c r="H39" s="44">
        <f>IFERROR((1-VLOOKUP(C39,'Emission Factor Methodology'!$A$25:$I$34,MATCH(D39,'Emission Factor Methodology'!$A$25:$I$25,0),0)),0)</f>
        <v>0.030000000000000027</v>
      </c>
      <c r="I39" s="43">
        <f t="shared" si="2"/>
        <v>4.6437838884585626E-05</v>
      </c>
    </row>
    <row r="40" spans="1:9" ht="15">
      <c r="A40" s="3">
        <f t="shared" si="0"/>
        <v>3037</v>
      </c>
      <c r="B40" s="5" t="s">
        <v>179</v>
      </c>
      <c r="C40" s="63" t="s">
        <v>15</v>
      </c>
      <c r="D40" s="85" t="s">
        <v>407</v>
      </c>
      <c r="E40" s="41">
        <f t="shared" si="1"/>
        <v>8760</v>
      </c>
      <c r="F40" s="78">
        <f>HLOOKUP(D40,'Emission Factor Methodology'!$B$6:$I$7,2,0)</f>
        <v>4.5308744960177957E-05</v>
      </c>
      <c r="G40" s="71">
        <f>IFERROR(VLOOKUP(C40,'Emission Factor Methodology'!$A$11:$I$21,MATCH(D40,'Emission Factor Methodology'!$A$11:$I$11,0),0),0)</f>
        <v>0.0038999999999999998</v>
      </c>
      <c r="H40" s="44">
        <f>IFERROR((1-VLOOKUP(C40,'Emission Factor Methodology'!$A$25:$I$34,MATCH(D40,'Emission Factor Methodology'!$A$25:$I$25,0),0)),0)</f>
        <v>0.030000000000000027</v>
      </c>
      <c r="I40" s="43">
        <f t="shared" si="2"/>
        <v>4.6437838884585626E-05</v>
      </c>
    </row>
    <row r="41" spans="1:9" ht="15">
      <c r="A41" s="3">
        <f t="shared" si="0"/>
        <v>3038</v>
      </c>
      <c r="B41" s="5" t="s">
        <v>188</v>
      </c>
      <c r="C41" s="63" t="s">
        <v>15</v>
      </c>
      <c r="D41" s="85" t="s">
        <v>407</v>
      </c>
      <c r="E41" s="41">
        <f t="shared" si="1"/>
        <v>8760</v>
      </c>
      <c r="F41" s="78">
        <f>HLOOKUP(D41,'Emission Factor Methodology'!$B$6:$I$7,2,0)</f>
        <v>4.5308744960177957E-05</v>
      </c>
      <c r="G41" s="71">
        <f>IFERROR(VLOOKUP(C41,'Emission Factor Methodology'!$A$11:$I$21,MATCH(D41,'Emission Factor Methodology'!$A$11:$I$11,0),0),0)</f>
        <v>0.0038999999999999998</v>
      </c>
      <c r="H41" s="44">
        <f>IFERROR((1-VLOOKUP(C41,'Emission Factor Methodology'!$A$25:$I$34,MATCH(D41,'Emission Factor Methodology'!$A$25:$I$25,0),0)),0)</f>
        <v>0.030000000000000027</v>
      </c>
      <c r="I41" s="43">
        <f t="shared" si="2"/>
        <v>4.6437838884585626E-05</v>
      </c>
    </row>
    <row r="42" spans="1:9" ht="15">
      <c r="A42" s="3">
        <f t="shared" si="0"/>
        <v>3039</v>
      </c>
      <c r="B42" s="5" t="s">
        <v>179</v>
      </c>
      <c r="C42" s="63" t="s">
        <v>15</v>
      </c>
      <c r="D42" s="85" t="s">
        <v>407</v>
      </c>
      <c r="E42" s="41">
        <f t="shared" si="1"/>
        <v>8760</v>
      </c>
      <c r="F42" s="78">
        <f>HLOOKUP(D42,'Emission Factor Methodology'!$B$6:$I$7,2,0)</f>
        <v>4.5308744960177957E-05</v>
      </c>
      <c r="G42" s="71">
        <f>IFERROR(VLOOKUP(C42,'Emission Factor Methodology'!$A$11:$I$21,MATCH(D42,'Emission Factor Methodology'!$A$11:$I$11,0),0),0)</f>
        <v>0.0038999999999999998</v>
      </c>
      <c r="H42" s="44">
        <f>IFERROR((1-VLOOKUP(C42,'Emission Factor Methodology'!$A$25:$I$34,MATCH(D42,'Emission Factor Methodology'!$A$25:$I$25,0),0)),0)</f>
        <v>0.030000000000000027</v>
      </c>
      <c r="I42" s="43">
        <f t="shared" si="2"/>
        <v>4.6437838884585626E-05</v>
      </c>
    </row>
    <row r="43" spans="1:9" ht="15">
      <c r="A43" s="3">
        <f t="shared" si="0"/>
        <v>3040</v>
      </c>
      <c r="B43" s="5" t="s">
        <v>188</v>
      </c>
      <c r="C43" s="63" t="s">
        <v>15</v>
      </c>
      <c r="D43" s="85" t="s">
        <v>407</v>
      </c>
      <c r="E43" s="41">
        <f t="shared" si="1"/>
        <v>8760</v>
      </c>
      <c r="F43" s="78">
        <f>HLOOKUP(D43,'Emission Factor Methodology'!$B$6:$I$7,2,0)</f>
        <v>4.5308744960177957E-05</v>
      </c>
      <c r="G43" s="71">
        <f>IFERROR(VLOOKUP(C43,'Emission Factor Methodology'!$A$11:$I$21,MATCH(D43,'Emission Factor Methodology'!$A$11:$I$11,0),0),0)</f>
        <v>0.0038999999999999998</v>
      </c>
      <c r="H43" s="44">
        <f>IFERROR((1-VLOOKUP(C43,'Emission Factor Methodology'!$A$25:$I$34,MATCH(D43,'Emission Factor Methodology'!$A$25:$I$25,0),0)),0)</f>
        <v>0.030000000000000027</v>
      </c>
      <c r="I43" s="43">
        <f t="shared" si="2"/>
        <v>4.6437838884585626E-05</v>
      </c>
    </row>
    <row r="44" spans="1:9" ht="15">
      <c r="A44" s="3">
        <f t="shared" si="0"/>
        <v>3041</v>
      </c>
      <c r="B44" s="5" t="s">
        <v>189</v>
      </c>
      <c r="C44" s="63" t="s">
        <v>15</v>
      </c>
      <c r="D44" s="85" t="s">
        <v>407</v>
      </c>
      <c r="E44" s="41">
        <f t="shared" si="1"/>
        <v>8760</v>
      </c>
      <c r="F44" s="78">
        <f>HLOOKUP(D44,'Emission Factor Methodology'!$B$6:$I$7,2,0)</f>
        <v>4.5308744960177957E-05</v>
      </c>
      <c r="G44" s="71">
        <f>IFERROR(VLOOKUP(C44,'Emission Factor Methodology'!$A$11:$I$21,MATCH(D44,'Emission Factor Methodology'!$A$11:$I$11,0),0),0)</f>
        <v>0.0038999999999999998</v>
      </c>
      <c r="H44" s="44">
        <f>IFERROR((1-VLOOKUP(C44,'Emission Factor Methodology'!$A$25:$I$34,MATCH(D44,'Emission Factor Methodology'!$A$25:$I$25,0),0)),0)</f>
        <v>0.030000000000000027</v>
      </c>
      <c r="I44" s="43">
        <f t="shared" si="2"/>
        <v>4.6437838884585626E-05</v>
      </c>
    </row>
    <row r="45" spans="1:9" ht="15">
      <c r="A45" s="3">
        <f t="shared" si="0"/>
        <v>3042</v>
      </c>
      <c r="B45" s="5" t="s">
        <v>188</v>
      </c>
      <c r="C45" s="63" t="s">
        <v>15</v>
      </c>
      <c r="D45" s="85" t="s">
        <v>407</v>
      </c>
      <c r="E45" s="41">
        <f t="shared" si="1"/>
        <v>8760</v>
      </c>
      <c r="F45" s="78">
        <f>HLOOKUP(D45,'Emission Factor Methodology'!$B$6:$I$7,2,0)</f>
        <v>4.5308744960177957E-05</v>
      </c>
      <c r="G45" s="71">
        <f>IFERROR(VLOOKUP(C45,'Emission Factor Methodology'!$A$11:$I$21,MATCH(D45,'Emission Factor Methodology'!$A$11:$I$11,0),0),0)</f>
        <v>0.0038999999999999998</v>
      </c>
      <c r="H45" s="44">
        <f>IFERROR((1-VLOOKUP(C45,'Emission Factor Methodology'!$A$25:$I$34,MATCH(D45,'Emission Factor Methodology'!$A$25:$I$25,0),0)),0)</f>
        <v>0.030000000000000027</v>
      </c>
      <c r="I45" s="43">
        <f t="shared" si="2"/>
        <v>4.6437838884585626E-05</v>
      </c>
    </row>
    <row r="46" spans="1:9" ht="15">
      <c r="A46" s="3">
        <f t="shared" si="0"/>
        <v>3043</v>
      </c>
      <c r="B46" s="5" t="s">
        <v>196</v>
      </c>
      <c r="C46" s="63" t="s">
        <v>15</v>
      </c>
      <c r="D46" s="85" t="s">
        <v>407</v>
      </c>
      <c r="E46" s="41">
        <f t="shared" si="1"/>
        <v>8760</v>
      </c>
      <c r="F46" s="78">
        <f>HLOOKUP(D46,'Emission Factor Methodology'!$B$6:$I$7,2,0)</f>
        <v>4.5308744960177957E-05</v>
      </c>
      <c r="G46" s="71">
        <f>IFERROR(VLOOKUP(C46,'Emission Factor Methodology'!$A$11:$I$21,MATCH(D46,'Emission Factor Methodology'!$A$11:$I$11,0),0),0)</f>
        <v>0.0038999999999999998</v>
      </c>
      <c r="H46" s="44">
        <f>IFERROR((1-VLOOKUP(C46,'Emission Factor Methodology'!$A$25:$I$34,MATCH(D46,'Emission Factor Methodology'!$A$25:$I$25,0),0)),0)</f>
        <v>0.030000000000000027</v>
      </c>
      <c r="I46" s="43">
        <f t="shared" si="2"/>
        <v>4.6437838884585626E-05</v>
      </c>
    </row>
    <row r="47" spans="1:9" ht="15">
      <c r="A47" s="3">
        <f t="shared" si="0"/>
        <v>3044</v>
      </c>
      <c r="B47" s="5" t="s">
        <v>196</v>
      </c>
      <c r="C47" s="63" t="s">
        <v>15</v>
      </c>
      <c r="D47" s="85" t="s">
        <v>407</v>
      </c>
      <c r="E47" s="41">
        <f t="shared" si="1"/>
        <v>8760</v>
      </c>
      <c r="F47" s="78">
        <f>HLOOKUP(D47,'Emission Factor Methodology'!$B$6:$I$7,2,0)</f>
        <v>4.5308744960177957E-05</v>
      </c>
      <c r="G47" s="71">
        <f>IFERROR(VLOOKUP(C47,'Emission Factor Methodology'!$A$11:$I$21,MATCH(D47,'Emission Factor Methodology'!$A$11:$I$11,0),0),0)</f>
        <v>0.0038999999999999998</v>
      </c>
      <c r="H47" s="44">
        <f>IFERROR((1-VLOOKUP(C47,'Emission Factor Methodology'!$A$25:$I$34,MATCH(D47,'Emission Factor Methodology'!$A$25:$I$25,0),0)),0)</f>
        <v>0.030000000000000027</v>
      </c>
      <c r="I47" s="43">
        <f t="shared" si="2"/>
        <v>4.6437838884585626E-05</v>
      </c>
    </row>
    <row r="48" spans="1:9" ht="15">
      <c r="A48" s="3">
        <f t="shared" si="0"/>
        <v>3045</v>
      </c>
      <c r="B48" s="5" t="s">
        <v>179</v>
      </c>
      <c r="C48" s="63" t="s">
        <v>15</v>
      </c>
      <c r="D48" s="85" t="s">
        <v>407</v>
      </c>
      <c r="E48" s="41">
        <f t="shared" si="1"/>
        <v>8760</v>
      </c>
      <c r="F48" s="78">
        <f>HLOOKUP(D48,'Emission Factor Methodology'!$B$6:$I$7,2,0)</f>
        <v>4.5308744960177957E-05</v>
      </c>
      <c r="G48" s="71">
        <f>IFERROR(VLOOKUP(C48,'Emission Factor Methodology'!$A$11:$I$21,MATCH(D48,'Emission Factor Methodology'!$A$11:$I$11,0),0),0)</f>
        <v>0.0038999999999999998</v>
      </c>
      <c r="H48" s="44">
        <f>IFERROR((1-VLOOKUP(C48,'Emission Factor Methodology'!$A$25:$I$34,MATCH(D48,'Emission Factor Methodology'!$A$25:$I$25,0),0)),0)</f>
        <v>0.030000000000000027</v>
      </c>
      <c r="I48" s="43">
        <f t="shared" si="2"/>
        <v>4.6437838884585626E-05</v>
      </c>
    </row>
    <row r="49" spans="1:9" ht="15">
      <c r="A49" s="3">
        <f t="shared" si="0"/>
        <v>3046</v>
      </c>
      <c r="B49" s="5" t="s">
        <v>179</v>
      </c>
      <c r="C49" s="63" t="s">
        <v>15</v>
      </c>
      <c r="D49" s="85" t="s">
        <v>407</v>
      </c>
      <c r="E49" s="41">
        <f t="shared" si="1"/>
        <v>8760</v>
      </c>
      <c r="F49" s="78">
        <f>HLOOKUP(D49,'Emission Factor Methodology'!$B$6:$I$7,2,0)</f>
        <v>4.5308744960177957E-05</v>
      </c>
      <c r="G49" s="71">
        <f>IFERROR(VLOOKUP(C49,'Emission Factor Methodology'!$A$11:$I$21,MATCH(D49,'Emission Factor Methodology'!$A$11:$I$11,0),0),0)</f>
        <v>0.0038999999999999998</v>
      </c>
      <c r="H49" s="44">
        <f>IFERROR((1-VLOOKUP(C49,'Emission Factor Methodology'!$A$25:$I$34,MATCH(D49,'Emission Factor Methodology'!$A$25:$I$25,0),0)),0)</f>
        <v>0.030000000000000027</v>
      </c>
      <c r="I49" s="43">
        <f t="shared" si="2"/>
        <v>4.6437838884585626E-05</v>
      </c>
    </row>
    <row r="50" spans="1:9" ht="15">
      <c r="A50" s="3">
        <f t="shared" si="0"/>
        <v>3047</v>
      </c>
      <c r="B50" s="5" t="s">
        <v>188</v>
      </c>
      <c r="C50" s="63" t="s">
        <v>15</v>
      </c>
      <c r="D50" s="85" t="s">
        <v>407</v>
      </c>
      <c r="E50" s="41">
        <f t="shared" si="1"/>
        <v>8760</v>
      </c>
      <c r="F50" s="78">
        <f>HLOOKUP(D50,'Emission Factor Methodology'!$B$6:$I$7,2,0)</f>
        <v>4.5308744960177957E-05</v>
      </c>
      <c r="G50" s="71">
        <f>IFERROR(VLOOKUP(C50,'Emission Factor Methodology'!$A$11:$I$21,MATCH(D50,'Emission Factor Methodology'!$A$11:$I$11,0),0),0)</f>
        <v>0.0038999999999999998</v>
      </c>
      <c r="H50" s="44">
        <f>IFERROR((1-VLOOKUP(C50,'Emission Factor Methodology'!$A$25:$I$34,MATCH(D50,'Emission Factor Methodology'!$A$25:$I$25,0),0)),0)</f>
        <v>0.030000000000000027</v>
      </c>
      <c r="I50" s="43">
        <f t="shared" si="2"/>
        <v>4.6437838884585626E-05</v>
      </c>
    </row>
    <row r="51" spans="1:9" ht="15">
      <c r="A51" s="3">
        <f t="shared" si="0"/>
        <v>3048</v>
      </c>
      <c r="B51" s="5" t="s">
        <v>189</v>
      </c>
      <c r="C51" s="63" t="s">
        <v>15</v>
      </c>
      <c r="D51" s="85" t="s">
        <v>407</v>
      </c>
      <c r="E51" s="41">
        <f t="shared" si="1"/>
        <v>8760</v>
      </c>
      <c r="F51" s="78">
        <f>HLOOKUP(D51,'Emission Factor Methodology'!$B$6:$I$7,2,0)</f>
        <v>4.5308744960177957E-05</v>
      </c>
      <c r="G51" s="71">
        <f>IFERROR(VLOOKUP(C51,'Emission Factor Methodology'!$A$11:$I$21,MATCH(D51,'Emission Factor Methodology'!$A$11:$I$11,0),0),0)</f>
        <v>0.0038999999999999998</v>
      </c>
      <c r="H51" s="44">
        <f>IFERROR((1-VLOOKUP(C51,'Emission Factor Methodology'!$A$25:$I$34,MATCH(D51,'Emission Factor Methodology'!$A$25:$I$25,0),0)),0)</f>
        <v>0.030000000000000027</v>
      </c>
      <c r="I51" s="43">
        <f t="shared" si="2"/>
        <v>4.6437838884585626E-05</v>
      </c>
    </row>
    <row r="52" spans="1:9" ht="15">
      <c r="A52" s="3">
        <f t="shared" si="0"/>
        <v>3049</v>
      </c>
      <c r="B52" s="5" t="s">
        <v>197</v>
      </c>
      <c r="C52" s="63" t="s">
        <v>15</v>
      </c>
      <c r="D52" s="85" t="s">
        <v>407</v>
      </c>
      <c r="E52" s="41">
        <f t="shared" si="1"/>
        <v>8760</v>
      </c>
      <c r="F52" s="78">
        <f>HLOOKUP(D52,'Emission Factor Methodology'!$B$6:$I$7,2,0)</f>
        <v>4.5308744960177957E-05</v>
      </c>
      <c r="G52" s="71">
        <f>IFERROR(VLOOKUP(C52,'Emission Factor Methodology'!$A$11:$I$21,MATCH(D52,'Emission Factor Methodology'!$A$11:$I$11,0),0),0)</f>
        <v>0.0038999999999999998</v>
      </c>
      <c r="H52" s="44">
        <f>IFERROR((1-VLOOKUP(C52,'Emission Factor Methodology'!$A$25:$I$34,MATCH(D52,'Emission Factor Methodology'!$A$25:$I$25,0),0)),0)</f>
        <v>0.030000000000000027</v>
      </c>
      <c r="I52" s="43">
        <f t="shared" si="2"/>
        <v>4.6437838884585626E-05</v>
      </c>
    </row>
    <row r="53" spans="1:9" ht="15">
      <c r="A53" s="3">
        <f t="shared" si="0"/>
        <v>3050</v>
      </c>
      <c r="B53" s="5" t="s">
        <v>198</v>
      </c>
      <c r="C53" s="63" t="s">
        <v>15</v>
      </c>
      <c r="D53" s="85" t="s">
        <v>407</v>
      </c>
      <c r="E53" s="41">
        <f t="shared" si="1"/>
        <v>8760</v>
      </c>
      <c r="F53" s="78">
        <f>HLOOKUP(D53,'Emission Factor Methodology'!$B$6:$I$7,2,0)</f>
        <v>4.5308744960177957E-05</v>
      </c>
      <c r="G53" s="71">
        <f>IFERROR(VLOOKUP(C53,'Emission Factor Methodology'!$A$11:$I$21,MATCH(D53,'Emission Factor Methodology'!$A$11:$I$11,0),0),0)</f>
        <v>0.0038999999999999998</v>
      </c>
      <c r="H53" s="44">
        <f>IFERROR((1-VLOOKUP(C53,'Emission Factor Methodology'!$A$25:$I$34,MATCH(D53,'Emission Factor Methodology'!$A$25:$I$25,0),0)),0)</f>
        <v>0.030000000000000027</v>
      </c>
      <c r="I53" s="43">
        <f t="shared" si="2"/>
        <v>4.6437838884585626E-05</v>
      </c>
    </row>
    <row r="54" spans="1:9" ht="15">
      <c r="A54" s="3">
        <f t="shared" si="0"/>
        <v>3051</v>
      </c>
      <c r="B54" s="5" t="s">
        <v>199</v>
      </c>
      <c r="C54" s="63" t="s">
        <v>15</v>
      </c>
      <c r="D54" s="85" t="s">
        <v>407</v>
      </c>
      <c r="E54" s="41">
        <f t="shared" si="1"/>
        <v>8760</v>
      </c>
      <c r="F54" s="78">
        <f>HLOOKUP(D54,'Emission Factor Methodology'!$B$6:$I$7,2,0)</f>
        <v>4.5308744960177957E-05</v>
      </c>
      <c r="G54" s="71">
        <f>IFERROR(VLOOKUP(C54,'Emission Factor Methodology'!$A$11:$I$21,MATCH(D54,'Emission Factor Methodology'!$A$11:$I$11,0),0),0)</f>
        <v>0.0038999999999999998</v>
      </c>
      <c r="H54" s="44">
        <f>IFERROR((1-VLOOKUP(C54,'Emission Factor Methodology'!$A$25:$I$34,MATCH(D54,'Emission Factor Methodology'!$A$25:$I$25,0),0)),0)</f>
        <v>0.030000000000000027</v>
      </c>
      <c r="I54" s="43">
        <f t="shared" si="2"/>
        <v>4.6437838884585626E-05</v>
      </c>
    </row>
    <row r="55" spans="1:9" ht="15">
      <c r="A55" s="3">
        <f t="shared" si="0"/>
        <v>3052</v>
      </c>
      <c r="B55" s="5" t="s">
        <v>200</v>
      </c>
      <c r="C55" s="63" t="s">
        <v>15</v>
      </c>
      <c r="D55" s="85" t="s">
        <v>407</v>
      </c>
      <c r="E55" s="41">
        <f t="shared" si="1"/>
        <v>8760</v>
      </c>
      <c r="F55" s="78">
        <f>HLOOKUP(D55,'Emission Factor Methodology'!$B$6:$I$7,2,0)</f>
        <v>4.5308744960177957E-05</v>
      </c>
      <c r="G55" s="71">
        <f>IFERROR(VLOOKUP(C55,'Emission Factor Methodology'!$A$11:$I$21,MATCH(D55,'Emission Factor Methodology'!$A$11:$I$11,0),0),0)</f>
        <v>0.0038999999999999998</v>
      </c>
      <c r="H55" s="44">
        <f>IFERROR((1-VLOOKUP(C55,'Emission Factor Methodology'!$A$25:$I$34,MATCH(D55,'Emission Factor Methodology'!$A$25:$I$25,0),0)),0)</f>
        <v>0.030000000000000027</v>
      </c>
      <c r="I55" s="43">
        <f t="shared" si="2"/>
        <v>4.6437838884585626E-05</v>
      </c>
    </row>
    <row r="56" spans="1:9" ht="15">
      <c r="A56" s="3">
        <f t="shared" si="0"/>
        <v>3053</v>
      </c>
      <c r="B56" s="5" t="s">
        <v>201</v>
      </c>
      <c r="C56" s="63" t="s">
        <v>15</v>
      </c>
      <c r="D56" s="85" t="s">
        <v>407</v>
      </c>
      <c r="E56" s="41">
        <f t="shared" si="1"/>
        <v>8760</v>
      </c>
      <c r="F56" s="78">
        <f>HLOOKUP(D56,'Emission Factor Methodology'!$B$6:$I$7,2,0)</f>
        <v>4.5308744960177957E-05</v>
      </c>
      <c r="G56" s="71">
        <f>IFERROR(VLOOKUP(C56,'Emission Factor Methodology'!$A$11:$I$21,MATCH(D56,'Emission Factor Methodology'!$A$11:$I$11,0),0),0)</f>
        <v>0.0038999999999999998</v>
      </c>
      <c r="H56" s="44">
        <f>IFERROR((1-VLOOKUP(C56,'Emission Factor Methodology'!$A$25:$I$34,MATCH(D56,'Emission Factor Methodology'!$A$25:$I$25,0),0)),0)</f>
        <v>0.030000000000000027</v>
      </c>
      <c r="I56" s="43">
        <f t="shared" si="2"/>
        <v>4.6437838884585626E-05</v>
      </c>
    </row>
    <row r="57" spans="1:9" ht="15">
      <c r="A57" s="3">
        <f t="shared" si="0"/>
        <v>3054</v>
      </c>
      <c r="B57" s="5" t="s">
        <v>202</v>
      </c>
      <c r="C57" s="63" t="s">
        <v>15</v>
      </c>
      <c r="D57" s="85" t="s">
        <v>407</v>
      </c>
      <c r="E57" s="41">
        <f t="shared" si="1"/>
        <v>8760</v>
      </c>
      <c r="F57" s="78">
        <f>HLOOKUP(D57,'Emission Factor Methodology'!$B$6:$I$7,2,0)</f>
        <v>4.5308744960177957E-05</v>
      </c>
      <c r="G57" s="71">
        <f>IFERROR(VLOOKUP(C57,'Emission Factor Methodology'!$A$11:$I$21,MATCH(D57,'Emission Factor Methodology'!$A$11:$I$11,0),0),0)</f>
        <v>0.0038999999999999998</v>
      </c>
      <c r="H57" s="44">
        <f>IFERROR((1-VLOOKUP(C57,'Emission Factor Methodology'!$A$25:$I$34,MATCH(D57,'Emission Factor Methodology'!$A$25:$I$25,0),0)),0)</f>
        <v>0.030000000000000027</v>
      </c>
      <c r="I57" s="43">
        <f t="shared" si="2"/>
        <v>4.6437838884585626E-05</v>
      </c>
    </row>
    <row r="58" spans="1:9" ht="15">
      <c r="A58" s="3">
        <f t="shared" si="0"/>
        <v>3055</v>
      </c>
      <c r="B58" s="5" t="s">
        <v>203</v>
      </c>
      <c r="C58" s="63" t="s">
        <v>15</v>
      </c>
      <c r="D58" s="85" t="s">
        <v>407</v>
      </c>
      <c r="E58" s="41">
        <f t="shared" si="1"/>
        <v>8760</v>
      </c>
      <c r="F58" s="78">
        <f>HLOOKUP(D58,'Emission Factor Methodology'!$B$6:$I$7,2,0)</f>
        <v>4.5308744960177957E-05</v>
      </c>
      <c r="G58" s="71">
        <f>IFERROR(VLOOKUP(C58,'Emission Factor Methodology'!$A$11:$I$21,MATCH(D58,'Emission Factor Methodology'!$A$11:$I$11,0),0),0)</f>
        <v>0.0038999999999999998</v>
      </c>
      <c r="H58" s="44">
        <f>IFERROR((1-VLOOKUP(C58,'Emission Factor Methodology'!$A$25:$I$34,MATCH(D58,'Emission Factor Methodology'!$A$25:$I$25,0),0)),0)</f>
        <v>0.030000000000000027</v>
      </c>
      <c r="I58" s="43">
        <f t="shared" si="2"/>
        <v>4.6437838884585626E-05</v>
      </c>
    </row>
    <row r="59" spans="1:9" ht="15">
      <c r="A59" s="3">
        <f t="shared" si="0"/>
        <v>3056</v>
      </c>
      <c r="B59" s="5" t="s">
        <v>203</v>
      </c>
      <c r="C59" s="63" t="s">
        <v>15</v>
      </c>
      <c r="D59" s="85" t="s">
        <v>407</v>
      </c>
      <c r="E59" s="41">
        <f t="shared" si="1"/>
        <v>8760</v>
      </c>
      <c r="F59" s="78">
        <f>HLOOKUP(D59,'Emission Factor Methodology'!$B$6:$I$7,2,0)</f>
        <v>4.5308744960177957E-05</v>
      </c>
      <c r="G59" s="71">
        <f>IFERROR(VLOOKUP(C59,'Emission Factor Methodology'!$A$11:$I$21,MATCH(D59,'Emission Factor Methodology'!$A$11:$I$11,0),0),0)</f>
        <v>0.0038999999999999998</v>
      </c>
      <c r="H59" s="44">
        <f>IFERROR((1-VLOOKUP(C59,'Emission Factor Methodology'!$A$25:$I$34,MATCH(D59,'Emission Factor Methodology'!$A$25:$I$25,0),0)),0)</f>
        <v>0.030000000000000027</v>
      </c>
      <c r="I59" s="43">
        <f t="shared" si="2"/>
        <v>4.6437838884585626E-05</v>
      </c>
    </row>
    <row r="60" spans="1:9" ht="15">
      <c r="A60" s="3">
        <f t="shared" si="0"/>
        <v>3057</v>
      </c>
      <c r="B60" s="5" t="s">
        <v>152</v>
      </c>
      <c r="C60" s="63" t="s">
        <v>15</v>
      </c>
      <c r="D60" s="85" t="s">
        <v>407</v>
      </c>
      <c r="E60" s="41">
        <f t="shared" si="1"/>
        <v>8760</v>
      </c>
      <c r="F60" s="78">
        <f>HLOOKUP(D60,'Emission Factor Methodology'!$B$6:$I$7,2,0)</f>
        <v>4.5308744960177957E-05</v>
      </c>
      <c r="G60" s="71">
        <f>IFERROR(VLOOKUP(C60,'Emission Factor Methodology'!$A$11:$I$21,MATCH(D60,'Emission Factor Methodology'!$A$11:$I$11,0),0),0)</f>
        <v>0.0038999999999999998</v>
      </c>
      <c r="H60" s="44">
        <f>IFERROR((1-VLOOKUP(C60,'Emission Factor Methodology'!$A$25:$I$34,MATCH(D60,'Emission Factor Methodology'!$A$25:$I$25,0),0)),0)</f>
        <v>0.030000000000000027</v>
      </c>
      <c r="I60" s="43">
        <f t="shared" si="2"/>
        <v>4.6437838884585626E-05</v>
      </c>
    </row>
    <row r="61" spans="1:9" ht="15">
      <c r="A61" s="3">
        <f t="shared" si="0"/>
        <v>3058</v>
      </c>
      <c r="B61" s="5" t="s">
        <v>204</v>
      </c>
      <c r="C61" s="63" t="s">
        <v>15</v>
      </c>
      <c r="D61" s="85" t="s">
        <v>407</v>
      </c>
      <c r="E61" s="41">
        <f t="shared" si="1"/>
        <v>8760</v>
      </c>
      <c r="F61" s="78">
        <f>HLOOKUP(D61,'Emission Factor Methodology'!$B$6:$I$7,2,0)</f>
        <v>4.5308744960177957E-05</v>
      </c>
      <c r="G61" s="71">
        <f>IFERROR(VLOOKUP(C61,'Emission Factor Methodology'!$A$11:$I$21,MATCH(D61,'Emission Factor Methodology'!$A$11:$I$11,0),0),0)</f>
        <v>0.0038999999999999998</v>
      </c>
      <c r="H61" s="44">
        <f>IFERROR((1-VLOOKUP(C61,'Emission Factor Methodology'!$A$25:$I$34,MATCH(D61,'Emission Factor Methodology'!$A$25:$I$25,0),0)),0)</f>
        <v>0.030000000000000027</v>
      </c>
      <c r="I61" s="43">
        <f t="shared" si="2"/>
        <v>4.6437838884585626E-05</v>
      </c>
    </row>
    <row r="62" spans="1:9" ht="15">
      <c r="A62" s="3">
        <f t="shared" si="0"/>
        <v>3059</v>
      </c>
      <c r="B62" s="5" t="s">
        <v>205</v>
      </c>
      <c r="C62" s="63" t="s">
        <v>15</v>
      </c>
      <c r="D62" s="85" t="s">
        <v>407</v>
      </c>
      <c r="E62" s="41">
        <f t="shared" si="1"/>
        <v>8760</v>
      </c>
      <c r="F62" s="78">
        <f>HLOOKUP(D62,'Emission Factor Methodology'!$B$6:$I$7,2,0)</f>
        <v>4.5308744960177957E-05</v>
      </c>
      <c r="G62" s="71">
        <f>IFERROR(VLOOKUP(C62,'Emission Factor Methodology'!$A$11:$I$21,MATCH(D62,'Emission Factor Methodology'!$A$11:$I$11,0),0),0)</f>
        <v>0.0038999999999999998</v>
      </c>
      <c r="H62" s="44">
        <f>IFERROR((1-VLOOKUP(C62,'Emission Factor Methodology'!$A$25:$I$34,MATCH(D62,'Emission Factor Methodology'!$A$25:$I$25,0),0)),0)</f>
        <v>0.030000000000000027</v>
      </c>
      <c r="I62" s="43">
        <f t="shared" si="2"/>
        <v>4.6437838884585626E-05</v>
      </c>
    </row>
    <row r="63" spans="1:9" ht="15">
      <c r="A63" s="3">
        <f t="shared" si="0"/>
        <v>3060</v>
      </c>
      <c r="B63" s="5" t="s">
        <v>206</v>
      </c>
      <c r="C63" s="63" t="s">
        <v>15</v>
      </c>
      <c r="D63" s="85" t="s">
        <v>407</v>
      </c>
      <c r="E63" s="41">
        <f t="shared" si="1"/>
        <v>8760</v>
      </c>
      <c r="F63" s="78">
        <f>HLOOKUP(D63,'Emission Factor Methodology'!$B$6:$I$7,2,0)</f>
        <v>4.5308744960177957E-05</v>
      </c>
      <c r="G63" s="71">
        <f>IFERROR(VLOOKUP(C63,'Emission Factor Methodology'!$A$11:$I$21,MATCH(D63,'Emission Factor Methodology'!$A$11:$I$11,0),0),0)</f>
        <v>0.0038999999999999998</v>
      </c>
      <c r="H63" s="44">
        <f>IFERROR((1-VLOOKUP(C63,'Emission Factor Methodology'!$A$25:$I$34,MATCH(D63,'Emission Factor Methodology'!$A$25:$I$25,0),0)),0)</f>
        <v>0.030000000000000027</v>
      </c>
      <c r="I63" s="43">
        <f t="shared" si="2"/>
        <v>4.6437838884585626E-05</v>
      </c>
    </row>
    <row r="64" spans="1:9" ht="15">
      <c r="A64" s="3">
        <f t="shared" si="0"/>
        <v>3061</v>
      </c>
      <c r="B64" s="5" t="s">
        <v>117</v>
      </c>
      <c r="C64" s="63" t="s">
        <v>15</v>
      </c>
      <c r="D64" s="85" t="s">
        <v>407</v>
      </c>
      <c r="E64" s="41">
        <f t="shared" si="1"/>
        <v>8760</v>
      </c>
      <c r="F64" s="78">
        <f>HLOOKUP(D64,'Emission Factor Methodology'!$B$6:$I$7,2,0)</f>
        <v>4.5308744960177957E-05</v>
      </c>
      <c r="G64" s="71">
        <f>IFERROR(VLOOKUP(C64,'Emission Factor Methodology'!$A$11:$I$21,MATCH(D64,'Emission Factor Methodology'!$A$11:$I$11,0),0),0)</f>
        <v>0.0038999999999999998</v>
      </c>
      <c r="H64" s="44">
        <f>IFERROR((1-VLOOKUP(C64,'Emission Factor Methodology'!$A$25:$I$34,MATCH(D64,'Emission Factor Methodology'!$A$25:$I$25,0),0)),0)</f>
        <v>0.030000000000000027</v>
      </c>
      <c r="I64" s="43">
        <f t="shared" si="2"/>
        <v>4.6437838884585626E-05</v>
      </c>
    </row>
    <row r="65" spans="1:9" ht="15">
      <c r="A65" s="3">
        <f t="shared" si="0"/>
        <v>3062</v>
      </c>
      <c r="B65" s="5" t="s">
        <v>207</v>
      </c>
      <c r="C65" s="63" t="s">
        <v>15</v>
      </c>
      <c r="D65" s="85" t="s">
        <v>407</v>
      </c>
      <c r="E65" s="41">
        <f t="shared" si="1"/>
        <v>8760</v>
      </c>
      <c r="F65" s="78">
        <f>HLOOKUP(D65,'Emission Factor Methodology'!$B$6:$I$7,2,0)</f>
        <v>4.5308744960177957E-05</v>
      </c>
      <c r="G65" s="71">
        <f>IFERROR(VLOOKUP(C65,'Emission Factor Methodology'!$A$11:$I$21,MATCH(D65,'Emission Factor Methodology'!$A$11:$I$11,0),0),0)</f>
        <v>0.0038999999999999998</v>
      </c>
      <c r="H65" s="44">
        <f>IFERROR((1-VLOOKUP(C65,'Emission Factor Methodology'!$A$25:$I$34,MATCH(D65,'Emission Factor Methodology'!$A$25:$I$25,0),0)),0)</f>
        <v>0.030000000000000027</v>
      </c>
      <c r="I65" s="43">
        <f t="shared" si="2"/>
        <v>4.6437838884585626E-05</v>
      </c>
    </row>
    <row r="66" spans="1:9" ht="15">
      <c r="A66" s="3"/>
      <c r="E66" s="79"/>
      <c r="F66" s="80"/>
      <c r="G66" s="71"/>
      <c r="H66" s="81"/>
      <c r="I66" s="71"/>
    </row>
    <row r="67" spans="1:9" ht="54.75" customHeight="1">
      <c r="A67" s="133" t="s">
        <v>208</v>
      </c>
      <c r="B67" s="133"/>
      <c r="C67" s="133"/>
      <c r="D67" s="133"/>
      <c r="E67" s="133"/>
      <c r="F67" s="133"/>
      <c r="G67" s="133"/>
      <c r="H67" s="133"/>
      <c r="I67" s="133"/>
    </row>
    <row r="68" spans="1:9" ht="15">
      <c r="A68" s="3"/>
      <c r="E68" s="79"/>
      <c r="F68" s="80"/>
      <c r="G68" s="71"/>
      <c r="H68" s="81"/>
      <c r="I68" s="71"/>
    </row>
    <row r="69" spans="1:9" ht="15">
      <c r="A69" s="3"/>
      <c r="E69" s="79"/>
      <c r="F69" s="80"/>
      <c r="G69" s="71"/>
      <c r="H69" s="81"/>
      <c r="I69" s="71"/>
    </row>
    <row r="70" spans="5:9" ht="15">
      <c r="E70" s="79"/>
      <c r="F70" s="80"/>
      <c r="G70" s="71"/>
      <c r="H70" s="81"/>
      <c r="I70" s="71"/>
    </row>
    <row r="71" spans="5:9" ht="15">
      <c r="E71" s="79"/>
      <c r="F71" s="80"/>
      <c r="G71" s="71"/>
      <c r="H71" s="81"/>
      <c r="I71" s="71"/>
    </row>
    <row r="72" spans="5:9" ht="15">
      <c r="E72" s="79"/>
      <c r="F72" s="80"/>
      <c r="G72" s="71"/>
      <c r="H72" s="81"/>
      <c r="I72" s="71"/>
    </row>
    <row r="73" spans="5:9" ht="15">
      <c r="E73" s="79"/>
      <c r="F73" s="80"/>
      <c r="G73" s="71"/>
      <c r="H73" s="81"/>
      <c r="I73" s="71"/>
    </row>
    <row r="74" spans="5:9" ht="15">
      <c r="E74" s="79"/>
      <c r="F74" s="80"/>
      <c r="G74" s="71"/>
      <c r="H74" s="81"/>
      <c r="I74" s="71"/>
    </row>
    <row r="75" spans="5:9" ht="15">
      <c r="E75" s="79"/>
      <c r="F75" s="80"/>
      <c r="G75" s="71"/>
      <c r="H75" s="81"/>
      <c r="I75" s="71"/>
    </row>
    <row r="76" spans="5:9" ht="15">
      <c r="E76" s="79"/>
      <c r="F76" s="80"/>
      <c r="G76" s="71"/>
      <c r="H76" s="81"/>
      <c r="I76" s="71"/>
    </row>
    <row r="77" spans="5:9" ht="15">
      <c r="E77" s="79"/>
      <c r="F77" s="80"/>
      <c r="G77" s="71"/>
      <c r="H77" s="81"/>
      <c r="I77" s="71"/>
    </row>
    <row r="78" spans="5:9" ht="15">
      <c r="E78" s="79"/>
      <c r="F78" s="80"/>
      <c r="G78" s="71"/>
      <c r="H78" s="81"/>
      <c r="I78" s="71"/>
    </row>
    <row r="79" spans="5:9" ht="15">
      <c r="E79" s="79"/>
      <c r="F79" s="80"/>
      <c r="G79" s="71"/>
      <c r="H79" s="81"/>
      <c r="I79" s="71"/>
    </row>
    <row r="80" spans="5:9" ht="15">
      <c r="E80" s="79"/>
      <c r="F80" s="80"/>
      <c r="G80" s="71"/>
      <c r="H80" s="81"/>
      <c r="I80" s="71"/>
    </row>
    <row r="81" spans="5:9" ht="15">
      <c r="E81" s="79"/>
      <c r="F81" s="80"/>
      <c r="G81" s="71"/>
      <c r="H81" s="81"/>
      <c r="I81" s="71"/>
    </row>
    <row r="82" spans="5:9" ht="15">
      <c r="E82" s="79"/>
      <c r="F82" s="80"/>
      <c r="G82" s="71"/>
      <c r="H82" s="81"/>
      <c r="I82" s="71"/>
    </row>
    <row r="83" spans="5:9" ht="15">
      <c r="E83" s="79"/>
      <c r="F83" s="80"/>
      <c r="G83" s="71"/>
      <c r="H83" s="81"/>
      <c r="I83" s="71"/>
    </row>
    <row r="84" spans="5:9" ht="15">
      <c r="E84" s="79"/>
      <c r="F84" s="80"/>
      <c r="G84" s="71"/>
      <c r="H84" s="81"/>
      <c r="I84" s="71"/>
    </row>
    <row r="85" spans="5:9" ht="15">
      <c r="E85" s="79"/>
      <c r="F85" s="80"/>
      <c r="G85" s="71"/>
      <c r="H85" s="81"/>
      <c r="I85" s="71"/>
    </row>
    <row r="86" spans="5:9" ht="15">
      <c r="E86" s="79"/>
      <c r="F86" s="80"/>
      <c r="G86" s="71"/>
      <c r="H86" s="81"/>
      <c r="I86" s="71"/>
    </row>
    <row r="87" spans="5:9" ht="15">
      <c r="E87" s="79"/>
      <c r="F87" s="80"/>
      <c r="G87" s="71"/>
      <c r="H87" s="81"/>
      <c r="I87" s="71"/>
    </row>
    <row r="88" spans="5:9" ht="15">
      <c r="E88" s="79"/>
      <c r="F88" s="80"/>
      <c r="G88" s="71"/>
      <c r="H88" s="81"/>
      <c r="I88" s="71"/>
    </row>
    <row r="89" spans="5:9" ht="15">
      <c r="E89" s="79"/>
      <c r="F89" s="80"/>
      <c r="G89" s="71"/>
      <c r="H89" s="81"/>
      <c r="I89" s="71"/>
    </row>
    <row r="90" spans="5:9" ht="15">
      <c r="E90" s="79"/>
      <c r="F90" s="80"/>
      <c r="G90" s="71"/>
      <c r="H90" s="81"/>
      <c r="I90" s="71"/>
    </row>
    <row r="91" spans="5:9" ht="15">
      <c r="E91" s="79"/>
      <c r="F91" s="80"/>
      <c r="G91" s="71"/>
      <c r="H91" s="81"/>
      <c r="I91" s="71"/>
    </row>
    <row r="92" spans="5:9" ht="15">
      <c r="E92" s="79"/>
      <c r="F92" s="80"/>
      <c r="G92" s="71"/>
      <c r="H92" s="81"/>
      <c r="I92" s="71"/>
    </row>
    <row r="93" spans="5:9" ht="15">
      <c r="E93" s="79"/>
      <c r="F93" s="80"/>
      <c r="G93" s="71"/>
      <c r="H93" s="81"/>
      <c r="I93" s="71"/>
    </row>
    <row r="94" spans="5:9" ht="15">
      <c r="E94" s="79"/>
      <c r="F94" s="80"/>
      <c r="G94" s="71"/>
      <c r="H94" s="81"/>
      <c r="I94" s="71"/>
    </row>
    <row r="95" spans="5:9" ht="15">
      <c r="E95" s="79"/>
      <c r="F95" s="80"/>
      <c r="G95" s="71"/>
      <c r="H95" s="81"/>
      <c r="I95" s="71"/>
    </row>
    <row r="96" spans="5:9" ht="15">
      <c r="E96" s="79"/>
      <c r="F96" s="80"/>
      <c r="G96" s="71"/>
      <c r="H96" s="81"/>
      <c r="I96" s="71"/>
    </row>
    <row r="97" spans="5:9" ht="15">
      <c r="E97" s="79"/>
      <c r="F97" s="80"/>
      <c r="G97" s="71"/>
      <c r="H97" s="81"/>
      <c r="I97" s="71"/>
    </row>
    <row r="98" spans="5:9" ht="15">
      <c r="E98" s="79"/>
      <c r="F98" s="80"/>
      <c r="G98" s="71"/>
      <c r="H98" s="81"/>
      <c r="I98" s="71"/>
    </row>
    <row r="99" spans="5:9" ht="15">
      <c r="E99" s="79"/>
      <c r="F99" s="80"/>
      <c r="G99" s="71"/>
      <c r="H99" s="81"/>
      <c r="I99" s="71"/>
    </row>
    <row r="100" spans="5:9" ht="15">
      <c r="E100" s="79"/>
      <c r="F100" s="80"/>
      <c r="G100" s="71"/>
      <c r="H100" s="81"/>
      <c r="I100" s="71"/>
    </row>
    <row r="101" spans="5:9" ht="15">
      <c r="E101" s="79"/>
      <c r="F101" s="80"/>
      <c r="G101" s="71"/>
      <c r="H101" s="81"/>
      <c r="I101" s="71"/>
    </row>
    <row r="102" spans="5:9" ht="15">
      <c r="E102" s="79"/>
      <c r="F102" s="80"/>
      <c r="G102" s="71"/>
      <c r="H102" s="81"/>
      <c r="I102" s="71"/>
    </row>
    <row r="103" spans="5:9" ht="15">
      <c r="E103" s="79"/>
      <c r="F103" s="80"/>
      <c r="G103" s="71"/>
      <c r="H103" s="81"/>
      <c r="I103" s="71"/>
    </row>
    <row r="104" spans="5:9" ht="15">
      <c r="E104" s="79"/>
      <c r="F104" s="80"/>
      <c r="G104" s="71"/>
      <c r="H104" s="81"/>
      <c r="I104" s="71"/>
    </row>
    <row r="105" spans="5:9" ht="15">
      <c r="E105" s="79"/>
      <c r="F105" s="80"/>
      <c r="G105" s="71"/>
      <c r="H105" s="81"/>
      <c r="I105" s="71"/>
    </row>
    <row r="106" spans="5:9" ht="15">
      <c r="E106" s="79"/>
      <c r="F106" s="80"/>
      <c r="G106" s="71"/>
      <c r="H106" s="81"/>
      <c r="I106" s="71"/>
    </row>
    <row r="107" spans="5:9" ht="15">
      <c r="E107" s="79"/>
      <c r="F107" s="80"/>
      <c r="G107" s="71"/>
      <c r="H107" s="81"/>
      <c r="I107" s="71"/>
    </row>
    <row r="108" spans="5:9" ht="15">
      <c r="E108" s="79"/>
      <c r="F108" s="80"/>
      <c r="G108" s="71"/>
      <c r="H108" s="81"/>
      <c r="I108" s="71"/>
    </row>
    <row r="109" spans="5:9" ht="15">
      <c r="E109" s="79"/>
      <c r="F109" s="80"/>
      <c r="G109" s="71"/>
      <c r="H109" s="81"/>
      <c r="I109" s="71"/>
    </row>
    <row r="110" spans="5:9" ht="15">
      <c r="E110" s="79"/>
      <c r="F110" s="80"/>
      <c r="G110" s="71"/>
      <c r="H110" s="81"/>
      <c r="I110" s="71"/>
    </row>
    <row r="111" spans="5:9" ht="15">
      <c r="E111" s="79"/>
      <c r="F111" s="80"/>
      <c r="G111" s="71"/>
      <c r="H111" s="81"/>
      <c r="I111" s="71"/>
    </row>
    <row r="112" spans="5:9" ht="15">
      <c r="E112" s="79"/>
      <c r="F112" s="80"/>
      <c r="G112" s="71"/>
      <c r="H112" s="81"/>
      <c r="I112" s="71"/>
    </row>
    <row r="113" spans="5:9" ht="15">
      <c r="E113" s="79"/>
      <c r="F113" s="80"/>
      <c r="G113" s="71"/>
      <c r="H113" s="81"/>
      <c r="I113" s="71"/>
    </row>
    <row r="114" spans="5:9" ht="15">
      <c r="E114" s="79"/>
      <c r="F114" s="80"/>
      <c r="G114" s="71"/>
      <c r="H114" s="81"/>
      <c r="I114" s="71"/>
    </row>
    <row r="115" spans="5:9" ht="15">
      <c r="E115" s="79"/>
      <c r="F115" s="80"/>
      <c r="G115" s="71"/>
      <c r="H115" s="81"/>
      <c r="I115" s="71"/>
    </row>
    <row r="116" spans="5:9" ht="15">
      <c r="E116" s="79"/>
      <c r="F116" s="80"/>
      <c r="G116" s="71"/>
      <c r="H116" s="81"/>
      <c r="I116" s="71"/>
    </row>
    <row r="117" spans="5:9" ht="15">
      <c r="E117" s="79"/>
      <c r="F117" s="80"/>
      <c r="G117" s="71"/>
      <c r="H117" s="81"/>
      <c r="I117" s="71"/>
    </row>
    <row r="118" spans="5:9" ht="15">
      <c r="E118" s="79"/>
      <c r="F118" s="80"/>
      <c r="G118" s="71"/>
      <c r="H118" s="81"/>
      <c r="I118" s="71"/>
    </row>
    <row r="119" spans="5:9" ht="15">
      <c r="E119" s="79"/>
      <c r="F119" s="80"/>
      <c r="G119" s="71"/>
      <c r="H119" s="81"/>
      <c r="I119" s="71"/>
    </row>
    <row r="120" spans="5:9" ht="15">
      <c r="E120" s="79"/>
      <c r="F120" s="80"/>
      <c r="G120" s="71"/>
      <c r="H120" s="81"/>
      <c r="I120" s="71"/>
    </row>
    <row r="121" spans="5:9" ht="15">
      <c r="E121" s="79"/>
      <c r="F121" s="80"/>
      <c r="G121" s="71"/>
      <c r="H121" s="81"/>
      <c r="I121" s="71"/>
    </row>
    <row r="122" spans="5:9" ht="15">
      <c r="E122" s="79"/>
      <c r="F122" s="80"/>
      <c r="G122" s="71"/>
      <c r="H122" s="81"/>
      <c r="I122" s="71"/>
    </row>
    <row r="123" spans="5:9" ht="15">
      <c r="E123" s="79"/>
      <c r="F123" s="80"/>
      <c r="G123" s="71"/>
      <c r="H123" s="81"/>
      <c r="I123" s="71"/>
    </row>
    <row r="124" spans="5:9" ht="15">
      <c r="E124" s="79"/>
      <c r="F124" s="80"/>
      <c r="G124" s="71"/>
      <c r="H124" s="81"/>
      <c r="I124" s="71"/>
    </row>
    <row r="125" spans="5:9" ht="15">
      <c r="E125" s="79"/>
      <c r="F125" s="80"/>
      <c r="G125" s="71"/>
      <c r="H125" s="81"/>
      <c r="I125" s="71"/>
    </row>
    <row r="126" spans="5:9" ht="15">
      <c r="E126" s="79"/>
      <c r="F126" s="80"/>
      <c r="G126" s="71"/>
      <c r="H126" s="81"/>
      <c r="I126" s="71"/>
    </row>
    <row r="127" spans="5:9" ht="15">
      <c r="E127" s="79"/>
      <c r="F127" s="80"/>
      <c r="G127" s="71"/>
      <c r="H127" s="81"/>
      <c r="I127" s="71"/>
    </row>
    <row r="128" spans="5:9" ht="15">
      <c r="E128" s="79"/>
      <c r="F128" s="80"/>
      <c r="G128" s="71"/>
      <c r="H128" s="81"/>
      <c r="I128" s="71"/>
    </row>
    <row r="129" spans="5:9" ht="15">
      <c r="E129" s="79"/>
      <c r="F129" s="80"/>
      <c r="G129" s="71"/>
      <c r="H129" s="81"/>
      <c r="I129" s="71"/>
    </row>
    <row r="130" spans="5:9" ht="15">
      <c r="E130" s="79"/>
      <c r="F130" s="80"/>
      <c r="G130" s="71"/>
      <c r="H130" s="81"/>
      <c r="I130" s="71"/>
    </row>
    <row r="131" spans="5:9" ht="15">
      <c r="E131" s="79"/>
      <c r="F131" s="80"/>
      <c r="G131" s="71"/>
      <c r="H131" s="81"/>
      <c r="I131" s="71"/>
    </row>
    <row r="132" spans="5:9" ht="15">
      <c r="E132" s="79"/>
      <c r="F132" s="80"/>
      <c r="G132" s="71"/>
      <c r="H132" s="81"/>
      <c r="I132" s="71"/>
    </row>
    <row r="133" spans="5:9" ht="15">
      <c r="E133" s="79"/>
      <c r="F133" s="80"/>
      <c r="G133" s="71"/>
      <c r="H133" s="81"/>
      <c r="I133" s="71"/>
    </row>
    <row r="134" spans="5:9" ht="15">
      <c r="E134" s="79"/>
      <c r="F134" s="80"/>
      <c r="G134" s="71"/>
      <c r="H134" s="81"/>
      <c r="I134" s="71"/>
    </row>
    <row r="135" spans="5:9" ht="15">
      <c r="E135" s="79"/>
      <c r="F135" s="80"/>
      <c r="G135" s="71"/>
      <c r="H135" s="81"/>
      <c r="I135" s="71"/>
    </row>
    <row r="136" spans="5:9" ht="15">
      <c r="E136" s="79"/>
      <c r="F136" s="80"/>
      <c r="G136" s="71"/>
      <c r="H136" s="81"/>
      <c r="I136" s="71"/>
    </row>
    <row r="137" spans="5:9" ht="15">
      <c r="E137" s="79"/>
      <c r="F137" s="80"/>
      <c r="G137" s="71"/>
      <c r="H137" s="81"/>
      <c r="I137" s="71"/>
    </row>
    <row r="138" spans="5:9" ht="15">
      <c r="E138" s="79"/>
      <c r="F138" s="80"/>
      <c r="G138" s="71"/>
      <c r="H138" s="81"/>
      <c r="I138" s="71"/>
    </row>
    <row r="139" spans="5:9" ht="15">
      <c r="E139" s="79"/>
      <c r="F139" s="80"/>
      <c r="G139" s="71"/>
      <c r="H139" s="81"/>
      <c r="I139" s="71"/>
    </row>
    <row r="140" spans="5:9" ht="15">
      <c r="E140" s="79"/>
      <c r="F140" s="80"/>
      <c r="G140" s="71"/>
      <c r="H140" s="81"/>
      <c r="I140" s="71"/>
    </row>
    <row r="141" spans="5:9" ht="15">
      <c r="E141" s="79"/>
      <c r="F141" s="80"/>
      <c r="G141" s="71"/>
      <c r="H141" s="81"/>
      <c r="I141" s="71"/>
    </row>
    <row r="142" spans="5:9" ht="15">
      <c r="E142" s="79"/>
      <c r="F142" s="80"/>
      <c r="G142" s="71"/>
      <c r="H142" s="81"/>
      <c r="I142" s="71"/>
    </row>
    <row r="143" spans="5:9" ht="15">
      <c r="E143" s="79"/>
      <c r="F143" s="80"/>
      <c r="G143" s="71"/>
      <c r="H143" s="81"/>
      <c r="I143" s="71"/>
    </row>
    <row r="144" spans="5:9" ht="15">
      <c r="E144" s="79"/>
      <c r="F144" s="80"/>
      <c r="G144" s="71"/>
      <c r="H144" s="81"/>
      <c r="I144" s="71"/>
    </row>
    <row r="145" spans="5:9" ht="15">
      <c r="E145" s="79"/>
      <c r="F145" s="80"/>
      <c r="G145" s="71"/>
      <c r="H145" s="81"/>
      <c r="I145" s="71"/>
    </row>
    <row r="146" spans="5:9" ht="15">
      <c r="E146" s="79"/>
      <c r="F146" s="80"/>
      <c r="G146" s="71"/>
      <c r="H146" s="81"/>
      <c r="I146" s="71"/>
    </row>
    <row r="147" spans="5:9" ht="15">
      <c r="E147" s="79"/>
      <c r="F147" s="80"/>
      <c r="G147" s="71"/>
      <c r="H147" s="81"/>
      <c r="I147" s="71"/>
    </row>
    <row r="148" spans="5:9" ht="15">
      <c r="E148" s="79"/>
      <c r="F148" s="80"/>
      <c r="G148" s="71"/>
      <c r="H148" s="81"/>
      <c r="I148" s="71"/>
    </row>
    <row r="149" spans="5:9" ht="15">
      <c r="E149" s="79"/>
      <c r="F149" s="80"/>
      <c r="G149" s="71"/>
      <c r="H149" s="81"/>
      <c r="I149" s="71"/>
    </row>
  </sheetData>
  <mergeCells count="1">
    <mergeCell ref="A67:I67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EDBAE6-D07F-492B-8AE9-65FAC5589B5E}">
  <dimension ref="A1:I117"/>
  <sheetViews>
    <sheetView workbookViewId="0" topLeftCell="A1">
      <selection pane="topLeft" activeCell="C32" sqref="C32"/>
    </sheetView>
  </sheetViews>
  <sheetFormatPr defaultColWidth="10.2842857142857" defaultRowHeight="15"/>
  <cols>
    <col min="1" max="1" width="10.7142857142857" style="5" customWidth="1"/>
    <col min="2" max="2" width="52.1428571428571" style="5" customWidth="1"/>
    <col min="3" max="4" width="23.5714285714286" style="63" customWidth="1"/>
    <col min="5" max="5" width="10.7142857142857" style="29" customWidth="1"/>
    <col min="6" max="6" width="10.7142857142857" style="81" customWidth="1"/>
    <col min="7" max="7" width="10.7142857142857" style="29" customWidth="1"/>
    <col min="8" max="8" width="10.7142857142857" style="81" customWidth="1"/>
    <col min="9" max="9" width="10.7142857142857" style="29" customWidth="1"/>
    <col min="10" max="16384" width="10.2857142857143" style="5"/>
  </cols>
  <sheetData>
    <row r="1" spans="1:4" ht="18.75">
      <c r="A1" s="59" t="str">
        <f>'List of Zones'!B9</f>
        <v>Zone 4A</v>
      </c>
      <c r="B1" s="60" t="str">
        <f>'List of Zones'!C9</f>
        <v>High Deck - Layers Tank Pump System - ENCLOSED</v>
      </c>
      <c r="C1" s="61"/>
      <c r="D1" s="61"/>
    </row>
    <row r="2" spans="1:9" ht="15.75" customHeight="1">
      <c r="A2" s="62"/>
      <c r="G2" s="33" t="s">
        <v>38</v>
      </c>
      <c r="H2" s="76"/>
      <c r="I2" s="34">
        <f>SUM(I4:I1000)</f>
        <v>94.809479999999979</v>
      </c>
    </row>
    <row r="3" spans="1:9" ht="45">
      <c r="A3" s="82" t="s">
        <v>39</v>
      </c>
      <c r="B3" s="83" t="s">
        <v>40</v>
      </c>
      <c r="C3" s="37" t="s">
        <v>41</v>
      </c>
      <c r="D3" s="37" t="s">
        <v>405</v>
      </c>
      <c r="E3" s="38" t="s">
        <v>43</v>
      </c>
      <c r="F3" s="39" t="s">
        <v>44</v>
      </c>
      <c r="G3" s="38" t="s">
        <v>45</v>
      </c>
      <c r="H3" s="38" t="s">
        <v>46</v>
      </c>
      <c r="I3" s="38" t="s">
        <v>47</v>
      </c>
    </row>
    <row r="4" spans="1:9" ht="15">
      <c r="A4" s="3">
        <v>4001</v>
      </c>
      <c r="B4" s="5" t="s">
        <v>209</v>
      </c>
      <c r="C4" s="63" t="s">
        <v>15</v>
      </c>
      <c r="D4" s="63" t="s">
        <v>3</v>
      </c>
      <c r="E4" s="84">
        <f>24*365</f>
        <v>8760</v>
      </c>
      <c r="F4" s="44">
        <f>HLOOKUP(D4,'Emission Factor Methodology'!$B$6:$I$7,2,0)</f>
        <v>1</v>
      </c>
      <c r="G4" s="43">
        <f>IFERROR(VLOOKUP(C4,'Emission Factor Methodology'!$A$11:$I$21,MATCH(D4,'Emission Factor Methodology'!$A$11:$I$11,0),0),0)</f>
        <v>0.00050000000000000001</v>
      </c>
      <c r="H4" s="44">
        <f>IFERROR((1-VLOOKUP(C4,'Emission Factor Methodology'!$A$25:$I$34,MATCH(D4,'Emission Factor Methodology'!$A$25:$I$25,0),0)),0)</f>
        <v>0.030000000000000027</v>
      </c>
      <c r="I4" s="43">
        <f>E4*F4*G4*H4</f>
        <v>0.1314000000000001</v>
      </c>
    </row>
    <row r="5" spans="1:9" ht="15">
      <c r="A5" s="3">
        <f t="shared" si="0" ref="A5:A47">A4+1</f>
        <v>4002</v>
      </c>
      <c r="B5" s="5" t="s">
        <v>210</v>
      </c>
      <c r="C5" s="63" t="s">
        <v>15</v>
      </c>
      <c r="D5" s="63" t="s">
        <v>3</v>
      </c>
      <c r="E5" s="84">
        <f t="shared" si="1" ref="E5:E47">24*365</f>
        <v>8760</v>
      </c>
      <c r="F5" s="44">
        <f>HLOOKUP(D5,'Emission Factor Methodology'!$B$6:$I$7,2,0)</f>
        <v>1</v>
      </c>
      <c r="G5" s="43">
        <f>IFERROR(VLOOKUP(C5,'Emission Factor Methodology'!$A$11:$I$21,MATCH(D5,'Emission Factor Methodology'!$A$11:$I$11,0),0),0)</f>
        <v>0.00050000000000000001</v>
      </c>
      <c r="H5" s="44">
        <f>IFERROR((1-VLOOKUP(C5,'Emission Factor Methodology'!$A$25:$I$34,MATCH(D5,'Emission Factor Methodology'!$A$25:$I$25,0),0)),0)</f>
        <v>0.030000000000000027</v>
      </c>
      <c r="I5" s="43">
        <f>E5*F5*G5*H5</f>
        <v>0.1314000000000001</v>
      </c>
    </row>
    <row r="6" spans="1:9" ht="15">
      <c r="A6" s="3">
        <f t="shared" si="0"/>
        <v>4003</v>
      </c>
      <c r="B6" s="5" t="s">
        <v>211</v>
      </c>
      <c r="C6" s="63" t="s">
        <v>15</v>
      </c>
      <c r="D6" s="63" t="s">
        <v>3</v>
      </c>
      <c r="E6" s="84">
        <f t="shared" si="1"/>
        <v>8760</v>
      </c>
      <c r="F6" s="44">
        <f>HLOOKUP(D6,'Emission Factor Methodology'!$B$6:$I$7,2,0)</f>
        <v>1</v>
      </c>
      <c r="G6" s="43">
        <f>IFERROR(VLOOKUP(C6,'Emission Factor Methodology'!$A$11:$I$21,MATCH(D6,'Emission Factor Methodology'!$A$11:$I$11,0),0),0)</f>
        <v>0.00050000000000000001</v>
      </c>
      <c r="H6" s="44">
        <f>IFERROR((1-VLOOKUP(C6,'Emission Factor Methodology'!$A$25:$I$34,MATCH(D6,'Emission Factor Methodology'!$A$25:$I$25,0),0)),0)</f>
        <v>0.030000000000000027</v>
      </c>
      <c r="I6" s="43">
        <f t="shared" si="2" ref="I6:I48">E6*F6*G6*H6</f>
        <v>0.1314000000000001</v>
      </c>
    </row>
    <row r="7" spans="1:9" ht="15">
      <c r="A7" s="3">
        <f t="shared" si="0"/>
        <v>4004</v>
      </c>
      <c r="B7" s="5" t="s">
        <v>211</v>
      </c>
      <c r="C7" s="63" t="s">
        <v>15</v>
      </c>
      <c r="D7" s="63" t="s">
        <v>3</v>
      </c>
      <c r="E7" s="84">
        <f t="shared" si="1"/>
        <v>8760</v>
      </c>
      <c r="F7" s="44">
        <f>HLOOKUP(D7,'Emission Factor Methodology'!$B$6:$I$7,2,0)</f>
        <v>1</v>
      </c>
      <c r="G7" s="43">
        <f>IFERROR(VLOOKUP(C7,'Emission Factor Methodology'!$A$11:$I$21,MATCH(D7,'Emission Factor Methodology'!$A$11:$I$11,0),0),0)</f>
        <v>0.00050000000000000001</v>
      </c>
      <c r="H7" s="44">
        <f>IFERROR((1-VLOOKUP(C7,'Emission Factor Methodology'!$A$25:$I$34,MATCH(D7,'Emission Factor Methodology'!$A$25:$I$25,0),0)),0)</f>
        <v>0.030000000000000027</v>
      </c>
      <c r="I7" s="43">
        <f t="shared" si="2"/>
        <v>0.1314000000000001</v>
      </c>
    </row>
    <row r="8" spans="1:9" ht="15">
      <c r="A8" s="3">
        <f t="shared" si="0"/>
        <v>4005</v>
      </c>
      <c r="B8" s="5" t="s">
        <v>212</v>
      </c>
      <c r="C8" s="63" t="s">
        <v>12</v>
      </c>
      <c r="D8" s="63" t="s">
        <v>3</v>
      </c>
      <c r="E8" s="84">
        <f t="shared" si="1"/>
        <v>8760</v>
      </c>
      <c r="F8" s="44">
        <f>HLOOKUP(D8,'Emission Factor Methodology'!$B$6:$I$7,2,0)</f>
        <v>1</v>
      </c>
      <c r="G8" s="43">
        <f>IFERROR(VLOOKUP(C8,'Emission Factor Methodology'!$A$11:$I$21,MATCH(D8,'Emission Factor Methodology'!$A$11:$I$11,0),0),0)</f>
        <v>0.0088999999999999999</v>
      </c>
      <c r="H8" s="44">
        <f>IFERROR((1-VLOOKUP(C8,'Emission Factor Methodology'!$A$25:$I$34,MATCH(D8,'Emission Factor Methodology'!$A$25:$I$25,0),0)),0)</f>
        <v>0.030000000000000027</v>
      </c>
      <c r="I8" s="43">
        <f t="shared" si="2"/>
        <v>2.3389200000000021</v>
      </c>
    </row>
    <row r="9" spans="1:9" ht="15">
      <c r="A9" s="3">
        <f t="shared" si="0"/>
        <v>4006</v>
      </c>
      <c r="B9" s="5" t="s">
        <v>141</v>
      </c>
      <c r="C9" s="63" t="s">
        <v>15</v>
      </c>
      <c r="D9" s="63" t="s">
        <v>3</v>
      </c>
      <c r="E9" s="84">
        <f t="shared" si="1"/>
        <v>8760</v>
      </c>
      <c r="F9" s="44">
        <f>HLOOKUP(D9,'Emission Factor Methodology'!$B$6:$I$7,2,0)</f>
        <v>1</v>
      </c>
      <c r="G9" s="43">
        <f>IFERROR(VLOOKUP(C9,'Emission Factor Methodology'!$A$11:$I$21,MATCH(D9,'Emission Factor Methodology'!$A$11:$I$11,0),0),0)</f>
        <v>0.00050000000000000001</v>
      </c>
      <c r="H9" s="44">
        <f>IFERROR((1-VLOOKUP(C9,'Emission Factor Methodology'!$A$25:$I$34,MATCH(D9,'Emission Factor Methodology'!$A$25:$I$25,0),0)),0)</f>
        <v>0.030000000000000027</v>
      </c>
      <c r="I9" s="43">
        <f t="shared" si="2"/>
        <v>0.1314000000000001</v>
      </c>
    </row>
    <row r="10" spans="1:9" ht="15">
      <c r="A10" s="3">
        <f t="shared" si="0"/>
        <v>4007</v>
      </c>
      <c r="B10" s="5" t="s">
        <v>212</v>
      </c>
      <c r="C10" s="63" t="s">
        <v>12</v>
      </c>
      <c r="D10" s="63" t="s">
        <v>3</v>
      </c>
      <c r="E10" s="84">
        <f t="shared" si="1"/>
        <v>8760</v>
      </c>
      <c r="F10" s="44">
        <f>HLOOKUP(D10,'Emission Factor Methodology'!$B$6:$I$7,2,0)</f>
        <v>1</v>
      </c>
      <c r="G10" s="43">
        <f>IFERROR(VLOOKUP(C10,'Emission Factor Methodology'!$A$11:$I$21,MATCH(D10,'Emission Factor Methodology'!$A$11:$I$11,0),0),0)</f>
        <v>0.0088999999999999999</v>
      </c>
      <c r="H10" s="44">
        <f>IFERROR((1-VLOOKUP(C10,'Emission Factor Methodology'!$A$25:$I$34,MATCH(D10,'Emission Factor Methodology'!$A$25:$I$25,0),0)),0)</f>
        <v>0.030000000000000027</v>
      </c>
      <c r="I10" s="43">
        <f t="shared" si="2"/>
        <v>2.3389200000000021</v>
      </c>
    </row>
    <row r="11" spans="1:9" ht="15">
      <c r="A11" s="3">
        <f t="shared" si="0"/>
        <v>4008</v>
      </c>
      <c r="B11" s="5" t="s">
        <v>213</v>
      </c>
      <c r="C11" s="69" t="s">
        <v>15</v>
      </c>
      <c r="D11" s="63" t="s">
        <v>3</v>
      </c>
      <c r="E11" s="84">
        <f t="shared" si="1"/>
        <v>8760</v>
      </c>
      <c r="F11" s="44">
        <f>HLOOKUP(D11,'Emission Factor Methodology'!$B$6:$I$7,2,0)</f>
        <v>1</v>
      </c>
      <c r="G11" s="43">
        <f>IFERROR(VLOOKUP(C11,'Emission Factor Methodology'!$A$11:$I$21,MATCH(D11,'Emission Factor Methodology'!$A$11:$I$11,0),0),0)</f>
        <v>0.00050000000000000001</v>
      </c>
      <c r="H11" s="44">
        <f>IFERROR((1-VLOOKUP(C11,'Emission Factor Methodology'!$A$25:$I$34,MATCH(D11,'Emission Factor Methodology'!$A$25:$I$25,0),0)),0)</f>
        <v>0.030000000000000027</v>
      </c>
      <c r="I11" s="43">
        <f t="shared" si="2"/>
        <v>0.1314000000000001</v>
      </c>
    </row>
    <row r="12" spans="1:9" ht="15">
      <c r="A12" s="3">
        <f t="shared" si="0"/>
        <v>4009</v>
      </c>
      <c r="B12" s="5" t="s">
        <v>209</v>
      </c>
      <c r="C12" s="63" t="s">
        <v>15</v>
      </c>
      <c r="D12" s="63" t="s">
        <v>3</v>
      </c>
      <c r="E12" s="84">
        <f t="shared" si="1"/>
        <v>8760</v>
      </c>
      <c r="F12" s="44">
        <f>HLOOKUP(D12,'Emission Factor Methodology'!$B$6:$I$7,2,0)</f>
        <v>1</v>
      </c>
      <c r="G12" s="43">
        <f>IFERROR(VLOOKUP(C12,'Emission Factor Methodology'!$A$11:$I$21,MATCH(D12,'Emission Factor Methodology'!$A$11:$I$11,0),0),0)</f>
        <v>0.00050000000000000001</v>
      </c>
      <c r="H12" s="44">
        <f>IFERROR((1-VLOOKUP(C12,'Emission Factor Methodology'!$A$25:$I$34,MATCH(D12,'Emission Factor Methodology'!$A$25:$I$25,0),0)),0)</f>
        <v>0.030000000000000027</v>
      </c>
      <c r="I12" s="43">
        <f t="shared" si="2"/>
        <v>0.1314000000000001</v>
      </c>
    </row>
    <row r="13" spans="1:9" ht="15">
      <c r="A13" s="3">
        <f t="shared" si="0"/>
        <v>4010</v>
      </c>
      <c r="B13" s="5" t="s">
        <v>209</v>
      </c>
      <c r="C13" s="63" t="s">
        <v>15</v>
      </c>
      <c r="D13" s="63" t="s">
        <v>3</v>
      </c>
      <c r="E13" s="84">
        <f t="shared" si="1"/>
        <v>8760</v>
      </c>
      <c r="F13" s="44">
        <f>HLOOKUP(D13,'Emission Factor Methodology'!$B$6:$I$7,2,0)</f>
        <v>1</v>
      </c>
      <c r="G13" s="43">
        <f>IFERROR(VLOOKUP(C13,'Emission Factor Methodology'!$A$11:$I$21,MATCH(D13,'Emission Factor Methodology'!$A$11:$I$11,0),0),0)</f>
        <v>0.00050000000000000001</v>
      </c>
      <c r="H13" s="44">
        <f>IFERROR((1-VLOOKUP(C13,'Emission Factor Methodology'!$A$25:$I$34,MATCH(D13,'Emission Factor Methodology'!$A$25:$I$25,0),0)),0)</f>
        <v>0.030000000000000027</v>
      </c>
      <c r="I13" s="43">
        <f t="shared" si="2"/>
        <v>0.1314000000000001</v>
      </c>
    </row>
    <row r="14" spans="1:9" ht="15">
      <c r="A14" s="3">
        <f t="shared" si="0"/>
        <v>4011</v>
      </c>
      <c r="B14" s="5" t="s">
        <v>212</v>
      </c>
      <c r="C14" s="63" t="s">
        <v>12</v>
      </c>
      <c r="D14" s="63" t="s">
        <v>3</v>
      </c>
      <c r="E14" s="84">
        <f t="shared" si="1"/>
        <v>8760</v>
      </c>
      <c r="F14" s="44">
        <f>HLOOKUP(D14,'Emission Factor Methodology'!$B$6:$I$7,2,0)</f>
        <v>1</v>
      </c>
      <c r="G14" s="43">
        <f>IFERROR(VLOOKUP(C14,'Emission Factor Methodology'!$A$11:$I$21,MATCH(D14,'Emission Factor Methodology'!$A$11:$I$11,0),0),0)</f>
        <v>0.0088999999999999999</v>
      </c>
      <c r="H14" s="44">
        <f>IFERROR((1-VLOOKUP(C14,'Emission Factor Methodology'!$A$25:$I$34,MATCH(D14,'Emission Factor Methodology'!$A$25:$I$25,0),0)),0)</f>
        <v>0.030000000000000027</v>
      </c>
      <c r="I14" s="43">
        <f t="shared" si="2"/>
        <v>2.3389200000000021</v>
      </c>
    </row>
    <row r="15" spans="1:9" ht="15">
      <c r="A15" s="3">
        <f t="shared" si="0"/>
        <v>4012</v>
      </c>
      <c r="B15" s="5" t="s">
        <v>214</v>
      </c>
      <c r="C15" s="63" t="s">
        <v>12</v>
      </c>
      <c r="D15" s="63" t="s">
        <v>3</v>
      </c>
      <c r="E15" s="84">
        <f t="shared" si="1"/>
        <v>8760</v>
      </c>
      <c r="F15" s="44">
        <f>HLOOKUP(D15,'Emission Factor Methodology'!$B$6:$I$7,2,0)</f>
        <v>1</v>
      </c>
      <c r="G15" s="43">
        <f>IFERROR(VLOOKUP(C15,'Emission Factor Methodology'!$A$11:$I$21,MATCH(D15,'Emission Factor Methodology'!$A$11:$I$11,0),0),0)</f>
        <v>0.0088999999999999999</v>
      </c>
      <c r="H15" s="44">
        <f>IFERROR((1-VLOOKUP(C15,'Emission Factor Methodology'!$A$25:$I$34,MATCH(D15,'Emission Factor Methodology'!$A$25:$I$25,0),0)),0)</f>
        <v>0.030000000000000027</v>
      </c>
      <c r="I15" s="43">
        <f t="shared" si="2"/>
        <v>2.3389200000000021</v>
      </c>
    </row>
    <row r="16" spans="1:9" ht="15">
      <c r="A16" s="3">
        <f t="shared" si="0"/>
        <v>4013</v>
      </c>
      <c r="B16" s="5" t="s">
        <v>211</v>
      </c>
      <c r="C16" s="63" t="s">
        <v>15</v>
      </c>
      <c r="D16" s="63" t="s">
        <v>3</v>
      </c>
      <c r="E16" s="84">
        <f t="shared" si="1"/>
        <v>8760</v>
      </c>
      <c r="F16" s="44">
        <f>HLOOKUP(D16,'Emission Factor Methodology'!$B$6:$I$7,2,0)</f>
        <v>1</v>
      </c>
      <c r="G16" s="43">
        <f>IFERROR(VLOOKUP(C16,'Emission Factor Methodology'!$A$11:$I$21,MATCH(D16,'Emission Factor Methodology'!$A$11:$I$11,0),0),0)</f>
        <v>0.00050000000000000001</v>
      </c>
      <c r="H16" s="44">
        <f>IFERROR((1-VLOOKUP(C16,'Emission Factor Methodology'!$A$25:$I$34,MATCH(D16,'Emission Factor Methodology'!$A$25:$I$25,0),0)),0)</f>
        <v>0.030000000000000027</v>
      </c>
      <c r="I16" s="43">
        <f t="shared" si="2"/>
        <v>0.1314000000000001</v>
      </c>
    </row>
    <row r="17" spans="1:9" ht="15">
      <c r="A17" s="3">
        <f t="shared" si="0"/>
        <v>4014</v>
      </c>
      <c r="B17" s="5" t="s">
        <v>215</v>
      </c>
      <c r="C17" s="63" t="s">
        <v>15</v>
      </c>
      <c r="D17" s="63" t="s">
        <v>3</v>
      </c>
      <c r="E17" s="84">
        <f t="shared" si="1"/>
        <v>8760</v>
      </c>
      <c r="F17" s="44">
        <f>HLOOKUP(D17,'Emission Factor Methodology'!$B$6:$I$7,2,0)</f>
        <v>1</v>
      </c>
      <c r="G17" s="43">
        <f>IFERROR(VLOOKUP(C17,'Emission Factor Methodology'!$A$11:$I$21,MATCH(D17,'Emission Factor Methodology'!$A$11:$I$11,0),0),0)</f>
        <v>0.00050000000000000001</v>
      </c>
      <c r="H17" s="44">
        <f>IFERROR((1-VLOOKUP(C17,'Emission Factor Methodology'!$A$25:$I$34,MATCH(D17,'Emission Factor Methodology'!$A$25:$I$25,0),0)),0)</f>
        <v>0.030000000000000027</v>
      </c>
      <c r="I17" s="43">
        <f t="shared" si="2"/>
        <v>0.1314000000000001</v>
      </c>
    </row>
    <row r="18" spans="1:9" ht="15">
      <c r="A18" s="3">
        <f t="shared" si="0"/>
        <v>4015</v>
      </c>
      <c r="B18" s="5" t="s">
        <v>212</v>
      </c>
      <c r="C18" s="63" t="s">
        <v>12</v>
      </c>
      <c r="D18" s="63" t="s">
        <v>3</v>
      </c>
      <c r="E18" s="84">
        <f t="shared" si="1"/>
        <v>8760</v>
      </c>
      <c r="F18" s="44">
        <f>HLOOKUP(D18,'Emission Factor Methodology'!$B$6:$I$7,2,0)</f>
        <v>1</v>
      </c>
      <c r="G18" s="43">
        <f>IFERROR(VLOOKUP(C18,'Emission Factor Methodology'!$A$11:$I$21,MATCH(D18,'Emission Factor Methodology'!$A$11:$I$11,0),0),0)</f>
        <v>0.0088999999999999999</v>
      </c>
      <c r="H18" s="44">
        <f>IFERROR((1-VLOOKUP(C18,'Emission Factor Methodology'!$A$25:$I$34,MATCH(D18,'Emission Factor Methodology'!$A$25:$I$25,0),0)),0)</f>
        <v>0.030000000000000027</v>
      </c>
      <c r="I18" s="43">
        <f t="shared" si="2"/>
        <v>2.3389200000000021</v>
      </c>
    </row>
    <row r="19" spans="1:9" ht="15">
      <c r="A19" s="3">
        <f t="shared" si="0"/>
        <v>4016</v>
      </c>
      <c r="B19" s="5" t="s">
        <v>209</v>
      </c>
      <c r="C19" s="63" t="s">
        <v>15</v>
      </c>
      <c r="D19" s="63" t="s">
        <v>3</v>
      </c>
      <c r="E19" s="84">
        <f t="shared" si="1"/>
        <v>8760</v>
      </c>
      <c r="F19" s="44">
        <f>HLOOKUP(D19,'Emission Factor Methodology'!$B$6:$I$7,2,0)</f>
        <v>1</v>
      </c>
      <c r="G19" s="43">
        <f>IFERROR(VLOOKUP(C19,'Emission Factor Methodology'!$A$11:$I$21,MATCH(D19,'Emission Factor Methodology'!$A$11:$I$11,0),0),0)</f>
        <v>0.00050000000000000001</v>
      </c>
      <c r="H19" s="44">
        <f>IFERROR((1-VLOOKUP(C19,'Emission Factor Methodology'!$A$25:$I$34,MATCH(D19,'Emission Factor Methodology'!$A$25:$I$25,0),0)),0)</f>
        <v>0.030000000000000027</v>
      </c>
      <c r="I19" s="43">
        <f t="shared" si="2"/>
        <v>0.1314000000000001</v>
      </c>
    </row>
    <row r="20" spans="1:9" ht="15">
      <c r="A20" s="3">
        <f t="shared" si="0"/>
        <v>4017</v>
      </c>
      <c r="B20" s="5" t="s">
        <v>216</v>
      </c>
      <c r="C20" s="63" t="s">
        <v>12</v>
      </c>
      <c r="D20" s="63" t="s">
        <v>3</v>
      </c>
      <c r="E20" s="84">
        <f t="shared" si="1"/>
        <v>8760</v>
      </c>
      <c r="F20" s="44">
        <f>HLOOKUP(D20,'Emission Factor Methodology'!$B$6:$I$7,2,0)</f>
        <v>1</v>
      </c>
      <c r="G20" s="43">
        <f>IFERROR(VLOOKUP(C20,'Emission Factor Methodology'!$A$11:$I$21,MATCH(D20,'Emission Factor Methodology'!$A$11:$I$11,0),0),0)</f>
        <v>0.0088999999999999999</v>
      </c>
      <c r="H20" s="44">
        <f>IFERROR((1-VLOOKUP(C20,'Emission Factor Methodology'!$A$25:$I$34,MATCH(D20,'Emission Factor Methodology'!$A$25:$I$25,0),0)),0)</f>
        <v>0.030000000000000027</v>
      </c>
      <c r="I20" s="43">
        <f t="shared" si="2"/>
        <v>2.3389200000000021</v>
      </c>
    </row>
    <row r="21" spans="1:9" ht="15">
      <c r="A21" s="3">
        <f t="shared" si="0"/>
        <v>4018</v>
      </c>
      <c r="B21" s="5" t="s">
        <v>209</v>
      </c>
      <c r="C21" s="63" t="s">
        <v>15</v>
      </c>
      <c r="D21" s="63" t="s">
        <v>3</v>
      </c>
      <c r="E21" s="84">
        <f t="shared" si="1"/>
        <v>8760</v>
      </c>
      <c r="F21" s="44">
        <f>HLOOKUP(D21,'Emission Factor Methodology'!$B$6:$I$7,2,0)</f>
        <v>1</v>
      </c>
      <c r="G21" s="43">
        <f>IFERROR(VLOOKUP(C21,'Emission Factor Methodology'!$A$11:$I$21,MATCH(D21,'Emission Factor Methodology'!$A$11:$I$11,0),0),0)</f>
        <v>0.00050000000000000001</v>
      </c>
      <c r="H21" s="44">
        <f>IFERROR((1-VLOOKUP(C21,'Emission Factor Methodology'!$A$25:$I$34,MATCH(D21,'Emission Factor Methodology'!$A$25:$I$25,0),0)),0)</f>
        <v>0.030000000000000027</v>
      </c>
      <c r="I21" s="43">
        <f t="shared" si="2"/>
        <v>0.1314000000000001</v>
      </c>
    </row>
    <row r="22" spans="1:9" ht="15">
      <c r="A22" s="3">
        <f t="shared" si="0"/>
        <v>4019</v>
      </c>
      <c r="B22" s="5" t="s">
        <v>217</v>
      </c>
      <c r="C22" s="63" t="s">
        <v>15</v>
      </c>
      <c r="D22" s="63" t="s">
        <v>3</v>
      </c>
      <c r="E22" s="84">
        <f t="shared" si="1"/>
        <v>8760</v>
      </c>
      <c r="F22" s="44">
        <f>HLOOKUP(D22,'Emission Factor Methodology'!$B$6:$I$7,2,0)</f>
        <v>1</v>
      </c>
      <c r="G22" s="43">
        <f>IFERROR(VLOOKUP(C22,'Emission Factor Methodology'!$A$11:$I$21,MATCH(D22,'Emission Factor Methodology'!$A$11:$I$11,0),0),0)</f>
        <v>0.00050000000000000001</v>
      </c>
      <c r="H22" s="44">
        <f>IFERROR((1-VLOOKUP(C22,'Emission Factor Methodology'!$A$25:$I$34,MATCH(D22,'Emission Factor Methodology'!$A$25:$I$25,0),0)),0)</f>
        <v>0.030000000000000027</v>
      </c>
      <c r="I22" s="43">
        <f t="shared" si="2"/>
        <v>0.1314000000000001</v>
      </c>
    </row>
    <row r="23" spans="1:9" ht="15">
      <c r="A23" s="3">
        <f t="shared" si="0"/>
        <v>4020</v>
      </c>
      <c r="B23" s="5" t="s">
        <v>211</v>
      </c>
      <c r="C23" s="63" t="s">
        <v>15</v>
      </c>
      <c r="D23" s="63" t="s">
        <v>3</v>
      </c>
      <c r="E23" s="84">
        <f t="shared" si="1"/>
        <v>8760</v>
      </c>
      <c r="F23" s="44">
        <f>HLOOKUP(D23,'Emission Factor Methodology'!$B$6:$I$7,2,0)</f>
        <v>1</v>
      </c>
      <c r="G23" s="43">
        <f>IFERROR(VLOOKUP(C23,'Emission Factor Methodology'!$A$11:$I$21,MATCH(D23,'Emission Factor Methodology'!$A$11:$I$11,0),0),0)</f>
        <v>0.00050000000000000001</v>
      </c>
      <c r="H23" s="44">
        <f>IFERROR((1-VLOOKUP(C23,'Emission Factor Methodology'!$A$25:$I$34,MATCH(D23,'Emission Factor Methodology'!$A$25:$I$25,0),0)),0)</f>
        <v>0.030000000000000027</v>
      </c>
      <c r="I23" s="43">
        <f t="shared" si="2"/>
        <v>0.1314000000000001</v>
      </c>
    </row>
    <row r="24" spans="1:9" ht="15">
      <c r="A24" s="3">
        <f t="shared" si="0"/>
        <v>4021</v>
      </c>
      <c r="B24" s="5" t="s">
        <v>218</v>
      </c>
      <c r="C24" s="63" t="s">
        <v>12</v>
      </c>
      <c r="D24" s="63" t="s">
        <v>3</v>
      </c>
      <c r="E24" s="84">
        <f t="shared" si="1"/>
        <v>8760</v>
      </c>
      <c r="F24" s="44">
        <f>HLOOKUP(D24,'Emission Factor Methodology'!$B$6:$I$7,2,0)</f>
        <v>1</v>
      </c>
      <c r="G24" s="43">
        <f>IFERROR(VLOOKUP(C24,'Emission Factor Methodology'!$A$11:$I$21,MATCH(D24,'Emission Factor Methodology'!$A$11:$I$11,0),0),0)</f>
        <v>0.0088999999999999999</v>
      </c>
      <c r="H24" s="44">
        <f>IFERROR((1-VLOOKUP(C24,'Emission Factor Methodology'!$A$25:$I$34,MATCH(D24,'Emission Factor Methodology'!$A$25:$I$25,0),0)),0)</f>
        <v>0.030000000000000027</v>
      </c>
      <c r="I24" s="43">
        <f t="shared" si="2"/>
        <v>2.3389200000000021</v>
      </c>
    </row>
    <row r="25" spans="1:9" ht="15">
      <c r="A25" s="3">
        <f t="shared" si="0"/>
        <v>4022</v>
      </c>
      <c r="B25" s="5" t="s">
        <v>217</v>
      </c>
      <c r="C25" s="63" t="s">
        <v>15</v>
      </c>
      <c r="D25" s="63" t="s">
        <v>3</v>
      </c>
      <c r="E25" s="84">
        <f t="shared" si="1"/>
        <v>8760</v>
      </c>
      <c r="F25" s="44">
        <f>HLOOKUP(D25,'Emission Factor Methodology'!$B$6:$I$7,2,0)</f>
        <v>1</v>
      </c>
      <c r="G25" s="43">
        <f>IFERROR(VLOOKUP(C25,'Emission Factor Methodology'!$A$11:$I$21,MATCH(D25,'Emission Factor Methodology'!$A$11:$I$11,0),0),0)</f>
        <v>0.00050000000000000001</v>
      </c>
      <c r="H25" s="44">
        <f>IFERROR((1-VLOOKUP(C25,'Emission Factor Methodology'!$A$25:$I$34,MATCH(D25,'Emission Factor Methodology'!$A$25:$I$25,0),0)),0)</f>
        <v>0.030000000000000027</v>
      </c>
      <c r="I25" s="43">
        <f t="shared" si="2"/>
        <v>0.1314000000000001</v>
      </c>
    </row>
    <row r="26" spans="1:9" ht="15">
      <c r="A26" s="3">
        <f t="shared" si="0"/>
        <v>4023</v>
      </c>
      <c r="B26" s="5" t="s">
        <v>211</v>
      </c>
      <c r="C26" s="63" t="s">
        <v>15</v>
      </c>
      <c r="D26" s="63" t="s">
        <v>3</v>
      </c>
      <c r="E26" s="84">
        <f t="shared" si="1"/>
        <v>8760</v>
      </c>
      <c r="F26" s="44">
        <f>HLOOKUP(D26,'Emission Factor Methodology'!$B$6:$I$7,2,0)</f>
        <v>1</v>
      </c>
      <c r="G26" s="43">
        <f>IFERROR(VLOOKUP(C26,'Emission Factor Methodology'!$A$11:$I$21,MATCH(D26,'Emission Factor Methodology'!$A$11:$I$11,0),0),0)</f>
        <v>0.00050000000000000001</v>
      </c>
      <c r="H26" s="44">
        <f>IFERROR((1-VLOOKUP(C26,'Emission Factor Methodology'!$A$25:$I$34,MATCH(D26,'Emission Factor Methodology'!$A$25:$I$25,0),0)),0)</f>
        <v>0.030000000000000027</v>
      </c>
      <c r="I26" s="43">
        <f t="shared" si="2"/>
        <v>0.1314000000000001</v>
      </c>
    </row>
    <row r="27" spans="1:9" ht="15">
      <c r="A27" s="3">
        <f t="shared" si="0"/>
        <v>4024</v>
      </c>
      <c r="B27" s="5" t="s">
        <v>219</v>
      </c>
      <c r="C27" s="69" t="s">
        <v>15</v>
      </c>
      <c r="D27" s="63" t="s">
        <v>3</v>
      </c>
      <c r="E27" s="84">
        <f t="shared" si="1"/>
        <v>8760</v>
      </c>
      <c r="F27" s="44">
        <f>HLOOKUP(D27,'Emission Factor Methodology'!$B$6:$I$7,2,0)</f>
        <v>1</v>
      </c>
      <c r="G27" s="43">
        <f>IFERROR(VLOOKUP(C27,'Emission Factor Methodology'!$A$11:$I$21,MATCH(D27,'Emission Factor Methodology'!$A$11:$I$11,0),0),0)</f>
        <v>0.00050000000000000001</v>
      </c>
      <c r="H27" s="44">
        <f>IFERROR((1-VLOOKUP(C27,'Emission Factor Methodology'!$A$25:$I$34,MATCH(D27,'Emission Factor Methodology'!$A$25:$I$25,0),0)),0)</f>
        <v>0.030000000000000027</v>
      </c>
      <c r="I27" s="43">
        <f t="shared" si="2"/>
        <v>0.1314000000000001</v>
      </c>
    </row>
    <row r="28" spans="1:9" ht="15">
      <c r="A28" s="3">
        <f t="shared" si="0"/>
        <v>4025</v>
      </c>
      <c r="B28" s="5" t="s">
        <v>212</v>
      </c>
      <c r="C28" s="63" t="s">
        <v>12</v>
      </c>
      <c r="D28" s="63" t="s">
        <v>3</v>
      </c>
      <c r="E28" s="84">
        <f t="shared" si="1"/>
        <v>8760</v>
      </c>
      <c r="F28" s="44">
        <f>HLOOKUP(D28,'Emission Factor Methodology'!$B$6:$I$7,2,0)</f>
        <v>1</v>
      </c>
      <c r="G28" s="43">
        <f>IFERROR(VLOOKUP(C28,'Emission Factor Methodology'!$A$11:$I$21,MATCH(D28,'Emission Factor Methodology'!$A$11:$I$11,0),0),0)</f>
        <v>0.0088999999999999999</v>
      </c>
      <c r="H28" s="44">
        <f>IFERROR((1-VLOOKUP(C28,'Emission Factor Methodology'!$A$25:$I$34,MATCH(D28,'Emission Factor Methodology'!$A$25:$I$25,0),0)),0)</f>
        <v>0.030000000000000027</v>
      </c>
      <c r="I28" s="43">
        <f t="shared" si="2"/>
        <v>2.3389200000000021</v>
      </c>
    </row>
    <row r="29" spans="1:9" ht="15">
      <c r="A29" s="3">
        <f t="shared" si="0"/>
        <v>4026</v>
      </c>
      <c r="B29" s="5" t="s">
        <v>211</v>
      </c>
      <c r="C29" s="63" t="s">
        <v>15</v>
      </c>
      <c r="D29" s="63" t="s">
        <v>3</v>
      </c>
      <c r="E29" s="84">
        <f t="shared" si="1"/>
        <v>8760</v>
      </c>
      <c r="F29" s="44">
        <f>HLOOKUP(D29,'Emission Factor Methodology'!$B$6:$I$7,2,0)</f>
        <v>1</v>
      </c>
      <c r="G29" s="43">
        <f>IFERROR(VLOOKUP(C29,'Emission Factor Methodology'!$A$11:$I$21,MATCH(D29,'Emission Factor Methodology'!$A$11:$I$11,0),0),0)</f>
        <v>0.00050000000000000001</v>
      </c>
      <c r="H29" s="44">
        <f>IFERROR((1-VLOOKUP(C29,'Emission Factor Methodology'!$A$25:$I$34,MATCH(D29,'Emission Factor Methodology'!$A$25:$I$25,0),0)),0)</f>
        <v>0.030000000000000027</v>
      </c>
      <c r="I29" s="43">
        <f t="shared" si="2"/>
        <v>0.1314000000000001</v>
      </c>
    </row>
    <row r="30" spans="1:9" ht="15">
      <c r="A30" s="3">
        <f t="shared" si="0"/>
        <v>4027</v>
      </c>
      <c r="B30" s="5" t="s">
        <v>212</v>
      </c>
      <c r="C30" s="63" t="s">
        <v>12</v>
      </c>
      <c r="D30" s="63" t="s">
        <v>3</v>
      </c>
      <c r="E30" s="84">
        <f t="shared" si="1"/>
        <v>8760</v>
      </c>
      <c r="F30" s="44">
        <f>HLOOKUP(D30,'Emission Factor Methodology'!$B$6:$I$7,2,0)</f>
        <v>1</v>
      </c>
      <c r="G30" s="43">
        <f>IFERROR(VLOOKUP(C30,'Emission Factor Methodology'!$A$11:$I$21,MATCH(D30,'Emission Factor Methodology'!$A$11:$I$11,0),0),0)</f>
        <v>0.0088999999999999999</v>
      </c>
      <c r="H30" s="44">
        <f>IFERROR((1-VLOOKUP(C30,'Emission Factor Methodology'!$A$25:$I$34,MATCH(D30,'Emission Factor Methodology'!$A$25:$I$25,0),0)),0)</f>
        <v>0.030000000000000027</v>
      </c>
      <c r="I30" s="43">
        <f t="shared" si="2"/>
        <v>2.3389200000000021</v>
      </c>
    </row>
    <row r="31" spans="1:9" ht="15">
      <c r="A31" s="3">
        <f t="shared" si="0"/>
        <v>4028</v>
      </c>
      <c r="B31" s="5" t="s">
        <v>212</v>
      </c>
      <c r="C31" s="63" t="s">
        <v>12</v>
      </c>
      <c r="D31" s="63" t="s">
        <v>3</v>
      </c>
      <c r="E31" s="84">
        <f t="shared" si="1"/>
        <v>8760</v>
      </c>
      <c r="F31" s="44">
        <f>HLOOKUP(D31,'Emission Factor Methodology'!$B$6:$I$7,2,0)</f>
        <v>1</v>
      </c>
      <c r="G31" s="43">
        <f>IFERROR(VLOOKUP(C31,'Emission Factor Methodology'!$A$11:$I$21,MATCH(D31,'Emission Factor Methodology'!$A$11:$I$11,0),0),0)</f>
        <v>0.0088999999999999999</v>
      </c>
      <c r="H31" s="44">
        <f>IFERROR((1-VLOOKUP(C31,'Emission Factor Methodology'!$A$25:$I$34,MATCH(D31,'Emission Factor Methodology'!$A$25:$I$25,0),0)),0)</f>
        <v>0.030000000000000027</v>
      </c>
      <c r="I31" s="43">
        <f t="shared" si="2"/>
        <v>2.3389200000000021</v>
      </c>
    </row>
    <row r="32" spans="1:9" ht="15">
      <c r="A32" s="3">
        <f t="shared" si="0"/>
        <v>4029</v>
      </c>
      <c r="B32" s="5" t="s">
        <v>212</v>
      </c>
      <c r="C32" s="63" t="s">
        <v>12</v>
      </c>
      <c r="D32" s="63" t="s">
        <v>3</v>
      </c>
      <c r="E32" s="84">
        <f t="shared" si="1"/>
        <v>8760</v>
      </c>
      <c r="F32" s="44">
        <f>HLOOKUP(D32,'Emission Factor Methodology'!$B$6:$I$7,2,0)</f>
        <v>1</v>
      </c>
      <c r="G32" s="43">
        <f>IFERROR(VLOOKUP(C32,'Emission Factor Methodology'!$A$11:$I$21,MATCH(D32,'Emission Factor Methodology'!$A$11:$I$11,0),0),0)</f>
        <v>0.0088999999999999999</v>
      </c>
      <c r="H32" s="44">
        <f>IFERROR((1-VLOOKUP(C32,'Emission Factor Methodology'!$A$25:$I$34,MATCH(D32,'Emission Factor Methodology'!$A$25:$I$25,0),0)),0)</f>
        <v>0.030000000000000027</v>
      </c>
      <c r="I32" s="43">
        <f t="shared" si="2"/>
        <v>2.3389200000000021</v>
      </c>
    </row>
    <row r="33" spans="1:9" ht="15">
      <c r="A33" s="3">
        <f t="shared" si="0"/>
        <v>4030</v>
      </c>
      <c r="B33" s="5" t="s">
        <v>211</v>
      </c>
      <c r="C33" s="63" t="s">
        <v>15</v>
      </c>
      <c r="D33" s="63" t="s">
        <v>3</v>
      </c>
      <c r="E33" s="84">
        <f t="shared" si="1"/>
        <v>8760</v>
      </c>
      <c r="F33" s="44">
        <f>HLOOKUP(D33,'Emission Factor Methodology'!$B$6:$I$7,2,0)</f>
        <v>1</v>
      </c>
      <c r="G33" s="43">
        <f>IFERROR(VLOOKUP(C33,'Emission Factor Methodology'!$A$11:$I$21,MATCH(D33,'Emission Factor Methodology'!$A$11:$I$11,0),0),0)</f>
        <v>0.00050000000000000001</v>
      </c>
      <c r="H33" s="44">
        <f>IFERROR((1-VLOOKUP(C33,'Emission Factor Methodology'!$A$25:$I$34,MATCH(D33,'Emission Factor Methodology'!$A$25:$I$25,0),0)),0)</f>
        <v>0.030000000000000027</v>
      </c>
      <c r="I33" s="43">
        <f t="shared" si="2"/>
        <v>0.1314000000000001</v>
      </c>
    </row>
    <row r="34" spans="1:9" ht="15">
      <c r="A34" s="3">
        <f t="shared" si="0"/>
        <v>4031</v>
      </c>
      <c r="B34" s="5" t="s">
        <v>213</v>
      </c>
      <c r="C34" s="69" t="s">
        <v>15</v>
      </c>
      <c r="D34" s="63" t="s">
        <v>3</v>
      </c>
      <c r="E34" s="84">
        <f t="shared" si="1"/>
        <v>8760</v>
      </c>
      <c r="F34" s="44">
        <f>HLOOKUP(D34,'Emission Factor Methodology'!$B$6:$I$7,2,0)</f>
        <v>1</v>
      </c>
      <c r="G34" s="43">
        <f>IFERROR(VLOOKUP(C34,'Emission Factor Methodology'!$A$11:$I$21,MATCH(D34,'Emission Factor Methodology'!$A$11:$I$11,0),0),0)</f>
        <v>0.00050000000000000001</v>
      </c>
      <c r="H34" s="44">
        <f>IFERROR((1-VLOOKUP(C34,'Emission Factor Methodology'!$A$25:$I$34,MATCH(D34,'Emission Factor Methodology'!$A$25:$I$25,0),0)),0)</f>
        <v>0.030000000000000027</v>
      </c>
      <c r="I34" s="43">
        <f t="shared" si="2"/>
        <v>0.1314000000000001</v>
      </c>
    </row>
    <row r="35" spans="1:9" ht="15">
      <c r="A35" s="3">
        <f t="shared" si="0"/>
        <v>4032</v>
      </c>
      <c r="B35" s="5" t="s">
        <v>136</v>
      </c>
      <c r="C35" s="63" t="s">
        <v>15</v>
      </c>
      <c r="D35" s="63" t="s">
        <v>3</v>
      </c>
      <c r="E35" s="84">
        <f t="shared" si="1"/>
        <v>8760</v>
      </c>
      <c r="F35" s="44">
        <f>HLOOKUP(D35,'Emission Factor Methodology'!$B$6:$I$7,2,0)</f>
        <v>1</v>
      </c>
      <c r="G35" s="43">
        <f>IFERROR(VLOOKUP(C35,'Emission Factor Methodology'!$A$11:$I$21,MATCH(D35,'Emission Factor Methodology'!$A$11:$I$11,0),0),0)</f>
        <v>0.00050000000000000001</v>
      </c>
      <c r="H35" s="44">
        <f>IFERROR((1-VLOOKUP(C35,'Emission Factor Methodology'!$A$25:$I$34,MATCH(D35,'Emission Factor Methodology'!$A$25:$I$25,0),0)),0)</f>
        <v>0.030000000000000027</v>
      </c>
      <c r="I35" s="43">
        <f t="shared" si="2"/>
        <v>0.1314000000000001</v>
      </c>
    </row>
    <row r="36" spans="1:9" ht="15">
      <c r="A36" s="3">
        <f t="shared" si="0"/>
        <v>4033</v>
      </c>
      <c r="B36" s="5" t="s">
        <v>220</v>
      </c>
      <c r="C36" s="63" t="s">
        <v>12</v>
      </c>
      <c r="D36" s="63" t="s">
        <v>3</v>
      </c>
      <c r="E36" s="84">
        <f t="shared" si="1"/>
        <v>8760</v>
      </c>
      <c r="F36" s="44">
        <f>HLOOKUP(D36,'Emission Factor Methodology'!$B$6:$I$7,2,0)</f>
        <v>1</v>
      </c>
      <c r="G36" s="43">
        <f>IFERROR(VLOOKUP(C36,'Emission Factor Methodology'!$A$11:$I$21,MATCH(D36,'Emission Factor Methodology'!$A$11:$I$11,0),0),0)</f>
        <v>0.0088999999999999999</v>
      </c>
      <c r="H36" s="44">
        <f>IFERROR((1-VLOOKUP(C36,'Emission Factor Methodology'!$A$25:$I$34,MATCH(D36,'Emission Factor Methodology'!$A$25:$I$25,0),0)),0)</f>
        <v>0.030000000000000027</v>
      </c>
      <c r="I36" s="43">
        <f t="shared" si="2"/>
        <v>2.3389200000000021</v>
      </c>
    </row>
    <row r="37" spans="1:9" ht="15">
      <c r="A37" s="3">
        <f t="shared" si="0"/>
        <v>4034</v>
      </c>
      <c r="B37" s="5" t="s">
        <v>221</v>
      </c>
      <c r="C37" s="63" t="s">
        <v>12</v>
      </c>
      <c r="D37" s="63" t="s">
        <v>3</v>
      </c>
      <c r="E37" s="84">
        <f t="shared" si="1"/>
        <v>8760</v>
      </c>
      <c r="F37" s="44">
        <f>HLOOKUP(D37,'Emission Factor Methodology'!$B$6:$I$7,2,0)</f>
        <v>1</v>
      </c>
      <c r="G37" s="43">
        <f>IFERROR(VLOOKUP(C37,'Emission Factor Methodology'!$A$11:$I$21,MATCH(D37,'Emission Factor Methodology'!$A$11:$I$11,0),0),0)</f>
        <v>0.0088999999999999999</v>
      </c>
      <c r="H37" s="44">
        <f>IFERROR((1-VLOOKUP(C37,'Emission Factor Methodology'!$A$25:$I$34,MATCH(D37,'Emission Factor Methodology'!$A$25:$I$25,0),0)),0)</f>
        <v>0.030000000000000027</v>
      </c>
      <c r="I37" s="43">
        <f t="shared" si="2"/>
        <v>2.3389200000000021</v>
      </c>
    </row>
    <row r="38" spans="1:9" ht="15">
      <c r="A38" s="3">
        <f t="shared" si="0"/>
        <v>4035</v>
      </c>
      <c r="B38" s="5" t="s">
        <v>219</v>
      </c>
      <c r="C38" s="69" t="s">
        <v>15</v>
      </c>
      <c r="D38" s="63" t="s">
        <v>3</v>
      </c>
      <c r="E38" s="84">
        <f t="shared" si="1"/>
        <v>8760</v>
      </c>
      <c r="F38" s="44">
        <f>HLOOKUP(D38,'Emission Factor Methodology'!$B$6:$I$7,2,0)</f>
        <v>1</v>
      </c>
      <c r="G38" s="43">
        <f>IFERROR(VLOOKUP(C38,'Emission Factor Methodology'!$A$11:$I$21,MATCH(D38,'Emission Factor Methodology'!$A$11:$I$11,0),0),0)</f>
        <v>0.00050000000000000001</v>
      </c>
      <c r="H38" s="44">
        <f>IFERROR((1-VLOOKUP(C38,'Emission Factor Methodology'!$A$25:$I$34,MATCH(D38,'Emission Factor Methodology'!$A$25:$I$25,0),0)),0)</f>
        <v>0.030000000000000027</v>
      </c>
      <c r="I38" s="43">
        <f t="shared" si="2"/>
        <v>0.1314000000000001</v>
      </c>
    </row>
    <row r="39" spans="1:9" ht="15">
      <c r="A39" s="3">
        <f t="shared" si="0"/>
        <v>4036</v>
      </c>
      <c r="B39" s="5" t="s">
        <v>141</v>
      </c>
      <c r="C39" s="63" t="s">
        <v>15</v>
      </c>
      <c r="D39" s="63" t="s">
        <v>3</v>
      </c>
      <c r="E39" s="84">
        <f t="shared" si="1"/>
        <v>8760</v>
      </c>
      <c r="F39" s="44">
        <f>HLOOKUP(D39,'Emission Factor Methodology'!$B$6:$I$7,2,0)</f>
        <v>1</v>
      </c>
      <c r="G39" s="43">
        <f>IFERROR(VLOOKUP(C39,'Emission Factor Methodology'!$A$11:$I$21,MATCH(D39,'Emission Factor Methodology'!$A$11:$I$11,0),0),0)</f>
        <v>0.00050000000000000001</v>
      </c>
      <c r="H39" s="44">
        <f>IFERROR((1-VLOOKUP(C39,'Emission Factor Methodology'!$A$25:$I$34,MATCH(D39,'Emission Factor Methodology'!$A$25:$I$25,0),0)),0)</f>
        <v>0.030000000000000027</v>
      </c>
      <c r="I39" s="43">
        <f t="shared" si="2"/>
        <v>0.1314000000000001</v>
      </c>
    </row>
    <row r="40" spans="1:9" ht="15">
      <c r="A40" s="3">
        <f t="shared" si="0"/>
        <v>4037</v>
      </c>
      <c r="B40" s="5" t="s">
        <v>13</v>
      </c>
      <c r="C40" s="63" t="s">
        <v>13</v>
      </c>
      <c r="D40" s="63" t="s">
        <v>3</v>
      </c>
      <c r="E40" s="84">
        <f t="shared" si="1"/>
        <v>8760</v>
      </c>
      <c r="F40" s="44">
        <f>HLOOKUP(D40,'Emission Factor Methodology'!$B$6:$I$7,2,0)</f>
        <v>1</v>
      </c>
      <c r="G40" s="43">
        <f>IFERROR(VLOOKUP(C40,'Emission Factor Methodology'!$A$11:$I$21,MATCH(D40,'Emission Factor Methodology'!$A$11:$I$11,0),0),0)</f>
        <v>0.043900000000000002</v>
      </c>
      <c r="H40" s="44">
        <f>IFERROR((1-VLOOKUP(C40,'Emission Factor Methodology'!$A$25:$I$34,MATCH(D40,'Emission Factor Methodology'!$A$25:$I$25,0),0)),0)</f>
        <v>0.069999999999999951</v>
      </c>
      <c r="I40" s="43">
        <f t="shared" si="2"/>
        <v>26.919479999999982</v>
      </c>
    </row>
    <row r="41" spans="1:9" ht="15">
      <c r="A41" s="3">
        <f t="shared" si="0"/>
        <v>4038</v>
      </c>
      <c r="B41" s="5" t="s">
        <v>13</v>
      </c>
      <c r="C41" s="63" t="s">
        <v>13</v>
      </c>
      <c r="D41" s="63" t="s">
        <v>3</v>
      </c>
      <c r="E41" s="84">
        <f t="shared" si="1"/>
        <v>8760</v>
      </c>
      <c r="F41" s="44">
        <f>HLOOKUP(D41,'Emission Factor Methodology'!$B$6:$I$7,2,0)</f>
        <v>1</v>
      </c>
      <c r="G41" s="43">
        <f>IFERROR(VLOOKUP(C41,'Emission Factor Methodology'!$A$11:$I$21,MATCH(D41,'Emission Factor Methodology'!$A$11:$I$11,0),0),0)</f>
        <v>0.043900000000000002</v>
      </c>
      <c r="H41" s="44">
        <f>IFERROR((1-VLOOKUP(C41,'Emission Factor Methodology'!$A$25:$I$34,MATCH(D41,'Emission Factor Methodology'!$A$25:$I$25,0),0)),0)</f>
        <v>0.069999999999999951</v>
      </c>
      <c r="I41" s="43">
        <f t="shared" si="2"/>
        <v>26.919479999999982</v>
      </c>
    </row>
    <row r="42" spans="1:9" ht="15">
      <c r="A42" s="3">
        <f t="shared" si="0"/>
        <v>4039</v>
      </c>
      <c r="B42" s="5" t="s">
        <v>209</v>
      </c>
      <c r="C42" s="63" t="s">
        <v>15</v>
      </c>
      <c r="D42" s="63" t="s">
        <v>3</v>
      </c>
      <c r="E42" s="84">
        <f t="shared" si="1"/>
        <v>8760</v>
      </c>
      <c r="F42" s="44">
        <f>HLOOKUP(D42,'Emission Factor Methodology'!$B$6:$I$7,2,0)</f>
        <v>1</v>
      </c>
      <c r="G42" s="43">
        <f>IFERROR(VLOOKUP(C42,'Emission Factor Methodology'!$A$11:$I$21,MATCH(D42,'Emission Factor Methodology'!$A$11:$I$11,0),0),0)</f>
        <v>0.00050000000000000001</v>
      </c>
      <c r="H42" s="44">
        <f>IFERROR((1-VLOOKUP(C42,'Emission Factor Methodology'!$A$25:$I$34,MATCH(D42,'Emission Factor Methodology'!$A$25:$I$25,0),0)),0)</f>
        <v>0.030000000000000027</v>
      </c>
      <c r="I42" s="43">
        <f t="shared" si="2"/>
        <v>0.1314000000000001</v>
      </c>
    </row>
    <row r="43" spans="1:9" ht="15">
      <c r="A43" s="3">
        <f t="shared" si="0"/>
        <v>4040</v>
      </c>
      <c r="B43" s="5" t="s">
        <v>222</v>
      </c>
      <c r="C43" s="63" t="s">
        <v>12</v>
      </c>
      <c r="D43" s="63" t="s">
        <v>3</v>
      </c>
      <c r="E43" s="84">
        <f t="shared" si="1"/>
        <v>8760</v>
      </c>
      <c r="F43" s="44">
        <f>HLOOKUP(D43,'Emission Factor Methodology'!$B$6:$I$7,2,0)</f>
        <v>1</v>
      </c>
      <c r="G43" s="43">
        <f>IFERROR(VLOOKUP(C43,'Emission Factor Methodology'!$A$11:$I$21,MATCH(D43,'Emission Factor Methodology'!$A$11:$I$11,0),0),0)</f>
        <v>0.0088999999999999999</v>
      </c>
      <c r="H43" s="44">
        <f>IFERROR((1-VLOOKUP(C43,'Emission Factor Methodology'!$A$25:$I$34,MATCH(D43,'Emission Factor Methodology'!$A$25:$I$25,0),0)),0)</f>
        <v>0.030000000000000027</v>
      </c>
      <c r="I43" s="43">
        <f t="shared" si="2"/>
        <v>2.3389200000000021</v>
      </c>
    </row>
    <row r="44" spans="1:9" ht="15">
      <c r="A44" s="3">
        <f t="shared" si="0"/>
        <v>4041</v>
      </c>
      <c r="B44" s="5" t="s">
        <v>209</v>
      </c>
      <c r="C44" s="63" t="s">
        <v>15</v>
      </c>
      <c r="D44" s="63" t="s">
        <v>3</v>
      </c>
      <c r="E44" s="84">
        <f t="shared" si="1"/>
        <v>8760</v>
      </c>
      <c r="F44" s="44">
        <f>HLOOKUP(D44,'Emission Factor Methodology'!$B$6:$I$7,2,0)</f>
        <v>1</v>
      </c>
      <c r="G44" s="43">
        <f>IFERROR(VLOOKUP(C44,'Emission Factor Methodology'!$A$11:$I$21,MATCH(D44,'Emission Factor Methodology'!$A$11:$I$11,0),0),0)</f>
        <v>0.00050000000000000001</v>
      </c>
      <c r="H44" s="44">
        <f>IFERROR((1-VLOOKUP(C44,'Emission Factor Methodology'!$A$25:$I$34,MATCH(D44,'Emission Factor Methodology'!$A$25:$I$25,0),0)),0)</f>
        <v>0.030000000000000027</v>
      </c>
      <c r="I44" s="43">
        <f t="shared" si="2"/>
        <v>0.1314000000000001</v>
      </c>
    </row>
    <row r="45" spans="1:9" ht="15">
      <c r="A45" s="3">
        <f t="shared" si="0"/>
        <v>4042</v>
      </c>
      <c r="B45" s="5" t="s">
        <v>220</v>
      </c>
      <c r="C45" s="63" t="s">
        <v>12</v>
      </c>
      <c r="D45" s="63" t="s">
        <v>3</v>
      </c>
      <c r="E45" s="84">
        <f t="shared" si="1"/>
        <v>8760</v>
      </c>
      <c r="F45" s="44">
        <f>HLOOKUP(D45,'Emission Factor Methodology'!$B$6:$I$7,2,0)</f>
        <v>1</v>
      </c>
      <c r="G45" s="43">
        <f>IFERROR(VLOOKUP(C45,'Emission Factor Methodology'!$A$11:$I$21,MATCH(D45,'Emission Factor Methodology'!$A$11:$I$11,0),0),0)</f>
        <v>0.0088999999999999999</v>
      </c>
      <c r="H45" s="44">
        <f>IFERROR((1-VLOOKUP(C45,'Emission Factor Methodology'!$A$25:$I$34,MATCH(D45,'Emission Factor Methodology'!$A$25:$I$25,0),0)),0)</f>
        <v>0.030000000000000027</v>
      </c>
      <c r="I45" s="43">
        <f t="shared" si="2"/>
        <v>2.3389200000000021</v>
      </c>
    </row>
    <row r="46" spans="1:9" ht="15">
      <c r="A46" s="3">
        <f t="shared" si="0"/>
        <v>4043</v>
      </c>
      <c r="B46" s="5" t="s">
        <v>209</v>
      </c>
      <c r="C46" s="63" t="s">
        <v>15</v>
      </c>
      <c r="D46" s="63" t="s">
        <v>3</v>
      </c>
      <c r="E46" s="84">
        <f t="shared" si="1"/>
        <v>8760</v>
      </c>
      <c r="F46" s="44">
        <f>HLOOKUP(D46,'Emission Factor Methodology'!$B$6:$I$7,2,0)</f>
        <v>1</v>
      </c>
      <c r="G46" s="43">
        <f>IFERROR(VLOOKUP(C46,'Emission Factor Methodology'!$A$11:$I$21,MATCH(D46,'Emission Factor Methodology'!$A$11:$I$11,0),0),0)</f>
        <v>0.00050000000000000001</v>
      </c>
      <c r="H46" s="44">
        <f>IFERROR((1-VLOOKUP(C46,'Emission Factor Methodology'!$A$25:$I$34,MATCH(D46,'Emission Factor Methodology'!$A$25:$I$25,0),0)),0)</f>
        <v>0.030000000000000027</v>
      </c>
      <c r="I46" s="43">
        <f t="shared" si="2"/>
        <v>0.1314000000000001</v>
      </c>
    </row>
    <row r="47" spans="1:9" ht="15">
      <c r="A47" s="3">
        <f t="shared" si="0"/>
        <v>4044</v>
      </c>
      <c r="B47" s="5" t="s">
        <v>212</v>
      </c>
      <c r="C47" s="63" t="s">
        <v>12</v>
      </c>
      <c r="D47" s="63" t="s">
        <v>3</v>
      </c>
      <c r="E47" s="84">
        <f t="shared" si="1"/>
        <v>8760</v>
      </c>
      <c r="F47" s="44">
        <f>HLOOKUP(D47,'Emission Factor Methodology'!$B$6:$I$7,2,0)</f>
        <v>1</v>
      </c>
      <c r="G47" s="43">
        <f>IFERROR(VLOOKUP(C47,'Emission Factor Methodology'!$A$11:$I$21,MATCH(D47,'Emission Factor Methodology'!$A$11:$I$11,0),0),0)</f>
        <v>0.0088999999999999999</v>
      </c>
      <c r="H47" s="44">
        <f>IFERROR((1-VLOOKUP(C47,'Emission Factor Methodology'!$A$25:$I$34,MATCH(D47,'Emission Factor Methodology'!$A$25:$I$25,0),0)),0)</f>
        <v>0.030000000000000027</v>
      </c>
      <c r="I47" s="43">
        <f t="shared" si="2"/>
        <v>2.3389200000000021</v>
      </c>
    </row>
    <row r="48" spans="1:9" ht="15">
      <c r="A48" s="3">
        <v>4045</v>
      </c>
      <c r="B48" s="5" t="s">
        <v>209</v>
      </c>
      <c r="C48" s="63" t="s">
        <v>15</v>
      </c>
      <c r="D48" s="63" t="s">
        <v>3</v>
      </c>
      <c r="E48" s="84">
        <v>8760</v>
      </c>
      <c r="F48" s="44">
        <f>HLOOKUP(D48,'Emission Factor Methodology'!$B$6:$I$7,2,0)</f>
        <v>1</v>
      </c>
      <c r="G48" s="43">
        <f>IFERROR(VLOOKUP(C48,'Emission Factor Methodology'!$A$11:$I$21,MATCH(D48,'Emission Factor Methodology'!$A$11:$I$11,0),0),0)</f>
        <v>0.00050000000000000001</v>
      </c>
      <c r="H48" s="44">
        <f>IFERROR((1-VLOOKUP(C48,'Emission Factor Methodology'!$A$25:$I$34,MATCH(D48,'Emission Factor Methodology'!$A$25:$I$25,0),0)),0)</f>
        <v>0.030000000000000027</v>
      </c>
      <c r="I48" s="43">
        <f t="shared" si="2"/>
        <v>0.1314000000000001</v>
      </c>
    </row>
    <row r="49" spans="3:3" ht="15">
      <c r="C49" s="63" t="s">
        <v>223</v>
      </c>
    </row>
    <row r="50" spans="1:9" ht="35.25" customHeight="1">
      <c r="A50" s="135" t="s">
        <v>224</v>
      </c>
      <c r="B50" s="135"/>
      <c r="C50" s="135"/>
      <c r="D50" s="135"/>
      <c r="E50" s="135"/>
      <c r="F50" s="135"/>
      <c r="G50" s="135"/>
      <c r="H50" s="135"/>
      <c r="I50" s="135"/>
    </row>
    <row r="51" spans="1:9" ht="15">
      <c r="A51" s="63"/>
      <c r="B51" s="63"/>
      <c r="E51" s="63"/>
      <c r="F51" s="86"/>
      <c r="G51" s="63"/>
      <c r="H51" s="86"/>
      <c r="I51" s="63"/>
    </row>
    <row r="52" spans="3:3" ht="15">
      <c r="C52" s="63" t="s">
        <v>223</v>
      </c>
    </row>
    <row r="53" spans="3:3" ht="15">
      <c r="C53" s="63" t="s">
        <v>223</v>
      </c>
    </row>
    <row r="54" spans="3:3" ht="15">
      <c r="C54" s="63" t="s">
        <v>223</v>
      </c>
    </row>
    <row r="55" spans="3:3" ht="15">
      <c r="C55" s="63" t="s">
        <v>223</v>
      </c>
    </row>
    <row r="56" spans="3:3" ht="15">
      <c r="C56" s="63" t="s">
        <v>223</v>
      </c>
    </row>
    <row r="57" spans="3:3" ht="15">
      <c r="C57" s="63" t="s">
        <v>223</v>
      </c>
    </row>
    <row r="58" spans="3:3" ht="15">
      <c r="C58" s="63" t="s">
        <v>223</v>
      </c>
    </row>
    <row r="59" spans="3:3" ht="15">
      <c r="C59" s="63" t="s">
        <v>223</v>
      </c>
    </row>
    <row r="60" spans="3:3" ht="15">
      <c r="C60" s="63" t="s">
        <v>223</v>
      </c>
    </row>
    <row r="61" spans="3:3" ht="15">
      <c r="C61" s="63" t="s">
        <v>223</v>
      </c>
    </row>
    <row r="62" spans="3:3" ht="15">
      <c r="C62" s="63" t="s">
        <v>223</v>
      </c>
    </row>
    <row r="63" spans="3:3" ht="15">
      <c r="C63" s="63" t="s">
        <v>223</v>
      </c>
    </row>
    <row r="64" spans="3:3" ht="15">
      <c r="C64" s="63" t="s">
        <v>223</v>
      </c>
    </row>
    <row r="65" spans="3:3" ht="15">
      <c r="C65" s="63" t="s">
        <v>223</v>
      </c>
    </row>
    <row r="66" spans="3:3" ht="15">
      <c r="C66" s="63" t="s">
        <v>223</v>
      </c>
    </row>
    <row r="67" spans="3:3" ht="15">
      <c r="C67" s="63" t="s">
        <v>223</v>
      </c>
    </row>
    <row r="68" spans="3:3" ht="15">
      <c r="C68" s="63" t="s">
        <v>223</v>
      </c>
    </row>
    <row r="69" spans="3:3" ht="15">
      <c r="C69" s="63" t="s">
        <v>223</v>
      </c>
    </row>
    <row r="70" spans="3:3" ht="15">
      <c r="C70" s="63" t="s">
        <v>223</v>
      </c>
    </row>
    <row r="71" spans="3:3" ht="15">
      <c r="C71" s="63" t="s">
        <v>223</v>
      </c>
    </row>
    <row r="72" spans="3:3" ht="15">
      <c r="C72" s="63" t="s">
        <v>223</v>
      </c>
    </row>
    <row r="73" spans="3:3" ht="15">
      <c r="C73" s="63" t="s">
        <v>223</v>
      </c>
    </row>
    <row r="74" spans="3:3" ht="15">
      <c r="C74" s="63" t="s">
        <v>223</v>
      </c>
    </row>
    <row r="75" spans="3:3" ht="15">
      <c r="C75" s="63" t="s">
        <v>223</v>
      </c>
    </row>
    <row r="76" spans="3:3" ht="15">
      <c r="C76" s="63" t="s">
        <v>223</v>
      </c>
    </row>
    <row r="77" spans="3:3" ht="15">
      <c r="C77" s="63" t="s">
        <v>223</v>
      </c>
    </row>
    <row r="78" spans="3:3" ht="15">
      <c r="C78" s="63" t="s">
        <v>223</v>
      </c>
    </row>
    <row r="79" spans="3:3" ht="15">
      <c r="C79" s="63" t="s">
        <v>223</v>
      </c>
    </row>
    <row r="80" spans="3:3" ht="15">
      <c r="C80" s="63" t="s">
        <v>223</v>
      </c>
    </row>
    <row r="81" spans="3:3" ht="15">
      <c r="C81" s="63" t="s">
        <v>223</v>
      </c>
    </row>
    <row r="82" spans="3:3" ht="15">
      <c r="C82" s="63" t="s">
        <v>223</v>
      </c>
    </row>
    <row r="83" spans="3:3" ht="15">
      <c r="C83" s="63" t="s">
        <v>223</v>
      </c>
    </row>
    <row r="84" spans="3:3" ht="15">
      <c r="C84" s="63" t="s">
        <v>223</v>
      </c>
    </row>
    <row r="85" spans="3:3" ht="15">
      <c r="C85" s="63" t="s">
        <v>223</v>
      </c>
    </row>
    <row r="86" spans="3:3" ht="15">
      <c r="C86" s="63" t="s">
        <v>223</v>
      </c>
    </row>
    <row r="87" spans="3:3" ht="15">
      <c r="C87" s="63" t="s">
        <v>223</v>
      </c>
    </row>
    <row r="88" spans="3:3" ht="15">
      <c r="C88" s="63" t="s">
        <v>223</v>
      </c>
    </row>
    <row r="89" spans="3:3" ht="15">
      <c r="C89" s="63" t="s">
        <v>223</v>
      </c>
    </row>
    <row r="90" spans="3:3" ht="15">
      <c r="C90" s="63" t="s">
        <v>223</v>
      </c>
    </row>
    <row r="91" spans="3:3" ht="15">
      <c r="C91" s="63" t="s">
        <v>223</v>
      </c>
    </row>
    <row r="92" spans="3:3" ht="15">
      <c r="C92" s="63" t="s">
        <v>223</v>
      </c>
    </row>
    <row r="93" spans="3:3" ht="15">
      <c r="C93" s="63" t="s">
        <v>223</v>
      </c>
    </row>
    <row r="94" spans="3:3" ht="15">
      <c r="C94" s="63" t="s">
        <v>223</v>
      </c>
    </row>
    <row r="95" spans="3:3" ht="15">
      <c r="C95" s="63" t="s">
        <v>223</v>
      </c>
    </row>
    <row r="96" spans="3:3" ht="15">
      <c r="C96" s="63" t="s">
        <v>223</v>
      </c>
    </row>
    <row r="97" spans="3:3" ht="15">
      <c r="C97" s="63" t="s">
        <v>223</v>
      </c>
    </row>
    <row r="98" spans="3:3" ht="15">
      <c r="C98" s="63" t="s">
        <v>223</v>
      </c>
    </row>
    <row r="99" spans="3:3" ht="15">
      <c r="C99" s="63" t="s">
        <v>223</v>
      </c>
    </row>
    <row r="100" spans="3:3" ht="15">
      <c r="C100" s="63" t="s">
        <v>223</v>
      </c>
    </row>
    <row r="101" spans="3:3" ht="15">
      <c r="C101" s="63" t="s">
        <v>223</v>
      </c>
    </row>
    <row r="102" spans="3:3" ht="15">
      <c r="C102" s="63" t="s">
        <v>223</v>
      </c>
    </row>
    <row r="103" spans="3:3" ht="15">
      <c r="C103" s="63" t="s">
        <v>223</v>
      </c>
    </row>
    <row r="104" spans="3:3" ht="15">
      <c r="C104" s="63" t="s">
        <v>223</v>
      </c>
    </row>
    <row r="105" spans="3:3" ht="15">
      <c r="C105" s="63" t="s">
        <v>223</v>
      </c>
    </row>
    <row r="106" spans="3:3" ht="15">
      <c r="C106" s="63" t="s">
        <v>223</v>
      </c>
    </row>
    <row r="107" spans="3:3" ht="15">
      <c r="C107" s="63" t="s">
        <v>223</v>
      </c>
    </row>
    <row r="108" spans="3:3" ht="15">
      <c r="C108" s="63" t="s">
        <v>223</v>
      </c>
    </row>
    <row r="109" spans="3:3" ht="15">
      <c r="C109" s="63" t="s">
        <v>223</v>
      </c>
    </row>
    <row r="110" spans="3:3" ht="15">
      <c r="C110" s="63" t="s">
        <v>223</v>
      </c>
    </row>
    <row r="111" spans="3:3" ht="15">
      <c r="C111" s="63" t="s">
        <v>223</v>
      </c>
    </row>
    <row r="112" spans="3:3" ht="15">
      <c r="C112" s="63" t="s">
        <v>223</v>
      </c>
    </row>
    <row r="113" spans="3:3" ht="15">
      <c r="C113" s="63" t="s">
        <v>223</v>
      </c>
    </row>
    <row r="114" spans="3:3" ht="15">
      <c r="C114" s="63" t="s">
        <v>223</v>
      </c>
    </row>
    <row r="115" spans="3:3" ht="15">
      <c r="C115" s="63" t="s">
        <v>223</v>
      </c>
    </row>
    <row r="116" spans="3:3" ht="15">
      <c r="C116" s="63" t="s">
        <v>223</v>
      </c>
    </row>
    <row r="117" spans="3:3" ht="15">
      <c r="C117" s="63" t="s">
        <v>223</v>
      </c>
    </row>
  </sheetData>
  <mergeCells count="1">
    <mergeCell ref="A50:I50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9F3EC1-A2AD-402E-99DD-F969B7BAACAD}">
  <dimension ref="A1:I121"/>
  <sheetViews>
    <sheetView workbookViewId="0" topLeftCell="A1">
      <selection pane="topLeft" activeCell="B2" sqref="B2"/>
    </sheetView>
  </sheetViews>
  <sheetFormatPr defaultColWidth="10.2842857142857" defaultRowHeight="15"/>
  <cols>
    <col min="1" max="1" width="10.7142857142857" style="5" customWidth="1"/>
    <col min="2" max="2" width="55" style="5" bestFit="1" customWidth="1"/>
    <col min="3" max="4" width="23.5714285714286" style="63" customWidth="1"/>
    <col min="5" max="5" width="10.7142857142857" style="29" customWidth="1"/>
    <col min="6" max="6" width="10.7142857142857" style="81" customWidth="1"/>
    <col min="7" max="7" width="10.7142857142857" style="29" customWidth="1"/>
    <col min="8" max="8" width="10.7142857142857" style="81" customWidth="1"/>
    <col min="9" max="9" width="10.7142857142857" style="29" customWidth="1"/>
    <col min="10" max="16384" width="10.2857142857143" style="5"/>
  </cols>
  <sheetData>
    <row r="1" spans="1:4" ht="18.75">
      <c r="A1" s="59" t="str">
        <f>'List of Zones'!B10</f>
        <v>Zone 4B</v>
      </c>
      <c r="B1" s="60" t="str">
        <f>'List of Zones'!C10</f>
        <v>High Deck - Pure Solvent Transfer Tank System - ENCLOSED</v>
      </c>
      <c r="C1" s="61"/>
      <c r="D1" s="61"/>
    </row>
    <row r="2" spans="1:9" ht="15.75" customHeight="1">
      <c r="A2" s="62"/>
      <c r="G2" s="33" t="s">
        <v>38</v>
      </c>
      <c r="H2" s="76"/>
      <c r="I2" s="34">
        <f>SUM(I4:I1004)</f>
        <v>26.878054237866102</v>
      </c>
    </row>
    <row r="3" spans="1:9" ht="45">
      <c r="A3" s="66" t="s">
        <v>39</v>
      </c>
      <c r="B3" s="36" t="s">
        <v>40</v>
      </c>
      <c r="C3" s="37" t="s">
        <v>41</v>
      </c>
      <c r="D3" s="37" t="s">
        <v>405</v>
      </c>
      <c r="E3" s="38" t="s">
        <v>43</v>
      </c>
      <c r="F3" s="39" t="s">
        <v>44</v>
      </c>
      <c r="G3" s="38" t="s">
        <v>45</v>
      </c>
      <c r="H3" s="38" t="s">
        <v>46</v>
      </c>
      <c r="I3" s="87" t="s">
        <v>47</v>
      </c>
    </row>
    <row r="4" spans="1:9" ht="15">
      <c r="A4" s="3">
        <v>4101</v>
      </c>
      <c r="B4" s="46" t="s">
        <v>225</v>
      </c>
      <c r="C4" s="88" t="s">
        <v>14</v>
      </c>
      <c r="D4" s="63" t="s">
        <v>3</v>
      </c>
      <c r="E4" s="84">
        <f>24*365</f>
        <v>8760</v>
      </c>
      <c r="F4" s="44">
        <f>HLOOKUP(D4,'Emission Factor Methodology'!$B$6:$I$7,2,0)</f>
        <v>1</v>
      </c>
      <c r="G4" s="29">
        <f>IFERROR(VLOOKUP(C4,'Emission Factor Methodology'!$A$11:$I$21,MATCH(D4,'Emission Factor Methodology'!$A$11:$I$11,0),0),0)</f>
        <v>0</v>
      </c>
      <c r="H4" s="44">
        <f>IFERROR((1-VLOOKUP(C4,'Emission Factor Methodology'!$A$25:$I$34,MATCH(D4,'Emission Factor Methodology'!$A$25:$I$25,0),0)),0)</f>
        <v>0</v>
      </c>
      <c r="I4" s="43">
        <f>E4*F4*G4*H4</f>
        <v>0</v>
      </c>
    </row>
    <row r="5" spans="1:9" ht="15">
      <c r="A5" s="3">
        <f t="shared" si="0" ref="A5:A68">A4+1</f>
        <v>4102</v>
      </c>
      <c r="B5" s="5" t="s">
        <v>226</v>
      </c>
      <c r="C5" s="63" t="s">
        <v>12</v>
      </c>
      <c r="D5" s="63" t="s">
        <v>3</v>
      </c>
      <c r="E5" s="84">
        <f t="shared" si="1" ref="E5:E68">24*365</f>
        <v>8760</v>
      </c>
      <c r="F5" s="44">
        <f>HLOOKUP(D5,'Emission Factor Methodology'!$B$6:$I$7,2,0)</f>
        <v>1</v>
      </c>
      <c r="G5" s="29">
        <f>IFERROR(VLOOKUP(C5,'Emission Factor Methodology'!$A$11:$I$21,MATCH(D5,'Emission Factor Methodology'!$A$11:$I$11,0),0),0)</f>
        <v>0.0088999999999999999</v>
      </c>
      <c r="H5" s="44">
        <f>IFERROR((1-VLOOKUP(C5,'Emission Factor Methodology'!$A$25:$I$34,MATCH(D5,'Emission Factor Methodology'!$A$25:$I$25,0),0)),0)</f>
        <v>0.030000000000000027</v>
      </c>
      <c r="I5" s="43">
        <f>E5*F5*G5*H5</f>
        <v>2.3389200000000021</v>
      </c>
    </row>
    <row r="6" spans="1:9" ht="15">
      <c r="A6" s="3">
        <f t="shared" si="0"/>
        <v>4103</v>
      </c>
      <c r="B6" s="5" t="s">
        <v>227</v>
      </c>
      <c r="C6" s="63" t="s">
        <v>15</v>
      </c>
      <c r="D6" s="63" t="s">
        <v>3</v>
      </c>
      <c r="E6" s="84">
        <f t="shared" si="1"/>
        <v>8760</v>
      </c>
      <c r="F6" s="44">
        <f>HLOOKUP(D6,'Emission Factor Methodology'!$B$6:$I$7,2,0)</f>
        <v>1</v>
      </c>
      <c r="G6" s="29">
        <f>IFERROR(VLOOKUP(C6,'Emission Factor Methodology'!$A$11:$I$21,MATCH(D6,'Emission Factor Methodology'!$A$11:$I$11,0),0),0)</f>
        <v>0.00050000000000000001</v>
      </c>
      <c r="H6" s="44">
        <f>IFERROR((1-VLOOKUP(C6,'Emission Factor Methodology'!$A$25:$I$34,MATCH(D6,'Emission Factor Methodology'!$A$25:$I$25,0),0)),0)</f>
        <v>0.030000000000000027</v>
      </c>
      <c r="I6" s="43">
        <f t="shared" si="2" ref="I6:I69">E6*F6*G6*H6</f>
        <v>0.1314000000000001</v>
      </c>
    </row>
    <row r="7" spans="1:9" ht="15">
      <c r="A7" s="3">
        <f t="shared" si="0"/>
        <v>4104</v>
      </c>
      <c r="B7" s="5" t="s">
        <v>136</v>
      </c>
      <c r="C7" s="63" t="s">
        <v>15</v>
      </c>
      <c r="D7" s="63" t="s">
        <v>3</v>
      </c>
      <c r="E7" s="84">
        <f t="shared" si="1"/>
        <v>8760</v>
      </c>
      <c r="F7" s="44">
        <f>HLOOKUP(D7,'Emission Factor Methodology'!$B$6:$I$7,2,0)</f>
        <v>1</v>
      </c>
      <c r="G7" s="29">
        <f>IFERROR(VLOOKUP(C7,'Emission Factor Methodology'!$A$11:$I$21,MATCH(D7,'Emission Factor Methodology'!$A$11:$I$11,0),0),0)</f>
        <v>0.00050000000000000001</v>
      </c>
      <c r="H7" s="44">
        <f>IFERROR((1-VLOOKUP(C7,'Emission Factor Methodology'!$A$25:$I$34,MATCH(D7,'Emission Factor Methodology'!$A$25:$I$25,0),0)),0)</f>
        <v>0.030000000000000027</v>
      </c>
      <c r="I7" s="43">
        <f t="shared" si="2"/>
        <v>0.1314000000000001</v>
      </c>
    </row>
    <row r="8" spans="1:9" ht="15">
      <c r="A8" s="3">
        <f t="shared" si="0"/>
        <v>4105</v>
      </c>
      <c r="B8" s="5" t="s">
        <v>140</v>
      </c>
      <c r="C8" s="63" t="s">
        <v>15</v>
      </c>
      <c r="D8" s="63" t="s">
        <v>3</v>
      </c>
      <c r="E8" s="84">
        <f t="shared" si="1"/>
        <v>8760</v>
      </c>
      <c r="F8" s="44">
        <f>HLOOKUP(D8,'Emission Factor Methodology'!$B$6:$I$7,2,0)</f>
        <v>1</v>
      </c>
      <c r="G8" s="29">
        <f>IFERROR(VLOOKUP(C8,'Emission Factor Methodology'!$A$11:$I$21,MATCH(D8,'Emission Factor Methodology'!$A$11:$I$11,0),0),0)</f>
        <v>0.00050000000000000001</v>
      </c>
      <c r="H8" s="44">
        <f>IFERROR((1-VLOOKUP(C8,'Emission Factor Methodology'!$A$25:$I$34,MATCH(D8,'Emission Factor Methodology'!$A$25:$I$25,0),0)),0)</f>
        <v>0.030000000000000027</v>
      </c>
      <c r="I8" s="43">
        <f t="shared" si="2"/>
        <v>0.1314000000000001</v>
      </c>
    </row>
    <row r="9" spans="1:9" ht="15">
      <c r="A9" s="3">
        <f t="shared" si="0"/>
        <v>4106</v>
      </c>
      <c r="B9" s="5" t="s">
        <v>228</v>
      </c>
      <c r="C9" s="63" t="s">
        <v>15</v>
      </c>
      <c r="D9" s="63" t="s">
        <v>3</v>
      </c>
      <c r="E9" s="84">
        <f t="shared" si="1"/>
        <v>8760</v>
      </c>
      <c r="F9" s="44">
        <f>HLOOKUP(D9,'Emission Factor Methodology'!$B$6:$I$7,2,0)</f>
        <v>1</v>
      </c>
      <c r="G9" s="29">
        <f>IFERROR(VLOOKUP(C9,'Emission Factor Methodology'!$A$11:$I$21,MATCH(D9,'Emission Factor Methodology'!$A$11:$I$11,0),0),0)</f>
        <v>0.00050000000000000001</v>
      </c>
      <c r="H9" s="44">
        <f>IFERROR((1-VLOOKUP(C9,'Emission Factor Methodology'!$A$25:$I$34,MATCH(D9,'Emission Factor Methodology'!$A$25:$I$25,0),0)),0)</f>
        <v>0.030000000000000027</v>
      </c>
      <c r="I9" s="43">
        <f t="shared" si="2"/>
        <v>0.1314000000000001</v>
      </c>
    </row>
    <row r="10" spans="1:9" ht="15">
      <c r="A10" s="3">
        <f t="shared" si="0"/>
        <v>4107</v>
      </c>
      <c r="B10" s="5" t="s">
        <v>139</v>
      </c>
      <c r="C10" s="63" t="s">
        <v>12</v>
      </c>
      <c r="D10" s="63" t="s">
        <v>3</v>
      </c>
      <c r="E10" s="84">
        <f t="shared" si="1"/>
        <v>8760</v>
      </c>
      <c r="F10" s="44">
        <f>HLOOKUP(D10,'Emission Factor Methodology'!$B$6:$I$7,2,0)</f>
        <v>1</v>
      </c>
      <c r="G10" s="29">
        <f>IFERROR(VLOOKUP(C10,'Emission Factor Methodology'!$A$11:$I$21,MATCH(D10,'Emission Factor Methodology'!$A$11:$I$11,0),0),0)</f>
        <v>0.0088999999999999999</v>
      </c>
      <c r="H10" s="44">
        <f>IFERROR((1-VLOOKUP(C10,'Emission Factor Methodology'!$A$25:$I$34,MATCH(D10,'Emission Factor Methodology'!$A$25:$I$25,0),0)),0)</f>
        <v>0.030000000000000027</v>
      </c>
      <c r="I10" s="43">
        <f t="shared" si="2"/>
        <v>2.3389200000000021</v>
      </c>
    </row>
    <row r="11" spans="1:9" ht="15">
      <c r="A11" s="3">
        <f t="shared" si="0"/>
        <v>4108</v>
      </c>
      <c r="B11" s="5" t="s">
        <v>136</v>
      </c>
      <c r="C11" s="63" t="s">
        <v>15</v>
      </c>
      <c r="D11" s="63" t="s">
        <v>3</v>
      </c>
      <c r="E11" s="84">
        <f t="shared" si="1"/>
        <v>8760</v>
      </c>
      <c r="F11" s="44">
        <f>HLOOKUP(D11,'Emission Factor Methodology'!$B$6:$I$7,2,0)</f>
        <v>1</v>
      </c>
      <c r="G11" s="29">
        <f>IFERROR(VLOOKUP(C11,'Emission Factor Methodology'!$A$11:$I$21,MATCH(D11,'Emission Factor Methodology'!$A$11:$I$11,0),0),0)</f>
        <v>0.00050000000000000001</v>
      </c>
      <c r="H11" s="44">
        <f>IFERROR((1-VLOOKUP(C11,'Emission Factor Methodology'!$A$25:$I$34,MATCH(D11,'Emission Factor Methodology'!$A$25:$I$25,0),0)),0)</f>
        <v>0.030000000000000027</v>
      </c>
      <c r="I11" s="43">
        <f t="shared" si="2"/>
        <v>0.1314000000000001</v>
      </c>
    </row>
    <row r="12" spans="1:9" ht="15">
      <c r="A12" s="3">
        <f t="shared" si="0"/>
        <v>4109</v>
      </c>
      <c r="B12" s="5" t="s">
        <v>228</v>
      </c>
      <c r="C12" s="63" t="s">
        <v>15</v>
      </c>
      <c r="D12" s="63" t="s">
        <v>3</v>
      </c>
      <c r="E12" s="84">
        <f t="shared" si="1"/>
        <v>8760</v>
      </c>
      <c r="F12" s="44">
        <f>HLOOKUP(D12,'Emission Factor Methodology'!$B$6:$I$7,2,0)</f>
        <v>1</v>
      </c>
      <c r="G12" s="29">
        <f>IFERROR(VLOOKUP(C12,'Emission Factor Methodology'!$A$11:$I$21,MATCH(D12,'Emission Factor Methodology'!$A$11:$I$11,0),0),0)</f>
        <v>0.00050000000000000001</v>
      </c>
      <c r="H12" s="44">
        <f>IFERROR((1-VLOOKUP(C12,'Emission Factor Methodology'!$A$25:$I$34,MATCH(D12,'Emission Factor Methodology'!$A$25:$I$25,0),0)),0)</f>
        <v>0.030000000000000027</v>
      </c>
      <c r="I12" s="43">
        <f t="shared" si="2"/>
        <v>0.1314000000000001</v>
      </c>
    </row>
    <row r="13" spans="1:9" ht="15">
      <c r="A13" s="3">
        <f t="shared" si="0"/>
        <v>4110</v>
      </c>
      <c r="B13" s="5" t="s">
        <v>141</v>
      </c>
      <c r="C13" s="63" t="s">
        <v>15</v>
      </c>
      <c r="D13" s="63" t="s">
        <v>3</v>
      </c>
      <c r="E13" s="84">
        <f t="shared" si="1"/>
        <v>8760</v>
      </c>
      <c r="F13" s="44">
        <f>HLOOKUP(D13,'Emission Factor Methodology'!$B$6:$I$7,2,0)</f>
        <v>1</v>
      </c>
      <c r="G13" s="29">
        <f>IFERROR(VLOOKUP(C13,'Emission Factor Methodology'!$A$11:$I$21,MATCH(D13,'Emission Factor Methodology'!$A$11:$I$11,0),0),0)</f>
        <v>0.00050000000000000001</v>
      </c>
      <c r="H13" s="44">
        <f>IFERROR((1-VLOOKUP(C13,'Emission Factor Methodology'!$A$25:$I$34,MATCH(D13,'Emission Factor Methodology'!$A$25:$I$25,0),0)),0)</f>
        <v>0.030000000000000027</v>
      </c>
      <c r="I13" s="43">
        <f t="shared" si="2"/>
        <v>0.1314000000000001</v>
      </c>
    </row>
    <row r="14" spans="1:9" ht="15">
      <c r="A14" s="3">
        <f t="shared" si="0"/>
        <v>4111</v>
      </c>
      <c r="B14" s="5" t="s">
        <v>211</v>
      </c>
      <c r="C14" s="63" t="s">
        <v>15</v>
      </c>
      <c r="D14" s="63" t="s">
        <v>3</v>
      </c>
      <c r="E14" s="84">
        <f t="shared" si="1"/>
        <v>8760</v>
      </c>
      <c r="F14" s="44">
        <f>HLOOKUP(D14,'Emission Factor Methodology'!$B$6:$I$7,2,0)</f>
        <v>1</v>
      </c>
      <c r="G14" s="29">
        <f>IFERROR(VLOOKUP(C14,'Emission Factor Methodology'!$A$11:$I$21,MATCH(D14,'Emission Factor Methodology'!$A$11:$I$11,0),0),0)</f>
        <v>0.00050000000000000001</v>
      </c>
      <c r="H14" s="44">
        <f>IFERROR((1-VLOOKUP(C14,'Emission Factor Methodology'!$A$25:$I$34,MATCH(D14,'Emission Factor Methodology'!$A$25:$I$25,0),0)),0)</f>
        <v>0.030000000000000027</v>
      </c>
      <c r="I14" s="43">
        <f t="shared" si="2"/>
        <v>0.1314000000000001</v>
      </c>
    </row>
    <row r="15" spans="1:9" ht="15">
      <c r="A15" s="3">
        <f t="shared" si="0"/>
        <v>4112</v>
      </c>
      <c r="B15" s="5" t="s">
        <v>139</v>
      </c>
      <c r="C15" s="63" t="s">
        <v>12</v>
      </c>
      <c r="D15" s="63" t="s">
        <v>3</v>
      </c>
      <c r="E15" s="84">
        <f t="shared" si="1"/>
        <v>8760</v>
      </c>
      <c r="F15" s="44">
        <f>HLOOKUP(D15,'Emission Factor Methodology'!$B$6:$I$7,2,0)</f>
        <v>1</v>
      </c>
      <c r="G15" s="29">
        <f>IFERROR(VLOOKUP(C15,'Emission Factor Methodology'!$A$11:$I$21,MATCH(D15,'Emission Factor Methodology'!$A$11:$I$11,0),0),0)</f>
        <v>0.0088999999999999999</v>
      </c>
      <c r="H15" s="44">
        <f>IFERROR((1-VLOOKUP(C15,'Emission Factor Methodology'!$A$25:$I$34,MATCH(D15,'Emission Factor Methodology'!$A$25:$I$25,0),0)),0)</f>
        <v>0.030000000000000027</v>
      </c>
      <c r="I15" s="43">
        <f t="shared" si="2"/>
        <v>2.3389200000000021</v>
      </c>
    </row>
    <row r="16" spans="1:9" ht="15">
      <c r="A16" s="3">
        <f t="shared" si="0"/>
        <v>4113</v>
      </c>
      <c r="B16" s="5" t="s">
        <v>141</v>
      </c>
      <c r="C16" s="63" t="s">
        <v>15</v>
      </c>
      <c r="D16" s="63" t="s">
        <v>3</v>
      </c>
      <c r="E16" s="84">
        <f t="shared" si="1"/>
        <v>8760</v>
      </c>
      <c r="F16" s="44">
        <f>HLOOKUP(D16,'Emission Factor Methodology'!$B$6:$I$7,2,0)</f>
        <v>1</v>
      </c>
      <c r="G16" s="29">
        <f>IFERROR(VLOOKUP(C16,'Emission Factor Methodology'!$A$11:$I$21,MATCH(D16,'Emission Factor Methodology'!$A$11:$I$11,0),0),0)</f>
        <v>0.00050000000000000001</v>
      </c>
      <c r="H16" s="44">
        <f>IFERROR((1-VLOOKUP(C16,'Emission Factor Methodology'!$A$25:$I$34,MATCH(D16,'Emission Factor Methodology'!$A$25:$I$25,0),0)),0)</f>
        <v>0.030000000000000027</v>
      </c>
      <c r="I16" s="43">
        <f t="shared" si="2"/>
        <v>0.1314000000000001</v>
      </c>
    </row>
    <row r="17" spans="1:9" ht="15">
      <c r="A17" s="3">
        <f t="shared" si="0"/>
        <v>4114</v>
      </c>
      <c r="B17" s="5" t="s">
        <v>229</v>
      </c>
      <c r="C17" s="63" t="s">
        <v>15</v>
      </c>
      <c r="D17" s="63" t="s">
        <v>3</v>
      </c>
      <c r="E17" s="84">
        <f t="shared" si="1"/>
        <v>8760</v>
      </c>
      <c r="F17" s="44">
        <f>HLOOKUP(D17,'Emission Factor Methodology'!$B$6:$I$7,2,0)</f>
        <v>1</v>
      </c>
      <c r="G17" s="29">
        <f>IFERROR(VLOOKUP(C17,'Emission Factor Methodology'!$A$11:$I$21,MATCH(D17,'Emission Factor Methodology'!$A$11:$I$11,0),0),0)</f>
        <v>0.00050000000000000001</v>
      </c>
      <c r="H17" s="44">
        <f>IFERROR((1-VLOOKUP(C17,'Emission Factor Methodology'!$A$25:$I$34,MATCH(D17,'Emission Factor Methodology'!$A$25:$I$25,0),0)),0)</f>
        <v>0.030000000000000027</v>
      </c>
      <c r="I17" s="43">
        <f t="shared" si="2"/>
        <v>0.1314000000000001</v>
      </c>
    </row>
    <row r="18" spans="1:9" ht="15">
      <c r="A18" s="3">
        <f t="shared" si="0"/>
        <v>4115</v>
      </c>
      <c r="B18" s="5" t="s">
        <v>212</v>
      </c>
      <c r="C18" s="63" t="s">
        <v>15</v>
      </c>
      <c r="D18" s="63" t="s">
        <v>3</v>
      </c>
      <c r="E18" s="84">
        <f t="shared" si="1"/>
        <v>8760</v>
      </c>
      <c r="F18" s="44">
        <f>HLOOKUP(D18,'Emission Factor Methodology'!$B$6:$I$7,2,0)</f>
        <v>1</v>
      </c>
      <c r="G18" s="29">
        <f>IFERROR(VLOOKUP(C18,'Emission Factor Methodology'!$A$11:$I$21,MATCH(D18,'Emission Factor Methodology'!$A$11:$I$11,0),0),0)</f>
        <v>0.00050000000000000001</v>
      </c>
      <c r="H18" s="44">
        <f>IFERROR((1-VLOOKUP(C18,'Emission Factor Methodology'!$A$25:$I$34,MATCH(D18,'Emission Factor Methodology'!$A$25:$I$25,0),0)),0)</f>
        <v>0.030000000000000027</v>
      </c>
      <c r="I18" s="43">
        <f t="shared" si="2"/>
        <v>0.1314000000000001</v>
      </c>
    </row>
    <row r="19" spans="1:9" ht="15">
      <c r="A19" s="3">
        <f t="shared" si="0"/>
        <v>4116</v>
      </c>
      <c r="B19" s="5" t="s">
        <v>140</v>
      </c>
      <c r="C19" s="63" t="s">
        <v>15</v>
      </c>
      <c r="D19" s="63" t="s">
        <v>3</v>
      </c>
      <c r="E19" s="84">
        <f t="shared" si="1"/>
        <v>8760</v>
      </c>
      <c r="F19" s="44">
        <f>HLOOKUP(D19,'Emission Factor Methodology'!$B$6:$I$7,2,0)</f>
        <v>1</v>
      </c>
      <c r="G19" s="29">
        <f>IFERROR(VLOOKUP(C19,'Emission Factor Methodology'!$A$11:$I$21,MATCH(D19,'Emission Factor Methodology'!$A$11:$I$11,0),0),0)</f>
        <v>0.00050000000000000001</v>
      </c>
      <c r="H19" s="44">
        <f>IFERROR((1-VLOOKUP(C19,'Emission Factor Methodology'!$A$25:$I$34,MATCH(D19,'Emission Factor Methodology'!$A$25:$I$25,0),0)),0)</f>
        <v>0.030000000000000027</v>
      </c>
      <c r="I19" s="43">
        <f t="shared" si="2"/>
        <v>0.1314000000000001</v>
      </c>
    </row>
    <row r="20" spans="1:9" ht="15">
      <c r="A20" s="3">
        <f t="shared" si="0"/>
        <v>4117</v>
      </c>
      <c r="B20" s="5" t="s">
        <v>211</v>
      </c>
      <c r="C20" s="63" t="s">
        <v>15</v>
      </c>
      <c r="D20" s="63" t="s">
        <v>3</v>
      </c>
      <c r="E20" s="84">
        <f t="shared" si="1"/>
        <v>8760</v>
      </c>
      <c r="F20" s="44">
        <f>HLOOKUP(D20,'Emission Factor Methodology'!$B$6:$I$7,2,0)</f>
        <v>1</v>
      </c>
      <c r="G20" s="29">
        <f>IFERROR(VLOOKUP(C20,'Emission Factor Methodology'!$A$11:$I$21,MATCH(D20,'Emission Factor Methodology'!$A$11:$I$11,0),0),0)</f>
        <v>0.00050000000000000001</v>
      </c>
      <c r="H20" s="44">
        <f>IFERROR((1-VLOOKUP(C20,'Emission Factor Methodology'!$A$25:$I$34,MATCH(D20,'Emission Factor Methodology'!$A$25:$I$25,0),0)),0)</f>
        <v>0.030000000000000027</v>
      </c>
      <c r="I20" s="43">
        <f t="shared" si="2"/>
        <v>0.1314000000000001</v>
      </c>
    </row>
    <row r="21" spans="1:9" ht="15">
      <c r="A21" s="3">
        <f t="shared" si="0"/>
        <v>4118</v>
      </c>
      <c r="B21" s="5" t="s">
        <v>141</v>
      </c>
      <c r="C21" s="63" t="s">
        <v>15</v>
      </c>
      <c r="D21" s="63" t="s">
        <v>3</v>
      </c>
      <c r="E21" s="84">
        <f t="shared" si="1"/>
        <v>8760</v>
      </c>
      <c r="F21" s="44">
        <f>HLOOKUP(D21,'Emission Factor Methodology'!$B$6:$I$7,2,0)</f>
        <v>1</v>
      </c>
      <c r="G21" s="29">
        <f>IFERROR(VLOOKUP(C21,'Emission Factor Methodology'!$A$11:$I$21,MATCH(D21,'Emission Factor Methodology'!$A$11:$I$11,0),0),0)</f>
        <v>0.00050000000000000001</v>
      </c>
      <c r="H21" s="44">
        <f>IFERROR((1-VLOOKUP(C21,'Emission Factor Methodology'!$A$25:$I$34,MATCH(D21,'Emission Factor Methodology'!$A$25:$I$25,0),0)),0)</f>
        <v>0.030000000000000027</v>
      </c>
      <c r="I21" s="43">
        <f t="shared" si="2"/>
        <v>0.1314000000000001</v>
      </c>
    </row>
    <row r="22" spans="1:9" ht="15">
      <c r="A22" s="3">
        <f t="shared" si="0"/>
        <v>4119</v>
      </c>
      <c r="B22" s="5" t="s">
        <v>211</v>
      </c>
      <c r="C22" s="63" t="s">
        <v>15</v>
      </c>
      <c r="D22" s="63" t="s">
        <v>3</v>
      </c>
      <c r="E22" s="84">
        <f t="shared" si="1"/>
        <v>8760</v>
      </c>
      <c r="F22" s="44">
        <f>HLOOKUP(D22,'Emission Factor Methodology'!$B$6:$I$7,2,0)</f>
        <v>1</v>
      </c>
      <c r="G22" s="29">
        <f>IFERROR(VLOOKUP(C22,'Emission Factor Methodology'!$A$11:$I$21,MATCH(D22,'Emission Factor Methodology'!$A$11:$I$11,0),0),0)</f>
        <v>0.00050000000000000001</v>
      </c>
      <c r="H22" s="44">
        <f>IFERROR((1-VLOOKUP(C22,'Emission Factor Methodology'!$A$25:$I$34,MATCH(D22,'Emission Factor Methodology'!$A$25:$I$25,0),0)),0)</f>
        <v>0.030000000000000027</v>
      </c>
      <c r="I22" s="43">
        <f t="shared" si="2"/>
        <v>0.1314000000000001</v>
      </c>
    </row>
    <row r="23" spans="1:9" ht="15">
      <c r="A23" s="3">
        <f t="shared" si="0"/>
        <v>4120</v>
      </c>
      <c r="B23" s="5" t="s">
        <v>141</v>
      </c>
      <c r="C23" s="63" t="s">
        <v>15</v>
      </c>
      <c r="D23" s="63" t="s">
        <v>3</v>
      </c>
      <c r="E23" s="84">
        <f t="shared" si="1"/>
        <v>8760</v>
      </c>
      <c r="F23" s="44">
        <f>HLOOKUP(D23,'Emission Factor Methodology'!$B$6:$I$7,2,0)</f>
        <v>1</v>
      </c>
      <c r="G23" s="29">
        <f>IFERROR(VLOOKUP(C23,'Emission Factor Methodology'!$A$11:$I$21,MATCH(D23,'Emission Factor Methodology'!$A$11:$I$11,0),0),0)</f>
        <v>0.00050000000000000001</v>
      </c>
      <c r="H23" s="44">
        <f>IFERROR((1-VLOOKUP(C23,'Emission Factor Methodology'!$A$25:$I$34,MATCH(D23,'Emission Factor Methodology'!$A$25:$I$25,0),0)),0)</f>
        <v>0.030000000000000027</v>
      </c>
      <c r="I23" s="43">
        <f t="shared" si="2"/>
        <v>0.1314000000000001</v>
      </c>
    </row>
    <row r="24" spans="1:9" ht="15">
      <c r="A24" s="3">
        <f t="shared" si="0"/>
        <v>4121</v>
      </c>
      <c r="B24" s="5" t="s">
        <v>212</v>
      </c>
      <c r="C24" s="63" t="s">
        <v>15</v>
      </c>
      <c r="D24" s="63" t="s">
        <v>3</v>
      </c>
      <c r="E24" s="84">
        <f t="shared" si="1"/>
        <v>8760</v>
      </c>
      <c r="F24" s="44">
        <f>HLOOKUP(D24,'Emission Factor Methodology'!$B$6:$I$7,2,0)</f>
        <v>1</v>
      </c>
      <c r="G24" s="29">
        <f>IFERROR(VLOOKUP(C24,'Emission Factor Methodology'!$A$11:$I$21,MATCH(D24,'Emission Factor Methodology'!$A$11:$I$11,0),0),0)</f>
        <v>0.00050000000000000001</v>
      </c>
      <c r="H24" s="44">
        <f>IFERROR((1-VLOOKUP(C24,'Emission Factor Methodology'!$A$25:$I$34,MATCH(D24,'Emission Factor Methodology'!$A$25:$I$25,0),0)),0)</f>
        <v>0.030000000000000027</v>
      </c>
      <c r="I24" s="43">
        <f t="shared" si="2"/>
        <v>0.1314000000000001</v>
      </c>
    </row>
    <row r="25" spans="1:9" ht="15">
      <c r="A25" s="3">
        <f t="shared" si="0"/>
        <v>4122</v>
      </c>
      <c r="B25" s="5" t="s">
        <v>136</v>
      </c>
      <c r="C25" s="63" t="s">
        <v>15</v>
      </c>
      <c r="D25" s="63" t="s">
        <v>3</v>
      </c>
      <c r="E25" s="84">
        <f t="shared" si="1"/>
        <v>8760</v>
      </c>
      <c r="F25" s="44">
        <f>HLOOKUP(D25,'Emission Factor Methodology'!$B$6:$I$7,2,0)</f>
        <v>1</v>
      </c>
      <c r="G25" s="29">
        <f>IFERROR(VLOOKUP(C25,'Emission Factor Methodology'!$A$11:$I$21,MATCH(D25,'Emission Factor Methodology'!$A$11:$I$11,0),0),0)</f>
        <v>0.00050000000000000001</v>
      </c>
      <c r="H25" s="44">
        <f>IFERROR((1-VLOOKUP(C25,'Emission Factor Methodology'!$A$25:$I$34,MATCH(D25,'Emission Factor Methodology'!$A$25:$I$25,0),0)),0)</f>
        <v>0.030000000000000027</v>
      </c>
      <c r="I25" s="43">
        <f t="shared" si="2"/>
        <v>0.1314000000000001</v>
      </c>
    </row>
    <row r="26" spans="1:9" ht="15">
      <c r="A26" s="3">
        <f t="shared" si="0"/>
        <v>4123</v>
      </c>
      <c r="B26" s="5" t="s">
        <v>141</v>
      </c>
      <c r="C26" s="63" t="s">
        <v>15</v>
      </c>
      <c r="D26" s="63" t="s">
        <v>3</v>
      </c>
      <c r="E26" s="84">
        <f t="shared" si="1"/>
        <v>8760</v>
      </c>
      <c r="F26" s="44">
        <f>HLOOKUP(D26,'Emission Factor Methodology'!$B$6:$I$7,2,0)</f>
        <v>1</v>
      </c>
      <c r="G26" s="29">
        <f>IFERROR(VLOOKUP(C26,'Emission Factor Methodology'!$A$11:$I$21,MATCH(D26,'Emission Factor Methodology'!$A$11:$I$11,0),0),0)</f>
        <v>0.00050000000000000001</v>
      </c>
      <c r="H26" s="44">
        <f>IFERROR((1-VLOOKUP(C26,'Emission Factor Methodology'!$A$25:$I$34,MATCH(D26,'Emission Factor Methodology'!$A$25:$I$25,0),0)),0)</f>
        <v>0.030000000000000027</v>
      </c>
      <c r="I26" s="43">
        <f t="shared" si="2"/>
        <v>0.1314000000000001</v>
      </c>
    </row>
    <row r="27" spans="1:9" ht="15">
      <c r="A27" s="3">
        <f t="shared" si="0"/>
        <v>4124</v>
      </c>
      <c r="B27" s="5" t="s">
        <v>140</v>
      </c>
      <c r="C27" s="63" t="s">
        <v>15</v>
      </c>
      <c r="D27" s="63" t="s">
        <v>3</v>
      </c>
      <c r="E27" s="84">
        <f t="shared" si="1"/>
        <v>8760</v>
      </c>
      <c r="F27" s="44">
        <f>HLOOKUP(D27,'Emission Factor Methodology'!$B$6:$I$7,2,0)</f>
        <v>1</v>
      </c>
      <c r="G27" s="29">
        <f>IFERROR(VLOOKUP(C27,'Emission Factor Methodology'!$A$11:$I$21,MATCH(D27,'Emission Factor Methodology'!$A$11:$I$11,0),0),0)</f>
        <v>0.00050000000000000001</v>
      </c>
      <c r="H27" s="44">
        <f>IFERROR((1-VLOOKUP(C27,'Emission Factor Methodology'!$A$25:$I$34,MATCH(D27,'Emission Factor Methodology'!$A$25:$I$25,0),0)),0)</f>
        <v>0.030000000000000027</v>
      </c>
      <c r="I27" s="43">
        <f t="shared" si="2"/>
        <v>0.1314000000000001</v>
      </c>
    </row>
    <row r="28" spans="1:9" ht="15">
      <c r="A28" s="3">
        <f t="shared" si="0"/>
        <v>4125</v>
      </c>
      <c r="B28" s="5" t="s">
        <v>141</v>
      </c>
      <c r="C28" s="63" t="s">
        <v>15</v>
      </c>
      <c r="D28" s="63" t="s">
        <v>3</v>
      </c>
      <c r="E28" s="84">
        <f t="shared" si="1"/>
        <v>8760</v>
      </c>
      <c r="F28" s="44">
        <f>HLOOKUP(D28,'Emission Factor Methodology'!$B$6:$I$7,2,0)</f>
        <v>1</v>
      </c>
      <c r="G28" s="29">
        <f>IFERROR(VLOOKUP(C28,'Emission Factor Methodology'!$A$11:$I$21,MATCH(D28,'Emission Factor Methodology'!$A$11:$I$11,0),0),0)</f>
        <v>0.00050000000000000001</v>
      </c>
      <c r="H28" s="44">
        <f>IFERROR((1-VLOOKUP(C28,'Emission Factor Methodology'!$A$25:$I$34,MATCH(D28,'Emission Factor Methodology'!$A$25:$I$25,0),0)),0)</f>
        <v>0.030000000000000027</v>
      </c>
      <c r="I28" s="43">
        <f t="shared" si="2"/>
        <v>0.1314000000000001</v>
      </c>
    </row>
    <row r="29" spans="1:9" ht="15">
      <c r="A29" s="3">
        <f t="shared" si="0"/>
        <v>4126</v>
      </c>
      <c r="B29" s="5" t="s">
        <v>210</v>
      </c>
      <c r="C29" s="63" t="s">
        <v>15</v>
      </c>
      <c r="D29" s="63" t="s">
        <v>3</v>
      </c>
      <c r="E29" s="84">
        <f t="shared" si="1"/>
        <v>8760</v>
      </c>
      <c r="F29" s="44">
        <f>HLOOKUP(D29,'Emission Factor Methodology'!$B$6:$I$7,2,0)</f>
        <v>1</v>
      </c>
      <c r="G29" s="29">
        <f>IFERROR(VLOOKUP(C29,'Emission Factor Methodology'!$A$11:$I$21,MATCH(D29,'Emission Factor Methodology'!$A$11:$I$11,0),0),0)</f>
        <v>0.00050000000000000001</v>
      </c>
      <c r="H29" s="44">
        <f>IFERROR((1-VLOOKUP(C29,'Emission Factor Methodology'!$A$25:$I$34,MATCH(D29,'Emission Factor Methodology'!$A$25:$I$25,0),0)),0)</f>
        <v>0.030000000000000027</v>
      </c>
      <c r="I29" s="43">
        <f t="shared" si="2"/>
        <v>0.1314000000000001</v>
      </c>
    </row>
    <row r="30" spans="1:9" ht="15">
      <c r="A30" s="3">
        <f t="shared" si="0"/>
        <v>4127</v>
      </c>
      <c r="B30" s="5" t="s">
        <v>212</v>
      </c>
      <c r="C30" s="63" t="s">
        <v>12</v>
      </c>
      <c r="D30" s="63" t="s">
        <v>3</v>
      </c>
      <c r="E30" s="84">
        <f t="shared" si="1"/>
        <v>8760</v>
      </c>
      <c r="F30" s="44">
        <f>HLOOKUP(D30,'Emission Factor Methodology'!$B$6:$I$7,2,0)</f>
        <v>1</v>
      </c>
      <c r="G30" s="29">
        <f>IFERROR(VLOOKUP(C30,'Emission Factor Methodology'!$A$11:$I$21,MATCH(D30,'Emission Factor Methodology'!$A$11:$I$11,0),0),0)</f>
        <v>0.0088999999999999999</v>
      </c>
      <c r="H30" s="44">
        <f>IFERROR((1-VLOOKUP(C30,'Emission Factor Methodology'!$A$25:$I$34,MATCH(D30,'Emission Factor Methodology'!$A$25:$I$25,0),0)),0)</f>
        <v>0.030000000000000027</v>
      </c>
      <c r="I30" s="43">
        <f t="shared" si="2"/>
        <v>2.3389200000000021</v>
      </c>
    </row>
    <row r="31" spans="1:9" ht="15">
      <c r="A31" s="3">
        <f t="shared" si="0"/>
        <v>4128</v>
      </c>
      <c r="B31" s="5" t="s">
        <v>209</v>
      </c>
      <c r="C31" s="63" t="s">
        <v>15</v>
      </c>
      <c r="D31" s="63" t="s">
        <v>3</v>
      </c>
      <c r="E31" s="84">
        <f t="shared" si="1"/>
        <v>8760</v>
      </c>
      <c r="F31" s="44">
        <f>HLOOKUP(D31,'Emission Factor Methodology'!$B$6:$I$7,2,0)</f>
        <v>1</v>
      </c>
      <c r="G31" s="29">
        <f>IFERROR(VLOOKUP(C31,'Emission Factor Methodology'!$A$11:$I$21,MATCH(D31,'Emission Factor Methodology'!$A$11:$I$11,0),0),0)</f>
        <v>0.00050000000000000001</v>
      </c>
      <c r="H31" s="44">
        <f>IFERROR((1-VLOOKUP(C31,'Emission Factor Methodology'!$A$25:$I$34,MATCH(D31,'Emission Factor Methodology'!$A$25:$I$25,0),0)),0)</f>
        <v>0.030000000000000027</v>
      </c>
      <c r="I31" s="43">
        <f t="shared" si="2"/>
        <v>0.1314000000000001</v>
      </c>
    </row>
    <row r="32" spans="1:9" ht="15">
      <c r="A32" s="3">
        <f t="shared" si="0"/>
        <v>4129</v>
      </c>
      <c r="B32" s="5" t="s">
        <v>209</v>
      </c>
      <c r="C32" s="63" t="s">
        <v>15</v>
      </c>
      <c r="D32" s="63" t="s">
        <v>3</v>
      </c>
      <c r="E32" s="84">
        <f t="shared" si="1"/>
        <v>8760</v>
      </c>
      <c r="F32" s="44">
        <f>HLOOKUP(D32,'Emission Factor Methodology'!$B$6:$I$7,2,0)</f>
        <v>1</v>
      </c>
      <c r="G32" s="29">
        <f>IFERROR(VLOOKUP(C32,'Emission Factor Methodology'!$A$11:$I$21,MATCH(D32,'Emission Factor Methodology'!$A$11:$I$11,0),0),0)</f>
        <v>0.00050000000000000001</v>
      </c>
      <c r="H32" s="44">
        <f>IFERROR((1-VLOOKUP(C32,'Emission Factor Methodology'!$A$25:$I$34,MATCH(D32,'Emission Factor Methodology'!$A$25:$I$25,0),0)),0)</f>
        <v>0.030000000000000027</v>
      </c>
      <c r="I32" s="43">
        <f t="shared" si="2"/>
        <v>0.1314000000000001</v>
      </c>
    </row>
    <row r="33" spans="1:9" ht="15">
      <c r="A33" s="3">
        <f t="shared" si="0"/>
        <v>4130</v>
      </c>
      <c r="B33" s="5" t="s">
        <v>210</v>
      </c>
      <c r="C33" s="63" t="s">
        <v>15</v>
      </c>
      <c r="D33" s="63" t="s">
        <v>3</v>
      </c>
      <c r="E33" s="84">
        <f t="shared" si="1"/>
        <v>8760</v>
      </c>
      <c r="F33" s="44">
        <f>HLOOKUP(D33,'Emission Factor Methodology'!$B$6:$I$7,2,0)</f>
        <v>1</v>
      </c>
      <c r="G33" s="29">
        <f>IFERROR(VLOOKUP(C33,'Emission Factor Methodology'!$A$11:$I$21,MATCH(D33,'Emission Factor Methodology'!$A$11:$I$11,0),0),0)</f>
        <v>0.00050000000000000001</v>
      </c>
      <c r="H33" s="44">
        <f>IFERROR((1-VLOOKUP(C33,'Emission Factor Methodology'!$A$25:$I$34,MATCH(D33,'Emission Factor Methodology'!$A$25:$I$25,0),0)),0)</f>
        <v>0.030000000000000027</v>
      </c>
      <c r="I33" s="43">
        <f t="shared" si="2"/>
        <v>0.1314000000000001</v>
      </c>
    </row>
    <row r="34" spans="1:9" ht="15">
      <c r="A34" s="3">
        <f t="shared" si="0"/>
        <v>4131</v>
      </c>
      <c r="B34" s="5" t="s">
        <v>141</v>
      </c>
      <c r="C34" s="63" t="s">
        <v>15</v>
      </c>
      <c r="D34" s="63" t="s">
        <v>3</v>
      </c>
      <c r="E34" s="84">
        <f t="shared" si="1"/>
        <v>8760</v>
      </c>
      <c r="F34" s="44">
        <f>HLOOKUP(D34,'Emission Factor Methodology'!$B$6:$I$7,2,0)</f>
        <v>1</v>
      </c>
      <c r="G34" s="29">
        <f>IFERROR(VLOOKUP(C34,'Emission Factor Methodology'!$A$11:$I$21,MATCH(D34,'Emission Factor Methodology'!$A$11:$I$11,0),0),0)</f>
        <v>0.00050000000000000001</v>
      </c>
      <c r="H34" s="44">
        <f>IFERROR((1-VLOOKUP(C34,'Emission Factor Methodology'!$A$25:$I$34,MATCH(D34,'Emission Factor Methodology'!$A$25:$I$25,0),0)),0)</f>
        <v>0.030000000000000027</v>
      </c>
      <c r="I34" s="43">
        <f t="shared" si="2"/>
        <v>0.1314000000000001</v>
      </c>
    </row>
    <row r="35" spans="1:9" ht="15">
      <c r="A35" s="3">
        <f t="shared" si="0"/>
        <v>4132</v>
      </c>
      <c r="B35" s="5" t="s">
        <v>230</v>
      </c>
      <c r="C35" s="63" t="s">
        <v>12</v>
      </c>
      <c r="D35" s="63" t="s">
        <v>3</v>
      </c>
      <c r="E35" s="84">
        <f t="shared" si="1"/>
        <v>8760</v>
      </c>
      <c r="F35" s="44">
        <f>HLOOKUP(D35,'Emission Factor Methodology'!$B$6:$I$7,2,0)</f>
        <v>1</v>
      </c>
      <c r="G35" s="29">
        <f>IFERROR(VLOOKUP(C35,'Emission Factor Methodology'!$A$11:$I$21,MATCH(D35,'Emission Factor Methodology'!$A$11:$I$11,0),0),0)</f>
        <v>0.0088999999999999999</v>
      </c>
      <c r="H35" s="44">
        <f>IFERROR((1-VLOOKUP(C35,'Emission Factor Methodology'!$A$25:$I$34,MATCH(D35,'Emission Factor Methodology'!$A$25:$I$25,0),0)),0)</f>
        <v>0.030000000000000027</v>
      </c>
      <c r="I35" s="43">
        <f t="shared" si="2"/>
        <v>2.3389200000000021</v>
      </c>
    </row>
    <row r="36" spans="1:9" ht="15">
      <c r="A36" s="3">
        <f t="shared" si="0"/>
        <v>4133</v>
      </c>
      <c r="B36" s="5" t="s">
        <v>212</v>
      </c>
      <c r="C36" s="63" t="s">
        <v>12</v>
      </c>
      <c r="D36" s="63" t="s">
        <v>3</v>
      </c>
      <c r="E36" s="84">
        <f t="shared" si="1"/>
        <v>8760</v>
      </c>
      <c r="F36" s="44">
        <f>HLOOKUP(D36,'Emission Factor Methodology'!$B$6:$I$7,2,0)</f>
        <v>1</v>
      </c>
      <c r="G36" s="29">
        <f>IFERROR(VLOOKUP(C36,'Emission Factor Methodology'!$A$11:$I$21,MATCH(D36,'Emission Factor Methodology'!$A$11:$I$11,0),0),0)</f>
        <v>0.0088999999999999999</v>
      </c>
      <c r="H36" s="44">
        <f>IFERROR((1-VLOOKUP(C36,'Emission Factor Methodology'!$A$25:$I$34,MATCH(D36,'Emission Factor Methodology'!$A$25:$I$25,0),0)),0)</f>
        <v>0.030000000000000027</v>
      </c>
      <c r="I36" s="43">
        <f t="shared" si="2"/>
        <v>2.3389200000000021</v>
      </c>
    </row>
    <row r="37" spans="1:9" ht="15">
      <c r="A37" s="3">
        <f t="shared" si="0"/>
        <v>4134</v>
      </c>
      <c r="B37" s="5" t="s">
        <v>136</v>
      </c>
      <c r="C37" s="63" t="s">
        <v>15</v>
      </c>
      <c r="D37" s="63" t="s">
        <v>3</v>
      </c>
      <c r="E37" s="84">
        <f t="shared" si="1"/>
        <v>8760</v>
      </c>
      <c r="F37" s="44">
        <f>HLOOKUP(D37,'Emission Factor Methodology'!$B$6:$I$7,2,0)</f>
        <v>1</v>
      </c>
      <c r="G37" s="29">
        <f>IFERROR(VLOOKUP(C37,'Emission Factor Methodology'!$A$11:$I$21,MATCH(D37,'Emission Factor Methodology'!$A$11:$I$11,0),0),0)</f>
        <v>0.00050000000000000001</v>
      </c>
      <c r="H37" s="44">
        <f>IFERROR((1-VLOOKUP(C37,'Emission Factor Methodology'!$A$25:$I$34,MATCH(D37,'Emission Factor Methodology'!$A$25:$I$25,0),0)),0)</f>
        <v>0.030000000000000027</v>
      </c>
      <c r="I37" s="43">
        <f t="shared" si="2"/>
        <v>0.1314000000000001</v>
      </c>
    </row>
    <row r="38" spans="1:9" ht="15">
      <c r="A38" s="3">
        <f t="shared" si="0"/>
        <v>4135</v>
      </c>
      <c r="B38" s="5" t="s">
        <v>211</v>
      </c>
      <c r="C38" s="63" t="s">
        <v>15</v>
      </c>
      <c r="D38" s="63" t="s">
        <v>3</v>
      </c>
      <c r="E38" s="84">
        <f t="shared" si="1"/>
        <v>8760</v>
      </c>
      <c r="F38" s="44">
        <f>HLOOKUP(D38,'Emission Factor Methodology'!$B$6:$I$7,2,0)</f>
        <v>1</v>
      </c>
      <c r="G38" s="29">
        <f>IFERROR(VLOOKUP(C38,'Emission Factor Methodology'!$A$11:$I$21,MATCH(D38,'Emission Factor Methodology'!$A$11:$I$11,0),0),0)</f>
        <v>0.00050000000000000001</v>
      </c>
      <c r="H38" s="44">
        <f>IFERROR((1-VLOOKUP(C38,'Emission Factor Methodology'!$A$25:$I$34,MATCH(D38,'Emission Factor Methodology'!$A$25:$I$25,0),0)),0)</f>
        <v>0.030000000000000027</v>
      </c>
      <c r="I38" s="43">
        <f t="shared" si="2"/>
        <v>0.1314000000000001</v>
      </c>
    </row>
    <row r="39" spans="1:9" ht="15">
      <c r="A39" s="3">
        <f t="shared" si="0"/>
        <v>4136</v>
      </c>
      <c r="B39" s="5" t="s">
        <v>212</v>
      </c>
      <c r="C39" s="63" t="s">
        <v>12</v>
      </c>
      <c r="D39" s="63" t="s">
        <v>3</v>
      </c>
      <c r="E39" s="84">
        <f t="shared" si="1"/>
        <v>8760</v>
      </c>
      <c r="F39" s="44">
        <f>HLOOKUP(D39,'Emission Factor Methodology'!$B$6:$I$7,2,0)</f>
        <v>1</v>
      </c>
      <c r="G39" s="29">
        <f>IFERROR(VLOOKUP(C39,'Emission Factor Methodology'!$A$11:$I$21,MATCH(D39,'Emission Factor Methodology'!$A$11:$I$11,0),0),0)</f>
        <v>0.0088999999999999999</v>
      </c>
      <c r="H39" s="44">
        <f>IFERROR((1-VLOOKUP(C39,'Emission Factor Methodology'!$A$25:$I$34,MATCH(D39,'Emission Factor Methodology'!$A$25:$I$25,0),0)),0)</f>
        <v>0.030000000000000027</v>
      </c>
      <c r="I39" s="43">
        <f t="shared" si="2"/>
        <v>2.3389200000000021</v>
      </c>
    </row>
    <row r="40" spans="1:9" ht="15">
      <c r="A40" s="3">
        <f t="shared" si="0"/>
        <v>4137</v>
      </c>
      <c r="B40" s="5" t="s">
        <v>231</v>
      </c>
      <c r="C40" s="63" t="s">
        <v>15</v>
      </c>
      <c r="D40" s="63" t="s">
        <v>3</v>
      </c>
      <c r="E40" s="84">
        <f t="shared" si="1"/>
        <v>8760</v>
      </c>
      <c r="F40" s="44">
        <f>HLOOKUP(D40,'Emission Factor Methodology'!$B$6:$I$7,2,0)</f>
        <v>1</v>
      </c>
      <c r="G40" s="29">
        <f>IFERROR(VLOOKUP(C40,'Emission Factor Methodology'!$A$11:$I$21,MATCH(D40,'Emission Factor Methodology'!$A$11:$I$11,0),0),0)</f>
        <v>0.00050000000000000001</v>
      </c>
      <c r="H40" s="44">
        <f>IFERROR((1-VLOOKUP(C40,'Emission Factor Methodology'!$A$25:$I$34,MATCH(D40,'Emission Factor Methodology'!$A$25:$I$25,0),0)),0)</f>
        <v>0.030000000000000027</v>
      </c>
      <c r="I40" s="43">
        <f t="shared" si="2"/>
        <v>0.1314000000000001</v>
      </c>
    </row>
    <row r="41" spans="1:9" ht="15">
      <c r="A41" s="3">
        <f t="shared" si="0"/>
        <v>4138</v>
      </c>
      <c r="B41" s="5" t="s">
        <v>213</v>
      </c>
      <c r="C41" s="69" t="s">
        <v>15</v>
      </c>
      <c r="D41" s="63" t="s">
        <v>3</v>
      </c>
      <c r="E41" s="84">
        <f t="shared" si="1"/>
        <v>8760</v>
      </c>
      <c r="F41" s="44">
        <f>HLOOKUP(D41,'Emission Factor Methodology'!$B$6:$I$7,2,0)</f>
        <v>1</v>
      </c>
      <c r="G41" s="29">
        <f>IFERROR(VLOOKUP(C41,'Emission Factor Methodology'!$A$11:$I$21,MATCH(D41,'Emission Factor Methodology'!$A$11:$I$11,0),0),0)</f>
        <v>0.00050000000000000001</v>
      </c>
      <c r="H41" s="44">
        <f>IFERROR((1-VLOOKUP(C41,'Emission Factor Methodology'!$A$25:$I$34,MATCH(D41,'Emission Factor Methodology'!$A$25:$I$25,0),0)),0)</f>
        <v>0.030000000000000027</v>
      </c>
      <c r="I41" s="43">
        <f t="shared" si="2"/>
        <v>0.1314000000000001</v>
      </c>
    </row>
    <row r="42" spans="1:9" ht="15">
      <c r="A42" s="3">
        <f t="shared" si="0"/>
        <v>4139</v>
      </c>
      <c r="B42" s="5" t="s">
        <v>209</v>
      </c>
      <c r="C42" s="63" t="s">
        <v>15</v>
      </c>
      <c r="D42" s="63" t="s">
        <v>3</v>
      </c>
      <c r="E42" s="84">
        <f t="shared" si="1"/>
        <v>8760</v>
      </c>
      <c r="F42" s="44">
        <f>HLOOKUP(D42,'Emission Factor Methodology'!$B$6:$I$7,2,0)</f>
        <v>1</v>
      </c>
      <c r="G42" s="29">
        <f>IFERROR(VLOOKUP(C42,'Emission Factor Methodology'!$A$11:$I$21,MATCH(D42,'Emission Factor Methodology'!$A$11:$I$11,0),0),0)</f>
        <v>0.00050000000000000001</v>
      </c>
      <c r="H42" s="44">
        <f>IFERROR((1-VLOOKUP(C42,'Emission Factor Methodology'!$A$25:$I$34,MATCH(D42,'Emission Factor Methodology'!$A$25:$I$25,0),0)),0)</f>
        <v>0.030000000000000027</v>
      </c>
      <c r="I42" s="43">
        <f t="shared" si="2"/>
        <v>0.1314000000000001</v>
      </c>
    </row>
    <row r="43" spans="1:9" ht="15">
      <c r="A43" s="3">
        <f t="shared" si="0"/>
        <v>4140</v>
      </c>
      <c r="B43" s="5" t="s">
        <v>232</v>
      </c>
      <c r="C43" s="69" t="s">
        <v>15</v>
      </c>
      <c r="D43" s="63" t="s">
        <v>3</v>
      </c>
      <c r="E43" s="84">
        <f t="shared" si="1"/>
        <v>8760</v>
      </c>
      <c r="F43" s="44">
        <f>HLOOKUP(D43,'Emission Factor Methodology'!$B$6:$I$7,2,0)</f>
        <v>1</v>
      </c>
      <c r="G43" s="29">
        <f>IFERROR(VLOOKUP(C43,'Emission Factor Methodology'!$A$11:$I$21,MATCH(D43,'Emission Factor Methodology'!$A$11:$I$11,0),0),0)</f>
        <v>0.00050000000000000001</v>
      </c>
      <c r="H43" s="44">
        <f>IFERROR((1-VLOOKUP(C43,'Emission Factor Methodology'!$A$25:$I$34,MATCH(D43,'Emission Factor Methodology'!$A$25:$I$25,0),0)),0)</f>
        <v>0.030000000000000027</v>
      </c>
      <c r="I43" s="43">
        <f t="shared" si="2"/>
        <v>0.1314000000000001</v>
      </c>
    </row>
    <row r="44" spans="1:9" ht="15">
      <c r="A44" s="3">
        <f t="shared" si="0"/>
        <v>4141</v>
      </c>
      <c r="B44" s="5" t="s">
        <v>232</v>
      </c>
      <c r="C44" s="69" t="s">
        <v>15</v>
      </c>
      <c r="D44" s="63" t="s">
        <v>3</v>
      </c>
      <c r="E44" s="84">
        <f t="shared" si="1"/>
        <v>8760</v>
      </c>
      <c r="F44" s="44">
        <f>HLOOKUP(D44,'Emission Factor Methodology'!$B$6:$I$7,2,0)</f>
        <v>1</v>
      </c>
      <c r="G44" s="29">
        <f>IFERROR(VLOOKUP(C44,'Emission Factor Methodology'!$A$11:$I$21,MATCH(D44,'Emission Factor Methodology'!$A$11:$I$11,0),0),0)</f>
        <v>0.00050000000000000001</v>
      </c>
      <c r="H44" s="44">
        <f>IFERROR((1-VLOOKUP(C44,'Emission Factor Methodology'!$A$25:$I$34,MATCH(D44,'Emission Factor Methodology'!$A$25:$I$25,0),0)),0)</f>
        <v>0.030000000000000027</v>
      </c>
      <c r="I44" s="43">
        <f t="shared" si="2"/>
        <v>0.1314000000000001</v>
      </c>
    </row>
    <row r="45" spans="1:9" ht="15">
      <c r="A45" s="3">
        <f t="shared" si="0"/>
        <v>4142</v>
      </c>
      <c r="B45" s="5" t="s">
        <v>233</v>
      </c>
      <c r="C45" s="63" t="s">
        <v>15</v>
      </c>
      <c r="D45" s="63" t="s">
        <v>3</v>
      </c>
      <c r="E45" s="84">
        <f t="shared" si="1"/>
        <v>8760</v>
      </c>
      <c r="F45" s="44">
        <f>HLOOKUP(D45,'Emission Factor Methodology'!$B$6:$I$7,2,0)</f>
        <v>1</v>
      </c>
      <c r="G45" s="29">
        <f>IFERROR(VLOOKUP(C45,'Emission Factor Methodology'!$A$11:$I$21,MATCH(D45,'Emission Factor Methodology'!$A$11:$I$11,0),0),0)</f>
        <v>0.00050000000000000001</v>
      </c>
      <c r="H45" s="44">
        <f>IFERROR((1-VLOOKUP(C45,'Emission Factor Methodology'!$A$25:$I$34,MATCH(D45,'Emission Factor Methodology'!$A$25:$I$25,0),0)),0)</f>
        <v>0.030000000000000027</v>
      </c>
      <c r="I45" s="43">
        <f t="shared" si="2"/>
        <v>0.1314000000000001</v>
      </c>
    </row>
    <row r="46" spans="1:9" ht="15">
      <c r="A46" s="3">
        <f t="shared" si="0"/>
        <v>4143</v>
      </c>
      <c r="B46" s="5" t="s">
        <v>226</v>
      </c>
      <c r="C46" s="63" t="s">
        <v>12</v>
      </c>
      <c r="D46" s="63" t="s">
        <v>6</v>
      </c>
      <c r="E46" s="84">
        <f t="shared" si="1"/>
        <v>8760</v>
      </c>
      <c r="F46" s="44">
        <f>HLOOKUP(D46,'Emission Factor Methodology'!$B$6:$I$7,2,0)</f>
        <v>0.0012794917329391911</v>
      </c>
      <c r="G46" s="29">
        <f>IFERROR(VLOOKUP(C46,'Emission Factor Methodology'!$A$11:$I$21,MATCH(D46,'Emission Factor Methodology'!$A$11:$I$11,0),0),0)</f>
        <v>0.0088999999999999999</v>
      </c>
      <c r="H46" s="44">
        <f>IFERROR((1-VLOOKUP(C46,'Emission Factor Methodology'!$A$25:$I$34,MATCH(D46,'Emission Factor Methodology'!$A$25:$I$25,0),0)),0)</f>
        <v>0.030000000000000027</v>
      </c>
      <c r="I46" s="43">
        <f t="shared" si="2"/>
        <v>0.0029926288040061358</v>
      </c>
    </row>
    <row r="47" spans="1:9" ht="15">
      <c r="A47" s="3">
        <f t="shared" si="0"/>
        <v>4144</v>
      </c>
      <c r="B47" s="5" t="s">
        <v>234</v>
      </c>
      <c r="C47" s="63" t="s">
        <v>15</v>
      </c>
      <c r="D47" s="63" t="s">
        <v>6</v>
      </c>
      <c r="E47" s="84">
        <f t="shared" si="1"/>
        <v>8760</v>
      </c>
      <c r="F47" s="44">
        <f>HLOOKUP(D47,'Emission Factor Methodology'!$B$6:$I$7,2,0)</f>
        <v>0.0012794917329391911</v>
      </c>
      <c r="G47" s="29">
        <f>IFERROR(VLOOKUP(C47,'Emission Factor Methodology'!$A$11:$I$21,MATCH(D47,'Emission Factor Methodology'!$A$11:$I$11,0),0),0)</f>
        <v>0.00050000000000000001</v>
      </c>
      <c r="H47" s="44">
        <f>IFERROR((1-VLOOKUP(C47,'Emission Factor Methodology'!$A$25:$I$34,MATCH(D47,'Emission Factor Methodology'!$A$25:$I$25,0),0)),0)</f>
        <v>0.030000000000000027</v>
      </c>
      <c r="I47" s="43">
        <f t="shared" si="2"/>
        <v>0.00016812521370820988</v>
      </c>
    </row>
    <row r="48" spans="1:9" ht="15">
      <c r="A48" s="3">
        <f t="shared" si="0"/>
        <v>4145</v>
      </c>
      <c r="B48" s="5" t="s">
        <v>226</v>
      </c>
      <c r="C48" s="63" t="s">
        <v>12</v>
      </c>
      <c r="D48" s="63" t="s">
        <v>6</v>
      </c>
      <c r="E48" s="84">
        <f t="shared" si="1"/>
        <v>8760</v>
      </c>
      <c r="F48" s="44">
        <f>HLOOKUP(D48,'Emission Factor Methodology'!$B$6:$I$7,2,0)</f>
        <v>0.0012794917329391911</v>
      </c>
      <c r="G48" s="29">
        <f>IFERROR(VLOOKUP(C48,'Emission Factor Methodology'!$A$11:$I$21,MATCH(D48,'Emission Factor Methodology'!$A$11:$I$11,0),0),0)</f>
        <v>0.0088999999999999999</v>
      </c>
      <c r="H48" s="44">
        <f>IFERROR((1-VLOOKUP(C48,'Emission Factor Methodology'!$A$25:$I$34,MATCH(D48,'Emission Factor Methodology'!$A$25:$I$25,0),0)),0)</f>
        <v>0.030000000000000027</v>
      </c>
      <c r="I48" s="43">
        <f t="shared" si="2"/>
        <v>0.0029926288040061358</v>
      </c>
    </row>
    <row r="49" spans="1:9" ht="15">
      <c r="A49" s="3">
        <f t="shared" si="0"/>
        <v>4146</v>
      </c>
      <c r="B49" s="5" t="s">
        <v>13</v>
      </c>
      <c r="C49" s="63" t="s">
        <v>13</v>
      </c>
      <c r="D49" s="63" t="s">
        <v>6</v>
      </c>
      <c r="E49" s="84">
        <f t="shared" si="1"/>
        <v>8760</v>
      </c>
      <c r="F49" s="44">
        <f>HLOOKUP(D49,'Emission Factor Methodology'!$B$6:$I$7,2,0)</f>
        <v>0.0012794917329391911</v>
      </c>
      <c r="G49" s="29">
        <f>IFERROR(VLOOKUP(C49,'Emission Factor Methodology'!$A$11:$I$21,MATCH(D49,'Emission Factor Methodology'!$A$11:$I$11,0),0),0)</f>
        <v>0.043900000000000002</v>
      </c>
      <c r="H49" s="44">
        <f>IFERROR((1-VLOOKUP(C49,'Emission Factor Methodology'!$A$25:$I$34,MATCH(D49,'Emission Factor Methodology'!$A$25:$I$25,0),0)),0)</f>
        <v>0.069999999999999951</v>
      </c>
      <c r="I49" s="43">
        <f t="shared" si="2"/>
        <v>0.034443252115021875</v>
      </c>
    </row>
    <row r="50" spans="1:9" ht="15">
      <c r="A50" s="3">
        <f t="shared" si="0"/>
        <v>4147</v>
      </c>
      <c r="B50" s="5" t="s">
        <v>235</v>
      </c>
      <c r="C50" s="69" t="s">
        <v>15</v>
      </c>
      <c r="D50" s="63" t="s">
        <v>6</v>
      </c>
      <c r="E50" s="84">
        <f t="shared" si="1"/>
        <v>8760</v>
      </c>
      <c r="F50" s="44">
        <f>HLOOKUP(D50,'Emission Factor Methodology'!$B$6:$I$7,2,0)</f>
        <v>0.0012794917329391911</v>
      </c>
      <c r="G50" s="29">
        <f>IFERROR(VLOOKUP(C50,'Emission Factor Methodology'!$A$11:$I$21,MATCH(D50,'Emission Factor Methodology'!$A$11:$I$11,0),0),0)</f>
        <v>0.00050000000000000001</v>
      </c>
      <c r="H50" s="44">
        <f>IFERROR((1-VLOOKUP(C50,'Emission Factor Methodology'!$A$25:$I$34,MATCH(D50,'Emission Factor Methodology'!$A$25:$I$25,0),0)),0)</f>
        <v>0.030000000000000027</v>
      </c>
      <c r="I50" s="43">
        <f t="shared" si="2"/>
        <v>0.00016812521370820988</v>
      </c>
    </row>
    <row r="51" spans="1:9" ht="15">
      <c r="A51" s="3">
        <f t="shared" si="0"/>
        <v>4148</v>
      </c>
      <c r="B51" s="5" t="s">
        <v>236</v>
      </c>
      <c r="C51" s="63" t="s">
        <v>15</v>
      </c>
      <c r="D51" s="63" t="s">
        <v>6</v>
      </c>
      <c r="E51" s="84">
        <f t="shared" si="1"/>
        <v>8760</v>
      </c>
      <c r="F51" s="44">
        <f>HLOOKUP(D51,'Emission Factor Methodology'!$B$6:$I$7,2,0)</f>
        <v>0.0012794917329391911</v>
      </c>
      <c r="G51" s="29">
        <f>IFERROR(VLOOKUP(C51,'Emission Factor Methodology'!$A$11:$I$21,MATCH(D51,'Emission Factor Methodology'!$A$11:$I$11,0),0),0)</f>
        <v>0.00050000000000000001</v>
      </c>
      <c r="H51" s="44">
        <f>IFERROR((1-VLOOKUP(C51,'Emission Factor Methodology'!$A$25:$I$34,MATCH(D51,'Emission Factor Methodology'!$A$25:$I$25,0),0)),0)</f>
        <v>0.030000000000000027</v>
      </c>
      <c r="I51" s="43">
        <f t="shared" si="2"/>
        <v>0.00016812521370820988</v>
      </c>
    </row>
    <row r="52" spans="1:9" ht="15">
      <c r="A52" s="3">
        <f t="shared" si="0"/>
        <v>4149</v>
      </c>
      <c r="B52" s="5" t="s">
        <v>237</v>
      </c>
      <c r="C52" s="63" t="s">
        <v>15</v>
      </c>
      <c r="D52" s="63" t="s">
        <v>6</v>
      </c>
      <c r="E52" s="84">
        <f t="shared" si="1"/>
        <v>8760</v>
      </c>
      <c r="F52" s="44">
        <f>HLOOKUP(D52,'Emission Factor Methodology'!$B$6:$I$7,2,0)</f>
        <v>0.0012794917329391911</v>
      </c>
      <c r="G52" s="29">
        <f>IFERROR(VLOOKUP(C52,'Emission Factor Methodology'!$A$11:$I$21,MATCH(D52,'Emission Factor Methodology'!$A$11:$I$11,0),0),0)</f>
        <v>0.00050000000000000001</v>
      </c>
      <c r="H52" s="44">
        <f>IFERROR((1-VLOOKUP(C52,'Emission Factor Methodology'!$A$25:$I$34,MATCH(D52,'Emission Factor Methodology'!$A$25:$I$25,0),0)),0)</f>
        <v>0.030000000000000027</v>
      </c>
      <c r="I52" s="43">
        <f t="shared" si="2"/>
        <v>0.00016812521370820988</v>
      </c>
    </row>
    <row r="53" spans="1:9" ht="15">
      <c r="A53" s="3">
        <f t="shared" si="0"/>
        <v>4150</v>
      </c>
      <c r="B53" s="5" t="s">
        <v>238</v>
      </c>
      <c r="C53" s="63" t="s">
        <v>15</v>
      </c>
      <c r="D53" s="63" t="s">
        <v>6</v>
      </c>
      <c r="E53" s="84">
        <f t="shared" si="1"/>
        <v>8760</v>
      </c>
      <c r="F53" s="44">
        <f>HLOOKUP(D53,'Emission Factor Methodology'!$B$6:$I$7,2,0)</f>
        <v>0.0012794917329391911</v>
      </c>
      <c r="G53" s="29">
        <f>IFERROR(VLOOKUP(C53,'Emission Factor Methodology'!$A$11:$I$21,MATCH(D53,'Emission Factor Methodology'!$A$11:$I$11,0),0),0)</f>
        <v>0.00050000000000000001</v>
      </c>
      <c r="H53" s="44">
        <f>IFERROR((1-VLOOKUP(C53,'Emission Factor Methodology'!$A$25:$I$34,MATCH(D53,'Emission Factor Methodology'!$A$25:$I$25,0),0)),0)</f>
        <v>0.030000000000000027</v>
      </c>
      <c r="I53" s="43">
        <f t="shared" si="2"/>
        <v>0.00016812521370820988</v>
      </c>
    </row>
    <row r="54" spans="1:9" ht="15">
      <c r="A54" s="3">
        <f t="shared" si="0"/>
        <v>4151</v>
      </c>
      <c r="B54" s="5" t="s">
        <v>239</v>
      </c>
      <c r="C54" s="63" t="s">
        <v>12</v>
      </c>
      <c r="D54" s="63" t="s">
        <v>6</v>
      </c>
      <c r="E54" s="84">
        <f t="shared" si="1"/>
        <v>8760</v>
      </c>
      <c r="F54" s="44">
        <f>HLOOKUP(D54,'Emission Factor Methodology'!$B$6:$I$7,2,0)</f>
        <v>0.0012794917329391911</v>
      </c>
      <c r="G54" s="29">
        <f>IFERROR(VLOOKUP(C54,'Emission Factor Methodology'!$A$11:$I$21,MATCH(D54,'Emission Factor Methodology'!$A$11:$I$11,0),0),0)</f>
        <v>0.0088999999999999999</v>
      </c>
      <c r="H54" s="44">
        <f>IFERROR((1-VLOOKUP(C54,'Emission Factor Methodology'!$A$25:$I$34,MATCH(D54,'Emission Factor Methodology'!$A$25:$I$25,0),0)),0)</f>
        <v>0.030000000000000027</v>
      </c>
      <c r="I54" s="43">
        <f t="shared" si="2"/>
        <v>0.0029926288040061358</v>
      </c>
    </row>
    <row r="55" spans="1:9" ht="15">
      <c r="A55" s="3">
        <f t="shared" si="0"/>
        <v>4152</v>
      </c>
      <c r="B55" s="5" t="s">
        <v>238</v>
      </c>
      <c r="C55" s="63" t="s">
        <v>15</v>
      </c>
      <c r="D55" s="63" t="s">
        <v>6</v>
      </c>
      <c r="E55" s="84">
        <f t="shared" si="1"/>
        <v>8760</v>
      </c>
      <c r="F55" s="44">
        <f>HLOOKUP(D55,'Emission Factor Methodology'!$B$6:$I$7,2,0)</f>
        <v>0.0012794917329391911</v>
      </c>
      <c r="G55" s="29">
        <f>IFERROR(VLOOKUP(C55,'Emission Factor Methodology'!$A$11:$I$21,MATCH(D55,'Emission Factor Methodology'!$A$11:$I$11,0),0),0)</f>
        <v>0.00050000000000000001</v>
      </c>
      <c r="H55" s="44">
        <f>IFERROR((1-VLOOKUP(C55,'Emission Factor Methodology'!$A$25:$I$34,MATCH(D55,'Emission Factor Methodology'!$A$25:$I$25,0),0)),0)</f>
        <v>0.030000000000000027</v>
      </c>
      <c r="I55" s="43">
        <f t="shared" si="2"/>
        <v>0.00016812521370820988</v>
      </c>
    </row>
    <row r="56" spans="1:9" ht="15">
      <c r="A56" s="3">
        <f t="shared" si="0"/>
        <v>4153</v>
      </c>
      <c r="B56" s="5" t="s">
        <v>231</v>
      </c>
      <c r="C56" s="63" t="s">
        <v>15</v>
      </c>
      <c r="D56" s="63" t="s">
        <v>6</v>
      </c>
      <c r="E56" s="84">
        <f t="shared" si="1"/>
        <v>8760</v>
      </c>
      <c r="F56" s="44">
        <f>HLOOKUP(D56,'Emission Factor Methodology'!$B$6:$I$7,2,0)</f>
        <v>0.0012794917329391911</v>
      </c>
      <c r="G56" s="29">
        <f>IFERROR(VLOOKUP(C56,'Emission Factor Methodology'!$A$11:$I$21,MATCH(D56,'Emission Factor Methodology'!$A$11:$I$11,0),0),0)</f>
        <v>0.00050000000000000001</v>
      </c>
      <c r="H56" s="44">
        <f>IFERROR((1-VLOOKUP(C56,'Emission Factor Methodology'!$A$25:$I$34,MATCH(D56,'Emission Factor Methodology'!$A$25:$I$25,0),0)),0)</f>
        <v>0.030000000000000027</v>
      </c>
      <c r="I56" s="43">
        <f t="shared" si="2"/>
        <v>0.00016812521370820988</v>
      </c>
    </row>
    <row r="57" spans="1:9" ht="15">
      <c r="A57" s="3">
        <f t="shared" si="0"/>
        <v>4154</v>
      </c>
      <c r="B57" s="5" t="s">
        <v>211</v>
      </c>
      <c r="C57" s="63" t="s">
        <v>15</v>
      </c>
      <c r="D57" s="63" t="s">
        <v>6</v>
      </c>
      <c r="E57" s="84">
        <f t="shared" si="1"/>
        <v>8760</v>
      </c>
      <c r="F57" s="44">
        <f>HLOOKUP(D57,'Emission Factor Methodology'!$B$6:$I$7,2,0)</f>
        <v>0.0012794917329391911</v>
      </c>
      <c r="G57" s="29">
        <f>IFERROR(VLOOKUP(C57,'Emission Factor Methodology'!$A$11:$I$21,MATCH(D57,'Emission Factor Methodology'!$A$11:$I$11,0),0),0)</f>
        <v>0.00050000000000000001</v>
      </c>
      <c r="H57" s="44">
        <f>IFERROR((1-VLOOKUP(C57,'Emission Factor Methodology'!$A$25:$I$34,MATCH(D57,'Emission Factor Methodology'!$A$25:$I$25,0),0)),0)</f>
        <v>0.030000000000000027</v>
      </c>
      <c r="I57" s="43">
        <f t="shared" si="2"/>
        <v>0.00016812521370820988</v>
      </c>
    </row>
    <row r="58" spans="1:9" ht="15">
      <c r="A58" s="3">
        <f t="shared" si="0"/>
        <v>4155</v>
      </c>
      <c r="B58" s="5" t="s">
        <v>211</v>
      </c>
      <c r="C58" s="63" t="s">
        <v>15</v>
      </c>
      <c r="D58" s="63" t="s">
        <v>6</v>
      </c>
      <c r="E58" s="84">
        <f t="shared" si="1"/>
        <v>8760</v>
      </c>
      <c r="F58" s="44">
        <f>HLOOKUP(D58,'Emission Factor Methodology'!$B$6:$I$7,2,0)</f>
        <v>0.0012794917329391911</v>
      </c>
      <c r="G58" s="29">
        <f>IFERROR(VLOOKUP(C58,'Emission Factor Methodology'!$A$11:$I$21,MATCH(D58,'Emission Factor Methodology'!$A$11:$I$11,0),0),0)</f>
        <v>0.00050000000000000001</v>
      </c>
      <c r="H58" s="44">
        <f>IFERROR((1-VLOOKUP(C58,'Emission Factor Methodology'!$A$25:$I$34,MATCH(D58,'Emission Factor Methodology'!$A$25:$I$25,0),0)),0)</f>
        <v>0.030000000000000027</v>
      </c>
      <c r="I58" s="43">
        <f t="shared" si="2"/>
        <v>0.00016812521370820988</v>
      </c>
    </row>
    <row r="59" spans="1:9" ht="15">
      <c r="A59" s="3">
        <f t="shared" si="0"/>
        <v>4156</v>
      </c>
      <c r="B59" s="5" t="s">
        <v>213</v>
      </c>
      <c r="C59" s="69" t="s">
        <v>15</v>
      </c>
      <c r="D59" s="63" t="s">
        <v>6</v>
      </c>
      <c r="E59" s="84">
        <f t="shared" si="1"/>
        <v>8760</v>
      </c>
      <c r="F59" s="44">
        <f>HLOOKUP(D59,'Emission Factor Methodology'!$B$6:$I$7,2,0)</f>
        <v>0.0012794917329391911</v>
      </c>
      <c r="G59" s="29">
        <f>IFERROR(VLOOKUP(C59,'Emission Factor Methodology'!$A$11:$I$21,MATCH(D59,'Emission Factor Methodology'!$A$11:$I$11,0),0),0)</f>
        <v>0.00050000000000000001</v>
      </c>
      <c r="H59" s="44">
        <f>IFERROR((1-VLOOKUP(C59,'Emission Factor Methodology'!$A$25:$I$34,MATCH(D59,'Emission Factor Methodology'!$A$25:$I$25,0),0)),0)</f>
        <v>0.030000000000000027</v>
      </c>
      <c r="I59" s="43">
        <f t="shared" si="2"/>
        <v>0.00016812521370820988</v>
      </c>
    </row>
    <row r="60" spans="1:9" ht="15">
      <c r="A60" s="3">
        <f t="shared" si="0"/>
        <v>4157</v>
      </c>
      <c r="B60" s="5" t="s">
        <v>210</v>
      </c>
      <c r="C60" s="63" t="s">
        <v>15</v>
      </c>
      <c r="D60" s="63" t="s">
        <v>6</v>
      </c>
      <c r="E60" s="84">
        <f t="shared" si="1"/>
        <v>8760</v>
      </c>
      <c r="F60" s="44">
        <f>HLOOKUP(D60,'Emission Factor Methodology'!$B$6:$I$7,2,0)</f>
        <v>0.0012794917329391911</v>
      </c>
      <c r="G60" s="29">
        <f>IFERROR(VLOOKUP(C60,'Emission Factor Methodology'!$A$11:$I$21,MATCH(D60,'Emission Factor Methodology'!$A$11:$I$11,0),0),0)</f>
        <v>0.00050000000000000001</v>
      </c>
      <c r="H60" s="44">
        <f>IFERROR((1-VLOOKUP(C60,'Emission Factor Methodology'!$A$25:$I$34,MATCH(D60,'Emission Factor Methodology'!$A$25:$I$25,0),0)),0)</f>
        <v>0.030000000000000027</v>
      </c>
      <c r="I60" s="43">
        <f t="shared" si="2"/>
        <v>0.00016812521370820988</v>
      </c>
    </row>
    <row r="61" spans="1:9" ht="15">
      <c r="A61" s="3">
        <f t="shared" si="0"/>
        <v>4158</v>
      </c>
      <c r="B61" s="5" t="s">
        <v>211</v>
      </c>
      <c r="C61" s="63" t="s">
        <v>15</v>
      </c>
      <c r="D61" s="63" t="s">
        <v>7</v>
      </c>
      <c r="E61" s="84">
        <f t="shared" si="1"/>
        <v>8760</v>
      </c>
      <c r="F61" s="44">
        <f>HLOOKUP(D61,'Emission Factor Methodology'!$B$6:$I$7,2,0)</f>
        <v>0.00022043720199692231</v>
      </c>
      <c r="G61" s="29">
        <f>IFERROR(VLOOKUP(C61,'Emission Factor Methodology'!$A$11:$I$21,MATCH(D61,'Emission Factor Methodology'!$A$11:$I$11,0),0),0)</f>
        <v>0.0038999999999999998</v>
      </c>
      <c r="H61" s="44">
        <f>IFERROR((1-VLOOKUP(C61,'Emission Factor Methodology'!$A$25:$I$34,MATCH(D61,'Emission Factor Methodology'!$A$25:$I$25,0),0)),0)</f>
        <v>0.030000000000000027</v>
      </c>
      <c r="I61" s="43">
        <f t="shared" si="2"/>
        <v>0.0002259304970706858</v>
      </c>
    </row>
    <row r="62" spans="1:9" ht="15">
      <c r="A62" s="3">
        <f t="shared" si="0"/>
        <v>4159</v>
      </c>
      <c r="B62" s="5" t="s">
        <v>136</v>
      </c>
      <c r="C62" s="63" t="s">
        <v>15</v>
      </c>
      <c r="D62" s="63" t="s">
        <v>7</v>
      </c>
      <c r="E62" s="84">
        <f t="shared" si="1"/>
        <v>8760</v>
      </c>
      <c r="F62" s="44">
        <f>HLOOKUP(D62,'Emission Factor Methodology'!$B$6:$I$7,2,0)</f>
        <v>0.00022043720199692231</v>
      </c>
      <c r="G62" s="29">
        <f>IFERROR(VLOOKUP(C62,'Emission Factor Methodology'!$A$11:$I$21,MATCH(D62,'Emission Factor Methodology'!$A$11:$I$11,0),0),0)</f>
        <v>0.0038999999999999998</v>
      </c>
      <c r="H62" s="44">
        <f>IFERROR((1-VLOOKUP(C62,'Emission Factor Methodology'!$A$25:$I$34,MATCH(D62,'Emission Factor Methodology'!$A$25:$I$25,0),0)),0)</f>
        <v>0.030000000000000027</v>
      </c>
      <c r="I62" s="43">
        <f t="shared" si="2"/>
        <v>0.0002259304970706858</v>
      </c>
    </row>
    <row r="63" spans="1:9" ht="15">
      <c r="A63" s="3">
        <f t="shared" si="0"/>
        <v>4160</v>
      </c>
      <c r="B63" s="5" t="s">
        <v>211</v>
      </c>
      <c r="C63" s="63" t="s">
        <v>15</v>
      </c>
      <c r="D63" s="63" t="s">
        <v>7</v>
      </c>
      <c r="E63" s="84">
        <f t="shared" si="1"/>
        <v>8760</v>
      </c>
      <c r="F63" s="44">
        <f>HLOOKUP(D63,'Emission Factor Methodology'!$B$6:$I$7,2,0)</f>
        <v>0.00022043720199692231</v>
      </c>
      <c r="G63" s="29">
        <f>IFERROR(VLOOKUP(C63,'Emission Factor Methodology'!$A$11:$I$21,MATCH(D63,'Emission Factor Methodology'!$A$11:$I$11,0),0),0)</f>
        <v>0.0038999999999999998</v>
      </c>
      <c r="H63" s="44">
        <f>IFERROR((1-VLOOKUP(C63,'Emission Factor Methodology'!$A$25:$I$34,MATCH(D63,'Emission Factor Methodology'!$A$25:$I$25,0),0)),0)</f>
        <v>0.030000000000000027</v>
      </c>
      <c r="I63" s="43">
        <f t="shared" si="2"/>
        <v>0.0002259304970706858</v>
      </c>
    </row>
    <row r="64" spans="1:9" ht="15">
      <c r="A64" s="3">
        <f t="shared" si="0"/>
        <v>4161</v>
      </c>
      <c r="B64" s="5" t="s">
        <v>136</v>
      </c>
      <c r="C64" s="63" t="s">
        <v>15</v>
      </c>
      <c r="D64" s="63" t="s">
        <v>7</v>
      </c>
      <c r="E64" s="84">
        <f t="shared" si="1"/>
        <v>8760</v>
      </c>
      <c r="F64" s="44">
        <f>HLOOKUP(D64,'Emission Factor Methodology'!$B$6:$I$7,2,0)</f>
        <v>0.00022043720199692231</v>
      </c>
      <c r="G64" s="29">
        <f>IFERROR(VLOOKUP(C64,'Emission Factor Methodology'!$A$11:$I$21,MATCH(D64,'Emission Factor Methodology'!$A$11:$I$11,0),0),0)</f>
        <v>0.0038999999999999998</v>
      </c>
      <c r="H64" s="44">
        <f>IFERROR((1-VLOOKUP(C64,'Emission Factor Methodology'!$A$25:$I$34,MATCH(D64,'Emission Factor Methodology'!$A$25:$I$25,0),0)),0)</f>
        <v>0.030000000000000027</v>
      </c>
      <c r="I64" s="43">
        <f t="shared" si="2"/>
        <v>0.0002259304970706858</v>
      </c>
    </row>
    <row r="65" spans="1:9" ht="15">
      <c r="A65" s="3">
        <f t="shared" si="0"/>
        <v>4162</v>
      </c>
      <c r="B65" s="5" t="s">
        <v>212</v>
      </c>
      <c r="C65" s="63" t="s">
        <v>12</v>
      </c>
      <c r="D65" s="63" t="s">
        <v>3</v>
      </c>
      <c r="E65" s="84">
        <f t="shared" si="1"/>
        <v>8760</v>
      </c>
      <c r="F65" s="44">
        <f>HLOOKUP(D65,'Emission Factor Methodology'!$B$6:$I$7,2,0)</f>
        <v>1</v>
      </c>
      <c r="G65" s="29">
        <f>IFERROR(VLOOKUP(C65,'Emission Factor Methodology'!$A$11:$I$21,MATCH(D65,'Emission Factor Methodology'!$A$11:$I$11,0),0),0)</f>
        <v>0.0088999999999999999</v>
      </c>
      <c r="H65" s="44">
        <f>IFERROR((1-VLOOKUP(C65,'Emission Factor Methodology'!$A$25:$I$34,MATCH(D65,'Emission Factor Methodology'!$A$25:$I$25,0),0)),0)</f>
        <v>0.030000000000000027</v>
      </c>
      <c r="I65" s="43">
        <f t="shared" si="2"/>
        <v>2.3389200000000021</v>
      </c>
    </row>
    <row r="66" spans="1:9" ht="15">
      <c r="A66" s="3">
        <f t="shared" si="0"/>
        <v>4163</v>
      </c>
      <c r="B66" s="5" t="s">
        <v>141</v>
      </c>
      <c r="C66" s="63" t="s">
        <v>15</v>
      </c>
      <c r="D66" s="63" t="s">
        <v>3</v>
      </c>
      <c r="E66" s="84">
        <f t="shared" si="1"/>
        <v>8760</v>
      </c>
      <c r="F66" s="44">
        <f>HLOOKUP(D66,'Emission Factor Methodology'!$B$6:$I$7,2,0)</f>
        <v>1</v>
      </c>
      <c r="G66" s="29">
        <f>IFERROR(VLOOKUP(C66,'Emission Factor Methodology'!$A$11:$I$21,MATCH(D66,'Emission Factor Methodology'!$A$11:$I$11,0),0),0)</f>
        <v>0.00050000000000000001</v>
      </c>
      <c r="H66" s="44">
        <f>IFERROR((1-VLOOKUP(C66,'Emission Factor Methodology'!$A$25:$I$34,MATCH(D66,'Emission Factor Methodology'!$A$25:$I$25,0),0)),0)</f>
        <v>0.030000000000000027</v>
      </c>
      <c r="I66" s="43">
        <f t="shared" si="2"/>
        <v>0.1314000000000001</v>
      </c>
    </row>
    <row r="67" spans="1:9" ht="15">
      <c r="A67" s="3">
        <f t="shared" si="0"/>
        <v>4164</v>
      </c>
      <c r="B67" s="5" t="s">
        <v>136</v>
      </c>
      <c r="C67" s="63" t="s">
        <v>15</v>
      </c>
      <c r="D67" s="63" t="s">
        <v>3</v>
      </c>
      <c r="E67" s="84">
        <f t="shared" si="1"/>
        <v>8760</v>
      </c>
      <c r="F67" s="44">
        <f>HLOOKUP(D67,'Emission Factor Methodology'!$B$6:$I$7,2,0)</f>
        <v>1</v>
      </c>
      <c r="G67" s="29">
        <f>IFERROR(VLOOKUP(C67,'Emission Factor Methodology'!$A$11:$I$21,MATCH(D67,'Emission Factor Methodology'!$A$11:$I$11,0),0),0)</f>
        <v>0.00050000000000000001</v>
      </c>
      <c r="H67" s="44">
        <f>IFERROR((1-VLOOKUP(C67,'Emission Factor Methodology'!$A$25:$I$34,MATCH(D67,'Emission Factor Methodology'!$A$25:$I$25,0),0)),0)</f>
        <v>0.030000000000000027</v>
      </c>
      <c r="I67" s="43">
        <f t="shared" si="2"/>
        <v>0.1314000000000001</v>
      </c>
    </row>
    <row r="68" spans="1:9" ht="15">
      <c r="A68" s="3">
        <f t="shared" si="0"/>
        <v>4165</v>
      </c>
      <c r="B68" s="5" t="s">
        <v>240</v>
      </c>
      <c r="C68" s="63" t="s">
        <v>15</v>
      </c>
      <c r="D68" s="63" t="s">
        <v>3</v>
      </c>
      <c r="E68" s="84">
        <f t="shared" si="1"/>
        <v>8760</v>
      </c>
      <c r="F68" s="44">
        <f>HLOOKUP(D68,'Emission Factor Methodology'!$B$6:$I$7,2,0)</f>
        <v>1</v>
      </c>
      <c r="G68" s="29">
        <f>IFERROR(VLOOKUP(C68,'Emission Factor Methodology'!$A$11:$I$21,MATCH(D68,'Emission Factor Methodology'!$A$11:$I$11,0),0),0)</f>
        <v>0.00050000000000000001</v>
      </c>
      <c r="H68" s="44">
        <f>IFERROR((1-VLOOKUP(C68,'Emission Factor Methodology'!$A$25:$I$34,MATCH(D68,'Emission Factor Methodology'!$A$25:$I$25,0),0)),0)</f>
        <v>0.030000000000000027</v>
      </c>
      <c r="I68" s="43">
        <f t="shared" si="2"/>
        <v>0.1314000000000001</v>
      </c>
    </row>
    <row r="69" spans="1:9" ht="15">
      <c r="A69" s="3">
        <f t="shared" si="3" ref="A69:A73">A68+1</f>
        <v>4166</v>
      </c>
      <c r="B69" s="5" t="s">
        <v>141</v>
      </c>
      <c r="C69" s="63" t="s">
        <v>15</v>
      </c>
      <c r="D69" s="63" t="s">
        <v>3</v>
      </c>
      <c r="E69" s="84">
        <f t="shared" si="4" ref="E69">24*365</f>
        <v>8760</v>
      </c>
      <c r="F69" s="44">
        <f>HLOOKUP(D69,'Emission Factor Methodology'!$B$6:$I$7,2,0)</f>
        <v>1</v>
      </c>
      <c r="G69" s="29">
        <f>IFERROR(VLOOKUP(C69,'Emission Factor Methodology'!$A$11:$I$21,MATCH(D69,'Emission Factor Methodology'!$A$11:$I$11,0),0),0)</f>
        <v>0.00050000000000000001</v>
      </c>
      <c r="H69" s="44">
        <f>IFERROR((1-VLOOKUP(C69,'Emission Factor Methodology'!$A$25:$I$34,MATCH(D69,'Emission Factor Methodology'!$A$25:$I$25,0),0)),0)</f>
        <v>0.030000000000000027</v>
      </c>
      <c r="I69" s="43">
        <f t="shared" si="2"/>
        <v>0.1314000000000001</v>
      </c>
    </row>
    <row r="70" spans="1:9" ht="15">
      <c r="A70" s="3">
        <f t="shared" si="3"/>
        <v>4167</v>
      </c>
      <c r="B70" s="5" t="s">
        <v>141</v>
      </c>
      <c r="C70" s="63" t="s">
        <v>15</v>
      </c>
      <c r="D70" s="63" t="s">
        <v>3</v>
      </c>
      <c r="E70" s="84">
        <f>24*365</f>
        <v>8760</v>
      </c>
      <c r="F70" s="44">
        <f>HLOOKUP(D70,'Emission Factor Methodology'!$B$6:$I$7,2,0)</f>
        <v>1</v>
      </c>
      <c r="G70" s="29">
        <f>IFERROR(VLOOKUP(C70,'Emission Factor Methodology'!$A$11:$I$21,MATCH(D70,'Emission Factor Methodology'!$A$11:$I$11,0),0),0)</f>
        <v>0.00050000000000000001</v>
      </c>
      <c r="H70" s="44">
        <f>IFERROR((1-VLOOKUP(C70,'Emission Factor Methodology'!$A$25:$I$34,MATCH(D70,'Emission Factor Methodology'!$A$25:$I$25,0),0)),0)</f>
        <v>0.030000000000000027</v>
      </c>
      <c r="I70" s="43">
        <f t="shared" si="5" ref="I70:I76">E70*F70*G70*H70</f>
        <v>0.1314000000000001</v>
      </c>
    </row>
    <row r="71" spans="1:9" ht="15">
      <c r="A71" s="3">
        <f t="shared" si="3"/>
        <v>4168</v>
      </c>
      <c r="B71" s="5" t="s">
        <v>141</v>
      </c>
      <c r="C71" s="63" t="s">
        <v>15</v>
      </c>
      <c r="D71" s="63" t="s">
        <v>3</v>
      </c>
      <c r="E71" s="84">
        <f>24*365</f>
        <v>8760</v>
      </c>
      <c r="F71" s="44">
        <f>HLOOKUP(D71,'Emission Factor Methodology'!$B$6:$I$7,2,0)</f>
        <v>1</v>
      </c>
      <c r="G71" s="29">
        <f>IFERROR(VLOOKUP(C71,'Emission Factor Methodology'!$A$11:$I$21,MATCH(D71,'Emission Factor Methodology'!$A$11:$I$11,0),0),0)</f>
        <v>0.00050000000000000001</v>
      </c>
      <c r="H71" s="44">
        <f>IFERROR((1-VLOOKUP(C71,'Emission Factor Methodology'!$A$25:$I$34,MATCH(D71,'Emission Factor Methodology'!$A$25:$I$25,0),0)),0)</f>
        <v>0.030000000000000027</v>
      </c>
      <c r="I71" s="43">
        <f t="shared" si="5"/>
        <v>0.1314000000000001</v>
      </c>
    </row>
    <row r="72" spans="1:9" ht="15">
      <c r="A72" s="3">
        <f t="shared" si="3"/>
        <v>4169</v>
      </c>
      <c r="B72" s="5" t="s">
        <v>141</v>
      </c>
      <c r="C72" s="63" t="s">
        <v>15</v>
      </c>
      <c r="D72" s="63" t="s">
        <v>3</v>
      </c>
      <c r="E72" s="84">
        <f>24*365</f>
        <v>8760</v>
      </c>
      <c r="F72" s="44">
        <f>HLOOKUP(D72,'Emission Factor Methodology'!$B$6:$I$7,2,0)</f>
        <v>1</v>
      </c>
      <c r="G72" s="29">
        <f>IFERROR(VLOOKUP(C72,'Emission Factor Methodology'!$A$11:$I$21,MATCH(D72,'Emission Factor Methodology'!$A$11:$I$11,0),0),0)</f>
        <v>0.00050000000000000001</v>
      </c>
      <c r="H72" s="44">
        <f>IFERROR((1-VLOOKUP(C72,'Emission Factor Methodology'!$A$25:$I$34,MATCH(D72,'Emission Factor Methodology'!$A$25:$I$25,0),0)),0)</f>
        <v>0.030000000000000027</v>
      </c>
      <c r="I72" s="43">
        <f t="shared" si="5"/>
        <v>0.1314000000000001</v>
      </c>
    </row>
    <row r="73" spans="1:9" ht="15">
      <c r="A73" s="3">
        <f t="shared" si="3"/>
        <v>4170</v>
      </c>
      <c r="B73" s="5" t="s">
        <v>141</v>
      </c>
      <c r="C73" s="63" t="s">
        <v>15</v>
      </c>
      <c r="D73" s="63" t="s">
        <v>3</v>
      </c>
      <c r="E73" s="84">
        <f>24*365</f>
        <v>8760</v>
      </c>
      <c r="F73" s="44">
        <f>HLOOKUP(D73,'Emission Factor Methodology'!$B$6:$I$7,2,0)</f>
        <v>1</v>
      </c>
      <c r="G73" s="29">
        <f>IFERROR(VLOOKUP(C73,'Emission Factor Methodology'!$A$11:$I$21,MATCH(D73,'Emission Factor Methodology'!$A$11:$I$11,0),0),0)</f>
        <v>0.00050000000000000001</v>
      </c>
      <c r="H73" s="44">
        <f>IFERROR((1-VLOOKUP(C73,'Emission Factor Methodology'!$A$25:$I$34,MATCH(D73,'Emission Factor Methodology'!$A$25:$I$25,0),0)),0)</f>
        <v>0.030000000000000027</v>
      </c>
      <c r="I73" s="43">
        <f t="shared" si="5"/>
        <v>0.1314000000000001</v>
      </c>
    </row>
    <row r="74" spans="1:9" ht="15">
      <c r="A74" s="3">
        <v>4172</v>
      </c>
      <c r="B74" s="5" t="s">
        <v>241</v>
      </c>
      <c r="C74" s="63" t="s">
        <v>15</v>
      </c>
      <c r="D74" s="63" t="s">
        <v>3</v>
      </c>
      <c r="E74" s="84">
        <v>8760</v>
      </c>
      <c r="F74" s="44">
        <f>HLOOKUP(D74,'Emission Factor Methodology'!$B$6:$I$7,2,0)</f>
        <v>1</v>
      </c>
      <c r="G74" s="29">
        <f>IFERROR(VLOOKUP(C74,'Emission Factor Methodology'!$A$11:$I$21,MATCH(D74,'Emission Factor Methodology'!$A$11:$I$11,0),0),0)</f>
        <v>0.00050000000000000001</v>
      </c>
      <c r="H74" s="44">
        <f>IFERROR((1-VLOOKUP(C74,'Emission Factor Methodology'!$A$25:$I$34,MATCH(D74,'Emission Factor Methodology'!$A$25:$I$25,0),0)),0)</f>
        <v>0.030000000000000027</v>
      </c>
      <c r="I74" s="43">
        <f t="shared" si="5"/>
        <v>0.1314000000000001</v>
      </c>
    </row>
    <row r="75" spans="1:9" ht="15">
      <c r="A75" s="3">
        <f t="shared" si="6" ref="A75:A76">A74+1</f>
        <v>4173</v>
      </c>
      <c r="B75" s="5" t="s">
        <v>210</v>
      </c>
      <c r="C75" s="63" t="s">
        <v>15</v>
      </c>
      <c r="D75" s="63" t="s">
        <v>3</v>
      </c>
      <c r="E75" s="84">
        <f t="shared" si="7" ref="E75:E76">24*365</f>
        <v>8760</v>
      </c>
      <c r="F75" s="44">
        <f>HLOOKUP(D75,'Emission Factor Methodology'!$B$6:$I$7,2,0)</f>
        <v>1</v>
      </c>
      <c r="G75" s="29">
        <f>IFERROR(VLOOKUP(C75,'Emission Factor Methodology'!$A$11:$I$21,MATCH(D75,'Emission Factor Methodology'!$A$11:$I$11,0),0),0)</f>
        <v>0.00050000000000000001</v>
      </c>
      <c r="H75" s="44">
        <f>IFERROR((1-VLOOKUP(C75,'Emission Factor Methodology'!$A$25:$I$34,MATCH(D75,'Emission Factor Methodology'!$A$25:$I$25,0),0)),0)</f>
        <v>0.030000000000000027</v>
      </c>
      <c r="I75" s="94">
        <f t="shared" si="5"/>
        <v>0.1314000000000001</v>
      </c>
    </row>
    <row r="76" spans="1:9" ht="15">
      <c r="A76" s="3">
        <f t="shared" si="6"/>
        <v>4174</v>
      </c>
      <c r="B76" s="5" t="s">
        <v>139</v>
      </c>
      <c r="C76" s="63" t="s">
        <v>12</v>
      </c>
      <c r="D76" s="63" t="s">
        <v>3</v>
      </c>
      <c r="E76" s="84">
        <f t="shared" si="7"/>
        <v>8760</v>
      </c>
      <c r="F76" s="44">
        <f>HLOOKUP(D76,'Emission Factor Methodology'!$B$6:$I$7,2,0)</f>
        <v>1</v>
      </c>
      <c r="G76" s="29">
        <f>IFERROR(VLOOKUP(C76,'Emission Factor Methodology'!$A$11:$I$21,MATCH(D76,'Emission Factor Methodology'!$A$11:$I$11,0),0),0)</f>
        <v>0.0088999999999999999</v>
      </c>
      <c r="H76" s="44">
        <f>IFERROR((1-VLOOKUP(C76,'Emission Factor Methodology'!$A$25:$I$34,MATCH(D76,'Emission Factor Methodology'!$A$25:$I$25,0),0)),0)</f>
        <v>0.030000000000000027</v>
      </c>
      <c r="I76" s="43">
        <f t="shared" si="5"/>
        <v>2.3389200000000021</v>
      </c>
    </row>
    <row r="77" spans="3:3" ht="15">
      <c r="C77" s="63" t="s">
        <v>223</v>
      </c>
    </row>
    <row r="78" spans="1:1" ht="15">
      <c r="A78" s="5" t="s">
        <v>242</v>
      </c>
    </row>
    <row r="79" spans="1:1" ht="15">
      <c r="A79" s="5" t="s">
        <v>243</v>
      </c>
    </row>
    <row r="80" spans="1:9" ht="15.75" customHeight="1">
      <c r="A80" s="135" t="s">
        <v>244</v>
      </c>
      <c r="B80" s="135"/>
      <c r="C80" s="135"/>
      <c r="D80" s="135"/>
      <c r="E80" s="135"/>
      <c r="F80" s="135"/>
      <c r="G80" s="135"/>
      <c r="H80" s="135"/>
      <c r="I80" s="135"/>
    </row>
    <row r="81" spans="3:3" ht="15">
      <c r="C81" s="63" t="s">
        <v>223</v>
      </c>
    </row>
    <row r="82" spans="3:3" ht="15">
      <c r="C82" s="63" t="s">
        <v>223</v>
      </c>
    </row>
    <row r="83" spans="3:3" ht="15">
      <c r="C83" s="63" t="s">
        <v>223</v>
      </c>
    </row>
    <row r="84" spans="3:3" ht="15">
      <c r="C84" s="63" t="s">
        <v>223</v>
      </c>
    </row>
    <row r="85" spans="3:3" ht="15">
      <c r="C85" s="63" t="s">
        <v>223</v>
      </c>
    </row>
    <row r="86" spans="3:3" ht="15">
      <c r="C86" s="63" t="s">
        <v>223</v>
      </c>
    </row>
    <row r="87" spans="3:3" ht="15">
      <c r="C87" s="63" t="s">
        <v>223</v>
      </c>
    </row>
    <row r="88" spans="3:3" ht="15">
      <c r="C88" s="63" t="s">
        <v>223</v>
      </c>
    </row>
    <row r="89" spans="3:3" ht="15">
      <c r="C89" s="63" t="s">
        <v>223</v>
      </c>
    </row>
    <row r="90" spans="3:3" ht="15">
      <c r="C90" s="63" t="s">
        <v>223</v>
      </c>
    </row>
    <row r="91" spans="3:3" ht="15">
      <c r="C91" s="63" t="s">
        <v>223</v>
      </c>
    </row>
    <row r="92" spans="3:3" ht="15">
      <c r="C92" s="63" t="s">
        <v>223</v>
      </c>
    </row>
    <row r="93" spans="3:3" ht="15">
      <c r="C93" s="63" t="s">
        <v>223</v>
      </c>
    </row>
    <row r="94" spans="3:3" ht="15">
      <c r="C94" s="63" t="s">
        <v>223</v>
      </c>
    </row>
    <row r="95" spans="3:3" ht="15">
      <c r="C95" s="63" t="s">
        <v>223</v>
      </c>
    </row>
    <row r="96" spans="3:3" ht="15">
      <c r="C96" s="63" t="s">
        <v>223</v>
      </c>
    </row>
    <row r="97" spans="3:3" ht="15">
      <c r="C97" s="63" t="s">
        <v>223</v>
      </c>
    </row>
    <row r="98" spans="3:3" ht="15">
      <c r="C98" s="63" t="s">
        <v>223</v>
      </c>
    </row>
    <row r="99" spans="3:3" ht="15">
      <c r="C99" s="63" t="s">
        <v>223</v>
      </c>
    </row>
    <row r="100" spans="3:3" ht="15">
      <c r="C100" s="63" t="s">
        <v>223</v>
      </c>
    </row>
    <row r="101" spans="3:3" ht="15">
      <c r="C101" s="63" t="s">
        <v>223</v>
      </c>
    </row>
    <row r="102" spans="3:3" ht="15">
      <c r="C102" s="63" t="s">
        <v>223</v>
      </c>
    </row>
    <row r="103" spans="3:3" ht="15">
      <c r="C103" s="63" t="s">
        <v>223</v>
      </c>
    </row>
    <row r="104" spans="3:3" ht="15">
      <c r="C104" s="63" t="s">
        <v>223</v>
      </c>
    </row>
    <row r="105" spans="3:3" ht="15">
      <c r="C105" s="63" t="s">
        <v>223</v>
      </c>
    </row>
    <row r="106" spans="3:3" ht="15">
      <c r="C106" s="63" t="s">
        <v>223</v>
      </c>
    </row>
    <row r="107" spans="3:3" ht="15">
      <c r="C107" s="63" t="s">
        <v>223</v>
      </c>
    </row>
    <row r="108" spans="3:3" ht="15">
      <c r="C108" s="63" t="s">
        <v>223</v>
      </c>
    </row>
    <row r="109" spans="3:3" ht="15">
      <c r="C109" s="63" t="s">
        <v>223</v>
      </c>
    </row>
    <row r="110" spans="3:3" ht="15">
      <c r="C110" s="63" t="s">
        <v>223</v>
      </c>
    </row>
    <row r="111" spans="3:3" ht="15">
      <c r="C111" s="63" t="s">
        <v>223</v>
      </c>
    </row>
    <row r="112" spans="3:3" ht="15">
      <c r="C112" s="63" t="s">
        <v>223</v>
      </c>
    </row>
    <row r="113" spans="3:3" ht="15">
      <c r="C113" s="63" t="s">
        <v>223</v>
      </c>
    </row>
    <row r="114" spans="3:3" ht="15">
      <c r="C114" s="63" t="s">
        <v>223</v>
      </c>
    </row>
    <row r="115" spans="3:3" ht="15">
      <c r="C115" s="63" t="s">
        <v>223</v>
      </c>
    </row>
    <row r="116" spans="3:3" ht="15">
      <c r="C116" s="63" t="s">
        <v>223</v>
      </c>
    </row>
    <row r="117" spans="3:3" ht="15">
      <c r="C117" s="63" t="s">
        <v>223</v>
      </c>
    </row>
    <row r="118" spans="3:3" ht="15">
      <c r="C118" s="63" t="s">
        <v>223</v>
      </c>
    </row>
    <row r="119" spans="3:3" ht="15">
      <c r="C119" s="63" t="s">
        <v>223</v>
      </c>
    </row>
    <row r="120" spans="3:3" ht="15">
      <c r="C120" s="63" t="s">
        <v>223</v>
      </c>
    </row>
    <row r="121" spans="3:3" ht="15">
      <c r="C121" s="63" t="s">
        <v>223</v>
      </c>
    </row>
  </sheetData>
  <mergeCells count="1">
    <mergeCell ref="A80:I80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717158-A699-4BA5-AE69-6D261D80C685}">
  <dimension ref="A1:I66"/>
  <sheetViews>
    <sheetView workbookViewId="0" topLeftCell="A1">
      <selection pane="topLeft" activeCell="B2" sqref="B2"/>
    </sheetView>
  </sheetViews>
  <sheetFormatPr defaultColWidth="10.2842857142857" defaultRowHeight="15"/>
  <cols>
    <col min="1" max="1" width="10.7142857142857" style="5" customWidth="1"/>
    <col min="2" max="2" width="42.7142857142857" style="5" bestFit="1" customWidth="1"/>
    <col min="3" max="4" width="23.5714285714286" style="63" customWidth="1"/>
    <col min="5" max="5" width="10.7142857142857" style="29" customWidth="1"/>
    <col min="6" max="6" width="10.7142857142857" style="81" customWidth="1"/>
    <col min="7" max="7" width="10.7142857142857" style="45" customWidth="1"/>
    <col min="8" max="8" width="10.7142857142857" style="74" customWidth="1"/>
    <col min="9" max="9" width="10.7142857142857" style="5" customWidth="1"/>
    <col min="10" max="16384" width="10.2857142857143" style="5"/>
  </cols>
  <sheetData>
    <row r="1" spans="1:4" ht="18.75">
      <c r="A1" s="59" t="str">
        <f>'List of Zones'!B11</f>
        <v>Zone 4C</v>
      </c>
      <c r="B1" s="60" t="str">
        <f>'List of Zones'!C11</f>
        <v>North Decanter and Heat Exchanger - ENCLOSED</v>
      </c>
      <c r="C1" s="61"/>
      <c r="D1" s="61"/>
    </row>
    <row r="2" spans="1:9" ht="15.75" customHeight="1">
      <c r="A2" s="62"/>
      <c r="G2" s="89" t="s">
        <v>38</v>
      </c>
      <c r="H2" s="76"/>
      <c r="I2" s="34">
        <f>SUM(I4:I999)</f>
        <v>33.06024</v>
      </c>
    </row>
    <row r="3" spans="1:9" ht="45">
      <c r="A3" s="66" t="s">
        <v>39</v>
      </c>
      <c r="B3" s="36" t="s">
        <v>40</v>
      </c>
      <c r="C3" s="37" t="s">
        <v>41</v>
      </c>
      <c r="D3" s="37" t="s">
        <v>405</v>
      </c>
      <c r="E3" s="38" t="s">
        <v>43</v>
      </c>
      <c r="F3" s="39" t="s">
        <v>44</v>
      </c>
      <c r="G3" s="87" t="s">
        <v>45</v>
      </c>
      <c r="H3" s="38" t="s">
        <v>46</v>
      </c>
      <c r="I3" s="87" t="s">
        <v>47</v>
      </c>
    </row>
    <row r="4" spans="1:9" ht="15">
      <c r="A4" s="3">
        <v>4301</v>
      </c>
      <c r="B4" s="5" t="s">
        <v>141</v>
      </c>
      <c r="C4" s="63" t="s">
        <v>15</v>
      </c>
      <c r="D4" s="63" t="s">
        <v>3</v>
      </c>
      <c r="E4" s="84">
        <f>24*365</f>
        <v>8760</v>
      </c>
      <c r="F4" s="44">
        <f>HLOOKUP(D4,'Emission Factor Methodology'!$B$6:$I$7,2,0)</f>
        <v>1</v>
      </c>
      <c r="G4" s="43">
        <f>IFERROR(VLOOKUP(C4,'Emission Factor Methodology'!$A$11:$I$21,MATCH(D4,'Emission Factor Methodology'!$A$11:$I$11,0),0),0)</f>
        <v>0.00050000000000000001</v>
      </c>
      <c r="H4" s="44">
        <f>IFERROR((1-VLOOKUP(C4,'Emission Factor Methodology'!$A$25:$I$34,MATCH(D4,'Emission Factor Methodology'!$A$25:$I$25,0),0)),0)</f>
        <v>0.030000000000000027</v>
      </c>
      <c r="I4" s="43">
        <f>E4*F4*G4*H4</f>
        <v>0.1314000000000001</v>
      </c>
    </row>
    <row r="5" spans="1:9" ht="15">
      <c r="A5" s="3">
        <f t="shared" si="0" ref="A5:A55">A4+1</f>
        <v>4302</v>
      </c>
      <c r="B5" s="5" t="s">
        <v>212</v>
      </c>
      <c r="C5" s="63" t="s">
        <v>12</v>
      </c>
      <c r="D5" s="63" t="s">
        <v>3</v>
      </c>
      <c r="E5" s="84">
        <f t="shared" si="1" ref="E5:E55">24*365</f>
        <v>8760</v>
      </c>
      <c r="F5" s="44">
        <f>HLOOKUP(D5,'Emission Factor Methodology'!$B$6:$I$7,2,0)</f>
        <v>1</v>
      </c>
      <c r="G5" s="43">
        <f>IFERROR(VLOOKUP(C5,'Emission Factor Methodology'!$A$11:$I$21,MATCH(D5,'Emission Factor Methodology'!$A$11:$I$11,0),0),0)</f>
        <v>0.0088999999999999999</v>
      </c>
      <c r="H5" s="44">
        <f>IFERROR((1-VLOOKUP(C5,'Emission Factor Methodology'!$A$25:$I$34,MATCH(D5,'Emission Factor Methodology'!$A$25:$I$25,0),0)),0)</f>
        <v>0.030000000000000027</v>
      </c>
      <c r="I5" s="43">
        <f t="shared" si="2" ref="I5:I55">E5*F5*G5*H5</f>
        <v>2.3389200000000021</v>
      </c>
    </row>
    <row r="6" spans="1:9" ht="15">
      <c r="A6" s="3">
        <f t="shared" si="0"/>
        <v>4303</v>
      </c>
      <c r="B6" s="5" t="s">
        <v>245</v>
      </c>
      <c r="C6" s="63" t="s">
        <v>12</v>
      </c>
      <c r="D6" s="63" t="s">
        <v>3</v>
      </c>
      <c r="E6" s="84">
        <f t="shared" si="1"/>
        <v>8760</v>
      </c>
      <c r="F6" s="44">
        <f>HLOOKUP(D6,'Emission Factor Methodology'!$B$6:$I$7,2,0)</f>
        <v>1</v>
      </c>
      <c r="G6" s="43">
        <f>IFERROR(VLOOKUP(C6,'Emission Factor Methodology'!$A$11:$I$21,MATCH(D6,'Emission Factor Methodology'!$A$11:$I$11,0),0),0)</f>
        <v>0.0088999999999999999</v>
      </c>
      <c r="H6" s="44">
        <f>IFERROR((1-VLOOKUP(C6,'Emission Factor Methodology'!$A$25:$I$34,MATCH(D6,'Emission Factor Methodology'!$A$25:$I$25,0),0)),0)</f>
        <v>0.030000000000000027</v>
      </c>
      <c r="I6" s="43">
        <f t="shared" si="2"/>
        <v>2.3389200000000021</v>
      </c>
    </row>
    <row r="7" spans="1:9" ht="15">
      <c r="A7" s="3">
        <f t="shared" si="0"/>
        <v>4304</v>
      </c>
      <c r="B7" s="5" t="s">
        <v>246</v>
      </c>
      <c r="C7" s="63" t="s">
        <v>15</v>
      </c>
      <c r="D7" s="63" t="s">
        <v>3</v>
      </c>
      <c r="E7" s="84">
        <f t="shared" si="1"/>
        <v>8760</v>
      </c>
      <c r="F7" s="44">
        <f>HLOOKUP(D7,'Emission Factor Methodology'!$B$6:$I$7,2,0)</f>
        <v>1</v>
      </c>
      <c r="G7" s="43">
        <f>IFERROR(VLOOKUP(C7,'Emission Factor Methodology'!$A$11:$I$21,MATCH(D7,'Emission Factor Methodology'!$A$11:$I$11,0),0),0)</f>
        <v>0.00050000000000000001</v>
      </c>
      <c r="H7" s="44">
        <f>IFERROR((1-VLOOKUP(C7,'Emission Factor Methodology'!$A$25:$I$34,MATCH(D7,'Emission Factor Methodology'!$A$25:$I$25,0),0)),0)</f>
        <v>0.030000000000000027</v>
      </c>
      <c r="I7" s="43">
        <f t="shared" si="2"/>
        <v>0.1314000000000001</v>
      </c>
    </row>
    <row r="8" spans="1:9" ht="15">
      <c r="A8" s="3">
        <f t="shared" si="0"/>
        <v>4305</v>
      </c>
      <c r="B8" s="46" t="s">
        <v>247</v>
      </c>
      <c r="C8" s="88" t="s">
        <v>14</v>
      </c>
      <c r="D8" s="63" t="s">
        <v>3</v>
      </c>
      <c r="E8" s="84">
        <f t="shared" si="1"/>
        <v>8760</v>
      </c>
      <c r="F8" s="44">
        <f>HLOOKUP(D8,'Emission Factor Methodology'!$B$6:$I$7,2,0)</f>
        <v>1</v>
      </c>
      <c r="G8" s="43">
        <f>IFERROR(VLOOKUP(C8,'Emission Factor Methodology'!$A$11:$I$21,MATCH(D8,'Emission Factor Methodology'!$A$11:$I$11,0),0),0)</f>
        <v>0</v>
      </c>
      <c r="H8" s="44">
        <f>IFERROR((1-VLOOKUP(C8,'Emission Factor Methodology'!$A$25:$I$34,MATCH(D8,'Emission Factor Methodology'!$A$25:$I$25,0),0)),0)</f>
        <v>0</v>
      </c>
      <c r="I8" s="43">
        <f t="shared" si="2"/>
        <v>0</v>
      </c>
    </row>
    <row r="9" spans="1:9" ht="15">
      <c r="A9" s="3">
        <f t="shared" si="0"/>
        <v>4306</v>
      </c>
      <c r="B9" s="5" t="s">
        <v>212</v>
      </c>
      <c r="C9" s="63" t="s">
        <v>12</v>
      </c>
      <c r="D9" s="63" t="s">
        <v>3</v>
      </c>
      <c r="E9" s="84">
        <f t="shared" si="1"/>
        <v>8760</v>
      </c>
      <c r="F9" s="44">
        <f>HLOOKUP(D9,'Emission Factor Methodology'!$B$6:$I$7,2,0)</f>
        <v>1</v>
      </c>
      <c r="G9" s="43">
        <f>IFERROR(VLOOKUP(C9,'Emission Factor Methodology'!$A$11:$I$21,MATCH(D9,'Emission Factor Methodology'!$A$11:$I$11,0),0),0)</f>
        <v>0.0088999999999999999</v>
      </c>
      <c r="H9" s="44">
        <f>IFERROR((1-VLOOKUP(C9,'Emission Factor Methodology'!$A$25:$I$34,MATCH(D9,'Emission Factor Methodology'!$A$25:$I$25,0),0)),0)</f>
        <v>0.030000000000000027</v>
      </c>
      <c r="I9" s="43">
        <f t="shared" si="2"/>
        <v>2.3389200000000021</v>
      </c>
    </row>
    <row r="10" spans="1:9" ht="15">
      <c r="A10" s="3">
        <f t="shared" si="0"/>
        <v>4307</v>
      </c>
      <c r="B10" s="5" t="s">
        <v>245</v>
      </c>
      <c r="C10" s="63" t="s">
        <v>12</v>
      </c>
      <c r="D10" s="63" t="s">
        <v>3</v>
      </c>
      <c r="E10" s="84">
        <f t="shared" si="1"/>
        <v>8760</v>
      </c>
      <c r="F10" s="44">
        <f>HLOOKUP(D10,'Emission Factor Methodology'!$B$6:$I$7,2,0)</f>
        <v>1</v>
      </c>
      <c r="G10" s="43">
        <f>IFERROR(VLOOKUP(C10,'Emission Factor Methodology'!$A$11:$I$21,MATCH(D10,'Emission Factor Methodology'!$A$11:$I$11,0),0),0)</f>
        <v>0.0088999999999999999</v>
      </c>
      <c r="H10" s="44">
        <f>IFERROR((1-VLOOKUP(C10,'Emission Factor Methodology'!$A$25:$I$34,MATCH(D10,'Emission Factor Methodology'!$A$25:$I$25,0),0)),0)</f>
        <v>0.030000000000000027</v>
      </c>
      <c r="I10" s="43">
        <f t="shared" si="2"/>
        <v>2.3389200000000021</v>
      </c>
    </row>
    <row r="11" spans="1:9" ht="15">
      <c r="A11" s="3">
        <f t="shared" si="0"/>
        <v>4308</v>
      </c>
      <c r="B11" s="5" t="s">
        <v>248</v>
      </c>
      <c r="C11" s="63" t="s">
        <v>15</v>
      </c>
      <c r="D11" s="63" t="s">
        <v>3</v>
      </c>
      <c r="E11" s="84">
        <f t="shared" si="1"/>
        <v>8760</v>
      </c>
      <c r="F11" s="44">
        <f>HLOOKUP(D11,'Emission Factor Methodology'!$B$6:$I$7,2,0)</f>
        <v>1</v>
      </c>
      <c r="G11" s="43">
        <f>IFERROR(VLOOKUP(C11,'Emission Factor Methodology'!$A$11:$I$21,MATCH(D11,'Emission Factor Methodology'!$A$11:$I$11,0),0),0)</f>
        <v>0.00050000000000000001</v>
      </c>
      <c r="H11" s="44">
        <f>IFERROR((1-VLOOKUP(C11,'Emission Factor Methodology'!$A$25:$I$34,MATCH(D11,'Emission Factor Methodology'!$A$25:$I$25,0),0)),0)</f>
        <v>0.030000000000000027</v>
      </c>
      <c r="I11" s="43">
        <f t="shared" si="2"/>
        <v>0.1314000000000001</v>
      </c>
    </row>
    <row r="12" spans="1:9" ht="15">
      <c r="A12" s="3">
        <f t="shared" si="0"/>
        <v>4309</v>
      </c>
      <c r="B12" s="5" t="s">
        <v>141</v>
      </c>
      <c r="C12" s="63" t="s">
        <v>15</v>
      </c>
      <c r="D12" s="63" t="s">
        <v>3</v>
      </c>
      <c r="E12" s="84">
        <f t="shared" si="1"/>
        <v>8760</v>
      </c>
      <c r="F12" s="44">
        <f>HLOOKUP(D12,'Emission Factor Methodology'!$B$6:$I$7,2,0)</f>
        <v>1</v>
      </c>
      <c r="G12" s="43">
        <f>IFERROR(VLOOKUP(C12,'Emission Factor Methodology'!$A$11:$I$21,MATCH(D12,'Emission Factor Methodology'!$A$11:$I$11,0),0),0)</f>
        <v>0.00050000000000000001</v>
      </c>
      <c r="H12" s="44">
        <f>IFERROR((1-VLOOKUP(C12,'Emission Factor Methodology'!$A$25:$I$34,MATCH(D12,'Emission Factor Methodology'!$A$25:$I$25,0),0)),0)</f>
        <v>0.030000000000000027</v>
      </c>
      <c r="I12" s="43">
        <f t="shared" si="2"/>
        <v>0.1314000000000001</v>
      </c>
    </row>
    <row r="13" spans="1:9" ht="15">
      <c r="A13" s="3">
        <f t="shared" si="0"/>
        <v>4310</v>
      </c>
      <c r="B13" s="5" t="s">
        <v>227</v>
      </c>
      <c r="C13" s="63" t="s">
        <v>15</v>
      </c>
      <c r="D13" s="63" t="s">
        <v>3</v>
      </c>
      <c r="E13" s="84">
        <f t="shared" si="1"/>
        <v>8760</v>
      </c>
      <c r="F13" s="44">
        <f>HLOOKUP(D13,'Emission Factor Methodology'!$B$6:$I$7,2,0)</f>
        <v>1</v>
      </c>
      <c r="G13" s="43">
        <f>IFERROR(VLOOKUP(C13,'Emission Factor Methodology'!$A$11:$I$21,MATCH(D13,'Emission Factor Methodology'!$A$11:$I$11,0),0),0)</f>
        <v>0.00050000000000000001</v>
      </c>
      <c r="H13" s="44">
        <f>IFERROR((1-VLOOKUP(C13,'Emission Factor Methodology'!$A$25:$I$34,MATCH(D13,'Emission Factor Methodology'!$A$25:$I$25,0),0)),0)</f>
        <v>0.030000000000000027</v>
      </c>
      <c r="I13" s="43">
        <f t="shared" si="2"/>
        <v>0.1314000000000001</v>
      </c>
    </row>
    <row r="14" spans="1:9" ht="15">
      <c r="A14" s="3">
        <f t="shared" si="0"/>
        <v>4311</v>
      </c>
      <c r="B14" s="5" t="s">
        <v>212</v>
      </c>
      <c r="C14" s="63" t="s">
        <v>12</v>
      </c>
      <c r="D14" s="63" t="s">
        <v>3</v>
      </c>
      <c r="E14" s="84">
        <f t="shared" si="1"/>
        <v>8760</v>
      </c>
      <c r="F14" s="44">
        <f>HLOOKUP(D14,'Emission Factor Methodology'!$B$6:$I$7,2,0)</f>
        <v>1</v>
      </c>
      <c r="G14" s="43">
        <f>IFERROR(VLOOKUP(C14,'Emission Factor Methodology'!$A$11:$I$21,MATCH(D14,'Emission Factor Methodology'!$A$11:$I$11,0),0),0)</f>
        <v>0.0088999999999999999</v>
      </c>
      <c r="H14" s="44">
        <f>IFERROR((1-VLOOKUP(C14,'Emission Factor Methodology'!$A$25:$I$34,MATCH(D14,'Emission Factor Methodology'!$A$25:$I$25,0),0)),0)</f>
        <v>0.030000000000000027</v>
      </c>
      <c r="I14" s="43">
        <f t="shared" si="2"/>
        <v>2.3389200000000021</v>
      </c>
    </row>
    <row r="15" spans="1:9" ht="15">
      <c r="A15" s="3">
        <f t="shared" si="0"/>
        <v>4312</v>
      </c>
      <c r="B15" s="5" t="s">
        <v>136</v>
      </c>
      <c r="C15" s="63" t="s">
        <v>15</v>
      </c>
      <c r="D15" s="63" t="s">
        <v>3</v>
      </c>
      <c r="E15" s="84">
        <f t="shared" si="1"/>
        <v>8760</v>
      </c>
      <c r="F15" s="44">
        <f>HLOOKUP(D15,'Emission Factor Methodology'!$B$6:$I$7,2,0)</f>
        <v>1</v>
      </c>
      <c r="G15" s="43">
        <f>IFERROR(VLOOKUP(C15,'Emission Factor Methodology'!$A$11:$I$21,MATCH(D15,'Emission Factor Methodology'!$A$11:$I$11,0),0),0)</f>
        <v>0.00050000000000000001</v>
      </c>
      <c r="H15" s="44">
        <f>IFERROR((1-VLOOKUP(C15,'Emission Factor Methodology'!$A$25:$I$34,MATCH(D15,'Emission Factor Methodology'!$A$25:$I$25,0),0)),0)</f>
        <v>0.030000000000000027</v>
      </c>
      <c r="I15" s="43">
        <f t="shared" si="2"/>
        <v>0.1314000000000001</v>
      </c>
    </row>
    <row r="16" spans="1:9" ht="15">
      <c r="A16" s="3">
        <f t="shared" si="0"/>
        <v>4313</v>
      </c>
      <c r="B16" s="5" t="s">
        <v>212</v>
      </c>
      <c r="C16" s="63" t="s">
        <v>12</v>
      </c>
      <c r="D16" s="63" t="s">
        <v>3</v>
      </c>
      <c r="E16" s="84">
        <f t="shared" si="1"/>
        <v>8760</v>
      </c>
      <c r="F16" s="44">
        <f>HLOOKUP(D16,'Emission Factor Methodology'!$B$6:$I$7,2,0)</f>
        <v>1</v>
      </c>
      <c r="G16" s="43">
        <f>IFERROR(VLOOKUP(C16,'Emission Factor Methodology'!$A$11:$I$21,MATCH(D16,'Emission Factor Methodology'!$A$11:$I$11,0),0),0)</f>
        <v>0.0088999999999999999</v>
      </c>
      <c r="H16" s="44">
        <f>IFERROR((1-VLOOKUP(C16,'Emission Factor Methodology'!$A$25:$I$34,MATCH(D16,'Emission Factor Methodology'!$A$25:$I$25,0),0)),0)</f>
        <v>0.030000000000000027</v>
      </c>
      <c r="I16" s="43">
        <f t="shared" si="2"/>
        <v>2.3389200000000021</v>
      </c>
    </row>
    <row r="17" spans="1:9" ht="15">
      <c r="A17" s="3">
        <f t="shared" si="0"/>
        <v>4314</v>
      </c>
      <c r="B17" s="5" t="s">
        <v>141</v>
      </c>
      <c r="C17" s="63" t="s">
        <v>15</v>
      </c>
      <c r="D17" s="63" t="s">
        <v>3</v>
      </c>
      <c r="E17" s="84">
        <f t="shared" si="1"/>
        <v>8760</v>
      </c>
      <c r="F17" s="44">
        <f>HLOOKUP(D17,'Emission Factor Methodology'!$B$6:$I$7,2,0)</f>
        <v>1</v>
      </c>
      <c r="G17" s="43">
        <f>IFERROR(VLOOKUP(C17,'Emission Factor Methodology'!$A$11:$I$21,MATCH(D17,'Emission Factor Methodology'!$A$11:$I$11,0),0),0)</f>
        <v>0.00050000000000000001</v>
      </c>
      <c r="H17" s="44">
        <f>IFERROR((1-VLOOKUP(C17,'Emission Factor Methodology'!$A$25:$I$34,MATCH(D17,'Emission Factor Methodology'!$A$25:$I$25,0),0)),0)</f>
        <v>0.030000000000000027</v>
      </c>
      <c r="I17" s="43">
        <f t="shared" si="2"/>
        <v>0.1314000000000001</v>
      </c>
    </row>
    <row r="18" spans="1:9" ht="15">
      <c r="A18" s="3">
        <f t="shared" si="0"/>
        <v>4315</v>
      </c>
      <c r="B18" s="5" t="s">
        <v>211</v>
      </c>
      <c r="C18" s="63" t="s">
        <v>15</v>
      </c>
      <c r="D18" s="63" t="s">
        <v>3</v>
      </c>
      <c r="E18" s="84">
        <f t="shared" si="1"/>
        <v>8760</v>
      </c>
      <c r="F18" s="44">
        <f>HLOOKUP(D18,'Emission Factor Methodology'!$B$6:$I$7,2,0)</f>
        <v>1</v>
      </c>
      <c r="G18" s="43">
        <f>IFERROR(VLOOKUP(C18,'Emission Factor Methodology'!$A$11:$I$21,MATCH(D18,'Emission Factor Methodology'!$A$11:$I$11,0),0),0)</f>
        <v>0.00050000000000000001</v>
      </c>
      <c r="H18" s="44">
        <f>IFERROR((1-VLOOKUP(C18,'Emission Factor Methodology'!$A$25:$I$34,MATCH(D18,'Emission Factor Methodology'!$A$25:$I$25,0),0)),0)</f>
        <v>0.030000000000000027</v>
      </c>
      <c r="I18" s="43">
        <f t="shared" si="2"/>
        <v>0.1314000000000001</v>
      </c>
    </row>
    <row r="19" spans="1:9" ht="15">
      <c r="A19" s="3">
        <f t="shared" si="0"/>
        <v>4316</v>
      </c>
      <c r="B19" s="5" t="s">
        <v>211</v>
      </c>
      <c r="C19" s="63" t="s">
        <v>15</v>
      </c>
      <c r="D19" s="63" t="s">
        <v>3</v>
      </c>
      <c r="E19" s="84">
        <f t="shared" si="1"/>
        <v>8760</v>
      </c>
      <c r="F19" s="44">
        <f>HLOOKUP(D19,'Emission Factor Methodology'!$B$6:$I$7,2,0)</f>
        <v>1</v>
      </c>
      <c r="G19" s="43">
        <f>IFERROR(VLOOKUP(C19,'Emission Factor Methodology'!$A$11:$I$21,MATCH(D19,'Emission Factor Methodology'!$A$11:$I$11,0),0),0)</f>
        <v>0.00050000000000000001</v>
      </c>
      <c r="H19" s="44">
        <f>IFERROR((1-VLOOKUP(C19,'Emission Factor Methodology'!$A$25:$I$34,MATCH(D19,'Emission Factor Methodology'!$A$25:$I$25,0),0)),0)</f>
        <v>0.030000000000000027</v>
      </c>
      <c r="I19" s="43">
        <f t="shared" si="2"/>
        <v>0.1314000000000001</v>
      </c>
    </row>
    <row r="20" spans="1:9" ht="15">
      <c r="A20" s="3">
        <f t="shared" si="0"/>
        <v>4317</v>
      </c>
      <c r="B20" s="5" t="s">
        <v>136</v>
      </c>
      <c r="C20" s="63" t="s">
        <v>15</v>
      </c>
      <c r="D20" s="63" t="s">
        <v>3</v>
      </c>
      <c r="E20" s="84">
        <f t="shared" si="1"/>
        <v>8760</v>
      </c>
      <c r="F20" s="44">
        <f>HLOOKUP(D20,'Emission Factor Methodology'!$B$6:$I$7,2,0)</f>
        <v>1</v>
      </c>
      <c r="G20" s="43">
        <f>IFERROR(VLOOKUP(C20,'Emission Factor Methodology'!$A$11:$I$21,MATCH(D20,'Emission Factor Methodology'!$A$11:$I$11,0),0),0)</f>
        <v>0.00050000000000000001</v>
      </c>
      <c r="H20" s="44">
        <f>IFERROR((1-VLOOKUP(C20,'Emission Factor Methodology'!$A$25:$I$34,MATCH(D20,'Emission Factor Methodology'!$A$25:$I$25,0),0)),0)</f>
        <v>0.030000000000000027</v>
      </c>
      <c r="I20" s="43">
        <f t="shared" si="2"/>
        <v>0.1314000000000001</v>
      </c>
    </row>
    <row r="21" spans="1:9" ht="15">
      <c r="A21" s="3">
        <f t="shared" si="0"/>
        <v>4318</v>
      </c>
      <c r="B21" s="5" t="s">
        <v>211</v>
      </c>
      <c r="C21" s="63" t="s">
        <v>15</v>
      </c>
      <c r="D21" s="63" t="s">
        <v>3</v>
      </c>
      <c r="E21" s="84">
        <f t="shared" si="1"/>
        <v>8760</v>
      </c>
      <c r="F21" s="44">
        <f>HLOOKUP(D21,'Emission Factor Methodology'!$B$6:$I$7,2,0)</f>
        <v>1</v>
      </c>
      <c r="G21" s="43">
        <f>IFERROR(VLOOKUP(C21,'Emission Factor Methodology'!$A$11:$I$21,MATCH(D21,'Emission Factor Methodology'!$A$11:$I$11,0),0),0)</f>
        <v>0.00050000000000000001</v>
      </c>
      <c r="H21" s="44">
        <f>IFERROR((1-VLOOKUP(C21,'Emission Factor Methodology'!$A$25:$I$34,MATCH(D21,'Emission Factor Methodology'!$A$25:$I$25,0),0)),0)</f>
        <v>0.030000000000000027</v>
      </c>
      <c r="I21" s="43">
        <f t="shared" si="2"/>
        <v>0.1314000000000001</v>
      </c>
    </row>
    <row r="22" spans="1:9" ht="15">
      <c r="A22" s="3">
        <f t="shared" si="0"/>
        <v>4319</v>
      </c>
      <c r="B22" s="5" t="s">
        <v>249</v>
      </c>
      <c r="C22" s="63" t="s">
        <v>15</v>
      </c>
      <c r="D22" s="63" t="s">
        <v>3</v>
      </c>
      <c r="E22" s="84">
        <f t="shared" si="1"/>
        <v>8760</v>
      </c>
      <c r="F22" s="44">
        <f>HLOOKUP(D22,'Emission Factor Methodology'!$B$6:$I$7,2,0)</f>
        <v>1</v>
      </c>
      <c r="G22" s="43">
        <f>IFERROR(VLOOKUP(C22,'Emission Factor Methodology'!$A$11:$I$21,MATCH(D22,'Emission Factor Methodology'!$A$11:$I$11,0),0),0)</f>
        <v>0.00050000000000000001</v>
      </c>
      <c r="H22" s="44">
        <f>IFERROR((1-VLOOKUP(C22,'Emission Factor Methodology'!$A$25:$I$34,MATCH(D22,'Emission Factor Methodology'!$A$25:$I$25,0),0)),0)</f>
        <v>0.030000000000000027</v>
      </c>
      <c r="I22" s="43">
        <f t="shared" si="2"/>
        <v>0.1314000000000001</v>
      </c>
    </row>
    <row r="23" spans="1:9" ht="15">
      <c r="A23" s="3">
        <f t="shared" si="0"/>
        <v>4320</v>
      </c>
      <c r="B23" s="5" t="s">
        <v>211</v>
      </c>
      <c r="C23" s="63" t="s">
        <v>15</v>
      </c>
      <c r="D23" s="63" t="s">
        <v>3</v>
      </c>
      <c r="E23" s="84">
        <f t="shared" si="1"/>
        <v>8760</v>
      </c>
      <c r="F23" s="44">
        <f>HLOOKUP(D23,'Emission Factor Methodology'!$B$6:$I$7,2,0)</f>
        <v>1</v>
      </c>
      <c r="G23" s="43">
        <f>IFERROR(VLOOKUP(C23,'Emission Factor Methodology'!$A$11:$I$21,MATCH(D23,'Emission Factor Methodology'!$A$11:$I$11,0),0),0)</f>
        <v>0.00050000000000000001</v>
      </c>
      <c r="H23" s="44">
        <f>IFERROR((1-VLOOKUP(C23,'Emission Factor Methodology'!$A$25:$I$34,MATCH(D23,'Emission Factor Methodology'!$A$25:$I$25,0),0)),0)</f>
        <v>0.030000000000000027</v>
      </c>
      <c r="I23" s="43">
        <f t="shared" si="2"/>
        <v>0.1314000000000001</v>
      </c>
    </row>
    <row r="24" spans="1:9" ht="15">
      <c r="A24" s="3">
        <f t="shared" si="0"/>
        <v>4321</v>
      </c>
      <c r="B24" s="5" t="s">
        <v>136</v>
      </c>
      <c r="C24" s="63" t="s">
        <v>15</v>
      </c>
      <c r="D24" s="63" t="s">
        <v>3</v>
      </c>
      <c r="E24" s="84">
        <f t="shared" si="1"/>
        <v>8760</v>
      </c>
      <c r="F24" s="44">
        <f>HLOOKUP(D24,'Emission Factor Methodology'!$B$6:$I$7,2,0)</f>
        <v>1</v>
      </c>
      <c r="G24" s="43">
        <f>IFERROR(VLOOKUP(C24,'Emission Factor Methodology'!$A$11:$I$21,MATCH(D24,'Emission Factor Methodology'!$A$11:$I$11,0),0),0)</f>
        <v>0.00050000000000000001</v>
      </c>
      <c r="H24" s="44">
        <f>IFERROR((1-VLOOKUP(C24,'Emission Factor Methodology'!$A$25:$I$34,MATCH(D24,'Emission Factor Methodology'!$A$25:$I$25,0),0)),0)</f>
        <v>0.030000000000000027</v>
      </c>
      <c r="I24" s="43">
        <f t="shared" si="2"/>
        <v>0.1314000000000001</v>
      </c>
    </row>
    <row r="25" spans="1:9" ht="15">
      <c r="A25" s="3">
        <f t="shared" si="0"/>
        <v>4322</v>
      </c>
      <c r="B25" s="5" t="s">
        <v>211</v>
      </c>
      <c r="C25" s="63" t="s">
        <v>15</v>
      </c>
      <c r="D25" s="63" t="s">
        <v>3</v>
      </c>
      <c r="E25" s="84">
        <f t="shared" si="1"/>
        <v>8760</v>
      </c>
      <c r="F25" s="44">
        <f>HLOOKUP(D25,'Emission Factor Methodology'!$B$6:$I$7,2,0)</f>
        <v>1</v>
      </c>
      <c r="G25" s="43">
        <f>IFERROR(VLOOKUP(C25,'Emission Factor Methodology'!$A$11:$I$21,MATCH(D25,'Emission Factor Methodology'!$A$11:$I$11,0),0),0)</f>
        <v>0.00050000000000000001</v>
      </c>
      <c r="H25" s="44">
        <f>IFERROR((1-VLOOKUP(C25,'Emission Factor Methodology'!$A$25:$I$34,MATCH(D25,'Emission Factor Methodology'!$A$25:$I$25,0),0)),0)</f>
        <v>0.030000000000000027</v>
      </c>
      <c r="I25" s="43">
        <f t="shared" si="2"/>
        <v>0.1314000000000001</v>
      </c>
    </row>
    <row r="26" spans="1:9" ht="15">
      <c r="A26" s="3">
        <f t="shared" si="0"/>
        <v>4323</v>
      </c>
      <c r="B26" s="5" t="s">
        <v>140</v>
      </c>
      <c r="C26" s="63" t="s">
        <v>15</v>
      </c>
      <c r="D26" s="63" t="s">
        <v>3</v>
      </c>
      <c r="E26" s="84">
        <f t="shared" si="1"/>
        <v>8760</v>
      </c>
      <c r="F26" s="44">
        <f>HLOOKUP(D26,'Emission Factor Methodology'!$B$6:$I$7,2,0)</f>
        <v>1</v>
      </c>
      <c r="G26" s="43">
        <f>IFERROR(VLOOKUP(C26,'Emission Factor Methodology'!$A$11:$I$21,MATCH(D26,'Emission Factor Methodology'!$A$11:$I$11,0),0),0)</f>
        <v>0.00050000000000000001</v>
      </c>
      <c r="H26" s="44">
        <f>IFERROR((1-VLOOKUP(C26,'Emission Factor Methodology'!$A$25:$I$34,MATCH(D26,'Emission Factor Methodology'!$A$25:$I$25,0),0)),0)</f>
        <v>0.030000000000000027</v>
      </c>
      <c r="I26" s="43">
        <f t="shared" si="2"/>
        <v>0.1314000000000001</v>
      </c>
    </row>
    <row r="27" spans="1:9" ht="15">
      <c r="A27" s="3">
        <f t="shared" si="0"/>
        <v>4324</v>
      </c>
      <c r="B27" s="5" t="s">
        <v>140</v>
      </c>
      <c r="C27" s="63" t="s">
        <v>15</v>
      </c>
      <c r="D27" s="63" t="s">
        <v>3</v>
      </c>
      <c r="E27" s="84">
        <f t="shared" si="1"/>
        <v>8760</v>
      </c>
      <c r="F27" s="44">
        <f>HLOOKUP(D27,'Emission Factor Methodology'!$B$6:$I$7,2,0)</f>
        <v>1</v>
      </c>
      <c r="G27" s="43">
        <f>IFERROR(VLOOKUP(C27,'Emission Factor Methodology'!$A$11:$I$21,MATCH(D27,'Emission Factor Methodology'!$A$11:$I$11,0),0),0)</f>
        <v>0.00050000000000000001</v>
      </c>
      <c r="H27" s="44">
        <f>IFERROR((1-VLOOKUP(C27,'Emission Factor Methodology'!$A$25:$I$34,MATCH(D27,'Emission Factor Methodology'!$A$25:$I$25,0),0)),0)</f>
        <v>0.030000000000000027</v>
      </c>
      <c r="I27" s="43">
        <f t="shared" si="2"/>
        <v>0.1314000000000001</v>
      </c>
    </row>
    <row r="28" spans="1:9" ht="15">
      <c r="A28" s="3">
        <f t="shared" si="0"/>
        <v>4325</v>
      </c>
      <c r="B28" s="5" t="s">
        <v>139</v>
      </c>
      <c r="C28" s="63" t="s">
        <v>12</v>
      </c>
      <c r="D28" s="63" t="s">
        <v>3</v>
      </c>
      <c r="E28" s="84">
        <f t="shared" si="1"/>
        <v>8760</v>
      </c>
      <c r="F28" s="44">
        <f>HLOOKUP(D28,'Emission Factor Methodology'!$B$6:$I$7,2,0)</f>
        <v>1</v>
      </c>
      <c r="G28" s="43">
        <f>IFERROR(VLOOKUP(C28,'Emission Factor Methodology'!$A$11:$I$21,MATCH(D28,'Emission Factor Methodology'!$A$11:$I$11,0),0),0)</f>
        <v>0.0088999999999999999</v>
      </c>
      <c r="H28" s="44">
        <f>IFERROR((1-VLOOKUP(C28,'Emission Factor Methodology'!$A$25:$I$34,MATCH(D28,'Emission Factor Methodology'!$A$25:$I$25,0),0)),0)</f>
        <v>0.030000000000000027</v>
      </c>
      <c r="I28" s="43">
        <f t="shared" si="2"/>
        <v>2.3389200000000021</v>
      </c>
    </row>
    <row r="29" spans="1:9" ht="15">
      <c r="A29" s="3">
        <f t="shared" si="0"/>
        <v>4326</v>
      </c>
      <c r="B29" s="5" t="s">
        <v>103</v>
      </c>
      <c r="C29" s="63" t="s">
        <v>12</v>
      </c>
      <c r="D29" s="63" t="s">
        <v>3</v>
      </c>
      <c r="E29" s="84">
        <f t="shared" si="1"/>
        <v>8760</v>
      </c>
      <c r="F29" s="44">
        <f>HLOOKUP(D29,'Emission Factor Methodology'!$B$6:$I$7,2,0)</f>
        <v>1</v>
      </c>
      <c r="G29" s="43">
        <f>IFERROR(VLOOKUP(C29,'Emission Factor Methodology'!$A$11:$I$21,MATCH(D29,'Emission Factor Methodology'!$A$11:$I$11,0),0),0)</f>
        <v>0.0088999999999999999</v>
      </c>
      <c r="H29" s="44">
        <f>IFERROR((1-VLOOKUP(C29,'Emission Factor Methodology'!$A$25:$I$34,MATCH(D29,'Emission Factor Methodology'!$A$25:$I$25,0),0)),0)</f>
        <v>0.030000000000000027</v>
      </c>
      <c r="I29" s="43">
        <f t="shared" si="2"/>
        <v>2.3389200000000021</v>
      </c>
    </row>
    <row r="30" spans="1:9" ht="15">
      <c r="A30" s="3">
        <f t="shared" si="0"/>
        <v>4327</v>
      </c>
      <c r="B30" s="5" t="s">
        <v>250</v>
      </c>
      <c r="C30" s="63" t="s">
        <v>15</v>
      </c>
      <c r="D30" s="63" t="s">
        <v>3</v>
      </c>
      <c r="E30" s="84">
        <f t="shared" si="1"/>
        <v>8760</v>
      </c>
      <c r="F30" s="44">
        <f>HLOOKUP(D30,'Emission Factor Methodology'!$B$6:$I$7,2,0)</f>
        <v>1</v>
      </c>
      <c r="G30" s="43">
        <f>IFERROR(VLOOKUP(C30,'Emission Factor Methodology'!$A$11:$I$21,MATCH(D30,'Emission Factor Methodology'!$A$11:$I$11,0),0),0)</f>
        <v>0.00050000000000000001</v>
      </c>
      <c r="H30" s="44">
        <f>IFERROR((1-VLOOKUP(C30,'Emission Factor Methodology'!$A$25:$I$34,MATCH(D30,'Emission Factor Methodology'!$A$25:$I$25,0),0)),0)</f>
        <v>0.030000000000000027</v>
      </c>
      <c r="I30" s="43">
        <f t="shared" si="2"/>
        <v>0.1314000000000001</v>
      </c>
    </row>
    <row r="31" spans="1:9" ht="15">
      <c r="A31" s="3">
        <f t="shared" si="0"/>
        <v>4328</v>
      </c>
      <c r="B31" s="5" t="s">
        <v>234</v>
      </c>
      <c r="C31" s="63" t="s">
        <v>15</v>
      </c>
      <c r="D31" s="63" t="s">
        <v>3</v>
      </c>
      <c r="E31" s="84">
        <f t="shared" si="1"/>
        <v>8760</v>
      </c>
      <c r="F31" s="44">
        <f>HLOOKUP(D31,'Emission Factor Methodology'!$B$6:$I$7,2,0)</f>
        <v>1</v>
      </c>
      <c r="G31" s="43">
        <f>IFERROR(VLOOKUP(C31,'Emission Factor Methodology'!$A$11:$I$21,MATCH(D31,'Emission Factor Methodology'!$A$11:$I$11,0),0),0)</f>
        <v>0.00050000000000000001</v>
      </c>
      <c r="H31" s="44">
        <f>IFERROR((1-VLOOKUP(C31,'Emission Factor Methodology'!$A$25:$I$34,MATCH(D31,'Emission Factor Methodology'!$A$25:$I$25,0),0)),0)</f>
        <v>0.030000000000000027</v>
      </c>
      <c r="I31" s="43">
        <f t="shared" si="2"/>
        <v>0.1314000000000001</v>
      </c>
    </row>
    <row r="32" spans="1:9" ht="15">
      <c r="A32" s="3">
        <f t="shared" si="0"/>
        <v>4329</v>
      </c>
      <c r="B32" s="5" t="s">
        <v>251</v>
      </c>
      <c r="C32" s="63" t="s">
        <v>15</v>
      </c>
      <c r="D32" s="63" t="s">
        <v>3</v>
      </c>
      <c r="E32" s="84">
        <f t="shared" si="1"/>
        <v>8760</v>
      </c>
      <c r="F32" s="44">
        <f>HLOOKUP(D32,'Emission Factor Methodology'!$B$6:$I$7,2,0)</f>
        <v>1</v>
      </c>
      <c r="G32" s="43">
        <f>IFERROR(VLOOKUP(C32,'Emission Factor Methodology'!$A$11:$I$21,MATCH(D32,'Emission Factor Methodology'!$A$11:$I$11,0),0),0)</f>
        <v>0.00050000000000000001</v>
      </c>
      <c r="H32" s="44">
        <f>IFERROR((1-VLOOKUP(C32,'Emission Factor Methodology'!$A$25:$I$34,MATCH(D32,'Emission Factor Methodology'!$A$25:$I$25,0),0)),0)</f>
        <v>0.030000000000000027</v>
      </c>
      <c r="I32" s="43">
        <f t="shared" si="2"/>
        <v>0.1314000000000001</v>
      </c>
    </row>
    <row r="33" spans="1:9" ht="15">
      <c r="A33" s="3">
        <f t="shared" si="0"/>
        <v>4330</v>
      </c>
      <c r="B33" s="5" t="s">
        <v>234</v>
      </c>
      <c r="C33" s="63" t="s">
        <v>15</v>
      </c>
      <c r="D33" s="63" t="s">
        <v>3</v>
      </c>
      <c r="E33" s="84">
        <f t="shared" si="1"/>
        <v>8760</v>
      </c>
      <c r="F33" s="44">
        <f>HLOOKUP(D33,'Emission Factor Methodology'!$B$6:$I$7,2,0)</f>
        <v>1</v>
      </c>
      <c r="G33" s="43">
        <f>IFERROR(VLOOKUP(C33,'Emission Factor Methodology'!$A$11:$I$21,MATCH(D33,'Emission Factor Methodology'!$A$11:$I$11,0),0),0)</f>
        <v>0.00050000000000000001</v>
      </c>
      <c r="H33" s="44">
        <f>IFERROR((1-VLOOKUP(C33,'Emission Factor Methodology'!$A$25:$I$34,MATCH(D33,'Emission Factor Methodology'!$A$25:$I$25,0),0)),0)</f>
        <v>0.030000000000000027</v>
      </c>
      <c r="I33" s="43">
        <f t="shared" si="2"/>
        <v>0.1314000000000001</v>
      </c>
    </row>
    <row r="34" spans="1:9" ht="15">
      <c r="A34" s="3">
        <f t="shared" si="0"/>
        <v>4331</v>
      </c>
      <c r="B34" s="5" t="s">
        <v>234</v>
      </c>
      <c r="C34" s="63" t="s">
        <v>15</v>
      </c>
      <c r="D34" s="63" t="s">
        <v>3</v>
      </c>
      <c r="E34" s="84">
        <f t="shared" si="1"/>
        <v>8760</v>
      </c>
      <c r="F34" s="44">
        <f>HLOOKUP(D34,'Emission Factor Methodology'!$B$6:$I$7,2,0)</f>
        <v>1</v>
      </c>
      <c r="G34" s="43">
        <f>IFERROR(VLOOKUP(C34,'Emission Factor Methodology'!$A$11:$I$21,MATCH(D34,'Emission Factor Methodology'!$A$11:$I$11,0),0),0)</f>
        <v>0.00050000000000000001</v>
      </c>
      <c r="H34" s="44">
        <f>IFERROR((1-VLOOKUP(C34,'Emission Factor Methodology'!$A$25:$I$34,MATCH(D34,'Emission Factor Methodology'!$A$25:$I$25,0),0)),0)</f>
        <v>0.030000000000000027</v>
      </c>
      <c r="I34" s="94">
        <f t="shared" si="2"/>
        <v>0.1314000000000001</v>
      </c>
    </row>
    <row r="35" spans="1:9" ht="15">
      <c r="A35" s="3">
        <f t="shared" si="0"/>
        <v>4332</v>
      </c>
      <c r="B35" s="5" t="s">
        <v>252</v>
      </c>
      <c r="C35" s="63" t="s">
        <v>12</v>
      </c>
      <c r="D35" s="63" t="s">
        <v>3</v>
      </c>
      <c r="E35" s="84">
        <f t="shared" si="1"/>
        <v>8760</v>
      </c>
      <c r="F35" s="44">
        <f>HLOOKUP(D35,'Emission Factor Methodology'!$B$6:$I$7,2,0)</f>
        <v>1</v>
      </c>
      <c r="G35" s="43">
        <f>IFERROR(VLOOKUP(C35,'Emission Factor Methodology'!$A$11:$I$21,MATCH(D35,'Emission Factor Methodology'!$A$11:$I$11,0),0),0)</f>
        <v>0.0088999999999999999</v>
      </c>
      <c r="H35" s="44">
        <f>IFERROR((1-VLOOKUP(C35,'Emission Factor Methodology'!$A$25:$I$34,MATCH(D35,'Emission Factor Methodology'!$A$25:$I$25,0),0)),0)</f>
        <v>0.030000000000000027</v>
      </c>
      <c r="I35" s="94">
        <f t="shared" si="2"/>
        <v>2.3389200000000021</v>
      </c>
    </row>
    <row r="36" spans="1:9" ht="15">
      <c r="A36" s="3">
        <f t="shared" si="0"/>
        <v>4333</v>
      </c>
      <c r="B36" s="5" t="s">
        <v>234</v>
      </c>
      <c r="C36" s="63" t="s">
        <v>15</v>
      </c>
      <c r="D36" s="63" t="s">
        <v>3</v>
      </c>
      <c r="E36" s="84">
        <f t="shared" si="1"/>
        <v>8760</v>
      </c>
      <c r="F36" s="44">
        <f>HLOOKUP(D36,'Emission Factor Methodology'!$B$6:$I$7,2,0)</f>
        <v>1</v>
      </c>
      <c r="G36" s="43">
        <f>IFERROR(VLOOKUP(C36,'Emission Factor Methodology'!$A$11:$I$21,MATCH(D36,'Emission Factor Methodology'!$A$11:$I$11,0),0),0)</f>
        <v>0.00050000000000000001</v>
      </c>
      <c r="H36" s="44">
        <f>IFERROR((1-VLOOKUP(C36,'Emission Factor Methodology'!$A$25:$I$34,MATCH(D36,'Emission Factor Methodology'!$A$25:$I$25,0),0)),0)</f>
        <v>0.030000000000000027</v>
      </c>
      <c r="I36" s="94">
        <f t="shared" si="2"/>
        <v>0.1314000000000001</v>
      </c>
    </row>
    <row r="37" spans="1:9" ht="15">
      <c r="A37" s="3">
        <f t="shared" si="0"/>
        <v>4334</v>
      </c>
      <c r="B37" s="5" t="s">
        <v>234</v>
      </c>
      <c r="C37" s="63" t="s">
        <v>15</v>
      </c>
      <c r="D37" s="63" t="s">
        <v>3</v>
      </c>
      <c r="E37" s="84">
        <f t="shared" si="1"/>
        <v>8760</v>
      </c>
      <c r="F37" s="44">
        <f>HLOOKUP(D37,'Emission Factor Methodology'!$B$6:$I$7,2,0)</f>
        <v>1</v>
      </c>
      <c r="G37" s="43">
        <f>IFERROR(VLOOKUP(C37,'Emission Factor Methodology'!$A$11:$I$21,MATCH(D37,'Emission Factor Methodology'!$A$11:$I$11,0),0),0)</f>
        <v>0.00050000000000000001</v>
      </c>
      <c r="H37" s="44">
        <f>IFERROR((1-VLOOKUP(C37,'Emission Factor Methodology'!$A$25:$I$34,MATCH(D37,'Emission Factor Methodology'!$A$25:$I$25,0),0)),0)</f>
        <v>0.030000000000000027</v>
      </c>
      <c r="I37" s="94">
        <f t="shared" si="2"/>
        <v>0.1314000000000001</v>
      </c>
    </row>
    <row r="38" spans="1:9" ht="15">
      <c r="A38" s="3">
        <f t="shared" si="0"/>
        <v>4335</v>
      </c>
      <c r="B38" s="5" t="s">
        <v>252</v>
      </c>
      <c r="C38" s="63" t="s">
        <v>12</v>
      </c>
      <c r="D38" s="63" t="s">
        <v>3</v>
      </c>
      <c r="E38" s="84">
        <f t="shared" si="1"/>
        <v>8760</v>
      </c>
      <c r="F38" s="44">
        <f>HLOOKUP(D38,'Emission Factor Methodology'!$B$6:$I$7,2,0)</f>
        <v>1</v>
      </c>
      <c r="G38" s="43">
        <f>IFERROR(VLOOKUP(C38,'Emission Factor Methodology'!$A$11:$I$21,MATCH(D38,'Emission Factor Methodology'!$A$11:$I$11,0),0),0)</f>
        <v>0.0088999999999999999</v>
      </c>
      <c r="H38" s="44">
        <f>IFERROR((1-VLOOKUP(C38,'Emission Factor Methodology'!$A$25:$I$34,MATCH(D38,'Emission Factor Methodology'!$A$25:$I$25,0),0)),0)</f>
        <v>0.030000000000000027</v>
      </c>
      <c r="I38" s="94">
        <f t="shared" si="2"/>
        <v>2.3389200000000021</v>
      </c>
    </row>
    <row r="39" spans="1:9" ht="15">
      <c r="A39" s="3">
        <f t="shared" si="0"/>
        <v>4336</v>
      </c>
      <c r="B39" s="5" t="s">
        <v>234</v>
      </c>
      <c r="C39" s="63" t="s">
        <v>15</v>
      </c>
      <c r="D39" s="63" t="s">
        <v>3</v>
      </c>
      <c r="E39" s="84">
        <f t="shared" si="1"/>
        <v>8760</v>
      </c>
      <c r="F39" s="44">
        <f>HLOOKUP(D39,'Emission Factor Methodology'!$B$6:$I$7,2,0)</f>
        <v>1</v>
      </c>
      <c r="G39" s="43">
        <f>IFERROR(VLOOKUP(C39,'Emission Factor Methodology'!$A$11:$I$21,MATCH(D39,'Emission Factor Methodology'!$A$11:$I$11,0),0),0)</f>
        <v>0.00050000000000000001</v>
      </c>
      <c r="H39" s="44">
        <f>IFERROR((1-VLOOKUP(C39,'Emission Factor Methodology'!$A$25:$I$34,MATCH(D39,'Emission Factor Methodology'!$A$25:$I$25,0),0)),0)</f>
        <v>0.030000000000000027</v>
      </c>
      <c r="I39" s="94">
        <f t="shared" si="2"/>
        <v>0.1314000000000001</v>
      </c>
    </row>
    <row r="40" spans="1:9" ht="15">
      <c r="A40" s="3">
        <f t="shared" si="0"/>
        <v>4337</v>
      </c>
      <c r="B40" s="5" t="s">
        <v>234</v>
      </c>
      <c r="C40" s="63" t="s">
        <v>15</v>
      </c>
      <c r="D40" s="63" t="s">
        <v>3</v>
      </c>
      <c r="E40" s="84">
        <f t="shared" si="1"/>
        <v>8760</v>
      </c>
      <c r="F40" s="44">
        <f>HLOOKUP(D40,'Emission Factor Methodology'!$B$6:$I$7,2,0)</f>
        <v>1</v>
      </c>
      <c r="G40" s="43">
        <f>IFERROR(VLOOKUP(C40,'Emission Factor Methodology'!$A$11:$I$21,MATCH(D40,'Emission Factor Methodology'!$A$11:$I$11,0),0),0)</f>
        <v>0.00050000000000000001</v>
      </c>
      <c r="H40" s="44">
        <f>IFERROR((1-VLOOKUP(C40,'Emission Factor Methodology'!$A$25:$I$34,MATCH(D40,'Emission Factor Methodology'!$A$25:$I$25,0),0)),0)</f>
        <v>0.030000000000000027</v>
      </c>
      <c r="I40" s="94">
        <f t="shared" si="2"/>
        <v>0.1314000000000001</v>
      </c>
    </row>
    <row r="41" spans="1:9" ht="15">
      <c r="A41" s="3">
        <f t="shared" si="0"/>
        <v>4338</v>
      </c>
      <c r="B41" s="5" t="s">
        <v>136</v>
      </c>
      <c r="C41" s="63" t="s">
        <v>15</v>
      </c>
      <c r="D41" s="63" t="s">
        <v>3</v>
      </c>
      <c r="E41" s="84">
        <f t="shared" si="1"/>
        <v>8760</v>
      </c>
      <c r="F41" s="44">
        <f>HLOOKUP(D41,'Emission Factor Methodology'!$B$6:$I$7,2,0)</f>
        <v>1</v>
      </c>
      <c r="G41" s="43">
        <f>IFERROR(VLOOKUP(C41,'Emission Factor Methodology'!$A$11:$I$21,MATCH(D41,'Emission Factor Methodology'!$A$11:$I$11,0),0),0)</f>
        <v>0.00050000000000000001</v>
      </c>
      <c r="H41" s="44">
        <f>IFERROR((1-VLOOKUP(C41,'Emission Factor Methodology'!$A$25:$I$34,MATCH(D41,'Emission Factor Methodology'!$A$25:$I$25,0),0)),0)</f>
        <v>0.030000000000000027</v>
      </c>
      <c r="I41" s="94">
        <f t="shared" si="2"/>
        <v>0.1314000000000001</v>
      </c>
    </row>
    <row r="42" spans="1:9" ht="15">
      <c r="A42" s="3">
        <f t="shared" si="0"/>
        <v>4339</v>
      </c>
      <c r="B42" s="5" t="s">
        <v>211</v>
      </c>
      <c r="C42" s="63" t="s">
        <v>15</v>
      </c>
      <c r="D42" s="63" t="s">
        <v>3</v>
      </c>
      <c r="E42" s="84">
        <f t="shared" si="1"/>
        <v>8760</v>
      </c>
      <c r="F42" s="44">
        <f>HLOOKUP(D42,'Emission Factor Methodology'!$B$6:$I$7,2,0)</f>
        <v>1</v>
      </c>
      <c r="G42" s="43">
        <f>IFERROR(VLOOKUP(C42,'Emission Factor Methodology'!$A$11:$I$21,MATCH(D42,'Emission Factor Methodology'!$A$11:$I$11,0),0),0)</f>
        <v>0.00050000000000000001</v>
      </c>
      <c r="H42" s="44">
        <f>IFERROR((1-VLOOKUP(C42,'Emission Factor Methodology'!$A$25:$I$34,MATCH(D42,'Emission Factor Methodology'!$A$25:$I$25,0),0)),0)</f>
        <v>0.030000000000000027</v>
      </c>
      <c r="I42" s="94">
        <f t="shared" si="2"/>
        <v>0.1314000000000001</v>
      </c>
    </row>
    <row r="43" spans="1:9" ht="15">
      <c r="A43" s="3">
        <f t="shared" si="0"/>
        <v>4340</v>
      </c>
      <c r="B43" s="5" t="s">
        <v>240</v>
      </c>
      <c r="C43" s="63" t="s">
        <v>15</v>
      </c>
      <c r="D43" s="63" t="s">
        <v>3</v>
      </c>
      <c r="E43" s="84">
        <f t="shared" si="1"/>
        <v>8760</v>
      </c>
      <c r="F43" s="44">
        <f>HLOOKUP(D43,'Emission Factor Methodology'!$B$6:$I$7,2,0)</f>
        <v>1</v>
      </c>
      <c r="G43" s="43">
        <f>IFERROR(VLOOKUP(C43,'Emission Factor Methodology'!$A$11:$I$21,MATCH(D43,'Emission Factor Methodology'!$A$11:$I$11,0),0),0)</f>
        <v>0.00050000000000000001</v>
      </c>
      <c r="H43" s="44">
        <f>IFERROR((1-VLOOKUP(C43,'Emission Factor Methodology'!$A$25:$I$34,MATCH(D43,'Emission Factor Methodology'!$A$25:$I$25,0),0)),0)</f>
        <v>0.030000000000000027</v>
      </c>
      <c r="I43" s="94">
        <f t="shared" si="2"/>
        <v>0.1314000000000001</v>
      </c>
    </row>
    <row r="44" spans="1:9" ht="15">
      <c r="A44" s="3">
        <f t="shared" si="0"/>
        <v>4341</v>
      </c>
      <c r="B44" s="5" t="s">
        <v>253</v>
      </c>
      <c r="C44" s="69" t="s">
        <v>15</v>
      </c>
      <c r="D44" s="63" t="s">
        <v>3</v>
      </c>
      <c r="E44" s="84">
        <f t="shared" si="1"/>
        <v>8760</v>
      </c>
      <c r="F44" s="44">
        <f>HLOOKUP(D44,'Emission Factor Methodology'!$B$6:$I$7,2,0)</f>
        <v>1</v>
      </c>
      <c r="G44" s="43">
        <f>IFERROR(VLOOKUP(C44,'Emission Factor Methodology'!$A$11:$I$21,MATCH(D44,'Emission Factor Methodology'!$A$11:$I$11,0),0),0)</f>
        <v>0.00050000000000000001</v>
      </c>
      <c r="H44" s="44">
        <f>IFERROR((1-VLOOKUP(C44,'Emission Factor Methodology'!$A$25:$I$34,MATCH(D44,'Emission Factor Methodology'!$A$25:$I$25,0),0)),0)</f>
        <v>0.030000000000000027</v>
      </c>
      <c r="I44" s="94">
        <f t="shared" si="2"/>
        <v>0.1314000000000001</v>
      </c>
    </row>
    <row r="45" spans="1:9" ht="15">
      <c r="A45" s="3">
        <f t="shared" si="0"/>
        <v>4342</v>
      </c>
      <c r="B45" s="5" t="s">
        <v>212</v>
      </c>
      <c r="C45" s="63" t="s">
        <v>12</v>
      </c>
      <c r="D45" s="63" t="s">
        <v>3</v>
      </c>
      <c r="E45" s="84">
        <f t="shared" si="1"/>
        <v>8760</v>
      </c>
      <c r="F45" s="44">
        <f>HLOOKUP(D45,'Emission Factor Methodology'!$B$6:$I$7,2,0)</f>
        <v>1</v>
      </c>
      <c r="G45" s="43">
        <f>IFERROR(VLOOKUP(C45,'Emission Factor Methodology'!$A$11:$I$21,MATCH(D45,'Emission Factor Methodology'!$A$11:$I$11,0),0),0)</f>
        <v>0.0088999999999999999</v>
      </c>
      <c r="H45" s="44">
        <f>IFERROR((1-VLOOKUP(C45,'Emission Factor Methodology'!$A$25:$I$34,MATCH(D45,'Emission Factor Methodology'!$A$25:$I$25,0),0)),0)</f>
        <v>0.030000000000000027</v>
      </c>
      <c r="I45" s="94">
        <f t="shared" si="2"/>
        <v>2.3389200000000021</v>
      </c>
    </row>
    <row r="46" spans="1:9" ht="15">
      <c r="A46" s="3">
        <f t="shared" si="0"/>
        <v>4343</v>
      </c>
      <c r="B46" s="5" t="s">
        <v>234</v>
      </c>
      <c r="C46" s="63" t="s">
        <v>12</v>
      </c>
      <c r="D46" s="63" t="s">
        <v>3</v>
      </c>
      <c r="E46" s="84">
        <f t="shared" si="1"/>
        <v>8760</v>
      </c>
      <c r="F46" s="44">
        <f>HLOOKUP(D46,'Emission Factor Methodology'!$B$6:$I$7,2,0)</f>
        <v>1</v>
      </c>
      <c r="G46" s="43">
        <f>IFERROR(VLOOKUP(C46,'Emission Factor Methodology'!$A$11:$I$21,MATCH(D46,'Emission Factor Methodology'!$A$11:$I$11,0),0),0)</f>
        <v>0.0088999999999999999</v>
      </c>
      <c r="H46" s="44">
        <f>IFERROR((1-VLOOKUP(C46,'Emission Factor Methodology'!$A$25:$I$34,MATCH(D46,'Emission Factor Methodology'!$A$25:$I$25,0),0)),0)</f>
        <v>0.030000000000000027</v>
      </c>
      <c r="I46" s="94">
        <f t="shared" si="2"/>
        <v>2.3389200000000021</v>
      </c>
    </row>
    <row r="47" spans="1:9" ht="15">
      <c r="A47" s="3">
        <f t="shared" si="0"/>
        <v>4344</v>
      </c>
      <c r="B47" s="46" t="s">
        <v>254</v>
      </c>
      <c r="C47" s="88" t="s">
        <v>14</v>
      </c>
      <c r="D47" s="63" t="s">
        <v>3</v>
      </c>
      <c r="E47" s="84">
        <f t="shared" si="1"/>
        <v>8760</v>
      </c>
      <c r="F47" s="44">
        <f>HLOOKUP(D47,'Emission Factor Methodology'!$B$6:$I$7,2,0)</f>
        <v>1</v>
      </c>
      <c r="G47" s="43">
        <f>IFERROR(VLOOKUP(C47,'Emission Factor Methodology'!$A$11:$I$21,MATCH(D47,'Emission Factor Methodology'!$A$11:$I$11,0),0),0)</f>
        <v>0</v>
      </c>
      <c r="H47" s="44">
        <f>IFERROR((1-VLOOKUP(C47,'Emission Factor Methodology'!$A$25:$I$34,MATCH(D47,'Emission Factor Methodology'!$A$25:$I$25,0),0)),0)</f>
        <v>0</v>
      </c>
      <c r="I47" s="94">
        <f t="shared" si="2"/>
        <v>0</v>
      </c>
    </row>
    <row r="48" spans="1:9" ht="15">
      <c r="A48" s="3">
        <f t="shared" si="0"/>
        <v>4345</v>
      </c>
      <c r="B48" s="5" t="s">
        <v>234</v>
      </c>
      <c r="C48" s="63" t="s">
        <v>15</v>
      </c>
      <c r="D48" s="63" t="s">
        <v>3</v>
      </c>
      <c r="E48" s="84">
        <f t="shared" si="1"/>
        <v>8760</v>
      </c>
      <c r="F48" s="44">
        <f>HLOOKUP(D48,'Emission Factor Methodology'!$B$6:$I$7,2,0)</f>
        <v>1</v>
      </c>
      <c r="G48" s="43">
        <f>IFERROR(VLOOKUP(C48,'Emission Factor Methodology'!$A$11:$I$21,MATCH(D48,'Emission Factor Methodology'!$A$11:$I$11,0),0),0)</f>
        <v>0.00050000000000000001</v>
      </c>
      <c r="H48" s="44">
        <f>IFERROR((1-VLOOKUP(C48,'Emission Factor Methodology'!$A$25:$I$34,MATCH(D48,'Emission Factor Methodology'!$A$25:$I$25,0),0)),0)</f>
        <v>0.030000000000000027</v>
      </c>
      <c r="I48" s="94">
        <f t="shared" si="2"/>
        <v>0.1314000000000001</v>
      </c>
    </row>
    <row r="49" spans="1:9" ht="15">
      <c r="A49" s="3">
        <f t="shared" si="0"/>
        <v>4346</v>
      </c>
      <c r="B49" s="5" t="s">
        <v>255</v>
      </c>
      <c r="C49" s="63" t="s">
        <v>15</v>
      </c>
      <c r="D49" s="63" t="s">
        <v>3</v>
      </c>
      <c r="E49" s="84">
        <f t="shared" si="1"/>
        <v>8760</v>
      </c>
      <c r="F49" s="44">
        <f>HLOOKUP(D49,'Emission Factor Methodology'!$B$6:$I$7,2,0)</f>
        <v>1</v>
      </c>
      <c r="G49" s="43">
        <f>IFERROR(VLOOKUP(C49,'Emission Factor Methodology'!$A$11:$I$21,MATCH(D49,'Emission Factor Methodology'!$A$11:$I$11,0),0),0)</f>
        <v>0.00050000000000000001</v>
      </c>
      <c r="H49" s="44">
        <f>IFERROR((1-VLOOKUP(C49,'Emission Factor Methodology'!$A$25:$I$34,MATCH(D49,'Emission Factor Methodology'!$A$25:$I$25,0),0)),0)</f>
        <v>0.030000000000000027</v>
      </c>
      <c r="I49" s="94">
        <f t="shared" si="2"/>
        <v>0.1314000000000001</v>
      </c>
    </row>
    <row r="50" spans="1:9" ht="15">
      <c r="A50" s="3">
        <f t="shared" si="0"/>
        <v>4347</v>
      </c>
      <c r="B50" s="5" t="s">
        <v>141</v>
      </c>
      <c r="C50" s="63" t="s">
        <v>15</v>
      </c>
      <c r="D50" s="63" t="s">
        <v>3</v>
      </c>
      <c r="E50" s="84">
        <f t="shared" si="1"/>
        <v>8760</v>
      </c>
      <c r="F50" s="44">
        <f>HLOOKUP(D50,'Emission Factor Methodology'!$B$6:$I$7,2,0)</f>
        <v>1</v>
      </c>
      <c r="G50" s="43">
        <f>IFERROR(VLOOKUP(C50,'Emission Factor Methodology'!$A$11:$I$21,MATCH(D50,'Emission Factor Methodology'!$A$11:$I$11,0),0),0)</f>
        <v>0.00050000000000000001</v>
      </c>
      <c r="H50" s="44">
        <f>IFERROR((1-VLOOKUP(C50,'Emission Factor Methodology'!$A$25:$I$34,MATCH(D50,'Emission Factor Methodology'!$A$25:$I$25,0),0)),0)</f>
        <v>0.030000000000000027</v>
      </c>
      <c r="I50" s="94">
        <f t="shared" si="2"/>
        <v>0.1314000000000001</v>
      </c>
    </row>
    <row r="51" spans="1:9" ht="15">
      <c r="A51" s="3">
        <f t="shared" si="0"/>
        <v>4348</v>
      </c>
      <c r="B51" s="5" t="s">
        <v>256</v>
      </c>
      <c r="C51" s="63" t="s">
        <v>15</v>
      </c>
      <c r="D51" s="63" t="s">
        <v>3</v>
      </c>
      <c r="E51" s="84">
        <f t="shared" si="1"/>
        <v>8760</v>
      </c>
      <c r="F51" s="44">
        <f>HLOOKUP(D51,'Emission Factor Methodology'!$B$6:$I$7,2,0)</f>
        <v>1</v>
      </c>
      <c r="G51" s="43">
        <f>IFERROR(VLOOKUP(C51,'Emission Factor Methodology'!$A$11:$I$21,MATCH(D51,'Emission Factor Methodology'!$A$11:$I$11,0),0),0)</f>
        <v>0.00050000000000000001</v>
      </c>
      <c r="H51" s="44">
        <f>IFERROR((1-VLOOKUP(C51,'Emission Factor Methodology'!$A$25:$I$34,MATCH(D51,'Emission Factor Methodology'!$A$25:$I$25,0),0)),0)</f>
        <v>0.030000000000000027</v>
      </c>
      <c r="I51" s="94">
        <f t="shared" si="2"/>
        <v>0.1314000000000001</v>
      </c>
    </row>
    <row r="52" spans="1:9" ht="15">
      <c r="A52" s="3">
        <f t="shared" si="0"/>
        <v>4349</v>
      </c>
      <c r="B52" s="5" t="s">
        <v>253</v>
      </c>
      <c r="C52" s="69" t="s">
        <v>15</v>
      </c>
      <c r="D52" s="63" t="s">
        <v>3</v>
      </c>
      <c r="E52" s="84">
        <f t="shared" si="1"/>
        <v>8760</v>
      </c>
      <c r="F52" s="44">
        <f>HLOOKUP(D52,'Emission Factor Methodology'!$B$6:$I$7,2,0)</f>
        <v>1</v>
      </c>
      <c r="G52" s="43">
        <f>IFERROR(VLOOKUP(C52,'Emission Factor Methodology'!$A$11:$I$21,MATCH(D52,'Emission Factor Methodology'!$A$11:$I$11,0),0),0)</f>
        <v>0.00050000000000000001</v>
      </c>
      <c r="H52" s="44">
        <f>IFERROR((1-VLOOKUP(C52,'Emission Factor Methodology'!$A$25:$I$34,MATCH(D52,'Emission Factor Methodology'!$A$25:$I$25,0),0)),0)</f>
        <v>0.030000000000000027</v>
      </c>
      <c r="I52" s="94">
        <f t="shared" si="2"/>
        <v>0.1314000000000001</v>
      </c>
    </row>
    <row r="53" spans="1:9" ht="15">
      <c r="A53" s="3">
        <f t="shared" si="0"/>
        <v>4350</v>
      </c>
      <c r="B53" s="5" t="s">
        <v>228</v>
      </c>
      <c r="C53" s="63" t="s">
        <v>15</v>
      </c>
      <c r="D53" s="63" t="s">
        <v>3</v>
      </c>
      <c r="E53" s="84">
        <f t="shared" si="1"/>
        <v>8760</v>
      </c>
      <c r="F53" s="44">
        <f>HLOOKUP(D53,'Emission Factor Methodology'!$B$6:$I$7,2,0)</f>
        <v>1</v>
      </c>
      <c r="G53" s="43">
        <f>IFERROR(VLOOKUP(C53,'Emission Factor Methodology'!$A$11:$I$21,MATCH(D53,'Emission Factor Methodology'!$A$11:$I$11,0),0),0)</f>
        <v>0.00050000000000000001</v>
      </c>
      <c r="H53" s="44">
        <f>IFERROR((1-VLOOKUP(C53,'Emission Factor Methodology'!$A$25:$I$34,MATCH(D53,'Emission Factor Methodology'!$A$25:$I$25,0),0)),0)</f>
        <v>0.030000000000000027</v>
      </c>
      <c r="I53" s="94">
        <f t="shared" si="2"/>
        <v>0.1314000000000001</v>
      </c>
    </row>
    <row r="54" spans="1:9" ht="15">
      <c r="A54" s="3">
        <f t="shared" si="0"/>
        <v>4351</v>
      </c>
      <c r="B54" s="5" t="s">
        <v>228</v>
      </c>
      <c r="C54" s="63" t="s">
        <v>15</v>
      </c>
      <c r="D54" s="63" t="s">
        <v>3</v>
      </c>
      <c r="E54" s="84">
        <f t="shared" si="1"/>
        <v>8760</v>
      </c>
      <c r="F54" s="44">
        <f>HLOOKUP(D54,'Emission Factor Methodology'!$B$6:$I$7,2,0)</f>
        <v>1</v>
      </c>
      <c r="G54" s="43">
        <f>IFERROR(VLOOKUP(C54,'Emission Factor Methodology'!$A$11:$I$21,MATCH(D54,'Emission Factor Methodology'!$A$11:$I$11,0),0),0)</f>
        <v>0.00050000000000000001</v>
      </c>
      <c r="H54" s="44">
        <f>IFERROR((1-VLOOKUP(C54,'Emission Factor Methodology'!$A$25:$I$34,MATCH(D54,'Emission Factor Methodology'!$A$25:$I$25,0),0)),0)</f>
        <v>0.030000000000000027</v>
      </c>
      <c r="I54" s="94">
        <f t="shared" si="2"/>
        <v>0.1314000000000001</v>
      </c>
    </row>
    <row r="55" spans="1:9" ht="15">
      <c r="A55" s="3">
        <f t="shared" si="0"/>
        <v>4352</v>
      </c>
      <c r="B55" s="5" t="s">
        <v>228</v>
      </c>
      <c r="C55" s="69" t="s">
        <v>15</v>
      </c>
      <c r="D55" s="63" t="s">
        <v>3</v>
      </c>
      <c r="E55" s="84">
        <f t="shared" si="1"/>
        <v>8760</v>
      </c>
      <c r="F55" s="44">
        <f>HLOOKUP(D55,'Emission Factor Methodology'!$B$6:$I$7,2,0)</f>
        <v>1</v>
      </c>
      <c r="G55" s="43">
        <f>IFERROR(VLOOKUP(C55,'Emission Factor Methodology'!$A$11:$I$21,MATCH(D55,'Emission Factor Methodology'!$A$11:$I$11,0),0),0)</f>
        <v>0.00050000000000000001</v>
      </c>
      <c r="H55" s="44">
        <f>IFERROR((1-VLOOKUP(C55,'Emission Factor Methodology'!$A$25:$I$34,MATCH(D55,'Emission Factor Methodology'!$A$25:$I$25,0),0)),0)</f>
        <v>0.030000000000000027</v>
      </c>
      <c r="I55" s="94">
        <f t="shared" si="2"/>
        <v>0.1314000000000001</v>
      </c>
    </row>
    <row r="56" spans="3:3" ht="15">
      <c r="C56" s="63" t="s">
        <v>223</v>
      </c>
    </row>
    <row r="57" spans="1:9" ht="30" customHeight="1">
      <c r="A57" s="134" t="s">
        <v>257</v>
      </c>
      <c r="B57" s="134"/>
      <c r="C57" s="134"/>
      <c r="D57" s="134"/>
      <c r="E57" s="134"/>
      <c r="F57" s="134"/>
      <c r="G57" s="134"/>
      <c r="H57" s="134"/>
      <c r="I57" s="134"/>
    </row>
    <row r="58" spans="3:3" ht="15">
      <c r="C58" s="63" t="s">
        <v>223</v>
      </c>
    </row>
    <row r="59" spans="3:3" ht="15">
      <c r="C59" s="63" t="s">
        <v>223</v>
      </c>
    </row>
    <row r="60" spans="3:3" ht="15">
      <c r="C60" s="63" t="s">
        <v>223</v>
      </c>
    </row>
    <row r="61" spans="3:3" ht="15">
      <c r="C61" s="63" t="s">
        <v>223</v>
      </c>
    </row>
    <row r="62" spans="3:3" ht="15">
      <c r="C62" s="63" t="s">
        <v>223</v>
      </c>
    </row>
    <row r="63" spans="3:3" ht="15">
      <c r="C63" s="63" t="s">
        <v>223</v>
      </c>
    </row>
    <row r="64" spans="3:3" ht="15">
      <c r="C64" s="63" t="s">
        <v>223</v>
      </c>
    </row>
    <row r="65" spans="3:3" ht="15">
      <c r="C65" s="63" t="s">
        <v>223</v>
      </c>
    </row>
    <row r="66" spans="3:3" ht="15">
      <c r="C66" s="63" t="s">
        <v>223</v>
      </c>
    </row>
  </sheetData>
  <mergeCells count="1">
    <mergeCell ref="A57:I57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D0D4B9B62E87C4191FB63136FA21716" ma:contentTypeVersion="3" ma:contentTypeDescription="Create a new document." ma:contentTypeScope="" ma:versionID="52f34a55bcb4604769b5b26f83c610df">
  <xsd:schema xmlns:xsd="http://www.w3.org/2001/XMLSchema" xmlns:xs="http://www.w3.org/2001/XMLSchema" xmlns:p="http://schemas.microsoft.com/office/2006/metadata/properties" xmlns:ns1="http://schemas.microsoft.com/sharepoint/v3" xmlns:ns2="89cdaa30-7b22-4a6a-9ff8-e919efaf11cd" xmlns:ns3="4d0624c3-f678-473a-aaed-aa14d03be472" targetNamespace="http://schemas.microsoft.com/office/2006/metadata/properties" ma:root="true" ma:fieldsID="2d7cf663f22e1939383caf4bb963b843" ns1:_="" ns2:_="" ns3:_="">
    <xsd:import namespace="http://schemas.microsoft.com/sharepoint/v3"/>
    <xsd:import namespace="89cdaa30-7b22-4a6a-9ff8-e919efaf11cd"/>
    <xsd:import namespace="4d0624c3-f678-473a-aaed-aa14d03be472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Facil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cdaa30-7b22-4a6a-9ff8-e919efaf11cd" elementFormDefault="qualified">
    <xsd:import namespace="http://schemas.microsoft.com/office/2006/documentManagement/types"/>
    <xsd:import namespace="http://schemas.microsoft.com/office/infopath/2007/PartnerControls"/>
    <xsd:element name="Facility" ma:index="10" nillable="true" ma:displayName="Facility" ma:default="select..." ma:format="Dropdown" ma:internalName="Facility">
      <xsd:simpleType>
        <xsd:union memberTypes="dms:Text">
          <xsd:simpleType>
            <xsd:restriction base="dms:Choice">
              <xsd:enumeration value="select..."/>
              <xsd:enumeration value="General document"/>
              <xsd:enumeration value="Permit document"/>
              <xsd:enumeration value="AmeriTies West"/>
              <xsd:enumeration value="Cascade Steel"/>
              <xsd:enumeration value="ChemWaste"/>
              <xsd:enumeration value="Collins Pine"/>
              <xsd:enumeration value="Columbia Steel"/>
              <xsd:enumeration value="Covanta"/>
              <xsd:enumeration value="Eagle"/>
              <xsd:enumeration value="EcoLube"/>
              <xsd:enumeration value="Entek"/>
              <xsd:enumeration value="Genentech"/>
              <xsd:enumeration value="HollingsworthVose"/>
              <xsd:enumeration value="Hydro Extrusion"/>
              <xsd:enumeration value="NEXT"/>
              <xsd:enumeration value="NWMetals"/>
              <xsd:enumeration value="ORRCO"/>
              <xsd:enumeration value="Owens Brockway"/>
              <xsd:enumeration value="Packaging Corporation of America"/>
              <xsd:enumeration value="PCC Structurals"/>
              <xsd:enumeration value="QTS"/>
              <xsd:enumeration value="Roseburg FP Medford"/>
              <xsd:enumeration value="Stimson Lumber"/>
              <xsd:enumeration value="Wolf"/>
            </xsd:restriction>
          </xsd:simpleType>
        </xsd:un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0624c3-f678-473a-aaed-aa14d03be472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Facility xmlns="89cdaa30-7b22-4a6a-9ff8-e919efaf11cd">Entek</Facility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78BED9B2-6CE7-4D22-A908-C2CA22032792}"/>
</file>

<file path=customXml/itemProps2.xml><?xml version="1.0" encoding="utf-8"?>
<ds:datastoreItem xmlns:ds="http://schemas.openxmlformats.org/officeDocument/2006/customXml" ds:itemID="{90927BA1-7149-43EF-860D-FCF271723C07}"/>
</file>

<file path=customXml/itemProps3.xml><?xml version="1.0" encoding="utf-8"?>
<ds:datastoreItem xmlns:ds="http://schemas.openxmlformats.org/officeDocument/2006/customXml" ds:itemID="{4B7B841A-627D-4F74-B265-E54E5C6B8E6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30</vt:i4>
      </vt:variant>
    </vt:vector>
  </HeadingPairs>
  <TitlesOfParts>
    <vt:vector size="30" baseType="lpstr">
      <vt:lpstr>List of Zones</vt:lpstr>
      <vt:lpstr>Zone Map</vt:lpstr>
      <vt:lpstr>Emission Factor Methodology</vt:lpstr>
      <vt:lpstr>Zone 1</vt:lpstr>
      <vt:lpstr>Zone 2</vt:lpstr>
      <vt:lpstr>Zone 3</vt:lpstr>
      <vt:lpstr>Zone 4A</vt:lpstr>
      <vt:lpstr>Zone 4B</vt:lpstr>
      <vt:lpstr>Zone 4C</vt:lpstr>
      <vt:lpstr>Zone 4D</vt:lpstr>
      <vt:lpstr>Zone 4E</vt:lpstr>
      <vt:lpstr>Zone 4F</vt:lpstr>
      <vt:lpstr>Zone 4G</vt:lpstr>
      <vt:lpstr>Zone 5</vt:lpstr>
      <vt:lpstr>Zone 6</vt:lpstr>
      <vt:lpstr>Zone 7 </vt:lpstr>
      <vt:lpstr>Zone 8</vt:lpstr>
      <vt:lpstr>Zone 9</vt:lpstr>
      <vt:lpstr>Zone 10</vt:lpstr>
      <vt:lpstr>Zone 11</vt:lpstr>
      <vt:lpstr>Zone 12A</vt:lpstr>
      <vt:lpstr>Zone 12B</vt:lpstr>
      <vt:lpstr>Zone 13</vt:lpstr>
      <vt:lpstr>Zone 14</vt:lpstr>
      <vt:lpstr>Zone 15</vt:lpstr>
      <vt:lpstr>Zone 16</vt:lpstr>
      <vt:lpstr>Zone 17</vt:lpstr>
      <vt:lpstr>Zone 18</vt:lpstr>
      <vt:lpstr>Zone 19</vt:lpstr>
      <vt:lpstr>Zone 20</vt:lpstr>
    </vt:vector>
  </TitlesOfParts>
  <Template/>
  <Manager/>
  <Company/>
  <LinksUpToDate>false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2021-12-07T22:14:25Z</dcterms:created>
  <dcterms:modified xsi:type="dcterms:W3CDTF">2022-01-11T23:00:31Z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0x0101002D0D4B9B62E87C4191FB63136FA21716</vt:lpwstr>
  </property>
</Properties>
</file>