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xml"/>
  <Override PartName="/xl/charts/chart2.xml" ContentType="application/vnd.openxmlformats-officedocument.drawingml.chart+xml"/>
  <Override PartName="/xl/theme/themeOverride1.xml" ContentType="application/vnd.openxmlformats-officedocument.themeOverride+xml"/>
  <Override PartName="/xl/charts/chart3.xml" ContentType="application/vnd.openxmlformats-officedocument.drawingml.chart+xml"/>
  <Override PartName="/xl/theme/themeOverride2.xml" ContentType="application/vnd.openxmlformats-officedocument.themeOverride+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E:\Documents\CAO 2019\Facility Web Pages\Entek\"/>
    </mc:Choice>
  </mc:AlternateContent>
  <bookViews>
    <workbookView xWindow="0" yWindow="465" windowWidth="50340" windowHeight="28335" tabRatio="925"/>
  </bookViews>
  <sheets>
    <sheet name="Form Instructions" sheetId="19" r:id="rId1"/>
    <sheet name="1. Facility Information" sheetId="1" r:id="rId2"/>
    <sheet name="2. Emissions Units &amp; Activities" sheetId="2" r:id="rId3"/>
    <sheet name="3. Pollutant Emissions - EF" sheetId="18" r:id="rId4"/>
    <sheet name="4. Material Balance Activities" sheetId="6" r:id="rId5"/>
    <sheet name="5. Pollutant Emissions - MB" sheetId="20" r:id="rId6"/>
    <sheet name="Boiler Natural Gas" sheetId="28" r:id="rId7"/>
    <sheet name="Boiler Diesel" sheetId="32" r:id="rId8"/>
    <sheet name="Generator Natural Gas" sheetId="29" r:id="rId9"/>
    <sheet name="DEQ Pollutant List" sheetId="4" r:id="rId10"/>
    <sheet name="ENTEK Chemical Inventory" sheetId="17" r:id="rId11"/>
    <sheet name="RevHistory" sheetId="13" state="hidden" r:id="rId12"/>
  </sheets>
  <definedNames>
    <definedName name="_xlnm._FilterDatabase" localSheetId="9" hidden="1">'DEQ Pollutant List'!$B$6:$D$617</definedName>
    <definedName name="_xlnm._FilterDatabase" localSheetId="10" hidden="1">'ENTEK Chemical Inventory'!$A$3:$I$33</definedName>
    <definedName name="_Order1" hidden="1">255</definedName>
    <definedName name="_Order2" hidden="1">255</definedName>
    <definedName name="HAPs">'DEQ Pollutant List'!$D$617:$D$625</definedName>
    <definedName name="_xlnm.Print_Area" localSheetId="7">'Boiler Diesel'!$A$1:$K$51</definedName>
    <definedName name="_xlnm.Print_Area" localSheetId="6">'Boiler Natural Gas'!$A$1:$G$47</definedName>
    <definedName name="_xlnm.Print_Area" localSheetId="0">'Form Instructions'!$A$1:$R$97</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6" i="32" l="1"/>
  <c r="E36" i="32" s="1"/>
  <c r="C33" i="32"/>
  <c r="E33" i="32" s="1"/>
  <c r="I29" i="32"/>
  <c r="B40" i="32" s="1"/>
  <c r="G29" i="32"/>
  <c r="E29" i="32"/>
  <c r="B38" i="32" s="1"/>
  <c r="C29" i="32"/>
  <c r="I27" i="32"/>
  <c r="G27" i="32"/>
  <c r="I26" i="32"/>
  <c r="G26" i="32"/>
  <c r="I25" i="32"/>
  <c r="G25" i="32"/>
  <c r="I24" i="32"/>
  <c r="G24" i="32"/>
  <c r="I23" i="32"/>
  <c r="G23" i="32"/>
  <c r="I22" i="32"/>
  <c r="G22" i="32"/>
  <c r="I21" i="32"/>
  <c r="G21" i="32"/>
  <c r="I20" i="32"/>
  <c r="G20" i="32"/>
  <c r="I19" i="32"/>
  <c r="G19" i="32"/>
  <c r="I18" i="32"/>
  <c r="G18" i="32"/>
  <c r="I17" i="32"/>
  <c r="G17" i="32"/>
  <c r="I16" i="32"/>
  <c r="G16" i="32"/>
  <c r="F38" i="17" l="1"/>
  <c r="F37" i="17"/>
  <c r="E38" i="17"/>
  <c r="E37" i="17"/>
  <c r="B11" i="29"/>
  <c r="B6" i="29"/>
  <c r="B7" i="29" s="1"/>
  <c r="E29" i="28"/>
  <c r="C36" i="28" s="1"/>
  <c r="E36" i="28" s="1"/>
  <c r="G36" i="28" s="1"/>
  <c r="C29" i="28"/>
  <c r="C33" i="28" s="1"/>
  <c r="L21" i="18" l="1"/>
  <c r="O21" i="18"/>
  <c r="C38" i="28"/>
  <c r="E38" i="28" s="1"/>
  <c r="G38" i="28" s="1"/>
  <c r="E33" i="28"/>
  <c r="G33" i="28" s="1"/>
  <c r="B15" i="29"/>
  <c r="B12" i="29"/>
  <c r="B16" i="29" l="1"/>
  <c r="B13" i="29"/>
  <c r="B17" i="29" s="1"/>
  <c r="F39" i="17" l="1"/>
  <c r="E39" i="17"/>
  <c r="D52" i="20"/>
  <c r="D51" i="20"/>
  <c r="D50" i="20"/>
  <c r="D49" i="20"/>
  <c r="D48" i="20"/>
  <c r="D47" i="20"/>
  <c r="D46" i="20"/>
  <c r="D45" i="20"/>
  <c r="D44" i="20"/>
  <c r="D43" i="20"/>
  <c r="D42" i="20"/>
  <c r="D41" i="20"/>
  <c r="D40" i="20"/>
  <c r="D39" i="20"/>
  <c r="D38" i="20"/>
  <c r="D37" i="20"/>
  <c r="D36" i="20"/>
  <c r="D35" i="20"/>
  <c r="D34" i="20"/>
  <c r="D33" i="20"/>
  <c r="D32" i="20"/>
  <c r="D31" i="20"/>
  <c r="D30" i="20"/>
  <c r="D29" i="20"/>
  <c r="D28" i="20"/>
  <c r="D27" i="20"/>
  <c r="D26" i="20"/>
  <c r="D25" i="20"/>
  <c r="D24" i="20"/>
  <c r="D23" i="20"/>
  <c r="D22" i="20"/>
  <c r="D21" i="20"/>
  <c r="D20" i="20"/>
  <c r="D19" i="20"/>
  <c r="C14" i="18"/>
  <c r="C13" i="18"/>
  <c r="A16" i="18" l="1"/>
  <c r="A18" i="18"/>
  <c r="A20" i="18"/>
  <c r="A22" i="18"/>
  <c r="A26" i="18"/>
  <c r="A31" i="18"/>
  <c r="I52" i="20" l="1"/>
  <c r="I51" i="20"/>
  <c r="I50" i="20"/>
  <c r="I49" i="20"/>
  <c r="I48" i="20"/>
  <c r="I47" i="20"/>
  <c r="I46" i="20"/>
  <c r="I45" i="20"/>
  <c r="I44" i="20"/>
  <c r="I43" i="20"/>
  <c r="I42" i="20"/>
  <c r="I41" i="20"/>
  <c r="I40" i="20"/>
  <c r="I39" i="20"/>
  <c r="I38" i="20"/>
  <c r="I37" i="20"/>
  <c r="I36" i="20"/>
  <c r="I35" i="20"/>
  <c r="I34" i="20"/>
  <c r="I33" i="20"/>
  <c r="I32" i="20"/>
  <c r="I31" i="20"/>
  <c r="I30" i="20"/>
  <c r="I29" i="20"/>
  <c r="I28" i="20"/>
  <c r="I27" i="20"/>
  <c r="I26" i="20"/>
  <c r="I25" i="20"/>
  <c r="I24" i="20"/>
  <c r="I23" i="20"/>
  <c r="I22" i="20"/>
  <c r="I21" i="20"/>
  <c r="I20" i="20"/>
  <c r="I19" i="20"/>
  <c r="J20" i="20" l="1"/>
  <c r="M20" i="20" s="1"/>
  <c r="J21" i="20"/>
  <c r="M21" i="20" s="1"/>
  <c r="J22" i="20"/>
  <c r="M22" i="20" s="1"/>
  <c r="J23" i="20"/>
  <c r="M23" i="20" s="1"/>
  <c r="J24" i="20"/>
  <c r="M24" i="20" s="1"/>
  <c r="J25" i="20"/>
  <c r="M25" i="20" s="1"/>
  <c r="J26" i="20"/>
  <c r="M26" i="20" s="1"/>
  <c r="J27" i="20"/>
  <c r="M27" i="20" s="1"/>
  <c r="J28" i="20"/>
  <c r="M28" i="20" s="1"/>
  <c r="J29" i="20"/>
  <c r="M29" i="20" s="1"/>
  <c r="J30" i="20"/>
  <c r="M30" i="20" s="1"/>
  <c r="J31" i="20"/>
  <c r="M31" i="20" s="1"/>
  <c r="J32" i="20"/>
  <c r="M32" i="20" s="1"/>
  <c r="J33" i="20"/>
  <c r="M33" i="20" s="1"/>
  <c r="J34" i="20"/>
  <c r="M34" i="20" s="1"/>
  <c r="J35" i="20"/>
  <c r="M35" i="20" s="1"/>
  <c r="J36" i="20"/>
  <c r="M36" i="20" s="1"/>
  <c r="J37" i="20"/>
  <c r="M37" i="20" s="1"/>
  <c r="J38" i="20"/>
  <c r="M38" i="20" s="1"/>
  <c r="J39" i="20"/>
  <c r="M39" i="20" s="1"/>
  <c r="J40" i="20"/>
  <c r="M40" i="20" s="1"/>
  <c r="J41" i="20"/>
  <c r="M41" i="20" s="1"/>
  <c r="J42" i="20"/>
  <c r="M42" i="20" s="1"/>
  <c r="J43" i="20"/>
  <c r="M43" i="20" s="1"/>
  <c r="J44" i="20"/>
  <c r="M44" i="20" s="1"/>
  <c r="J45" i="20"/>
  <c r="M45" i="20" s="1"/>
  <c r="J46" i="20"/>
  <c r="M46" i="20" s="1"/>
  <c r="J47" i="20"/>
  <c r="M47" i="20" s="1"/>
  <c r="J48" i="20"/>
  <c r="M48" i="20" s="1"/>
  <c r="J49" i="20"/>
  <c r="M49" i="20" s="1"/>
  <c r="J50" i="20"/>
  <c r="M50" i="20" s="1"/>
  <c r="J51" i="20"/>
  <c r="M51" i="20" s="1"/>
  <c r="J52" i="20"/>
  <c r="M52" i="20" s="1"/>
  <c r="J19" i="20"/>
  <c r="M19" i="20" s="1"/>
  <c r="P38" i="6"/>
  <c r="M38" i="6"/>
  <c r="J17" i="6"/>
  <c r="J18" i="6"/>
  <c r="J19" i="6"/>
  <c r="J20" i="6"/>
  <c r="J21" i="6"/>
  <c r="J22" i="6"/>
  <c r="J23" i="6"/>
  <c r="J24" i="6"/>
  <c r="J25" i="6"/>
  <c r="J26" i="6"/>
  <c r="J27" i="6"/>
  <c r="J28" i="6"/>
  <c r="J29" i="6"/>
  <c r="J30" i="6"/>
  <c r="J31" i="6"/>
  <c r="J32" i="6"/>
  <c r="J33" i="6"/>
  <c r="J34" i="6"/>
  <c r="J35" i="6"/>
  <c r="J36" i="6"/>
  <c r="J37" i="6"/>
  <c r="J38" i="6"/>
  <c r="J16" i="6"/>
  <c r="L20" i="20"/>
  <c r="L21" i="20"/>
  <c r="L22" i="20"/>
  <c r="L23" i="20"/>
  <c r="L24" i="20"/>
  <c r="L25" i="20"/>
  <c r="L26" i="20"/>
  <c r="L27" i="20"/>
  <c r="L28" i="20"/>
  <c r="L29" i="20"/>
  <c r="L30" i="20"/>
  <c r="L31" i="20"/>
  <c r="L32" i="20"/>
  <c r="L33" i="20"/>
  <c r="L34" i="20"/>
  <c r="L35" i="20"/>
  <c r="L36" i="20"/>
  <c r="L37" i="20"/>
  <c r="L38" i="20"/>
  <c r="L39" i="20"/>
  <c r="L40" i="20"/>
  <c r="L41" i="20"/>
  <c r="L42" i="20"/>
  <c r="L43" i="20"/>
  <c r="L44" i="20"/>
  <c r="L45" i="20"/>
  <c r="L46" i="20"/>
  <c r="L47" i="20"/>
  <c r="L48" i="20"/>
  <c r="L49" i="20"/>
  <c r="L50" i="20"/>
  <c r="L51" i="20"/>
  <c r="L52" i="20"/>
  <c r="L19" i="20"/>
  <c r="D14" i="20" l="1"/>
  <c r="D15" i="20"/>
  <c r="D16" i="20"/>
  <c r="D17" i="20"/>
  <c r="D13" i="20"/>
  <c r="D12" i="20"/>
  <c r="K21" i="18" l="1"/>
  <c r="J21" i="18"/>
  <c r="O23" i="18" l="1"/>
  <c r="L23" i="18"/>
  <c r="J23" i="18"/>
  <c r="K23" i="18"/>
  <c r="O32" i="18"/>
  <c r="N32" i="18"/>
  <c r="J32" i="18"/>
  <c r="K32" i="18"/>
  <c r="L32" i="18"/>
  <c r="M32" i="18"/>
  <c r="B25" i="2" l="1"/>
  <c r="D21" i="18"/>
  <c r="C21" i="18"/>
  <c r="M21" i="18" l="1"/>
  <c r="M23" i="18"/>
  <c r="J17" i="18"/>
  <c r="K17" i="18"/>
  <c r="L17" i="18"/>
  <c r="L19" i="18"/>
  <c r="M17" i="18"/>
  <c r="N17" i="18"/>
  <c r="O17" i="18"/>
  <c r="N21" i="18"/>
  <c r="N23" i="18"/>
  <c r="M19" i="18"/>
  <c r="J19" i="18"/>
  <c r="K19" i="18"/>
  <c r="N19" i="18"/>
  <c r="O19" i="18"/>
  <c r="K30" i="18" l="1"/>
  <c r="N30" i="18"/>
  <c r="O30" i="18"/>
  <c r="M30" i="18"/>
  <c r="K29" i="18"/>
  <c r="O29" i="18"/>
  <c r="N29" i="18"/>
  <c r="M29" i="18"/>
  <c r="K27" i="18"/>
  <c r="O27" i="18"/>
  <c r="N27" i="18"/>
  <c r="M27" i="18"/>
  <c r="J28" i="18"/>
  <c r="N28" i="18"/>
  <c r="M28" i="18"/>
  <c r="O28" i="18"/>
  <c r="J30" i="18"/>
  <c r="L28" i="18"/>
  <c r="K28" i="18"/>
  <c r="J29" i="18"/>
  <c r="L27" i="18"/>
  <c r="L30" i="18"/>
  <c r="J27" i="18"/>
  <c r="L29" i="18"/>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D85" i="20"/>
  <c r="D86" i="20"/>
  <c r="D87" i="20"/>
  <c r="D88" i="20"/>
  <c r="D89" i="20"/>
  <c r="D90" i="20"/>
  <c r="D91" i="20"/>
  <c r="D92" i="20"/>
  <c r="D93" i="20"/>
  <c r="D94" i="20"/>
  <c r="D95" i="20"/>
  <c r="D96" i="20"/>
  <c r="D97" i="20"/>
  <c r="D98" i="20"/>
  <c r="D99" i="20"/>
  <c r="D100" i="20"/>
  <c r="D101" i="20"/>
  <c r="D102" i="20"/>
  <c r="D103" i="20"/>
  <c r="D104" i="20"/>
  <c r="D105" i="20"/>
  <c r="D106" i="20"/>
  <c r="D107" i="20"/>
  <c r="D108" i="20"/>
  <c r="D109" i="20"/>
  <c r="D110" i="20"/>
  <c r="D111" i="20"/>
  <c r="D112" i="20"/>
  <c r="D113" i="20"/>
  <c r="D114" i="20"/>
  <c r="D115" i="20"/>
  <c r="D116" i="20"/>
  <c r="D117" i="20"/>
  <c r="D118" i="20"/>
  <c r="D119" i="20"/>
  <c r="D120" i="20"/>
  <c r="D121" i="20"/>
  <c r="D122" i="20"/>
  <c r="D123" i="20"/>
  <c r="D124" i="20"/>
  <c r="D125" i="20"/>
  <c r="D126" i="20"/>
  <c r="D127" i="20"/>
  <c r="D128" i="20"/>
  <c r="D129" i="20"/>
  <c r="D130" i="20"/>
  <c r="D131" i="20"/>
  <c r="D132" i="20"/>
  <c r="D133" i="20"/>
  <c r="D134" i="20"/>
  <c r="D135" i="20"/>
  <c r="D136" i="20"/>
  <c r="D137" i="20"/>
  <c r="D138" i="20"/>
  <c r="D139" i="20"/>
  <c r="D140" i="20"/>
  <c r="D141" i="20"/>
  <c r="D142" i="20"/>
  <c r="D143" i="20"/>
  <c r="D144" i="20"/>
  <c r="D145" i="20"/>
  <c r="D146" i="20"/>
  <c r="D147" i="20"/>
  <c r="D148" i="20"/>
  <c r="D149" i="20"/>
  <c r="D150" i="20"/>
  <c r="D151" i="20"/>
  <c r="D152" i="20"/>
  <c r="D153" i="20"/>
  <c r="D154" i="20"/>
  <c r="D155" i="20"/>
  <c r="D156" i="20"/>
  <c r="D157" i="20"/>
  <c r="D158" i="20"/>
  <c r="D159" i="20"/>
  <c r="D160" i="20"/>
  <c r="D161" i="20"/>
  <c r="D162" i="20"/>
  <c r="D163" i="20"/>
  <c r="D164" i="20"/>
  <c r="D165" i="20"/>
  <c r="D166" i="20"/>
  <c r="D167" i="20"/>
  <c r="D168" i="20"/>
  <c r="D169" i="20"/>
  <c r="D170" i="20"/>
  <c r="D171" i="20"/>
  <c r="D172" i="20"/>
  <c r="D173" i="20"/>
  <c r="D174" i="20"/>
  <c r="D175" i="20"/>
  <c r="D176" i="20"/>
  <c r="D177" i="20"/>
  <c r="D178" i="20"/>
  <c r="D179" i="20"/>
  <c r="D180" i="20"/>
  <c r="D181" i="20"/>
  <c r="D182" i="20"/>
  <c r="D183" i="20"/>
  <c r="D184" i="20"/>
  <c r="D185" i="20"/>
  <c r="D186" i="20"/>
  <c r="D187" i="20"/>
  <c r="D188" i="20"/>
  <c r="D189" i="20"/>
  <c r="D190" i="20"/>
  <c r="D191" i="20"/>
  <c r="D192" i="20"/>
  <c r="D193" i="20"/>
  <c r="D194" i="20"/>
  <c r="D195" i="20"/>
  <c r="D196" i="20"/>
  <c r="D197" i="20"/>
  <c r="D198" i="20"/>
  <c r="D199" i="20"/>
  <c r="D200" i="20"/>
  <c r="D201" i="20"/>
  <c r="D202" i="20"/>
  <c r="D203" i="20"/>
  <c r="D204" i="20"/>
  <c r="D205" i="20"/>
  <c r="D206" i="20"/>
  <c r="D207" i="20"/>
  <c r="D208" i="20"/>
  <c r="D209" i="20"/>
  <c r="D210" i="20"/>
  <c r="D211" i="20"/>
  <c r="D212" i="20"/>
  <c r="D213" i="20"/>
  <c r="D214" i="20"/>
  <c r="D215" i="20"/>
  <c r="D216" i="20"/>
  <c r="D217" i="20"/>
  <c r="D218" i="20"/>
  <c r="D219" i="20"/>
  <c r="D220" i="20"/>
  <c r="D221" i="20"/>
  <c r="D222" i="20"/>
  <c r="D223" i="20"/>
  <c r="D224" i="20"/>
  <c r="D225" i="20"/>
  <c r="D226" i="20"/>
  <c r="D227" i="20"/>
  <c r="D228" i="20"/>
  <c r="D229" i="20"/>
  <c r="D230" i="20"/>
  <c r="D231" i="20"/>
  <c r="D232" i="20"/>
  <c r="D233" i="20"/>
  <c r="D234" i="20"/>
  <c r="D235" i="20"/>
  <c r="D236" i="20"/>
  <c r="D237" i="20"/>
  <c r="D238" i="20"/>
  <c r="D239" i="20"/>
  <c r="D240" i="20"/>
  <c r="D241" i="20"/>
  <c r="D242" i="20"/>
  <c r="D243" i="20"/>
  <c r="D244" i="20"/>
  <c r="D245" i="20"/>
  <c r="D246" i="20"/>
  <c r="D247" i="20"/>
  <c r="D248" i="20"/>
  <c r="D249" i="20"/>
  <c r="D250" i="20"/>
  <c r="D251" i="20"/>
  <c r="D252" i="20"/>
  <c r="D253" i="20"/>
  <c r="D254" i="20"/>
  <c r="D255" i="20"/>
  <c r="D256" i="20"/>
  <c r="D257" i="20"/>
  <c r="D258" i="20"/>
  <c r="D259" i="20"/>
  <c r="D260" i="20"/>
  <c r="D261" i="20"/>
  <c r="D262" i="20"/>
  <c r="D263" i="20"/>
  <c r="D264" i="20"/>
  <c r="D265" i="20"/>
  <c r="D266" i="20"/>
  <c r="D267" i="20"/>
  <c r="D268" i="20"/>
  <c r="D269" i="20"/>
  <c r="D270" i="20"/>
  <c r="D271" i="20"/>
  <c r="D272" i="20"/>
  <c r="D273" i="20"/>
  <c r="D274" i="20"/>
  <c r="D275" i="20"/>
  <c r="D276" i="20"/>
  <c r="D277" i="20"/>
  <c r="D278" i="20"/>
  <c r="D279" i="20"/>
  <c r="D280" i="20"/>
  <c r="D281" i="20"/>
  <c r="D282" i="20"/>
  <c r="D283" i="20"/>
  <c r="D284" i="20"/>
  <c r="D285" i="20"/>
  <c r="D286" i="20"/>
  <c r="D287" i="20"/>
  <c r="D288" i="20"/>
  <c r="D289" i="20"/>
  <c r="D290" i="20"/>
  <c r="D291" i="20"/>
  <c r="D292" i="20"/>
  <c r="D293" i="20"/>
  <c r="D294" i="20"/>
  <c r="D295" i="20"/>
  <c r="D296" i="20"/>
  <c r="D297" i="20"/>
  <c r="D298" i="20"/>
  <c r="D299" i="20"/>
  <c r="D300" i="20"/>
  <c r="D301" i="20"/>
  <c r="D302" i="20"/>
  <c r="D303" i="20"/>
  <c r="D304" i="20"/>
  <c r="D305" i="20"/>
  <c r="D306" i="20"/>
  <c r="D307" i="20"/>
  <c r="D308" i="20"/>
  <c r="D309" i="20"/>
  <c r="D310" i="20"/>
  <c r="D311" i="20"/>
  <c r="D312" i="20"/>
  <c r="D313" i="20"/>
  <c r="D314" i="20"/>
  <c r="D315" i="20"/>
  <c r="D316" i="20"/>
  <c r="D317" i="20"/>
  <c r="D318" i="20"/>
  <c r="D319" i="20"/>
  <c r="D320" i="20"/>
  <c r="D321" i="20"/>
  <c r="D322" i="20"/>
  <c r="D323" i="20"/>
  <c r="D324" i="20"/>
  <c r="D325" i="20"/>
  <c r="D326" i="20"/>
  <c r="D327" i="20"/>
  <c r="D328" i="20"/>
  <c r="D329" i="20"/>
  <c r="D330" i="20"/>
  <c r="D331" i="20"/>
  <c r="D332" i="20"/>
  <c r="D333" i="20"/>
  <c r="D334" i="20"/>
  <c r="D335" i="20"/>
  <c r="D336" i="20"/>
  <c r="D337" i="20"/>
  <c r="D338" i="20"/>
  <c r="D339" i="20"/>
  <c r="D340" i="20"/>
  <c r="D341" i="20"/>
  <c r="D342" i="20"/>
  <c r="D343" i="20"/>
  <c r="D344" i="20"/>
  <c r="D345" i="20"/>
  <c r="D346" i="20"/>
  <c r="D347" i="20"/>
  <c r="D348" i="20"/>
  <c r="D349" i="20"/>
  <c r="D350" i="20"/>
  <c r="D351" i="20"/>
  <c r="D352" i="20"/>
  <c r="D353" i="20"/>
  <c r="D354" i="20"/>
  <c r="D355" i="20"/>
  <c r="D356" i="20"/>
  <c r="D357" i="20"/>
  <c r="D358" i="20"/>
  <c r="D359" i="20"/>
  <c r="D360" i="20"/>
  <c r="D361" i="20"/>
  <c r="D362" i="20"/>
  <c r="D363" i="20"/>
  <c r="D364" i="20"/>
  <c r="D365" i="20"/>
  <c r="D366" i="20"/>
  <c r="D367" i="20"/>
  <c r="D368" i="20"/>
  <c r="D369" i="20"/>
  <c r="D370" i="20"/>
  <c r="D371" i="20"/>
  <c r="D372" i="20"/>
  <c r="D373" i="20"/>
  <c r="D374" i="20"/>
  <c r="D375" i="20"/>
  <c r="D376" i="20"/>
  <c r="D377" i="20"/>
  <c r="D378" i="20"/>
  <c r="D379" i="20"/>
  <c r="D380" i="20"/>
  <c r="D381" i="20"/>
  <c r="D382" i="20"/>
  <c r="D383" i="20"/>
  <c r="D384" i="20"/>
  <c r="D385" i="20"/>
  <c r="D386" i="20"/>
  <c r="D387" i="20"/>
  <c r="D388" i="20"/>
  <c r="D389" i="20"/>
  <c r="D390" i="20"/>
  <c r="D391" i="20"/>
  <c r="D392" i="20"/>
  <c r="D393" i="20"/>
  <c r="D394" i="20"/>
  <c r="D395" i="20"/>
  <c r="D396" i="20"/>
  <c r="D397" i="20"/>
  <c r="D398" i="20"/>
  <c r="D399" i="20"/>
  <c r="D400" i="20"/>
  <c r="D401" i="20"/>
  <c r="D402" i="20"/>
  <c r="D403" i="20"/>
  <c r="D404" i="20"/>
  <c r="D405" i="20"/>
  <c r="D406" i="20"/>
  <c r="D407" i="20"/>
  <c r="D408" i="20"/>
  <c r="D409" i="20"/>
  <c r="D410" i="20"/>
  <c r="D411" i="20"/>
  <c r="D412" i="20"/>
  <c r="D413" i="20"/>
  <c r="D414" i="20"/>
  <c r="D415" i="20"/>
  <c r="D416" i="20"/>
  <c r="D417" i="20"/>
  <c r="D418" i="20"/>
  <c r="D419" i="20"/>
  <c r="D420" i="20"/>
  <c r="D421" i="20"/>
  <c r="D422" i="20"/>
  <c r="D423" i="20"/>
  <c r="D424" i="20"/>
  <c r="D425" i="20"/>
  <c r="D426" i="20"/>
  <c r="D427" i="20"/>
  <c r="D428" i="20"/>
  <c r="D429" i="20"/>
  <c r="D430" i="20"/>
  <c r="D431" i="20"/>
  <c r="D432" i="20"/>
  <c r="D433" i="20"/>
  <c r="D434" i="20"/>
  <c r="D435" i="20"/>
  <c r="D436" i="20"/>
  <c r="D437" i="20"/>
  <c r="D438" i="20"/>
  <c r="D439" i="20"/>
  <c r="D440" i="20"/>
  <c r="D441" i="20"/>
  <c r="D442" i="20"/>
  <c r="D443" i="20"/>
  <c r="D444" i="20"/>
  <c r="D445" i="20"/>
  <c r="D446" i="20"/>
  <c r="D447" i="20"/>
  <c r="D448" i="20"/>
  <c r="D449" i="20"/>
  <c r="D450" i="20"/>
  <c r="D451" i="20"/>
  <c r="D452" i="20"/>
  <c r="D453" i="20"/>
  <c r="D454" i="20"/>
  <c r="D455" i="20"/>
  <c r="D456" i="20"/>
  <c r="D457" i="20"/>
  <c r="D458" i="20"/>
  <c r="D459" i="20"/>
  <c r="D460" i="20"/>
  <c r="D461" i="20"/>
  <c r="D462" i="20"/>
  <c r="D463" i="20"/>
  <c r="D464" i="20"/>
  <c r="D465" i="20"/>
  <c r="D466" i="20"/>
  <c r="D467" i="20"/>
  <c r="D468" i="20"/>
  <c r="D469" i="20"/>
  <c r="D470" i="20"/>
  <c r="D471" i="20"/>
  <c r="D472" i="20"/>
  <c r="D473" i="20"/>
  <c r="D474" i="20"/>
  <c r="D475" i="20"/>
  <c r="D476" i="20"/>
  <c r="D477" i="20"/>
  <c r="D478" i="20"/>
  <c r="D479" i="20"/>
  <c r="D480" i="20"/>
  <c r="D481" i="20"/>
  <c r="D482" i="20"/>
  <c r="D483" i="20"/>
  <c r="D484" i="20"/>
  <c r="D485" i="20"/>
  <c r="D486" i="20"/>
  <c r="D487" i="20"/>
  <c r="D488" i="20"/>
  <c r="D489" i="20"/>
  <c r="D490" i="20"/>
  <c r="D491" i="20"/>
  <c r="D492" i="20"/>
  <c r="D493" i="20"/>
  <c r="D494" i="20"/>
  <c r="D495" i="20"/>
  <c r="D496" i="20"/>
  <c r="D497" i="20"/>
  <c r="D498" i="20"/>
  <c r="D499" i="20"/>
  <c r="D500" i="20"/>
  <c r="E500" i="20" l="1"/>
  <c r="E499" i="20"/>
  <c r="E498" i="20"/>
  <c r="E497" i="20"/>
  <c r="E496" i="20"/>
  <c r="E495" i="20"/>
  <c r="E494" i="20"/>
  <c r="E493" i="20"/>
  <c r="E492" i="20"/>
  <c r="E491" i="20"/>
  <c r="E490" i="20"/>
  <c r="E489" i="20"/>
  <c r="E488" i="20"/>
  <c r="E487" i="20"/>
  <c r="E486" i="20"/>
  <c r="E485" i="20"/>
  <c r="E484" i="20"/>
  <c r="E483" i="20"/>
  <c r="E482" i="20"/>
  <c r="E481" i="20"/>
  <c r="E480" i="20"/>
  <c r="E479" i="20"/>
  <c r="E478" i="20"/>
  <c r="E477" i="20"/>
  <c r="E476" i="20"/>
  <c r="E475" i="20"/>
  <c r="E474" i="20"/>
  <c r="E473" i="20"/>
  <c r="E472" i="20"/>
  <c r="E471" i="20"/>
  <c r="E470" i="20"/>
  <c r="E469" i="20"/>
  <c r="E468" i="20"/>
  <c r="E467" i="20"/>
  <c r="E466" i="20"/>
  <c r="E465" i="20"/>
  <c r="E464" i="20"/>
  <c r="E463" i="20"/>
  <c r="E462" i="20"/>
  <c r="E461" i="20"/>
  <c r="E460" i="20"/>
  <c r="E459" i="20"/>
  <c r="E458" i="20"/>
  <c r="E457" i="20"/>
  <c r="E456" i="20"/>
  <c r="E455" i="20"/>
  <c r="E454" i="20"/>
  <c r="E453" i="20"/>
  <c r="E452" i="20"/>
  <c r="E451" i="20"/>
  <c r="E450" i="20"/>
  <c r="E449" i="20"/>
  <c r="E448" i="20"/>
  <c r="E447" i="20"/>
  <c r="E446" i="20"/>
  <c r="E445" i="20"/>
  <c r="E444" i="20"/>
  <c r="E443" i="20"/>
  <c r="E442" i="20"/>
  <c r="E441" i="20"/>
  <c r="E440" i="20"/>
  <c r="E439" i="20"/>
  <c r="E438" i="20"/>
  <c r="E437" i="20"/>
  <c r="E436" i="20"/>
  <c r="E435" i="20"/>
  <c r="E434" i="20"/>
  <c r="E433" i="20"/>
  <c r="E432" i="20"/>
  <c r="E431" i="20"/>
  <c r="E430" i="20"/>
  <c r="E429" i="20"/>
  <c r="E428" i="20"/>
  <c r="E427" i="20"/>
  <c r="E426" i="20"/>
  <c r="E425" i="20"/>
  <c r="E424" i="20"/>
  <c r="E423" i="20"/>
  <c r="E422" i="20"/>
  <c r="E421" i="20"/>
  <c r="E420" i="20"/>
  <c r="E419" i="20"/>
  <c r="E418" i="20"/>
  <c r="E417" i="20"/>
  <c r="E416" i="20"/>
  <c r="E415" i="20"/>
  <c r="E414" i="20"/>
  <c r="E413" i="20"/>
  <c r="E412" i="20"/>
  <c r="E411" i="20"/>
  <c r="E410" i="20"/>
  <c r="E409" i="20"/>
  <c r="E408" i="20"/>
  <c r="E407" i="20"/>
  <c r="E406" i="20"/>
  <c r="E405" i="20"/>
  <c r="E404" i="20"/>
  <c r="E403" i="20"/>
  <c r="E402" i="20"/>
  <c r="E401" i="20"/>
  <c r="E400" i="20"/>
  <c r="E399" i="20"/>
  <c r="E398" i="20"/>
  <c r="E397" i="20"/>
  <c r="E396" i="20"/>
  <c r="E395" i="20"/>
  <c r="E394" i="20"/>
  <c r="E393" i="20"/>
  <c r="E392" i="20"/>
  <c r="E391" i="20"/>
  <c r="E390" i="20"/>
  <c r="E389" i="20"/>
  <c r="E388" i="20"/>
  <c r="E387" i="20"/>
  <c r="E386" i="20"/>
  <c r="E385" i="20"/>
  <c r="E384" i="20"/>
  <c r="E383" i="20"/>
  <c r="E382" i="20"/>
  <c r="E381" i="20"/>
  <c r="E380" i="20"/>
  <c r="E379" i="20"/>
  <c r="E378" i="20"/>
  <c r="E377" i="20"/>
  <c r="E376" i="20"/>
  <c r="E375" i="20"/>
  <c r="E374" i="20"/>
  <c r="E373" i="20"/>
  <c r="E372" i="20"/>
  <c r="E371" i="20"/>
  <c r="E370" i="20"/>
  <c r="E369" i="20"/>
  <c r="E368" i="20"/>
  <c r="E367" i="20"/>
  <c r="E366" i="20"/>
  <c r="E365" i="20"/>
  <c r="E364" i="20"/>
  <c r="E363" i="20"/>
  <c r="E362" i="20"/>
  <c r="E361" i="20"/>
  <c r="E360" i="20"/>
  <c r="E359" i="20"/>
  <c r="E358" i="20"/>
  <c r="E357" i="20"/>
  <c r="E356" i="20"/>
  <c r="E355" i="20"/>
  <c r="E354" i="20"/>
  <c r="E353" i="20"/>
  <c r="E352" i="20"/>
  <c r="E351" i="20"/>
  <c r="E350" i="20"/>
  <c r="E349" i="20"/>
  <c r="E348" i="20"/>
  <c r="E347" i="20"/>
  <c r="E346" i="20"/>
  <c r="E345" i="20"/>
  <c r="E344" i="20"/>
  <c r="E343" i="20"/>
  <c r="E342" i="20"/>
  <c r="E341" i="20"/>
  <c r="E340" i="20"/>
  <c r="E339" i="20"/>
  <c r="E338" i="20"/>
  <c r="E337" i="20"/>
  <c r="E336" i="20"/>
  <c r="E335" i="20"/>
  <c r="E334" i="20"/>
  <c r="E333" i="20"/>
  <c r="E332" i="20"/>
  <c r="E331" i="20"/>
  <c r="E330" i="20"/>
  <c r="E329" i="20"/>
  <c r="E328" i="20"/>
  <c r="E327" i="20"/>
  <c r="E326" i="20"/>
  <c r="E325" i="20"/>
  <c r="E324" i="20"/>
  <c r="E323" i="20"/>
  <c r="E322" i="20"/>
  <c r="E321" i="20"/>
  <c r="E320" i="20"/>
  <c r="E319" i="20"/>
  <c r="E318" i="20"/>
  <c r="E317" i="20"/>
  <c r="E316" i="20"/>
  <c r="E315" i="20"/>
  <c r="E314" i="20"/>
  <c r="E313" i="20"/>
  <c r="E312" i="20"/>
  <c r="E311" i="20"/>
  <c r="E310" i="20"/>
  <c r="E309" i="20"/>
  <c r="E308" i="20"/>
  <c r="E307" i="20"/>
  <c r="E306" i="20"/>
  <c r="E305" i="20"/>
  <c r="E304" i="20"/>
  <c r="E303" i="20"/>
  <c r="E302" i="20"/>
  <c r="E301" i="20"/>
  <c r="E300" i="20"/>
  <c r="E299" i="20"/>
  <c r="E298" i="20"/>
  <c r="E297" i="20"/>
  <c r="E296" i="20"/>
  <c r="E295" i="20"/>
  <c r="E294" i="20"/>
  <c r="E293" i="20"/>
  <c r="E292" i="20"/>
  <c r="E291" i="20"/>
  <c r="E290" i="20"/>
  <c r="E289" i="20"/>
  <c r="E288" i="20"/>
  <c r="E287" i="20"/>
  <c r="E286" i="20"/>
  <c r="E285" i="20"/>
  <c r="E284" i="20"/>
  <c r="E283" i="20"/>
  <c r="E282" i="20"/>
  <c r="E281" i="20"/>
  <c r="E280" i="20"/>
  <c r="E279" i="20"/>
  <c r="E278" i="20"/>
  <c r="E277" i="20"/>
  <c r="E276" i="20"/>
  <c r="E275" i="20"/>
  <c r="E274" i="20"/>
  <c r="E273" i="20"/>
  <c r="E272" i="20"/>
  <c r="E271" i="20"/>
  <c r="E270" i="20"/>
  <c r="E269" i="20"/>
  <c r="E268" i="20"/>
  <c r="E267" i="20"/>
  <c r="E266" i="20"/>
  <c r="E265" i="20"/>
  <c r="E264" i="20"/>
  <c r="E263" i="20"/>
  <c r="E262" i="20"/>
  <c r="E261" i="20"/>
  <c r="E260" i="20"/>
  <c r="E259" i="20"/>
  <c r="E258" i="20"/>
  <c r="E257" i="20"/>
  <c r="E256" i="20"/>
  <c r="E255" i="20"/>
  <c r="E254" i="20"/>
  <c r="E253" i="20"/>
  <c r="E252" i="20"/>
  <c r="E251" i="20"/>
  <c r="E250" i="20"/>
  <c r="E249" i="20"/>
  <c r="E248" i="20"/>
  <c r="E247" i="20"/>
  <c r="E246" i="20"/>
  <c r="E245" i="20"/>
  <c r="E244" i="20"/>
  <c r="E243" i="20"/>
  <c r="E242" i="20"/>
  <c r="E241" i="20"/>
  <c r="E240" i="20"/>
  <c r="E239" i="20"/>
  <c r="E238" i="20"/>
  <c r="E237" i="20"/>
  <c r="E236" i="20"/>
  <c r="E235" i="20"/>
  <c r="E234" i="20"/>
  <c r="E233" i="20"/>
  <c r="E232" i="20"/>
  <c r="E231" i="20"/>
  <c r="E230" i="20"/>
  <c r="E229" i="20"/>
  <c r="E228" i="20"/>
  <c r="E227" i="20"/>
  <c r="E226" i="20"/>
  <c r="E225" i="20"/>
  <c r="E224" i="20"/>
  <c r="E223" i="20"/>
  <c r="E222" i="20"/>
  <c r="E221" i="20"/>
  <c r="E220" i="20"/>
  <c r="E219" i="20"/>
  <c r="E218" i="20"/>
  <c r="E217" i="20"/>
  <c r="E216" i="20"/>
  <c r="E215" i="20"/>
  <c r="E214" i="20"/>
  <c r="E213" i="20"/>
  <c r="E212" i="20"/>
  <c r="E211" i="20"/>
  <c r="E210" i="20"/>
  <c r="E209" i="20"/>
  <c r="E208" i="20"/>
  <c r="E207" i="20"/>
  <c r="E206" i="20"/>
  <c r="E205" i="20"/>
  <c r="E204" i="20"/>
  <c r="E203" i="20"/>
  <c r="E202" i="20"/>
  <c r="E201" i="20"/>
  <c r="E200" i="20"/>
  <c r="E199" i="20"/>
  <c r="E198" i="20"/>
  <c r="E197" i="20"/>
  <c r="E196" i="20"/>
  <c r="E195" i="20"/>
  <c r="E194" i="20"/>
  <c r="E193" i="20"/>
  <c r="E192" i="20"/>
  <c r="E191" i="20"/>
  <c r="E190" i="20"/>
  <c r="E189" i="20"/>
  <c r="E188" i="20"/>
  <c r="E187" i="20"/>
  <c r="E186" i="20"/>
  <c r="E185" i="20"/>
  <c r="E184" i="20"/>
  <c r="E183" i="20"/>
  <c r="E182" i="20"/>
  <c r="E181" i="20"/>
  <c r="E180" i="20"/>
  <c r="E179" i="20"/>
  <c r="E178" i="20"/>
  <c r="E177" i="20"/>
  <c r="E176" i="20"/>
  <c r="E175" i="20"/>
  <c r="E174" i="20"/>
  <c r="E173" i="20"/>
  <c r="E172" i="20"/>
  <c r="E171" i="20"/>
  <c r="E170" i="20"/>
  <c r="E169" i="20"/>
  <c r="E168" i="20"/>
  <c r="E167" i="20"/>
  <c r="E166" i="20"/>
  <c r="E165" i="20"/>
  <c r="E164" i="20"/>
  <c r="E163" i="20"/>
  <c r="E162" i="20"/>
  <c r="E161" i="20"/>
  <c r="E160" i="20"/>
  <c r="E159" i="20"/>
  <c r="E158" i="20"/>
  <c r="E157" i="20"/>
  <c r="E156" i="20"/>
  <c r="E155" i="20"/>
  <c r="E154" i="20"/>
  <c r="E153" i="20"/>
  <c r="E152" i="20"/>
  <c r="E151" i="20"/>
  <c r="E150" i="20"/>
  <c r="E149" i="20"/>
  <c r="E148" i="20"/>
  <c r="E147" i="20"/>
  <c r="E146" i="20"/>
  <c r="E145" i="20"/>
  <c r="E144" i="20"/>
  <c r="E143" i="20"/>
  <c r="E142" i="20"/>
  <c r="E141" i="20"/>
  <c r="E140" i="20"/>
  <c r="E139" i="20"/>
  <c r="E138" i="20"/>
  <c r="E137" i="20"/>
  <c r="E136" i="20"/>
  <c r="E135" i="20"/>
  <c r="E134" i="20"/>
  <c r="E133" i="20"/>
  <c r="E132" i="20"/>
  <c r="E131" i="20"/>
  <c r="E130" i="20"/>
  <c r="E129" i="20"/>
  <c r="E128" i="20"/>
  <c r="E127" i="20"/>
  <c r="E126" i="20"/>
  <c r="E125" i="20"/>
  <c r="E124" i="20"/>
  <c r="E123" i="20"/>
  <c r="E122" i="20"/>
  <c r="E121" i="20"/>
  <c r="E120" i="20"/>
  <c r="E119" i="20"/>
  <c r="E118" i="20"/>
  <c r="E117" i="20"/>
  <c r="E116" i="20"/>
  <c r="E115" i="20"/>
  <c r="E114" i="20"/>
  <c r="E113" i="20"/>
  <c r="E112" i="20"/>
  <c r="E111" i="20"/>
  <c r="E110" i="20"/>
  <c r="E109" i="20"/>
  <c r="E108" i="20"/>
  <c r="E107" i="20"/>
  <c r="E106" i="20"/>
  <c r="E105" i="20"/>
  <c r="E104" i="20"/>
  <c r="E103" i="20"/>
  <c r="E102" i="20"/>
  <c r="E101" i="20"/>
  <c r="E100" i="20"/>
  <c r="E99" i="20"/>
  <c r="E98" i="20"/>
  <c r="E97" i="20"/>
  <c r="E96" i="20"/>
  <c r="E95" i="20"/>
  <c r="E94" i="20"/>
  <c r="E93" i="20"/>
  <c r="E92" i="20"/>
  <c r="E91" i="20"/>
  <c r="E90" i="20"/>
  <c r="E89" i="20"/>
  <c r="E88" i="20"/>
  <c r="E87" i="20"/>
  <c r="E86" i="20"/>
  <c r="E85" i="20"/>
  <c r="E84" i="20"/>
  <c r="E83" i="20"/>
  <c r="E82" i="20"/>
  <c r="E81" i="20"/>
  <c r="E80" i="20"/>
  <c r="E79" i="20"/>
  <c r="E78" i="20"/>
  <c r="E77" i="20"/>
  <c r="E76" i="20"/>
  <c r="E75" i="20"/>
  <c r="E74" i="20"/>
  <c r="E73" i="20"/>
  <c r="E72" i="20"/>
  <c r="E71" i="20"/>
  <c r="E70" i="20"/>
  <c r="E69" i="20"/>
  <c r="E68" i="20"/>
  <c r="E67" i="20"/>
  <c r="E66" i="20"/>
  <c r="E65" i="20"/>
  <c r="E64" i="20"/>
  <c r="E63" i="20"/>
  <c r="E62" i="20"/>
  <c r="E61" i="20"/>
  <c r="E60" i="20"/>
  <c r="E59" i="20"/>
  <c r="E58" i="20"/>
  <c r="E57" i="20"/>
  <c r="E56" i="20"/>
  <c r="E55" i="20"/>
  <c r="E54" i="20"/>
  <c r="E53" i="20"/>
  <c r="E26" i="20"/>
  <c r="E28" i="20"/>
  <c r="E27" i="20"/>
  <c r="E29" i="20"/>
  <c r="E51" i="20"/>
  <c r="E49" i="20"/>
  <c r="E48" i="20"/>
  <c r="E50" i="20"/>
  <c r="E47" i="20"/>
  <c r="E46" i="20"/>
  <c r="E45" i="20"/>
  <c r="E44" i="20"/>
  <c r="E43" i="20"/>
  <c r="E25" i="20"/>
  <c r="E24" i="20"/>
  <c r="E42" i="20"/>
  <c r="E41" i="20"/>
  <c r="E23" i="20"/>
  <c r="E38" i="20"/>
  <c r="E40" i="20"/>
  <c r="E39" i="20"/>
  <c r="E37" i="20"/>
  <c r="E36" i="20"/>
  <c r="E35" i="20"/>
  <c r="E34" i="20"/>
  <c r="E22" i="20"/>
  <c r="E33" i="20"/>
  <c r="E32" i="20"/>
  <c r="E31" i="20"/>
  <c r="E30" i="20"/>
  <c r="E21" i="20"/>
  <c r="E19" i="20"/>
  <c r="E20" i="20"/>
  <c r="E52" i="20"/>
  <c r="D18" i="20"/>
  <c r="E18" i="20" s="1"/>
  <c r="N17" i="20"/>
  <c r="M17" i="20"/>
  <c r="K17" i="20"/>
  <c r="F17" i="20"/>
  <c r="L17" i="20" s="1"/>
  <c r="E17" i="20"/>
  <c r="N16" i="20"/>
  <c r="M16" i="20"/>
  <c r="L16" i="20"/>
  <c r="K16" i="20"/>
  <c r="J16" i="20"/>
  <c r="I16" i="20"/>
  <c r="E16" i="20"/>
  <c r="N15" i="20"/>
  <c r="M15" i="20"/>
  <c r="L15" i="20"/>
  <c r="K15" i="20"/>
  <c r="J15" i="20"/>
  <c r="I15" i="20"/>
  <c r="E15" i="20"/>
  <c r="N14" i="20"/>
  <c r="F14" i="20"/>
  <c r="M14" i="20" s="1"/>
  <c r="E14" i="20"/>
  <c r="N13" i="20"/>
  <c r="M13" i="20"/>
  <c r="L13" i="20"/>
  <c r="K13" i="20"/>
  <c r="J13" i="20"/>
  <c r="I13" i="20"/>
  <c r="E13" i="20"/>
  <c r="N12" i="20"/>
  <c r="M12" i="20"/>
  <c r="L12" i="20"/>
  <c r="K12" i="20"/>
  <c r="J12" i="20"/>
  <c r="I12" i="20"/>
  <c r="E12" i="20"/>
  <c r="O25" i="18" l="1"/>
  <c r="L25" i="18"/>
  <c r="L24" i="18"/>
  <c r="O24" i="18"/>
  <c r="M25" i="18"/>
  <c r="K25" i="18"/>
  <c r="J25" i="18"/>
  <c r="N25" i="18"/>
  <c r="K24" i="18"/>
  <c r="J24" i="18"/>
  <c r="M24" i="18"/>
  <c r="N24" i="18"/>
  <c r="I14" i="20"/>
  <c r="J14" i="20"/>
  <c r="I17" i="20"/>
  <c r="K14" i="20"/>
  <c r="J17" i="20"/>
  <c r="L14" i="20"/>
  <c r="C23" i="18"/>
  <c r="C19" i="18"/>
  <c r="C24" i="18"/>
  <c r="C25" i="18"/>
  <c r="C27" i="18"/>
  <c r="C28" i="18"/>
  <c r="C29" i="18"/>
  <c r="D29" i="18" s="1"/>
  <c r="C30" i="18"/>
  <c r="C32" i="18"/>
  <c r="D32" i="18" s="1"/>
  <c r="C33" i="18"/>
  <c r="D33" i="18" s="1"/>
  <c r="C34" i="18"/>
  <c r="C35" i="18"/>
  <c r="C36" i="18"/>
  <c r="D36" i="18" s="1"/>
  <c r="C37" i="18"/>
  <c r="D37" i="18" s="1"/>
  <c r="C38" i="18"/>
  <c r="D38" i="18" s="1"/>
  <c r="C39" i="18"/>
  <c r="D39" i="18" s="1"/>
  <c r="C40" i="18"/>
  <c r="D40" i="18" s="1"/>
  <c r="C41" i="18"/>
  <c r="D41" i="18" s="1"/>
  <c r="C42" i="18"/>
  <c r="C43" i="18"/>
  <c r="C44" i="18"/>
  <c r="D44" i="18" s="1"/>
  <c r="C45" i="18"/>
  <c r="D45" i="18" s="1"/>
  <c r="C46" i="18"/>
  <c r="C47" i="18"/>
  <c r="D47" i="18" s="1"/>
  <c r="C48" i="18"/>
  <c r="D48" i="18" s="1"/>
  <c r="C49" i="18"/>
  <c r="D49" i="18" s="1"/>
  <c r="C50" i="18"/>
  <c r="C51" i="18"/>
  <c r="C52" i="18"/>
  <c r="D52" i="18" s="1"/>
  <c r="C53" i="18"/>
  <c r="D53" i="18" s="1"/>
  <c r="C54" i="18"/>
  <c r="C55" i="18"/>
  <c r="D55" i="18" s="1"/>
  <c r="C56" i="18"/>
  <c r="D56" i="18" s="1"/>
  <c r="C57" i="18"/>
  <c r="D57" i="18" s="1"/>
  <c r="C58" i="18"/>
  <c r="C59" i="18"/>
  <c r="C60" i="18"/>
  <c r="D60" i="18" s="1"/>
  <c r="C61" i="18"/>
  <c r="D61" i="18" s="1"/>
  <c r="C62" i="18"/>
  <c r="D62" i="18" s="1"/>
  <c r="C63" i="18"/>
  <c r="D63" i="18" s="1"/>
  <c r="C64" i="18"/>
  <c r="D64" i="18" s="1"/>
  <c r="C65" i="18"/>
  <c r="D65" i="18" s="1"/>
  <c r="C66" i="18"/>
  <c r="C67" i="18"/>
  <c r="C68" i="18"/>
  <c r="D68" i="18" s="1"/>
  <c r="C69" i="18"/>
  <c r="D69" i="18" s="1"/>
  <c r="C70" i="18"/>
  <c r="D70" i="18" s="1"/>
  <c r="C71" i="18"/>
  <c r="D71" i="18" s="1"/>
  <c r="C72" i="18"/>
  <c r="D72" i="18" s="1"/>
  <c r="C73" i="18"/>
  <c r="D73" i="18" s="1"/>
  <c r="C74" i="18"/>
  <c r="C75" i="18"/>
  <c r="C76" i="18"/>
  <c r="D76" i="18" s="1"/>
  <c r="C77" i="18"/>
  <c r="D77" i="18" s="1"/>
  <c r="C78" i="18"/>
  <c r="D78" i="18" s="1"/>
  <c r="C79" i="18"/>
  <c r="D79" i="18" s="1"/>
  <c r="C80" i="18"/>
  <c r="D80" i="18" s="1"/>
  <c r="C81" i="18"/>
  <c r="D81" i="18" s="1"/>
  <c r="C82" i="18"/>
  <c r="C83" i="18"/>
  <c r="C84" i="18"/>
  <c r="D84" i="18" s="1"/>
  <c r="C85" i="18"/>
  <c r="D85" i="18" s="1"/>
  <c r="C86" i="18"/>
  <c r="C87" i="18"/>
  <c r="D87" i="18" s="1"/>
  <c r="C88" i="18"/>
  <c r="D88" i="18" s="1"/>
  <c r="C89" i="18"/>
  <c r="D89" i="18" s="1"/>
  <c r="C90" i="18"/>
  <c r="C91" i="18"/>
  <c r="C92" i="18"/>
  <c r="D92" i="18" s="1"/>
  <c r="C93" i="18"/>
  <c r="D93" i="18" s="1"/>
  <c r="C94" i="18"/>
  <c r="C95" i="18"/>
  <c r="D95" i="18" s="1"/>
  <c r="C96" i="18"/>
  <c r="D96" i="18" s="1"/>
  <c r="C97" i="18"/>
  <c r="D97" i="18" s="1"/>
  <c r="C98" i="18"/>
  <c r="C99" i="18"/>
  <c r="C100" i="18"/>
  <c r="D100" i="18" s="1"/>
  <c r="C101" i="18"/>
  <c r="D101" i="18" s="1"/>
  <c r="C102" i="18"/>
  <c r="C103" i="18"/>
  <c r="D103" i="18" s="1"/>
  <c r="C104" i="18"/>
  <c r="D104" i="18" s="1"/>
  <c r="C105" i="18"/>
  <c r="D105" i="18" s="1"/>
  <c r="C106" i="18"/>
  <c r="C107" i="18"/>
  <c r="C108" i="18"/>
  <c r="D108" i="18" s="1"/>
  <c r="C109" i="18"/>
  <c r="D109" i="18" s="1"/>
  <c r="C110" i="18"/>
  <c r="C111" i="18"/>
  <c r="D111" i="18" s="1"/>
  <c r="C112" i="18"/>
  <c r="D112" i="18" s="1"/>
  <c r="C113" i="18"/>
  <c r="D113" i="18" s="1"/>
  <c r="C114" i="18"/>
  <c r="C115" i="18"/>
  <c r="C116" i="18"/>
  <c r="D116" i="18" s="1"/>
  <c r="C117" i="18"/>
  <c r="D117" i="18" s="1"/>
  <c r="C118" i="18"/>
  <c r="D118" i="18" s="1"/>
  <c r="C119" i="18"/>
  <c r="C120" i="18"/>
  <c r="D120" i="18" s="1"/>
  <c r="C121" i="18"/>
  <c r="D121" i="18" s="1"/>
  <c r="C122" i="18"/>
  <c r="C123" i="18"/>
  <c r="C124" i="18"/>
  <c r="D124" i="18" s="1"/>
  <c r="C125" i="18"/>
  <c r="D125" i="18" s="1"/>
  <c r="C126" i="18"/>
  <c r="D126" i="18" s="1"/>
  <c r="C127" i="18"/>
  <c r="D127" i="18" s="1"/>
  <c r="C128" i="18"/>
  <c r="D128" i="18" s="1"/>
  <c r="C129" i="18"/>
  <c r="D129" i="18" s="1"/>
  <c r="C130" i="18"/>
  <c r="C131" i="18"/>
  <c r="C132" i="18"/>
  <c r="D132" i="18" s="1"/>
  <c r="C133" i="18"/>
  <c r="D133" i="18" s="1"/>
  <c r="C134" i="18"/>
  <c r="D134" i="18" s="1"/>
  <c r="C135" i="18"/>
  <c r="D135" i="18" s="1"/>
  <c r="C136" i="18"/>
  <c r="D136" i="18" s="1"/>
  <c r="C137" i="18"/>
  <c r="D137" i="18" s="1"/>
  <c r="C138" i="18"/>
  <c r="C139" i="18"/>
  <c r="C140" i="18"/>
  <c r="D140" i="18" s="1"/>
  <c r="C141" i="18"/>
  <c r="D141" i="18" s="1"/>
  <c r="C142" i="18"/>
  <c r="D142" i="18" s="1"/>
  <c r="C143" i="18"/>
  <c r="D143" i="18" s="1"/>
  <c r="C144" i="18"/>
  <c r="D144" i="18" s="1"/>
  <c r="C145" i="18"/>
  <c r="D145" i="18" s="1"/>
  <c r="C146" i="18"/>
  <c r="D146" i="18" s="1"/>
  <c r="C147" i="18"/>
  <c r="D147" i="18" s="1"/>
  <c r="C148" i="18"/>
  <c r="D148" i="18" s="1"/>
  <c r="C149" i="18"/>
  <c r="D149" i="18" s="1"/>
  <c r="C150" i="18"/>
  <c r="D150" i="18" s="1"/>
  <c r="C151" i="18"/>
  <c r="D151" i="18" s="1"/>
  <c r="C152" i="18"/>
  <c r="D152" i="18" s="1"/>
  <c r="C153" i="18"/>
  <c r="D153" i="18" s="1"/>
  <c r="C154" i="18"/>
  <c r="C155" i="18"/>
  <c r="D155" i="18" s="1"/>
  <c r="C156" i="18"/>
  <c r="D156" i="18" s="1"/>
  <c r="C157" i="18"/>
  <c r="D157" i="18" s="1"/>
  <c r="C158" i="18"/>
  <c r="D158" i="18" s="1"/>
  <c r="C159" i="18"/>
  <c r="D159" i="18" s="1"/>
  <c r="C160" i="18"/>
  <c r="D160" i="18" s="1"/>
  <c r="C161" i="18"/>
  <c r="D161" i="18" s="1"/>
  <c r="C162" i="18"/>
  <c r="C163" i="18"/>
  <c r="C164" i="18"/>
  <c r="D164" i="18" s="1"/>
  <c r="C165" i="18"/>
  <c r="D165" i="18" s="1"/>
  <c r="C166" i="18"/>
  <c r="D166" i="18" s="1"/>
  <c r="C167" i="18"/>
  <c r="D167" i="18" s="1"/>
  <c r="C168" i="18"/>
  <c r="D168" i="18" s="1"/>
  <c r="C169" i="18"/>
  <c r="D169" i="18" s="1"/>
  <c r="C170" i="18"/>
  <c r="C171" i="18"/>
  <c r="C172" i="18"/>
  <c r="D172" i="18" s="1"/>
  <c r="C173" i="18"/>
  <c r="D173" i="18" s="1"/>
  <c r="C174" i="18"/>
  <c r="D174" i="18" s="1"/>
  <c r="C175" i="18"/>
  <c r="D175" i="18" s="1"/>
  <c r="C176" i="18"/>
  <c r="D176" i="18" s="1"/>
  <c r="C177" i="18"/>
  <c r="D177" i="18" s="1"/>
  <c r="C178" i="18"/>
  <c r="D178" i="18" s="1"/>
  <c r="C179" i="18"/>
  <c r="C180" i="18"/>
  <c r="D180" i="18" s="1"/>
  <c r="C181" i="18"/>
  <c r="D181" i="18" s="1"/>
  <c r="C182" i="18"/>
  <c r="C183" i="18"/>
  <c r="D183" i="18" s="1"/>
  <c r="C184" i="18"/>
  <c r="D184" i="18" s="1"/>
  <c r="C185" i="18"/>
  <c r="D185" i="18" s="1"/>
  <c r="C186" i="18"/>
  <c r="C187" i="18"/>
  <c r="C188" i="18"/>
  <c r="D188" i="18" s="1"/>
  <c r="C189" i="18"/>
  <c r="D189" i="18" s="1"/>
  <c r="C190" i="18"/>
  <c r="D190" i="18" s="1"/>
  <c r="C191" i="18"/>
  <c r="D191" i="18" s="1"/>
  <c r="C192" i="18"/>
  <c r="D192" i="18" s="1"/>
  <c r="C193" i="18"/>
  <c r="D193" i="18" s="1"/>
  <c r="C194" i="18"/>
  <c r="C195" i="18"/>
  <c r="C196" i="18"/>
  <c r="D196" i="18" s="1"/>
  <c r="C197" i="18"/>
  <c r="D197" i="18" s="1"/>
  <c r="C198" i="18"/>
  <c r="D198" i="18" s="1"/>
  <c r="C199" i="18"/>
  <c r="D199" i="18" s="1"/>
  <c r="C200" i="18"/>
  <c r="D200" i="18" s="1"/>
  <c r="C201" i="18"/>
  <c r="D201" i="18" s="1"/>
  <c r="C202" i="18"/>
  <c r="C203" i="18"/>
  <c r="C204" i="18"/>
  <c r="D204" i="18" s="1"/>
  <c r="C205" i="18"/>
  <c r="D205" i="18" s="1"/>
  <c r="C206" i="18"/>
  <c r="C207" i="18"/>
  <c r="D207" i="18" s="1"/>
  <c r="C208" i="18"/>
  <c r="D208" i="18" s="1"/>
  <c r="C209" i="18"/>
  <c r="D209" i="18" s="1"/>
  <c r="C210" i="18"/>
  <c r="D210" i="18" s="1"/>
  <c r="C211" i="18"/>
  <c r="C212" i="18"/>
  <c r="D212" i="18" s="1"/>
  <c r="C213" i="18"/>
  <c r="D213" i="18" s="1"/>
  <c r="C214" i="18"/>
  <c r="D214" i="18" s="1"/>
  <c r="C215" i="18"/>
  <c r="D215" i="18" s="1"/>
  <c r="C216" i="18"/>
  <c r="D216" i="18" s="1"/>
  <c r="C217" i="18"/>
  <c r="D217" i="18" s="1"/>
  <c r="C218" i="18"/>
  <c r="D218" i="18" s="1"/>
  <c r="C219" i="18"/>
  <c r="D219" i="18" s="1"/>
  <c r="C220" i="18"/>
  <c r="D220" i="18" s="1"/>
  <c r="C221" i="18"/>
  <c r="D221" i="18" s="1"/>
  <c r="C222" i="18"/>
  <c r="D222" i="18" s="1"/>
  <c r="C223" i="18"/>
  <c r="D223" i="18" s="1"/>
  <c r="C224" i="18"/>
  <c r="D224" i="18" s="1"/>
  <c r="C225" i="18"/>
  <c r="D225" i="18" s="1"/>
  <c r="C226" i="18"/>
  <c r="C227" i="18"/>
  <c r="C228" i="18"/>
  <c r="D228" i="18" s="1"/>
  <c r="C229" i="18"/>
  <c r="D229" i="18" s="1"/>
  <c r="C230" i="18"/>
  <c r="D230" i="18" s="1"/>
  <c r="C231" i="18"/>
  <c r="D231" i="18" s="1"/>
  <c r="C232" i="18"/>
  <c r="D232" i="18" s="1"/>
  <c r="C233" i="18"/>
  <c r="D233" i="18" s="1"/>
  <c r="C234" i="18"/>
  <c r="C235" i="18"/>
  <c r="C236" i="18"/>
  <c r="D236" i="18" s="1"/>
  <c r="C237" i="18"/>
  <c r="D237" i="18" s="1"/>
  <c r="C238" i="18"/>
  <c r="D238" i="18" s="1"/>
  <c r="C239" i="18"/>
  <c r="D239" i="18" s="1"/>
  <c r="C240" i="18"/>
  <c r="D240" i="18" s="1"/>
  <c r="C241" i="18"/>
  <c r="D241" i="18" s="1"/>
  <c r="C242" i="18"/>
  <c r="C243" i="18"/>
  <c r="C244" i="18"/>
  <c r="D244" i="18" s="1"/>
  <c r="C245" i="18"/>
  <c r="D245" i="18" s="1"/>
  <c r="C246" i="18"/>
  <c r="D246" i="18" s="1"/>
  <c r="C247" i="18"/>
  <c r="D247" i="18" s="1"/>
  <c r="C248" i="18"/>
  <c r="D248" i="18" s="1"/>
  <c r="C249" i="18"/>
  <c r="D249" i="18" s="1"/>
  <c r="C250" i="18"/>
  <c r="D250" i="18" s="1"/>
  <c r="C251" i="18"/>
  <c r="D251" i="18" s="1"/>
  <c r="C252" i="18"/>
  <c r="D252" i="18" s="1"/>
  <c r="C253" i="18"/>
  <c r="D253" i="18" s="1"/>
  <c r="C254" i="18"/>
  <c r="D254" i="18" s="1"/>
  <c r="C255" i="18"/>
  <c r="D255" i="18" s="1"/>
  <c r="C256" i="18"/>
  <c r="D256" i="18" s="1"/>
  <c r="C257" i="18"/>
  <c r="D257" i="18" s="1"/>
  <c r="C258" i="18"/>
  <c r="C259" i="18"/>
  <c r="D259" i="18" s="1"/>
  <c r="C260" i="18"/>
  <c r="D260" i="18" s="1"/>
  <c r="C261" i="18"/>
  <c r="D261" i="18" s="1"/>
  <c r="C262" i="18"/>
  <c r="D262" i="18" s="1"/>
  <c r="C263" i="18"/>
  <c r="D263" i="18" s="1"/>
  <c r="C264" i="18"/>
  <c r="D264" i="18" s="1"/>
  <c r="C265" i="18"/>
  <c r="D265" i="18" s="1"/>
  <c r="C266" i="18"/>
  <c r="C267" i="18"/>
  <c r="C268" i="18"/>
  <c r="D268" i="18" s="1"/>
  <c r="C269" i="18"/>
  <c r="D269" i="18" s="1"/>
  <c r="C270" i="18"/>
  <c r="D270" i="18" s="1"/>
  <c r="C271" i="18"/>
  <c r="D271" i="18" s="1"/>
  <c r="C272" i="18"/>
  <c r="D272" i="18" s="1"/>
  <c r="C273" i="18"/>
  <c r="D273" i="18" s="1"/>
  <c r="C274" i="18"/>
  <c r="D274" i="18" s="1"/>
  <c r="C275" i="18"/>
  <c r="C276" i="18"/>
  <c r="D276" i="18" s="1"/>
  <c r="C277" i="18"/>
  <c r="D277" i="18" s="1"/>
  <c r="C278" i="18"/>
  <c r="D278" i="18" s="1"/>
  <c r="C279" i="18"/>
  <c r="D279" i="18" s="1"/>
  <c r="C280" i="18"/>
  <c r="D280" i="18" s="1"/>
  <c r="C281" i="18"/>
  <c r="D281" i="18" s="1"/>
  <c r="C282" i="18"/>
  <c r="C283" i="18"/>
  <c r="D283" i="18" s="1"/>
  <c r="C284" i="18"/>
  <c r="D284" i="18" s="1"/>
  <c r="C285" i="18"/>
  <c r="D285" i="18" s="1"/>
  <c r="C286" i="18"/>
  <c r="D286" i="18" s="1"/>
  <c r="C287" i="18"/>
  <c r="D287" i="18" s="1"/>
  <c r="C288" i="18"/>
  <c r="D288" i="18" s="1"/>
  <c r="C289" i="18"/>
  <c r="D289" i="18" s="1"/>
  <c r="C290" i="18"/>
  <c r="D290" i="18" s="1"/>
  <c r="C291" i="18"/>
  <c r="D291" i="18" s="1"/>
  <c r="C292" i="18"/>
  <c r="D292" i="18" s="1"/>
  <c r="C293" i="18"/>
  <c r="D293" i="18" s="1"/>
  <c r="C294" i="18"/>
  <c r="D294" i="18" s="1"/>
  <c r="C295" i="18"/>
  <c r="D295" i="18" s="1"/>
  <c r="C296" i="18"/>
  <c r="D296" i="18" s="1"/>
  <c r="C297" i="18"/>
  <c r="D297" i="18" s="1"/>
  <c r="C298" i="18"/>
  <c r="C299" i="18"/>
  <c r="C300" i="18"/>
  <c r="D300" i="18" s="1"/>
  <c r="C301" i="18"/>
  <c r="D301" i="18" s="1"/>
  <c r="C302" i="18"/>
  <c r="D302" i="18" s="1"/>
  <c r="C303" i="18"/>
  <c r="D303" i="18" s="1"/>
  <c r="C304" i="18"/>
  <c r="D304" i="18" s="1"/>
  <c r="C305" i="18"/>
  <c r="D305" i="18" s="1"/>
  <c r="C306" i="18"/>
  <c r="C307" i="18"/>
  <c r="C308" i="18"/>
  <c r="D308" i="18" s="1"/>
  <c r="C309" i="18"/>
  <c r="D309" i="18" s="1"/>
  <c r="C310" i="18"/>
  <c r="D310" i="18" s="1"/>
  <c r="C311" i="18"/>
  <c r="D311" i="18" s="1"/>
  <c r="C312" i="18"/>
  <c r="D312" i="18" s="1"/>
  <c r="C313" i="18"/>
  <c r="D313" i="18" s="1"/>
  <c r="C314" i="18"/>
  <c r="C315" i="18"/>
  <c r="C316" i="18"/>
  <c r="D316" i="18" s="1"/>
  <c r="C317" i="18"/>
  <c r="D317" i="18" s="1"/>
  <c r="C318" i="18"/>
  <c r="D318" i="18" s="1"/>
  <c r="C319" i="18"/>
  <c r="D319" i="18" s="1"/>
  <c r="C320" i="18"/>
  <c r="D320" i="18" s="1"/>
  <c r="C321" i="18"/>
  <c r="D321" i="18" s="1"/>
  <c r="C322" i="18"/>
  <c r="D322" i="18" s="1"/>
  <c r="C323" i="18"/>
  <c r="C324" i="18"/>
  <c r="D324" i="18" s="1"/>
  <c r="C325" i="18"/>
  <c r="D325" i="18" s="1"/>
  <c r="C326" i="18"/>
  <c r="D326" i="18" s="1"/>
  <c r="C327" i="18"/>
  <c r="D327" i="18" s="1"/>
  <c r="C328" i="18"/>
  <c r="D328" i="18" s="1"/>
  <c r="C329" i="18"/>
  <c r="D329" i="18" s="1"/>
  <c r="C330" i="18"/>
  <c r="D330" i="18" s="1"/>
  <c r="C331" i="18"/>
  <c r="D331" i="18" s="1"/>
  <c r="C332" i="18"/>
  <c r="D332" i="18" s="1"/>
  <c r="C333" i="18"/>
  <c r="D333" i="18" s="1"/>
  <c r="C334" i="18"/>
  <c r="D334" i="18" s="1"/>
  <c r="C335" i="18"/>
  <c r="D335" i="18" s="1"/>
  <c r="C336" i="18"/>
  <c r="D336" i="18" s="1"/>
  <c r="C337" i="18"/>
  <c r="D337" i="18" s="1"/>
  <c r="C338" i="18"/>
  <c r="D338" i="18" s="1"/>
  <c r="C339" i="18"/>
  <c r="C340" i="18"/>
  <c r="D340" i="18" s="1"/>
  <c r="C341" i="18"/>
  <c r="D341" i="18" s="1"/>
  <c r="C342" i="18"/>
  <c r="D342" i="18" s="1"/>
  <c r="C343" i="18"/>
  <c r="D343" i="18" s="1"/>
  <c r="C344" i="18"/>
  <c r="D344" i="18" s="1"/>
  <c r="C345" i="18"/>
  <c r="D345" i="18" s="1"/>
  <c r="C346" i="18"/>
  <c r="C347" i="18"/>
  <c r="D347" i="18" s="1"/>
  <c r="C348" i="18"/>
  <c r="D348" i="18" s="1"/>
  <c r="C349" i="18"/>
  <c r="D349" i="18" s="1"/>
  <c r="C350" i="18"/>
  <c r="D350" i="18" s="1"/>
  <c r="C351" i="18"/>
  <c r="D351" i="18" s="1"/>
  <c r="C352" i="18"/>
  <c r="D352" i="18" s="1"/>
  <c r="C353" i="18"/>
  <c r="D353" i="18" s="1"/>
  <c r="C354" i="18"/>
  <c r="D354" i="18" s="1"/>
  <c r="C355" i="18"/>
  <c r="D355" i="18" s="1"/>
  <c r="C356" i="18"/>
  <c r="D356" i="18" s="1"/>
  <c r="C357" i="18"/>
  <c r="D357" i="18" s="1"/>
  <c r="C358" i="18"/>
  <c r="D358" i="18" s="1"/>
  <c r="C359" i="18"/>
  <c r="D359" i="18" s="1"/>
  <c r="C360" i="18"/>
  <c r="D360" i="18" s="1"/>
  <c r="C361" i="18"/>
  <c r="D361" i="18" s="1"/>
  <c r="C362" i="18"/>
  <c r="D362" i="18" s="1"/>
  <c r="C363" i="18"/>
  <c r="D363" i="18" s="1"/>
  <c r="C364" i="18"/>
  <c r="D364" i="18" s="1"/>
  <c r="C365" i="18"/>
  <c r="D365" i="18" s="1"/>
  <c r="C366" i="18"/>
  <c r="D366" i="18" s="1"/>
  <c r="C367" i="18"/>
  <c r="D367" i="18" s="1"/>
  <c r="C368" i="18"/>
  <c r="D368" i="18" s="1"/>
  <c r="C369" i="18"/>
  <c r="D369" i="18" s="1"/>
  <c r="C370" i="18"/>
  <c r="D370" i="18" s="1"/>
  <c r="C371" i="18"/>
  <c r="D371" i="18" s="1"/>
  <c r="C372" i="18"/>
  <c r="D372" i="18" s="1"/>
  <c r="C373" i="18"/>
  <c r="D373" i="18" s="1"/>
  <c r="C374" i="18"/>
  <c r="D374" i="18" s="1"/>
  <c r="C375" i="18"/>
  <c r="D375" i="18" s="1"/>
  <c r="C376" i="18"/>
  <c r="D376" i="18" s="1"/>
  <c r="C377" i="18"/>
  <c r="D377" i="18" s="1"/>
  <c r="C378" i="18"/>
  <c r="D378" i="18" s="1"/>
  <c r="C379" i="18"/>
  <c r="D379" i="18" s="1"/>
  <c r="C380" i="18"/>
  <c r="D380" i="18" s="1"/>
  <c r="C381" i="18"/>
  <c r="D381" i="18" s="1"/>
  <c r="C382" i="18"/>
  <c r="D382" i="18" s="1"/>
  <c r="C383" i="18"/>
  <c r="D383" i="18" s="1"/>
  <c r="C384" i="18"/>
  <c r="D384" i="18" s="1"/>
  <c r="C385" i="18"/>
  <c r="D385" i="18" s="1"/>
  <c r="C386" i="18"/>
  <c r="D386" i="18" s="1"/>
  <c r="C387" i="18"/>
  <c r="D387" i="18" s="1"/>
  <c r="C388" i="18"/>
  <c r="D388" i="18" s="1"/>
  <c r="C389" i="18"/>
  <c r="D389" i="18" s="1"/>
  <c r="C390" i="18"/>
  <c r="D390" i="18" s="1"/>
  <c r="C391" i="18"/>
  <c r="D391" i="18" s="1"/>
  <c r="C392" i="18"/>
  <c r="D392" i="18" s="1"/>
  <c r="C393" i="18"/>
  <c r="D393" i="18" s="1"/>
  <c r="C394" i="18"/>
  <c r="D394" i="18" s="1"/>
  <c r="C395" i="18"/>
  <c r="D395" i="18" s="1"/>
  <c r="C396" i="18"/>
  <c r="D396" i="18" s="1"/>
  <c r="C397" i="18"/>
  <c r="D397" i="18" s="1"/>
  <c r="C398" i="18"/>
  <c r="D398" i="18" s="1"/>
  <c r="C399" i="18"/>
  <c r="D399" i="18" s="1"/>
  <c r="C400" i="18"/>
  <c r="D400" i="18" s="1"/>
  <c r="C401" i="18"/>
  <c r="D401" i="18" s="1"/>
  <c r="C402" i="18"/>
  <c r="D402" i="18" s="1"/>
  <c r="C403" i="18"/>
  <c r="D403" i="18" s="1"/>
  <c r="C404" i="18"/>
  <c r="D404" i="18" s="1"/>
  <c r="C405" i="18"/>
  <c r="D405" i="18" s="1"/>
  <c r="C406" i="18"/>
  <c r="D406" i="18" s="1"/>
  <c r="C407" i="18"/>
  <c r="D407" i="18" s="1"/>
  <c r="C408" i="18"/>
  <c r="D408" i="18" s="1"/>
  <c r="C409" i="18"/>
  <c r="D409" i="18" s="1"/>
  <c r="C410" i="18"/>
  <c r="D410" i="18" s="1"/>
  <c r="C411" i="18"/>
  <c r="D411" i="18" s="1"/>
  <c r="C412" i="18"/>
  <c r="D412" i="18" s="1"/>
  <c r="C413" i="18"/>
  <c r="D413" i="18" s="1"/>
  <c r="C414" i="18"/>
  <c r="D414" i="18" s="1"/>
  <c r="C415" i="18"/>
  <c r="D415" i="18" s="1"/>
  <c r="C416" i="18"/>
  <c r="D416" i="18" s="1"/>
  <c r="C417" i="18"/>
  <c r="D417" i="18" s="1"/>
  <c r="C418" i="18"/>
  <c r="D418" i="18" s="1"/>
  <c r="C419" i="18"/>
  <c r="D419" i="18" s="1"/>
  <c r="C420" i="18"/>
  <c r="D420" i="18" s="1"/>
  <c r="C421" i="18"/>
  <c r="D421" i="18" s="1"/>
  <c r="C422" i="18"/>
  <c r="D422" i="18" s="1"/>
  <c r="C423" i="18"/>
  <c r="D423" i="18" s="1"/>
  <c r="C424" i="18"/>
  <c r="D424" i="18" s="1"/>
  <c r="C425" i="18"/>
  <c r="D425" i="18" s="1"/>
  <c r="C426" i="18"/>
  <c r="D426" i="18" s="1"/>
  <c r="C427" i="18"/>
  <c r="D427" i="18" s="1"/>
  <c r="C428" i="18"/>
  <c r="D428" i="18" s="1"/>
  <c r="C429" i="18"/>
  <c r="D429" i="18" s="1"/>
  <c r="C430" i="18"/>
  <c r="D430" i="18" s="1"/>
  <c r="C431" i="18"/>
  <c r="D431" i="18" s="1"/>
  <c r="C432" i="18"/>
  <c r="D432" i="18" s="1"/>
  <c r="C433" i="18"/>
  <c r="D433" i="18" s="1"/>
  <c r="C434" i="18"/>
  <c r="D434" i="18" s="1"/>
  <c r="C435" i="18"/>
  <c r="D435" i="18" s="1"/>
  <c r="C436" i="18"/>
  <c r="D436" i="18" s="1"/>
  <c r="C437" i="18"/>
  <c r="D437" i="18" s="1"/>
  <c r="C438" i="18"/>
  <c r="D438" i="18" s="1"/>
  <c r="C439" i="18"/>
  <c r="D439" i="18" s="1"/>
  <c r="C440" i="18"/>
  <c r="D440" i="18" s="1"/>
  <c r="C441" i="18"/>
  <c r="D441" i="18" s="1"/>
  <c r="C442" i="18"/>
  <c r="D442" i="18" s="1"/>
  <c r="C443" i="18"/>
  <c r="D443" i="18" s="1"/>
  <c r="C444" i="18"/>
  <c r="D444" i="18" s="1"/>
  <c r="C445" i="18"/>
  <c r="D445" i="18" s="1"/>
  <c r="C446" i="18"/>
  <c r="D446" i="18" s="1"/>
  <c r="C447" i="18"/>
  <c r="D447" i="18" s="1"/>
  <c r="C448" i="18"/>
  <c r="D448" i="18" s="1"/>
  <c r="C449" i="18"/>
  <c r="D449" i="18" s="1"/>
  <c r="C450" i="18"/>
  <c r="D450" i="18" s="1"/>
  <c r="C451" i="18"/>
  <c r="D451" i="18" s="1"/>
  <c r="C452" i="18"/>
  <c r="D452" i="18" s="1"/>
  <c r="C453" i="18"/>
  <c r="D453" i="18" s="1"/>
  <c r="C454" i="18"/>
  <c r="D454" i="18" s="1"/>
  <c r="C455" i="18"/>
  <c r="D455" i="18" s="1"/>
  <c r="C456" i="18"/>
  <c r="D456" i="18" s="1"/>
  <c r="C457" i="18"/>
  <c r="D457" i="18" s="1"/>
  <c r="C458" i="18"/>
  <c r="D458" i="18" s="1"/>
  <c r="C459" i="18"/>
  <c r="D459" i="18" s="1"/>
  <c r="C460" i="18"/>
  <c r="D460" i="18" s="1"/>
  <c r="C461" i="18"/>
  <c r="D461" i="18" s="1"/>
  <c r="C462" i="18"/>
  <c r="D462" i="18" s="1"/>
  <c r="C463" i="18"/>
  <c r="D463" i="18" s="1"/>
  <c r="C464" i="18"/>
  <c r="D464" i="18" s="1"/>
  <c r="C465" i="18"/>
  <c r="D465" i="18" s="1"/>
  <c r="C466" i="18"/>
  <c r="D466" i="18" s="1"/>
  <c r="C467" i="18"/>
  <c r="D467" i="18" s="1"/>
  <c r="C468" i="18"/>
  <c r="D468" i="18" s="1"/>
  <c r="C469" i="18"/>
  <c r="D469" i="18" s="1"/>
  <c r="C470" i="18"/>
  <c r="D470" i="18" s="1"/>
  <c r="C471" i="18"/>
  <c r="D471" i="18" s="1"/>
  <c r="C472" i="18"/>
  <c r="D472" i="18" s="1"/>
  <c r="C473" i="18"/>
  <c r="D473" i="18" s="1"/>
  <c r="C474" i="18"/>
  <c r="D474" i="18" s="1"/>
  <c r="C475" i="18"/>
  <c r="D475" i="18" s="1"/>
  <c r="C476" i="18"/>
  <c r="D476" i="18" s="1"/>
  <c r="C477" i="18"/>
  <c r="D477" i="18" s="1"/>
  <c r="C478" i="18"/>
  <c r="D478" i="18" s="1"/>
  <c r="C479" i="18"/>
  <c r="D479" i="18" s="1"/>
  <c r="C480" i="18"/>
  <c r="D480" i="18" s="1"/>
  <c r="C17" i="18"/>
  <c r="D346" i="18"/>
  <c r="D339" i="18"/>
  <c r="D323" i="18"/>
  <c r="D315" i="18"/>
  <c r="D314" i="18"/>
  <c r="D307" i="18"/>
  <c r="D306" i="18"/>
  <c r="D299" i="18"/>
  <c r="D298" i="18"/>
  <c r="D282" i="18"/>
  <c r="D275" i="18"/>
  <c r="D267" i="18"/>
  <c r="D266" i="18"/>
  <c r="D258" i="18"/>
  <c r="D243" i="18"/>
  <c r="D242" i="18"/>
  <c r="D235" i="18"/>
  <c r="D234" i="18"/>
  <c r="D227" i="18"/>
  <c r="D226" i="18"/>
  <c r="D211" i="18"/>
  <c r="D206" i="18"/>
  <c r="D203" i="18"/>
  <c r="D202" i="18"/>
  <c r="D195" i="18"/>
  <c r="D194" i="18"/>
  <c r="D187" i="18"/>
  <c r="D186" i="18"/>
  <c r="D182" i="18"/>
  <c r="D179" i="18"/>
  <c r="D171" i="18"/>
  <c r="D170" i="18"/>
  <c r="D163" i="18"/>
  <c r="D162" i="18"/>
  <c r="D154" i="18"/>
  <c r="D139" i="18"/>
  <c r="D138" i="18"/>
  <c r="D131" i="18"/>
  <c r="D130" i="18"/>
  <c r="D123" i="18"/>
  <c r="D122" i="18"/>
  <c r="D119" i="18"/>
  <c r="D115" i="18"/>
  <c r="D114" i="18"/>
  <c r="D110" i="18"/>
  <c r="D107" i="18"/>
  <c r="D106" i="18"/>
  <c r="D102" i="18"/>
  <c r="D99" i="18"/>
  <c r="D98" i="18"/>
  <c r="D94" i="18"/>
  <c r="D91" i="18"/>
  <c r="D90" i="18"/>
  <c r="D86" i="18"/>
  <c r="D83" i="18"/>
  <c r="D82" i="18"/>
  <c r="D75" i="18"/>
  <c r="D74" i="18"/>
  <c r="D67" i="18"/>
  <c r="D66" i="18"/>
  <c r="D59" i="18"/>
  <c r="D58" i="18"/>
  <c r="D54" i="18"/>
  <c r="D51" i="18"/>
  <c r="D50" i="18"/>
  <c r="D46" i="18"/>
  <c r="D43" i="18"/>
  <c r="D42" i="18"/>
  <c r="D35" i="18"/>
  <c r="D34" i="18"/>
  <c r="D31" i="18"/>
  <c r="D30" i="18"/>
  <c r="D28" i="18"/>
  <c r="D27" i="18"/>
  <c r="D25" i="18"/>
  <c r="D24" i="18"/>
  <c r="D19" i="18"/>
  <c r="D23" i="18"/>
  <c r="D17" i="18"/>
  <c r="C15" i="18"/>
  <c r="D15" i="18" s="1"/>
  <c r="O14" i="18"/>
  <c r="N14" i="18"/>
  <c r="M14" i="18"/>
  <c r="L14" i="18"/>
  <c r="K14" i="18"/>
  <c r="J14" i="18"/>
  <c r="D14" i="18"/>
  <c r="O13" i="18"/>
  <c r="N13" i="18"/>
  <c r="M13" i="18"/>
  <c r="L13" i="18"/>
  <c r="K13" i="18"/>
  <c r="J13" i="18"/>
  <c r="D13" i="18"/>
  <c r="I33" i="17"/>
  <c r="I32" i="17"/>
  <c r="I31" i="17"/>
  <c r="I30" i="17"/>
  <c r="I29" i="17"/>
  <c r="I28" i="17"/>
  <c r="I27" i="17"/>
  <c r="I26" i="17"/>
  <c r="I25" i="17"/>
  <c r="I24" i="17"/>
  <c r="I23" i="17"/>
  <c r="I22" i="17"/>
  <c r="I21" i="17"/>
  <c r="I20" i="17"/>
  <c r="I19" i="17"/>
  <c r="I18" i="17"/>
  <c r="I17" i="17"/>
  <c r="I16" i="17"/>
  <c r="I15" i="17"/>
  <c r="I14" i="17"/>
  <c r="I13" i="17"/>
  <c r="I12" i="17"/>
  <c r="I11" i="17"/>
  <c r="I10" i="17"/>
  <c r="I9" i="17"/>
  <c r="I8" i="17"/>
  <c r="I7" i="17"/>
  <c r="I6" i="17"/>
  <c r="I5" i="17"/>
  <c r="I4" i="17"/>
  <c r="J32" i="17" l="1" a="1"/>
  <c r="J10" i="17" a="1"/>
  <c r="J28" i="17" a="1"/>
  <c r="J15" i="17" a="1"/>
  <c r="J19" i="17" a="1"/>
  <c r="J18" i="17" a="1"/>
  <c r="J7" i="17" a="1"/>
  <c r="J7" i="17" s="1"/>
  <c r="K7" i="17" s="1"/>
  <c r="J23" i="17" a="1"/>
  <c r="J23" i="17" s="1"/>
  <c r="K23" i="17" s="1"/>
  <c r="J9" i="17" a="1"/>
  <c r="J26" i="17" a="1"/>
  <c r="J21" i="17" a="1"/>
  <c r="J31" i="17" a="1"/>
  <c r="J17" i="17" a="1"/>
  <c r="J4" i="17" a="1"/>
  <c r="J8" i="17" a="1"/>
  <c r="J8" i="17" s="1"/>
  <c r="K8" i="17" s="1"/>
  <c r="J13" i="17" a="1"/>
  <c r="J13" i="17" s="1"/>
  <c r="K13" i="17" s="1"/>
  <c r="J25" i="17" a="1"/>
  <c r="J27" i="17" a="1"/>
  <c r="J14" i="17" a="1"/>
  <c r="J33" i="17" a="1"/>
  <c r="J6" i="17" a="1"/>
  <c r="J22" i="17" a="1"/>
  <c r="J22" i="17" s="1"/>
  <c r="K22" i="17" s="1"/>
  <c r="J16" i="17" a="1"/>
  <c r="J16" i="17" s="1"/>
  <c r="K16" i="17" s="1"/>
  <c r="J5" i="17" a="1"/>
  <c r="J5" i="17" s="1"/>
  <c r="K5" i="17" s="1"/>
  <c r="J12" i="17" a="1"/>
  <c r="J12" i="17" s="1"/>
  <c r="K12" i="17" s="1"/>
  <c r="J30" i="17" a="1"/>
  <c r="J30" i="17" s="1"/>
  <c r="K30" i="17" s="1"/>
  <c r="J24" i="17" a="1"/>
  <c r="J24" i="17" s="1"/>
  <c r="K24" i="17" s="1"/>
  <c r="J29" i="17" a="1"/>
  <c r="J29" i="17" s="1"/>
  <c r="K29" i="17" s="1"/>
  <c r="J20" i="17" a="1"/>
  <c r="J20" i="17" s="1"/>
  <c r="K20" i="17" s="1"/>
  <c r="J11" i="17" a="1"/>
  <c r="J11" i="17" s="1"/>
  <c r="K11" i="17" s="1"/>
  <c r="J9" i="17"/>
  <c r="K9" i="17" s="1"/>
  <c r="J17" i="17"/>
  <c r="K17" i="17" s="1"/>
  <c r="J10" i="17"/>
  <c r="K10" i="17" s="1"/>
  <c r="J31" i="17"/>
  <c r="K31" i="17" s="1"/>
  <c r="J14" i="17"/>
  <c r="K14" i="17" s="1"/>
  <c r="J18" i="17"/>
  <c r="K18" i="17" s="1"/>
  <c r="J4" i="17"/>
  <c r="K4" i="17" s="1"/>
  <c r="J32" i="17"/>
  <c r="K32" i="17" s="1"/>
  <c r="J26" i="17"/>
  <c r="K26" i="17" s="1"/>
  <c r="J6" i="17"/>
  <c r="K6" i="17" s="1"/>
  <c r="J28" i="17"/>
  <c r="K28" i="17" s="1"/>
  <c r="J21" i="17"/>
  <c r="K21" i="17" s="1"/>
  <c r="J27" i="17"/>
  <c r="K27" i="17" s="1"/>
  <c r="J19" i="17"/>
  <c r="K19" i="17" s="1"/>
  <c r="J15" i="17"/>
  <c r="K15" i="17" s="1"/>
  <c r="J25" i="17"/>
  <c r="K25" i="17" s="1"/>
  <c r="J33" i="17"/>
  <c r="K33" i="17" s="1"/>
</calcChain>
</file>

<file path=xl/comments1.xml><?xml version="1.0" encoding="utf-8"?>
<comments xmlns="http://schemas.openxmlformats.org/spreadsheetml/2006/main">
  <authors>
    <author>Kirk Hanawalt</author>
  </authors>
  <commentList>
    <comment ref="I17" authorId="0" shapeId="0">
      <text>
        <r>
          <rPr>
            <sz val="10"/>
            <color rgb="FF000000"/>
            <rFont val="Tahoma"/>
            <family val="2"/>
          </rPr>
          <t>From PTE calculation @ 100% production utlization and constant (99.81%) carbon bed efficiency.</t>
        </r>
      </text>
    </comment>
    <comment ref="J17" authorId="0" shapeId="0">
      <text>
        <r>
          <rPr>
            <sz val="10"/>
            <color rgb="FF000000"/>
            <rFont val="Tahoma"/>
            <family val="2"/>
          </rPr>
          <t xml:space="preserve">Title V Permit limit for EU-1 is 10 lbs/hr average for a 24-hr day = 240 lbs/day.
</t>
        </r>
        <r>
          <rPr>
            <sz val="10"/>
            <color rgb="FF000000"/>
            <rFont val="Tahoma"/>
            <family val="2"/>
          </rPr>
          <t xml:space="preserve">
</t>
        </r>
        <r>
          <rPr>
            <sz val="10"/>
            <color rgb="FF000000"/>
            <rFont val="Tahoma"/>
            <family val="2"/>
          </rPr>
          <t xml:space="preserve">The baseline NEU-TRI PTE scenario of 100% utliization of with a carbon bed efficiency of 99.51% would result in 43.8 tons of NEU-TRI emisisons (rate=10 lbs/hr 24/365).
</t>
        </r>
      </text>
    </comment>
    <comment ref="M17" authorId="0" shapeId="0">
      <text>
        <r>
          <rPr>
            <sz val="10"/>
            <color rgb="FF000000"/>
            <rFont val="Tahoma"/>
            <family val="2"/>
          </rPr>
          <t xml:space="preserve">Title V Permit limit for EU-1 is 10 lbs/hr average for a 24-hr day = 240 lbs/day.
</t>
        </r>
        <r>
          <rPr>
            <sz val="10"/>
            <color rgb="FF000000"/>
            <rFont val="Tahoma"/>
            <family val="2"/>
          </rPr>
          <t xml:space="preserve">
</t>
        </r>
        <r>
          <rPr>
            <sz val="10"/>
            <color rgb="FF000000"/>
            <rFont val="Tahoma"/>
            <family val="2"/>
          </rPr>
          <t xml:space="preserve">PTE and Capacity = 240 lbs/day / 2018 daily maximum
</t>
        </r>
      </text>
    </comment>
    <comment ref="G19" authorId="0" shapeId="0">
      <text>
        <r>
          <rPr>
            <sz val="10"/>
            <color rgb="FF000000"/>
            <rFont val="Tahoma"/>
            <family val="2"/>
          </rPr>
          <t xml:space="preserve">NEU-TRI is 99.5% TCE and 0.5% 1,2-Epoxybutane.  It is unlikley that 1,2-Epoxybutane is emitted to air because it is a stabilzer that reacts with the acids that form when TCE is heated in the presence of water.  ENTEK's TCE storage sysem is 100% depleted of stabilizer when tested with the NEU-TRI test kit recommended by the NEU-TRI vendor.
</t>
        </r>
        <r>
          <rPr>
            <sz val="10"/>
            <color rgb="FF000000"/>
            <rFont val="Tahoma"/>
            <family val="2"/>
          </rPr>
          <t xml:space="preserve">
</t>
        </r>
        <r>
          <rPr>
            <sz val="10"/>
            <color rgb="FF000000"/>
            <rFont val="Tahoma"/>
            <family val="2"/>
          </rPr>
          <t>The most likely fate of 1,2-Epoxybutane is immediate destruction by reaction with acidic TCE hydrolysis products in the bulk storage system when 'virgin' NEU-TRI is added to that system.</t>
        </r>
      </text>
    </comment>
    <comment ref="I21" authorId="0" shapeId="0">
      <text>
        <r>
          <rPr>
            <sz val="10"/>
            <color rgb="FF000000"/>
            <rFont val="Tahoma"/>
            <family val="2"/>
          </rPr>
          <t xml:space="preserve">PTE = Max. Production Level (137%) from TCE PTE x 150% safety factor for deterioration in quality of inputs.
</t>
        </r>
        <r>
          <rPr>
            <sz val="10"/>
            <color rgb="FF000000"/>
            <rFont val="Tahoma"/>
            <family val="2"/>
          </rPr>
          <t xml:space="preserve">
</t>
        </r>
      </text>
    </comment>
    <comment ref="J21" authorId="0" shapeId="0">
      <text>
        <r>
          <rPr>
            <sz val="10"/>
            <color rgb="FF000000"/>
            <rFont val="Tahoma"/>
            <family val="2"/>
          </rPr>
          <t xml:space="preserve">EU-3 annual and chronic emissions are as much or more a function of raw materials and other quality-related inputs rather than production level.  The concept of capacity has limited/no meaning for this emission unit.  </t>
        </r>
      </text>
    </comment>
    <comment ref="I23" authorId="0" shapeId="0">
      <text>
        <r>
          <rPr>
            <sz val="10"/>
            <color rgb="FF000000"/>
            <rFont val="Tahoma"/>
            <family val="2"/>
          </rPr>
          <t xml:space="preserve">Allows for conversion of existing spray marking systems to SCP-940 type, an increase in producito levels (137%) and a safey factor (150%).
</t>
        </r>
        <r>
          <rPr>
            <sz val="10"/>
            <color rgb="FF000000"/>
            <rFont val="Tahoma"/>
            <family val="2"/>
          </rPr>
          <t xml:space="preserve">
</t>
        </r>
        <r>
          <rPr>
            <sz val="10"/>
            <color rgb="FF000000"/>
            <rFont val="Tahoma"/>
            <family val="2"/>
          </rPr>
          <t xml:space="preserve">
</t>
        </r>
      </text>
    </comment>
    <comment ref="C25" authorId="0" shapeId="0">
      <text>
        <r>
          <rPr>
            <sz val="10"/>
            <color rgb="FF000000"/>
            <rFont val="Tahoma"/>
            <family val="2"/>
          </rPr>
          <t xml:space="preserve">0% attenuation of welding emissions were assumed for this submission.  This is an extremely conservative estimate becasue the building in which the welding occurs is air-conditioned and the welders are equipped with portable HEPA filter units to capture the particulates released by welding operations. </t>
        </r>
      </text>
    </comment>
    <comment ref="J27" authorId="0" shapeId="0">
      <text>
        <r>
          <rPr>
            <sz val="10"/>
            <color rgb="FF000000"/>
            <rFont val="Tahoma"/>
            <family val="2"/>
          </rPr>
          <t xml:space="preserve">Coating activity operated for 93 days in 2018, or 93 / 365 = 25% of capacity </t>
        </r>
      </text>
    </comment>
  </commentList>
</comments>
</file>

<file path=xl/comments2.xml><?xml version="1.0" encoding="utf-8"?>
<comments xmlns="http://schemas.openxmlformats.org/spreadsheetml/2006/main">
  <authors>
    <author>GISKA Jonathan</author>
    <author>Kirk Hanawalt</author>
  </authors>
  <commentList>
    <comment ref="C12" authorId="0" shapeId="0">
      <text>
        <r>
          <rPr>
            <b/>
            <sz val="9"/>
            <color rgb="FF000000"/>
            <rFont val="Tahoma"/>
            <family val="2"/>
          </rPr>
          <t>GISKA Jonathan:</t>
        </r>
        <r>
          <rPr>
            <sz val="9"/>
            <color rgb="FF000000"/>
            <rFont val="Tahoma"/>
            <family val="2"/>
          </rPr>
          <t xml:space="preserve">
</t>
        </r>
        <r>
          <rPr>
            <sz val="9"/>
            <color rgb="FF000000"/>
            <rFont val="Tahoma"/>
            <family val="2"/>
          </rPr>
          <t>EPA HAP compounds - cells shaded orange.</t>
        </r>
      </text>
    </comment>
    <comment ref="F19" authorId="1" shapeId="0">
      <text>
        <r>
          <rPr>
            <sz val="10"/>
            <color rgb="FF000000"/>
            <rFont val="Tahoma"/>
            <family val="2"/>
          </rPr>
          <t xml:space="preserve">Assuming 0.005 lbs of 1,2-Epoxybutane are emitted for each 0.995 lbs of TCE emitted.
</t>
        </r>
      </text>
    </comment>
    <comment ref="G19" authorId="1" shapeId="0">
      <text>
        <r>
          <rPr>
            <sz val="10"/>
            <color rgb="FF000000"/>
            <rFont val="Tahoma"/>
            <family val="2"/>
          </rPr>
          <t xml:space="preserve">Assuming 0.005 lbs of 1,2-Epoxybutane are emitted for each 0.995 lbs of TCE emitted.
</t>
        </r>
      </text>
    </comment>
    <comment ref="F21" authorId="1" shapeId="0">
      <text>
        <r>
          <rPr>
            <sz val="10"/>
            <color rgb="FF000000"/>
            <rFont val="Tahoma"/>
            <family val="2"/>
          </rPr>
          <t xml:space="preserve">AQ405CAO Rev 0 value of 3,659 lbs  included non-EU-3 IPA emissions.
</t>
        </r>
        <r>
          <rPr>
            <sz val="10"/>
            <color rgb="FF000000"/>
            <rFont val="Tahoma"/>
            <family val="2"/>
          </rPr>
          <t xml:space="preserve">
</t>
        </r>
        <r>
          <rPr>
            <sz val="10"/>
            <color rgb="FF000000"/>
            <rFont val="Tahoma"/>
            <family val="2"/>
          </rPr>
          <t xml:space="preserve">Error originated in ENTEK's 2018 Title V VOC reporting, which over-reported EU-3 IPA usage.  
</t>
        </r>
      </text>
    </comment>
    <comment ref="M21" authorId="1" shapeId="0">
      <text>
        <r>
          <rPr>
            <sz val="10"/>
            <color rgb="FF000000"/>
            <rFont val="Tahoma"/>
            <family val="2"/>
          </rPr>
          <t>Annual / 365 operating days</t>
        </r>
      </text>
    </comment>
    <comment ref="N21" authorId="1" shapeId="0">
      <text>
        <r>
          <rPr>
            <sz val="10"/>
            <color rgb="FF000000"/>
            <rFont val="Tahoma"/>
            <family val="2"/>
          </rPr>
          <t>Annual / 365 operating days</t>
        </r>
      </text>
    </comment>
    <comment ref="M23" authorId="1" shapeId="0">
      <text>
        <r>
          <rPr>
            <sz val="10"/>
            <color rgb="FF000000"/>
            <rFont val="Tahoma"/>
            <family val="2"/>
          </rPr>
          <t>Annual / 365 operating days</t>
        </r>
      </text>
    </comment>
    <comment ref="N23" authorId="1" shapeId="0">
      <text>
        <r>
          <rPr>
            <sz val="10"/>
            <color rgb="FF000000"/>
            <rFont val="Tahoma"/>
            <family val="2"/>
          </rPr>
          <t>Annual / 365 operating days</t>
        </r>
      </text>
    </comment>
    <comment ref="M24" authorId="1" shapeId="0">
      <text>
        <r>
          <rPr>
            <sz val="10"/>
            <color rgb="FF000000"/>
            <rFont val="Tahoma"/>
            <family val="2"/>
          </rPr>
          <t>Annual / 365 operating days</t>
        </r>
      </text>
    </comment>
    <comment ref="N24" authorId="1" shapeId="0">
      <text>
        <r>
          <rPr>
            <sz val="10"/>
            <color rgb="FF000000"/>
            <rFont val="Tahoma"/>
            <family val="2"/>
          </rPr>
          <t>Annual / 365 operating days</t>
        </r>
      </text>
    </comment>
    <comment ref="M25" authorId="1" shapeId="0">
      <text>
        <r>
          <rPr>
            <sz val="10"/>
            <color rgb="FF000000"/>
            <rFont val="Tahoma"/>
            <family val="2"/>
          </rPr>
          <t>Annual / 365 operating days</t>
        </r>
      </text>
    </comment>
    <comment ref="N25" authorId="1" shapeId="0">
      <text>
        <r>
          <rPr>
            <sz val="10"/>
            <color rgb="FF000000"/>
            <rFont val="Tahoma"/>
            <family val="2"/>
          </rPr>
          <t>Annual / 365 operating days</t>
        </r>
      </text>
    </comment>
    <comment ref="M27" authorId="1" shapeId="0">
      <text>
        <r>
          <rPr>
            <sz val="10"/>
            <color rgb="FF000000"/>
            <rFont val="Tahoma"/>
            <family val="2"/>
          </rPr>
          <t>Annual / 250 work-days</t>
        </r>
      </text>
    </comment>
    <comment ref="N27" authorId="1" shapeId="0">
      <text>
        <r>
          <rPr>
            <sz val="10"/>
            <color rgb="FF000000"/>
            <rFont val="Tahoma"/>
            <family val="2"/>
          </rPr>
          <t>Annual / 250 work-days</t>
        </r>
      </text>
    </comment>
    <comment ref="O27" authorId="1" shapeId="0">
      <text>
        <r>
          <rPr>
            <sz val="10"/>
            <color rgb="FF000000"/>
            <rFont val="Tahoma"/>
            <family val="2"/>
          </rPr>
          <t>Annual / 250 work-days</t>
        </r>
      </text>
    </comment>
    <comment ref="M28" authorId="1" shapeId="0">
      <text>
        <r>
          <rPr>
            <sz val="10"/>
            <color rgb="FF000000"/>
            <rFont val="Tahoma"/>
            <family val="2"/>
          </rPr>
          <t>Annual / 250 work-days</t>
        </r>
      </text>
    </comment>
    <comment ref="N28" authorId="1" shapeId="0">
      <text>
        <r>
          <rPr>
            <sz val="10"/>
            <color rgb="FF000000"/>
            <rFont val="Tahoma"/>
            <family val="2"/>
          </rPr>
          <t>Annual / 250 work-days</t>
        </r>
      </text>
    </comment>
    <comment ref="O28" authorId="1" shapeId="0">
      <text>
        <r>
          <rPr>
            <sz val="10"/>
            <color rgb="FF000000"/>
            <rFont val="Tahoma"/>
            <family val="2"/>
          </rPr>
          <t>Annual / 250 work-days</t>
        </r>
      </text>
    </comment>
    <comment ref="M29" authorId="1" shapeId="0">
      <text>
        <r>
          <rPr>
            <sz val="10"/>
            <color rgb="FF000000"/>
            <rFont val="Tahoma"/>
            <family val="2"/>
          </rPr>
          <t>Annual / 250 work-days</t>
        </r>
      </text>
    </comment>
    <comment ref="N29" authorId="1" shapeId="0">
      <text>
        <r>
          <rPr>
            <sz val="10"/>
            <color rgb="FF000000"/>
            <rFont val="Tahoma"/>
            <family val="2"/>
          </rPr>
          <t>Annual / 250 work-days</t>
        </r>
      </text>
    </comment>
    <comment ref="O29" authorId="1" shapeId="0">
      <text>
        <r>
          <rPr>
            <sz val="10"/>
            <color rgb="FF000000"/>
            <rFont val="Tahoma"/>
            <family val="2"/>
          </rPr>
          <t>Annual / 250 work-days</t>
        </r>
      </text>
    </comment>
    <comment ref="M30" authorId="1" shapeId="0">
      <text>
        <r>
          <rPr>
            <sz val="10"/>
            <color rgb="FF000000"/>
            <rFont val="Tahoma"/>
            <family val="2"/>
          </rPr>
          <t>Annual / 250 work-days</t>
        </r>
      </text>
    </comment>
    <comment ref="N30" authorId="1" shapeId="0">
      <text>
        <r>
          <rPr>
            <sz val="10"/>
            <color rgb="FF000000"/>
            <rFont val="Tahoma"/>
            <family val="2"/>
          </rPr>
          <t>Annual / 250 work-days</t>
        </r>
      </text>
    </comment>
    <comment ref="O30" authorId="1" shapeId="0">
      <text>
        <r>
          <rPr>
            <sz val="10"/>
            <color rgb="FF000000"/>
            <rFont val="Tahoma"/>
            <family val="2"/>
          </rPr>
          <t>Annual / 250 work-days</t>
        </r>
      </text>
    </comment>
    <comment ref="M32" authorId="1" shapeId="0">
      <text>
        <r>
          <rPr>
            <sz val="10"/>
            <color rgb="FF000000"/>
            <rFont val="Tahoma"/>
            <family val="2"/>
          </rPr>
          <t>Annual / 365 operating days</t>
        </r>
      </text>
    </comment>
    <comment ref="N32" authorId="1" shapeId="0">
      <text>
        <r>
          <rPr>
            <sz val="10"/>
            <color rgb="FF000000"/>
            <rFont val="Tahoma"/>
            <family val="2"/>
          </rPr>
          <t>Annual / 365 operating days</t>
        </r>
      </text>
    </comment>
    <comment ref="O32" authorId="1" shapeId="0">
      <text>
        <r>
          <rPr>
            <sz val="10"/>
            <color rgb="FF000000"/>
            <rFont val="Tahoma"/>
            <family val="2"/>
          </rPr>
          <t>Annual / 365 operating days</t>
        </r>
      </text>
    </comment>
  </commentList>
</comments>
</file>

<file path=xl/comments3.xml><?xml version="1.0" encoding="utf-8"?>
<comments xmlns="http://schemas.openxmlformats.org/spreadsheetml/2006/main">
  <authors>
    <author>GISKA Jonathan</author>
    <author>Kirk Hanawalt</author>
  </authors>
  <commentList>
    <comment ref="M10" authorId="0" shapeId="0">
      <text>
        <r>
          <rPr>
            <b/>
            <sz val="9"/>
            <color rgb="FF000000"/>
            <rFont val="Tahoma"/>
            <family val="2"/>
          </rPr>
          <t xml:space="preserve">GISKA Jonathan:
</t>
        </r>
        <r>
          <rPr>
            <sz val="9"/>
            <color rgb="FF000000"/>
            <rFont val="Tahoma"/>
            <family val="2"/>
          </rPr>
          <t>"Material Waste" refers to the following: waste shipped off-site; liquid material that drains to waste collection or treatment systems; materials retained in the product; materials chemically reacted to substances not on the DEQ Air Toxics list; or any other relevant mechanisms that would excluded portions of the material from emissions calculations.</t>
        </r>
      </text>
    </comment>
    <comment ref="J16" authorId="1" shapeId="0">
      <text>
        <r>
          <rPr>
            <sz val="10"/>
            <color rgb="FF000000"/>
            <rFont val="Tahoma"/>
            <family val="2"/>
          </rPr>
          <t>Annual / 365 operating days</t>
        </r>
      </text>
    </comment>
    <comment ref="J17" authorId="1" shapeId="0">
      <text>
        <r>
          <rPr>
            <sz val="10"/>
            <color rgb="FF000000"/>
            <rFont val="Tahoma"/>
            <family val="2"/>
          </rPr>
          <t>Annual / 365 operating days</t>
        </r>
      </text>
    </comment>
    <comment ref="J18" authorId="1" shapeId="0">
      <text>
        <r>
          <rPr>
            <sz val="10"/>
            <color rgb="FF000000"/>
            <rFont val="Tahoma"/>
            <family val="2"/>
          </rPr>
          <t>Annual / 365 operating days</t>
        </r>
      </text>
    </comment>
    <comment ref="J19" authorId="1" shapeId="0">
      <text>
        <r>
          <rPr>
            <sz val="10"/>
            <color rgb="FF000000"/>
            <rFont val="Tahoma"/>
            <family val="2"/>
          </rPr>
          <t>Annual / 365 operating days</t>
        </r>
      </text>
    </comment>
    <comment ref="J20" authorId="1" shapeId="0">
      <text>
        <r>
          <rPr>
            <sz val="10"/>
            <color rgb="FF000000"/>
            <rFont val="Tahoma"/>
            <family val="2"/>
          </rPr>
          <t>Annual / 365 operating days</t>
        </r>
      </text>
    </comment>
    <comment ref="J21" authorId="1" shapeId="0">
      <text>
        <r>
          <rPr>
            <sz val="10"/>
            <color rgb="FF000000"/>
            <rFont val="Tahoma"/>
            <family val="2"/>
          </rPr>
          <t>Annual / 365 operating days</t>
        </r>
      </text>
    </comment>
    <comment ref="J22" authorId="1" shapeId="0">
      <text>
        <r>
          <rPr>
            <sz val="10"/>
            <color rgb="FF000000"/>
            <rFont val="Tahoma"/>
            <family val="2"/>
          </rPr>
          <t>Annual / 365 operating days</t>
        </r>
      </text>
    </comment>
    <comment ref="J23" authorId="1" shapeId="0">
      <text>
        <r>
          <rPr>
            <sz val="10"/>
            <color rgb="FF000000"/>
            <rFont val="Tahoma"/>
            <family val="2"/>
          </rPr>
          <t>Annual / 365 operating days</t>
        </r>
      </text>
    </comment>
    <comment ref="J24" authorId="1" shapeId="0">
      <text>
        <r>
          <rPr>
            <sz val="10"/>
            <color rgb="FF000000"/>
            <rFont val="Tahoma"/>
            <family val="2"/>
          </rPr>
          <t>Annual / 365 operating days</t>
        </r>
      </text>
    </comment>
    <comment ref="J25" authorId="1" shapeId="0">
      <text>
        <r>
          <rPr>
            <sz val="10"/>
            <color rgb="FF000000"/>
            <rFont val="Tahoma"/>
            <family val="2"/>
          </rPr>
          <t>Annual / 365 operating days</t>
        </r>
      </text>
    </comment>
    <comment ref="J26" authorId="1" shapeId="0">
      <text>
        <r>
          <rPr>
            <sz val="10"/>
            <color rgb="FF000000"/>
            <rFont val="Tahoma"/>
            <family val="2"/>
          </rPr>
          <t>Annual / 365 operating days</t>
        </r>
      </text>
    </comment>
    <comment ref="J27" authorId="1" shapeId="0">
      <text>
        <r>
          <rPr>
            <sz val="10"/>
            <color rgb="FF000000"/>
            <rFont val="Tahoma"/>
            <family val="2"/>
          </rPr>
          <t>Annual / 365 operating days</t>
        </r>
      </text>
    </comment>
    <comment ref="J28" authorId="1" shapeId="0">
      <text>
        <r>
          <rPr>
            <sz val="10"/>
            <color rgb="FF000000"/>
            <rFont val="Tahoma"/>
            <family val="2"/>
          </rPr>
          <t>Annual / 365 operating days</t>
        </r>
      </text>
    </comment>
    <comment ref="J29" authorId="1" shapeId="0">
      <text>
        <r>
          <rPr>
            <sz val="10"/>
            <color rgb="FF000000"/>
            <rFont val="Tahoma"/>
            <family val="2"/>
          </rPr>
          <t>Annual / 365 operating days</t>
        </r>
      </text>
    </comment>
    <comment ref="J30" authorId="1" shapeId="0">
      <text>
        <r>
          <rPr>
            <sz val="10"/>
            <color rgb="FF000000"/>
            <rFont val="Tahoma"/>
            <family val="2"/>
          </rPr>
          <t>Annual / 365 operating days</t>
        </r>
      </text>
    </comment>
    <comment ref="J31" authorId="1" shapeId="0">
      <text>
        <r>
          <rPr>
            <sz val="10"/>
            <color rgb="FF000000"/>
            <rFont val="Tahoma"/>
            <family val="2"/>
          </rPr>
          <t>Annual / 365 operating days</t>
        </r>
      </text>
    </comment>
    <comment ref="J32" authorId="1" shapeId="0">
      <text>
        <r>
          <rPr>
            <sz val="10"/>
            <color rgb="FF000000"/>
            <rFont val="Tahoma"/>
            <family val="2"/>
          </rPr>
          <t>Annual / 365 operating days</t>
        </r>
      </text>
    </comment>
    <comment ref="J33" authorId="1" shapeId="0">
      <text>
        <r>
          <rPr>
            <sz val="10"/>
            <color rgb="FF000000"/>
            <rFont val="Tahoma"/>
            <family val="2"/>
          </rPr>
          <t>Annual / 365 operating days</t>
        </r>
      </text>
    </comment>
    <comment ref="J34" authorId="1" shapeId="0">
      <text>
        <r>
          <rPr>
            <sz val="10"/>
            <color rgb="FF000000"/>
            <rFont val="Tahoma"/>
            <family val="2"/>
          </rPr>
          <t>Annual / 365 operating days</t>
        </r>
      </text>
    </comment>
    <comment ref="J35" authorId="1" shapeId="0">
      <text>
        <r>
          <rPr>
            <sz val="10"/>
            <color rgb="FF000000"/>
            <rFont val="Tahoma"/>
            <family val="2"/>
          </rPr>
          <t>Annual / 365 operating days</t>
        </r>
      </text>
    </comment>
    <comment ref="J36" authorId="1" shapeId="0">
      <text>
        <r>
          <rPr>
            <sz val="10"/>
            <color rgb="FF000000"/>
            <rFont val="Tahoma"/>
            <family val="2"/>
          </rPr>
          <t>Annual / 365 operating days</t>
        </r>
      </text>
    </comment>
    <comment ref="J37" authorId="1" shapeId="0">
      <text>
        <r>
          <rPr>
            <sz val="10"/>
            <color rgb="FF000000"/>
            <rFont val="Tahoma"/>
            <family val="2"/>
          </rPr>
          <t>Annual / 365 operating days</t>
        </r>
      </text>
    </comment>
    <comment ref="J38" authorId="1" shapeId="0">
      <text>
        <r>
          <rPr>
            <sz val="10"/>
            <color rgb="FF000000"/>
            <rFont val="Tahoma"/>
            <family val="2"/>
          </rPr>
          <t>Annual / 365 operating days</t>
        </r>
      </text>
    </comment>
    <comment ref="M38" authorId="1" shapeId="0">
      <text>
        <r>
          <rPr>
            <sz val="10"/>
            <color rgb="FF000000"/>
            <rFont val="Tahoma"/>
            <family val="2"/>
          </rPr>
          <t>Estimated loss in cooling tower blowdown.</t>
        </r>
      </text>
    </comment>
    <comment ref="P38" authorId="1" shapeId="0">
      <text>
        <r>
          <rPr>
            <sz val="10"/>
            <color rgb="FF000000"/>
            <rFont val="Tahoma"/>
            <family val="2"/>
          </rPr>
          <t>Annual / 365 operating days</t>
        </r>
      </text>
    </comment>
  </commentList>
</comments>
</file>

<file path=xl/comments4.xml><?xml version="1.0" encoding="utf-8"?>
<comments xmlns="http://schemas.openxmlformats.org/spreadsheetml/2006/main">
  <authors>
    <author>GISKA Jonathan</author>
    <author>Kirk Hanawalt</author>
  </authors>
  <commentList>
    <comment ref="D11" authorId="0" shapeId="0">
      <text>
        <r>
          <rPr>
            <b/>
            <sz val="9"/>
            <color rgb="FF000000"/>
            <rFont val="Tahoma"/>
            <family val="2"/>
          </rPr>
          <t>GISKA Jonathan:</t>
        </r>
        <r>
          <rPr>
            <sz val="9"/>
            <color rgb="FF000000"/>
            <rFont val="Tahoma"/>
            <family val="2"/>
          </rPr>
          <t xml:space="preserve">
</t>
        </r>
        <r>
          <rPr>
            <sz val="9"/>
            <color rgb="FF000000"/>
            <rFont val="Tahoma"/>
            <family val="2"/>
          </rPr>
          <t>EPA HAP compounds - cells shaded orange.</t>
        </r>
      </text>
    </comment>
    <comment ref="L19" authorId="1" shapeId="0">
      <text>
        <r>
          <rPr>
            <sz val="10"/>
            <color rgb="FF000000"/>
            <rFont val="Tahoma"/>
            <family val="2"/>
          </rPr>
          <t>Annual / 365 operating days</t>
        </r>
      </text>
    </comment>
    <comment ref="L20" authorId="1" shapeId="0">
      <text>
        <r>
          <rPr>
            <sz val="10"/>
            <color rgb="FF000000"/>
            <rFont val="Tahoma"/>
            <family val="2"/>
          </rPr>
          <t>Annual / 365 operating days</t>
        </r>
      </text>
    </comment>
    <comment ref="L21" authorId="1" shapeId="0">
      <text>
        <r>
          <rPr>
            <sz val="10"/>
            <color rgb="FF000000"/>
            <rFont val="Tahoma"/>
            <family val="2"/>
          </rPr>
          <t>Annual / 365 operating days</t>
        </r>
      </text>
    </comment>
    <comment ref="L22" authorId="1" shapeId="0">
      <text>
        <r>
          <rPr>
            <sz val="10"/>
            <color rgb="FF000000"/>
            <rFont val="Tahoma"/>
            <family val="2"/>
          </rPr>
          <t>Annual / 365 operating days</t>
        </r>
      </text>
    </comment>
    <comment ref="L23" authorId="1" shapeId="0">
      <text>
        <r>
          <rPr>
            <sz val="10"/>
            <color rgb="FF000000"/>
            <rFont val="Tahoma"/>
            <family val="2"/>
          </rPr>
          <t>Annual / 365 operating days</t>
        </r>
      </text>
    </comment>
    <comment ref="L24" authorId="1" shapeId="0">
      <text>
        <r>
          <rPr>
            <sz val="10"/>
            <color rgb="FF000000"/>
            <rFont val="Tahoma"/>
            <family val="2"/>
          </rPr>
          <t>Annual / 365 operating days</t>
        </r>
      </text>
    </comment>
    <comment ref="L25" authorId="1" shapeId="0">
      <text>
        <r>
          <rPr>
            <sz val="10"/>
            <color rgb="FF000000"/>
            <rFont val="Tahoma"/>
            <family val="2"/>
          </rPr>
          <t>Annual / 365 operating days</t>
        </r>
      </text>
    </comment>
    <comment ref="L26" authorId="1" shapeId="0">
      <text>
        <r>
          <rPr>
            <sz val="10"/>
            <color rgb="FF000000"/>
            <rFont val="Tahoma"/>
            <family val="2"/>
          </rPr>
          <t>Annual / 365 operating days</t>
        </r>
      </text>
    </comment>
    <comment ref="L27" authorId="1" shapeId="0">
      <text>
        <r>
          <rPr>
            <sz val="10"/>
            <color rgb="FF000000"/>
            <rFont val="Tahoma"/>
            <family val="2"/>
          </rPr>
          <t>Annual / 365 operating days</t>
        </r>
      </text>
    </comment>
    <comment ref="L28" authorId="1" shapeId="0">
      <text>
        <r>
          <rPr>
            <sz val="10"/>
            <color rgb="FF000000"/>
            <rFont val="Tahoma"/>
            <family val="2"/>
          </rPr>
          <t>Annual / 365 operating days</t>
        </r>
      </text>
    </comment>
    <comment ref="L29" authorId="1" shapeId="0">
      <text>
        <r>
          <rPr>
            <sz val="10"/>
            <color rgb="FF000000"/>
            <rFont val="Tahoma"/>
            <family val="2"/>
          </rPr>
          <t>Annual / 365 operating days</t>
        </r>
      </text>
    </comment>
    <comment ref="L30" authorId="1" shapeId="0">
      <text>
        <r>
          <rPr>
            <sz val="10"/>
            <color rgb="FF000000"/>
            <rFont val="Tahoma"/>
            <family val="2"/>
          </rPr>
          <t>Annual / 365 operating days</t>
        </r>
      </text>
    </comment>
    <comment ref="L31" authorId="1" shapeId="0">
      <text>
        <r>
          <rPr>
            <sz val="10"/>
            <color rgb="FF000000"/>
            <rFont val="Tahoma"/>
            <family val="2"/>
          </rPr>
          <t>Annual / 365 operating days</t>
        </r>
      </text>
    </comment>
    <comment ref="L32" authorId="1" shapeId="0">
      <text>
        <r>
          <rPr>
            <sz val="10"/>
            <color rgb="FF000000"/>
            <rFont val="Tahoma"/>
            <family val="2"/>
          </rPr>
          <t>Annual / 365 operating days</t>
        </r>
      </text>
    </comment>
    <comment ref="L33" authorId="1" shapeId="0">
      <text>
        <r>
          <rPr>
            <sz val="10"/>
            <color rgb="FF000000"/>
            <rFont val="Tahoma"/>
            <family val="2"/>
          </rPr>
          <t>Annual / 365 operating days</t>
        </r>
      </text>
    </comment>
    <comment ref="L34" authorId="1" shapeId="0">
      <text>
        <r>
          <rPr>
            <sz val="10"/>
            <color rgb="FF000000"/>
            <rFont val="Tahoma"/>
            <family val="2"/>
          </rPr>
          <t>Annual / 365 operating days</t>
        </r>
      </text>
    </comment>
    <comment ref="L35" authorId="1" shapeId="0">
      <text>
        <r>
          <rPr>
            <sz val="10"/>
            <color rgb="FF000000"/>
            <rFont val="Tahoma"/>
            <family val="2"/>
          </rPr>
          <t>Annual / 365 operating days</t>
        </r>
      </text>
    </comment>
    <comment ref="L36" authorId="1" shapeId="0">
      <text>
        <r>
          <rPr>
            <sz val="10"/>
            <color rgb="FF000000"/>
            <rFont val="Tahoma"/>
            <family val="2"/>
          </rPr>
          <t>Annual / 365 operating days</t>
        </r>
      </text>
    </comment>
    <comment ref="L37" authorId="1" shapeId="0">
      <text>
        <r>
          <rPr>
            <sz val="10"/>
            <color rgb="FF000000"/>
            <rFont val="Tahoma"/>
            <family val="2"/>
          </rPr>
          <t>Annual / 365 operating days</t>
        </r>
      </text>
    </comment>
    <comment ref="L38" authorId="1" shapeId="0">
      <text>
        <r>
          <rPr>
            <sz val="10"/>
            <color rgb="FF000000"/>
            <rFont val="Tahoma"/>
            <family val="2"/>
          </rPr>
          <t>Annual / 365 operating days</t>
        </r>
      </text>
    </comment>
    <comment ref="L39" authorId="1" shapeId="0">
      <text>
        <r>
          <rPr>
            <sz val="10"/>
            <color rgb="FF000000"/>
            <rFont val="Tahoma"/>
            <family val="2"/>
          </rPr>
          <t>Annual / 365 operating days</t>
        </r>
      </text>
    </comment>
    <comment ref="L40" authorId="1" shapeId="0">
      <text>
        <r>
          <rPr>
            <sz val="10"/>
            <color rgb="FF000000"/>
            <rFont val="Tahoma"/>
            <family val="2"/>
          </rPr>
          <t>Annual / 365 operating days</t>
        </r>
      </text>
    </comment>
    <comment ref="L41" authorId="1" shapeId="0">
      <text>
        <r>
          <rPr>
            <sz val="10"/>
            <color rgb="FF000000"/>
            <rFont val="Tahoma"/>
            <family val="2"/>
          </rPr>
          <t>Annual / 365 operating days</t>
        </r>
      </text>
    </comment>
    <comment ref="L42" authorId="1" shapeId="0">
      <text>
        <r>
          <rPr>
            <sz val="10"/>
            <color rgb="FF000000"/>
            <rFont val="Tahoma"/>
            <family val="2"/>
          </rPr>
          <t>Annual / 365 operating days</t>
        </r>
      </text>
    </comment>
    <comment ref="L43" authorId="1" shapeId="0">
      <text>
        <r>
          <rPr>
            <sz val="10"/>
            <color rgb="FF000000"/>
            <rFont val="Tahoma"/>
            <family val="2"/>
          </rPr>
          <t>Annual / 365 operating days</t>
        </r>
      </text>
    </comment>
    <comment ref="L44" authorId="1" shapeId="0">
      <text>
        <r>
          <rPr>
            <sz val="10"/>
            <color rgb="FF000000"/>
            <rFont val="Tahoma"/>
            <family val="2"/>
          </rPr>
          <t>Annual / 365 operating days</t>
        </r>
      </text>
    </comment>
    <comment ref="L45" authorId="1" shapeId="0">
      <text>
        <r>
          <rPr>
            <sz val="10"/>
            <color rgb="FF000000"/>
            <rFont val="Tahoma"/>
            <family val="2"/>
          </rPr>
          <t>Annual / 365 operating days</t>
        </r>
      </text>
    </comment>
    <comment ref="L46" authorId="1" shapeId="0">
      <text>
        <r>
          <rPr>
            <sz val="10"/>
            <color rgb="FF000000"/>
            <rFont val="Tahoma"/>
            <family val="2"/>
          </rPr>
          <t>Annual / 365 operating days</t>
        </r>
      </text>
    </comment>
    <comment ref="L47" authorId="1" shapeId="0">
      <text>
        <r>
          <rPr>
            <sz val="10"/>
            <color rgb="FF000000"/>
            <rFont val="Tahoma"/>
            <family val="2"/>
          </rPr>
          <t>Annual / 365 operating days</t>
        </r>
      </text>
    </comment>
    <comment ref="L48" authorId="1" shapeId="0">
      <text>
        <r>
          <rPr>
            <sz val="10"/>
            <color rgb="FF000000"/>
            <rFont val="Tahoma"/>
            <family val="2"/>
          </rPr>
          <t>Annual / 365 operating days</t>
        </r>
      </text>
    </comment>
    <comment ref="L49" authorId="1" shapeId="0">
      <text>
        <r>
          <rPr>
            <sz val="10"/>
            <color rgb="FF000000"/>
            <rFont val="Tahoma"/>
            <family val="2"/>
          </rPr>
          <t>Annual / 365 operating days</t>
        </r>
      </text>
    </comment>
    <comment ref="L50" authorId="1" shapeId="0">
      <text>
        <r>
          <rPr>
            <sz val="10"/>
            <color rgb="FF000000"/>
            <rFont val="Tahoma"/>
            <family val="2"/>
          </rPr>
          <t>Annual / 365 operating days</t>
        </r>
      </text>
    </comment>
    <comment ref="L51" authorId="1" shapeId="0">
      <text>
        <r>
          <rPr>
            <sz val="10"/>
            <color rgb="FF000000"/>
            <rFont val="Tahoma"/>
            <family val="2"/>
          </rPr>
          <t>Annual / 365 operating days</t>
        </r>
      </text>
    </comment>
    <comment ref="L52" authorId="1" shapeId="0">
      <text>
        <r>
          <rPr>
            <sz val="10"/>
            <color rgb="FF000000"/>
            <rFont val="Tahoma"/>
            <family val="2"/>
          </rPr>
          <t>Annual / 365 operating days</t>
        </r>
      </text>
    </comment>
  </commentList>
</comments>
</file>

<file path=xl/comments5.xml><?xml version="1.0" encoding="utf-8"?>
<comments xmlns="http://schemas.openxmlformats.org/spreadsheetml/2006/main">
  <authors>
    <author>Kirk Hanawalt</author>
  </authors>
  <commentList>
    <comment ref="E5" authorId="0" shapeId="0">
      <text>
        <r>
          <rPr>
            <b/>
            <sz val="10"/>
            <color rgb="FF000000"/>
            <rFont val="Tahoma"/>
            <family val="2"/>
          </rPr>
          <t>Kirk Hanawalt:</t>
        </r>
        <r>
          <rPr>
            <sz val="10"/>
            <color rgb="FF000000"/>
            <rFont val="Tahoma"/>
            <family val="2"/>
          </rPr>
          <t xml:space="preserve">
</t>
        </r>
        <r>
          <rPr>
            <sz val="10"/>
            <color rgb="FF000000"/>
            <rFont val="Tahoma"/>
            <family val="2"/>
          </rPr>
          <t>Corrected value.</t>
        </r>
      </text>
    </comment>
    <comment ref="D11" authorId="0" shapeId="0">
      <text>
        <r>
          <rPr>
            <sz val="10"/>
            <color rgb="FF000000"/>
            <rFont val="Tahoma"/>
            <family val="2"/>
          </rPr>
          <t>CAS number for CAO, not the compound listed.</t>
        </r>
      </text>
    </comment>
    <comment ref="D14" authorId="0" shapeId="0">
      <text>
        <r>
          <rPr>
            <sz val="10"/>
            <color rgb="FF000000"/>
            <rFont val="Tahoma"/>
            <family val="2"/>
          </rPr>
          <t>CAS number for CAO, not the compound listed.</t>
        </r>
      </text>
    </comment>
    <comment ref="D20" authorId="0" shapeId="0">
      <text>
        <r>
          <rPr>
            <sz val="10"/>
            <color rgb="FF000000"/>
            <rFont val="Tahoma"/>
            <family val="2"/>
          </rPr>
          <t>CAS number for CAO, not the compound listed.</t>
        </r>
      </text>
    </comment>
    <comment ref="E20" authorId="0" shapeId="0">
      <text>
        <r>
          <rPr>
            <b/>
            <sz val="10"/>
            <color rgb="FF000000"/>
            <rFont val="Tahoma"/>
            <family val="2"/>
          </rPr>
          <t>Kirk Hanawalt:</t>
        </r>
        <r>
          <rPr>
            <sz val="10"/>
            <color rgb="FF000000"/>
            <rFont val="Tahoma"/>
            <family val="2"/>
          </rPr>
          <t xml:space="preserve">
</t>
        </r>
        <r>
          <rPr>
            <sz val="10"/>
            <color rgb="FF000000"/>
            <rFont val="Tahoma"/>
            <family val="2"/>
          </rPr>
          <t>Non-volatile treatment chemical in cooling towers. Emitted by drift losses.</t>
        </r>
      </text>
    </comment>
  </commentList>
</comments>
</file>

<file path=xl/sharedStrings.xml><?xml version="1.0" encoding="utf-8"?>
<sst xmlns="http://schemas.openxmlformats.org/spreadsheetml/2006/main" count="2722" uniqueCount="1536">
  <si>
    <t>Facility Name</t>
  </si>
  <si>
    <t>Facility Address</t>
  </si>
  <si>
    <t>City</t>
  </si>
  <si>
    <t>Zip Code</t>
  </si>
  <si>
    <t>Facility Contact</t>
  </si>
  <si>
    <t>Phone Number</t>
  </si>
  <si>
    <t>Activity Information</t>
  </si>
  <si>
    <t>Actual</t>
  </si>
  <si>
    <t>Capacity</t>
  </si>
  <si>
    <t>Unit Description</t>
  </si>
  <si>
    <t>Description/Type</t>
  </si>
  <si>
    <t>Emission Type
(e.g. Point or Fugitive)</t>
  </si>
  <si>
    <t>Control Device[s]</t>
  </si>
  <si>
    <t>Emissions Unit Information</t>
  </si>
  <si>
    <t>CAS</t>
  </si>
  <si>
    <t>ChemicalName</t>
  </si>
  <si>
    <t>75-07-0</t>
  </si>
  <si>
    <t>Acetaldehyde</t>
  </si>
  <si>
    <t>60-35-5</t>
  </si>
  <si>
    <t>Acetamide</t>
  </si>
  <si>
    <t>67-64-1</t>
  </si>
  <si>
    <t>Acetone</t>
  </si>
  <si>
    <t>75-05-8</t>
  </si>
  <si>
    <t>Acetonitrile</t>
  </si>
  <si>
    <t>98-86-2</t>
  </si>
  <si>
    <t>Acetophenone</t>
  </si>
  <si>
    <t>107-02-8</t>
  </si>
  <si>
    <t>Acrolein</t>
  </si>
  <si>
    <t>79-06-1</t>
  </si>
  <si>
    <t>Acrylamide</t>
  </si>
  <si>
    <t>79-10-7</t>
  </si>
  <si>
    <t>Acrylic acid</t>
  </si>
  <si>
    <t>107-13-1</t>
  </si>
  <si>
    <t>Acrylonitrile</t>
  </si>
  <si>
    <t>50-76-0</t>
  </si>
  <si>
    <t>Actinomycin D</t>
  </si>
  <si>
    <t>1596-84-5</t>
  </si>
  <si>
    <t>Alar</t>
  </si>
  <si>
    <t>309-00-2</t>
  </si>
  <si>
    <t>Aldrin</t>
  </si>
  <si>
    <t>107-05-1</t>
  </si>
  <si>
    <t>Allyl chloride</t>
  </si>
  <si>
    <t>7429-90-5</t>
  </si>
  <si>
    <t>Aluminum and compounds</t>
  </si>
  <si>
    <t>1344-28-1</t>
  </si>
  <si>
    <t>Aluminum oxide (fibrous forms)</t>
  </si>
  <si>
    <t>97-56-3</t>
  </si>
  <si>
    <t>ortho-Aminoazotoluene</t>
  </si>
  <si>
    <t>6109-97-3</t>
  </si>
  <si>
    <t>3-Amino-9-ethylcarbazole hydrochloride</t>
  </si>
  <si>
    <t>68006-83-7</t>
  </si>
  <si>
    <t>2-Amino-3-methyl-9H pyrido[2,3-b]indole</t>
  </si>
  <si>
    <t>82-28-0</t>
  </si>
  <si>
    <t>1-Amino-2-methylanthraquinone</t>
  </si>
  <si>
    <t>76180-96-6</t>
  </si>
  <si>
    <t>2-Amino-3-methylimidazo-[4,5-f]quinoline</t>
  </si>
  <si>
    <t>712-68-5</t>
  </si>
  <si>
    <t>2-Amino-5-(5-Nitro-2-Furyl)-1,3,4-Thiadiazol</t>
  </si>
  <si>
    <t>26148-68-5</t>
  </si>
  <si>
    <t>A-alpha-c(2-amino-9h-pyrido[2,3-b]indole)</t>
  </si>
  <si>
    <t>92-67-1</t>
  </si>
  <si>
    <t>4-Aminobiphenyl</t>
  </si>
  <si>
    <t>61-82-5</t>
  </si>
  <si>
    <t>Amitrole</t>
  </si>
  <si>
    <t>7664-41-7</t>
  </si>
  <si>
    <t>Ammonia</t>
  </si>
  <si>
    <t>7803-63-6</t>
  </si>
  <si>
    <t>Ammonium bisulfate</t>
  </si>
  <si>
    <t>6484-52-2</t>
  </si>
  <si>
    <t>Ammonium nitrate</t>
  </si>
  <si>
    <t>7783-20-2</t>
  </si>
  <si>
    <t>Ammonium sulfate</t>
  </si>
  <si>
    <t>62-53-3</t>
  </si>
  <si>
    <t>Aniline</t>
  </si>
  <si>
    <t>90-04-0</t>
  </si>
  <si>
    <t>o-Anisidine</t>
  </si>
  <si>
    <t>134-29-2</t>
  </si>
  <si>
    <t>o-Anisidine hydrochloride</t>
  </si>
  <si>
    <t>7440-36-0</t>
  </si>
  <si>
    <t>Antimony and compounds</t>
  </si>
  <si>
    <t>1309-64-4</t>
  </si>
  <si>
    <t>Antimony trioxide</t>
  </si>
  <si>
    <t>140-57-8</t>
  </si>
  <si>
    <t>Aramite</t>
  </si>
  <si>
    <t>7440-38-2</t>
  </si>
  <si>
    <t>Arsenic and compounds</t>
  </si>
  <si>
    <t>7784-42-1</t>
  </si>
  <si>
    <t>Arsine</t>
  </si>
  <si>
    <t>1332-21-4</t>
  </si>
  <si>
    <t>Asbestos</t>
  </si>
  <si>
    <t>492-80-8</t>
  </si>
  <si>
    <t>Auramine</t>
  </si>
  <si>
    <t>115-02-6</t>
  </si>
  <si>
    <t>Azaserine</t>
  </si>
  <si>
    <t>446-86-6</t>
  </si>
  <si>
    <t>Azathioprine</t>
  </si>
  <si>
    <t>52-24-4</t>
  </si>
  <si>
    <t>Tris-(1-Aziridinyl)phosphine sulfide</t>
  </si>
  <si>
    <t>103-33-3</t>
  </si>
  <si>
    <t>Azobenzene</t>
  </si>
  <si>
    <t>7440-39-3</t>
  </si>
  <si>
    <t>Barium and compounds</t>
  </si>
  <si>
    <t>71-43-2</t>
  </si>
  <si>
    <t>Benzene</t>
  </si>
  <si>
    <t>92-87-5</t>
  </si>
  <si>
    <t>Benzidine (and its salts)</t>
  </si>
  <si>
    <t>271-89-6</t>
  </si>
  <si>
    <t>Benzofuran</t>
  </si>
  <si>
    <t>98-07-7</t>
  </si>
  <si>
    <t>Benzoic trichloride (Benzotrichloride)</t>
  </si>
  <si>
    <t>98-88-4</t>
  </si>
  <si>
    <t>Benzoyl chloride</t>
  </si>
  <si>
    <t>94-36-0</t>
  </si>
  <si>
    <t>Benzoyl peroxide</t>
  </si>
  <si>
    <t>100-44-7</t>
  </si>
  <si>
    <t>Benzyl chloride</t>
  </si>
  <si>
    <t>1694-09-3</t>
  </si>
  <si>
    <t>Benzyl Violet 4B</t>
  </si>
  <si>
    <t>7440-41-7</t>
  </si>
  <si>
    <t>Beryllium and compounds</t>
  </si>
  <si>
    <t>1304-56-9</t>
  </si>
  <si>
    <t>Beryllium Oxide</t>
  </si>
  <si>
    <t>13510-49-1</t>
  </si>
  <si>
    <t>Beryllium Sulfate</t>
  </si>
  <si>
    <t>92-52-4</t>
  </si>
  <si>
    <t>Biphenyl</t>
  </si>
  <si>
    <t>111-44-4</t>
  </si>
  <si>
    <t>Bis(2-chloroethyl) ether (DCEE)</t>
  </si>
  <si>
    <t>542-88-1</t>
  </si>
  <si>
    <t>Bis(chloromethyl) ether</t>
  </si>
  <si>
    <t>103-23-1</t>
  </si>
  <si>
    <t>Bis(2-ethylhexyl) adipate</t>
  </si>
  <si>
    <t>117-81-7</t>
  </si>
  <si>
    <t>Bis(2-ethylhexyl) phthalate (DEHP)</t>
  </si>
  <si>
    <t>7726-95-6</t>
  </si>
  <si>
    <t>Bromine and compounds</t>
  </si>
  <si>
    <t>7789-30-2</t>
  </si>
  <si>
    <t>Bromine pentafluoride</t>
  </si>
  <si>
    <t>75-27-4</t>
  </si>
  <si>
    <t>Bromodichloromethane</t>
  </si>
  <si>
    <t>75-25-2</t>
  </si>
  <si>
    <t>Bromoform</t>
  </si>
  <si>
    <t>74-83-9</t>
  </si>
  <si>
    <t>Bromomethane (Methyl bromide)</t>
  </si>
  <si>
    <t>106-94-5</t>
  </si>
  <si>
    <t>1-Bromopropane (n-propyl bromide)</t>
  </si>
  <si>
    <t>126-72-7</t>
  </si>
  <si>
    <t>Tris(2,3-dibromopropyl)phosphate</t>
  </si>
  <si>
    <t>106-99-0</t>
  </si>
  <si>
    <t>1,3-Butadiene</t>
  </si>
  <si>
    <t>78-93-3</t>
  </si>
  <si>
    <t>2-Butanone (Methyl ethyl ketone)</t>
  </si>
  <si>
    <t>540-88-5</t>
  </si>
  <si>
    <t>t-Butyl acetate</t>
  </si>
  <si>
    <t>141-32-2</t>
  </si>
  <si>
    <t>Butyl acrylate</t>
  </si>
  <si>
    <t>71-36-3</t>
  </si>
  <si>
    <t>n-Butyl alcohol</t>
  </si>
  <si>
    <t>78-92-2</t>
  </si>
  <si>
    <t>sec-Butyl alcohol</t>
  </si>
  <si>
    <t>75-65-0</t>
  </si>
  <si>
    <t>tert-Butyl alcohol</t>
  </si>
  <si>
    <t>85-68-7</t>
  </si>
  <si>
    <t>Butyl benzyl phthalate</t>
  </si>
  <si>
    <t>25013-16-5</t>
  </si>
  <si>
    <t>Butylated hydroxyanisole</t>
  </si>
  <si>
    <t>3068-88-0</t>
  </si>
  <si>
    <t>beta-Butyrolactone</t>
  </si>
  <si>
    <t>7440-43-9</t>
  </si>
  <si>
    <t>Cadmium and compounds</t>
  </si>
  <si>
    <t>156-62-7</t>
  </si>
  <si>
    <t>Calcium cyanamide</t>
  </si>
  <si>
    <t>105-60-2</t>
  </si>
  <si>
    <t>Caprolactam</t>
  </si>
  <si>
    <t>2425-06-1</t>
  </si>
  <si>
    <t>Captafol</t>
  </si>
  <si>
    <t>133-06-2</t>
  </si>
  <si>
    <t>Captan</t>
  </si>
  <si>
    <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</si>
  <si>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</si>
  <si>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</si>
  <si>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</si>
  <si>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</si>
  <si>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</si>
  <si>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</si>
  <si>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</si>
  <si>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</si>
  <si>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</si>
  <si>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</si>
  <si>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</si>
  <si>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</si>
  <si>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</si>
  <si>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</si>
  <si>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</si>
  <si>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</si>
  <si>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</si>
  <si>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</si>
  <si>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</si>
  <si>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</si>
  <si>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</si>
  <si>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</si>
  <si>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</si>
  <si>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</si>
  <si>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</si>
  <si>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</si>
  <si>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</si>
  <si>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</si>
  <si>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</si>
  <si>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</si>
  <si>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</si>
  <si>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</si>
  <si>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532-27-4</t>
  </si>
  <si>
    <t>2-Chloroacetophenone</t>
  </si>
  <si>
    <t>85535-84-8</t>
  </si>
  <si>
    <t>Chloroalkanes C10-13 (Chlorinated paraffins)</t>
  </si>
  <si>
    <t>106-47-8</t>
  </si>
  <si>
    <t>p-Chloroaniline</t>
  </si>
  <si>
    <t>108-90-7</t>
  </si>
  <si>
    <t>Chlorobenzene</t>
  </si>
  <si>
    <t>510-15-6</t>
  </si>
  <si>
    <t>Chlorobenzilate (Ethyl-4,4'-dichlorobenzilate)</t>
  </si>
  <si>
    <t>75-68-3</t>
  </si>
  <si>
    <t>1-Chloro-1,1-difluoroethane</t>
  </si>
  <si>
    <t>75-45-6</t>
  </si>
  <si>
    <t>Chlorodifluoromethane (Freon 22)</t>
  </si>
  <si>
    <t>75-00-3</t>
  </si>
  <si>
    <t>Chloroethane (Ethyl chloride)</t>
  </si>
  <si>
    <t>67-66-3</t>
  </si>
  <si>
    <t>Chloroform</t>
  </si>
  <si>
    <t>74-87-3</t>
  </si>
  <si>
    <t>Chloromethane (Methyl chloride)</t>
  </si>
  <si>
    <t>107-30-2</t>
  </si>
  <si>
    <t>Chloromethyl methyl ether (technical grade)</t>
  </si>
  <si>
    <t>563-47-3</t>
  </si>
  <si>
    <t>3-Chloro-2-methyl-1-propene</t>
  </si>
  <si>
    <t>95-57-8</t>
  </si>
  <si>
    <t>2-Chlorophenol</t>
  </si>
  <si>
    <t>95-83-0</t>
  </si>
  <si>
    <t>4-Chloro-o-phenylenediamine</t>
  </si>
  <si>
    <t>76-06-2</t>
  </si>
  <si>
    <t>Chloropicrin</t>
  </si>
  <si>
    <t>126-99-8</t>
  </si>
  <si>
    <t>Chloroprene</t>
  </si>
  <si>
    <t>1897-45-6</t>
  </si>
  <si>
    <t>Chlorothalonil</t>
  </si>
  <si>
    <t>95-69-2</t>
  </si>
  <si>
    <t>p-Chloro-o-toluidine</t>
  </si>
  <si>
    <t>54749-90-5</t>
  </si>
  <si>
    <t>Chlorozotocin</t>
  </si>
  <si>
    <t>7738-94-5</t>
  </si>
  <si>
    <t>Chromic(VI) Acid</t>
  </si>
  <si>
    <t>18540-29-9</t>
  </si>
  <si>
    <t>569-61-9</t>
  </si>
  <si>
    <t>C.I. Basic Red 9 Monohydrochloride</t>
  </si>
  <si>
    <t>87-29-6</t>
  </si>
  <si>
    <t>Cinnamyl anthranilate</t>
  </si>
  <si>
    <t>7440-48-4</t>
  </si>
  <si>
    <t>Cobalt and compounds</t>
  </si>
  <si>
    <t>Coke Oven Emissions</t>
  </si>
  <si>
    <t>7440-50-8</t>
  </si>
  <si>
    <t>Copper and compounds</t>
  </si>
  <si>
    <t>Creosotes</t>
  </si>
  <si>
    <t>120-71-8</t>
  </si>
  <si>
    <t>p-Cresidine</t>
  </si>
  <si>
    <t>1319-77-3</t>
  </si>
  <si>
    <t>Cresols (mixture), including m-cresol, o-cresol, p-cresol</t>
  </si>
  <si>
    <t>108-39-4</t>
  </si>
  <si>
    <t>95-48-7</t>
  </si>
  <si>
    <t>106-44-5</t>
  </si>
  <si>
    <t>4170-30-3</t>
  </si>
  <si>
    <t>Crotonaldehyde</t>
  </si>
  <si>
    <t>80-15-9</t>
  </si>
  <si>
    <t>Cumene hydroperoxide</t>
  </si>
  <si>
    <t>135-20-6</t>
  </si>
  <si>
    <t>Cupferron</t>
  </si>
  <si>
    <t>74-90-8</t>
  </si>
  <si>
    <t>Cyanide, hydrogen</t>
  </si>
  <si>
    <t>110-82-7</t>
  </si>
  <si>
    <t>Cyclohexane</t>
  </si>
  <si>
    <t>108-93-0</t>
  </si>
  <si>
    <t>Cyclohexanol</t>
  </si>
  <si>
    <t>66-81-9</t>
  </si>
  <si>
    <t>Cycloheximide</t>
  </si>
  <si>
    <t>50-18-0</t>
  </si>
  <si>
    <t>Cyclophosphamide (anhydrous)</t>
  </si>
  <si>
    <t>6055-19-2</t>
  </si>
  <si>
    <t>Cyclophosphamide (hydrated)</t>
  </si>
  <si>
    <t>5160-02-1</t>
  </si>
  <si>
    <t>D &amp; C Red No. 9</t>
  </si>
  <si>
    <t>4342-03-4</t>
  </si>
  <si>
    <t>Dacarbazine</t>
  </si>
  <si>
    <t>117-10-2</t>
  </si>
  <si>
    <t>Dantron</t>
  </si>
  <si>
    <t>72-54-8</t>
  </si>
  <si>
    <t>4,4'-DDD (4,4'-dichlorodiphenyldichloroethane)</t>
  </si>
  <si>
    <t>53-19-0</t>
  </si>
  <si>
    <t>2,4'-DDD (2,4'-dichlorodiphenyldichloroethane)</t>
  </si>
  <si>
    <t>3547-04-4</t>
  </si>
  <si>
    <t>DDE (1-chloro-4-[1-(4-chlorophenyl)ethyl]benzene)</t>
  </si>
  <si>
    <t>3424-82-6</t>
  </si>
  <si>
    <t>2,4'-DDE (2,4'-dichlorodiphenyldichloroethene)</t>
  </si>
  <si>
    <t>72-55-9</t>
  </si>
  <si>
    <t>4,4'-DDE (4,4'-dichlorodiphenyldichloroethene)</t>
  </si>
  <si>
    <t>789-02-6</t>
  </si>
  <si>
    <t>2,4'-DDT (2,4'-dichlorodiphenyltrichloroethane)</t>
  </si>
  <si>
    <t>50-29-3</t>
  </si>
  <si>
    <t>DDT</t>
  </si>
  <si>
    <t>615-05-4</t>
  </si>
  <si>
    <t>2,4-Diaminoanisole</t>
  </si>
  <si>
    <t>39156-41-7</t>
  </si>
  <si>
    <t>2,4-Diaminoanisole sulfate</t>
  </si>
  <si>
    <t>101-80-4</t>
  </si>
  <si>
    <t>4,4'-Diaminodiphenyl ether</t>
  </si>
  <si>
    <t>95-80-7</t>
  </si>
  <si>
    <t>2,4-Diaminotoluene (2,4-Toluene diamine)</t>
  </si>
  <si>
    <t>334-88-3</t>
  </si>
  <si>
    <t>Diazomethane</t>
  </si>
  <si>
    <t>333-41-5</t>
  </si>
  <si>
    <t>Diazinon</t>
  </si>
  <si>
    <t>132-64-9</t>
  </si>
  <si>
    <t>Dibenzofuran</t>
  </si>
  <si>
    <t>124-48-1</t>
  </si>
  <si>
    <t>Dibromochloromethane</t>
  </si>
  <si>
    <t>96-12-8</t>
  </si>
  <si>
    <t>1,2-Dibromo-3-chloropropane (DBCP)</t>
  </si>
  <si>
    <t>96-13-9</t>
  </si>
  <si>
    <t>2,3-Dibromo-1-propanol</t>
  </si>
  <si>
    <t>84-74-2</t>
  </si>
  <si>
    <t>Dibutyl phthalate</t>
  </si>
  <si>
    <t>95-50-1</t>
  </si>
  <si>
    <t>1,2-Dichlorobenzene</t>
  </si>
  <si>
    <t>541-73-1</t>
  </si>
  <si>
    <t>1,3-Dichlorobenzene</t>
  </si>
  <si>
    <t>106-46-7</t>
  </si>
  <si>
    <t>p-Dichlorobenzene (1,4-Dichlorobenzene)</t>
  </si>
  <si>
    <t>91-94-1</t>
  </si>
  <si>
    <t>3,3'-Dichlorobenzidine</t>
  </si>
  <si>
    <t>75-71-8</t>
  </si>
  <si>
    <t>Dichlorodifluoromethane (Freon 12)</t>
  </si>
  <si>
    <t>75-43-4</t>
  </si>
  <si>
    <t>Dichlorofluoromethane (Freon 21)</t>
  </si>
  <si>
    <t>75-34-3</t>
  </si>
  <si>
    <t>1,1-Dichloroethane (Ethylidene dichloride)</t>
  </si>
  <si>
    <t>156-60-5</t>
  </si>
  <si>
    <t>trans-1,2-dichloroethene</t>
  </si>
  <si>
    <t>75-09-2</t>
  </si>
  <si>
    <t>Dichloromethane (Methylene chloride)</t>
  </si>
  <si>
    <t>120-83-2</t>
  </si>
  <si>
    <t>2,4-Dichlorophenol</t>
  </si>
  <si>
    <t>94-75-7</t>
  </si>
  <si>
    <t>Dichlorophenoxyacetic acid, salts and esters (2,4-D)</t>
  </si>
  <si>
    <t>78-87-5</t>
  </si>
  <si>
    <t>1,2-Dichloropropane (Propylene dichloride)</t>
  </si>
  <si>
    <t>542-75-6</t>
  </si>
  <si>
    <t>1,3-Dichloropropene</t>
  </si>
  <si>
    <t>62-73-7</t>
  </si>
  <si>
    <t>Dichlorovos (DDVP)</t>
  </si>
  <si>
    <t>115-32-2</t>
  </si>
  <si>
    <t>Dicofol</t>
  </si>
  <si>
    <t>84-61-7</t>
  </si>
  <si>
    <t>Di-cyclohexyl phthalate (DCHP)</t>
  </si>
  <si>
    <t>60-57-1</t>
  </si>
  <si>
    <t>Dieldrin</t>
  </si>
  <si>
    <t>Diesel Particulate Matter</t>
  </si>
  <si>
    <t>111-42-2</t>
  </si>
  <si>
    <t>Diethanolamine</t>
  </si>
  <si>
    <t>111-46-6</t>
  </si>
  <si>
    <t>Diethylene glycol</t>
  </si>
  <si>
    <t>111-96-6</t>
  </si>
  <si>
    <t>Diethylene glycol dimethyl ether</t>
  </si>
  <si>
    <t>112-34-5</t>
  </si>
  <si>
    <t>Diethylene glycol monobutyl ether</t>
  </si>
  <si>
    <t>111-90-0</t>
  </si>
  <si>
    <t>Diethylene glycol monoethyl ether</t>
  </si>
  <si>
    <t>111-77-3</t>
  </si>
  <si>
    <t>Diethylene glycol monomethyl ether</t>
  </si>
  <si>
    <t>84-66-2</t>
  </si>
  <si>
    <t>Diethylphthalate</t>
  </si>
  <si>
    <t>64-67-5</t>
  </si>
  <si>
    <t>Diethyl sulfate</t>
  </si>
  <si>
    <t>134-62-3</t>
  </si>
  <si>
    <t>Diethyltoluamide, N,N- (DEET)</t>
  </si>
  <si>
    <t>75-37-6</t>
  </si>
  <si>
    <t>1,1-Difluoroethane</t>
  </si>
  <si>
    <t>101-90-6</t>
  </si>
  <si>
    <t>Diglycidyl resorcinol ether</t>
  </si>
  <si>
    <t>94-58-6</t>
  </si>
  <si>
    <t>Dihydrosafrole</t>
  </si>
  <si>
    <t>119-90-4</t>
  </si>
  <si>
    <t>3,3'-Dimethoxybenzidine</t>
  </si>
  <si>
    <t>60-11-7</t>
  </si>
  <si>
    <t>4-Dimethylaminoazobenzene</t>
  </si>
  <si>
    <t>121-69-7</t>
  </si>
  <si>
    <t>N,N-Dimethylaniline</t>
  </si>
  <si>
    <t>119-93-7</t>
  </si>
  <si>
    <t>3,3'-Dimethylbenzidine (o-Tolidine)</t>
  </si>
  <si>
    <t>79-44-7</t>
  </si>
  <si>
    <t>Dimethyl carbamoyl chloride</t>
  </si>
  <si>
    <t>68-12-2</t>
  </si>
  <si>
    <t>Dimethyl formamide</t>
  </si>
  <si>
    <t>57-14-7</t>
  </si>
  <si>
    <t>1,1-Dimethylhydrazine</t>
  </si>
  <si>
    <t>131-11-3</t>
  </si>
  <si>
    <t>Dimethyl phthalate</t>
  </si>
  <si>
    <t>77-78-1</t>
  </si>
  <si>
    <t>Dimethyl sulfate</t>
  </si>
  <si>
    <t>513-37-1</t>
  </si>
  <si>
    <t>Dimethylvinylchloride</t>
  </si>
  <si>
    <t>534-52-1</t>
  </si>
  <si>
    <t>4,6-Dinitro-o-cresol (and salts)</t>
  </si>
  <si>
    <t>51-28-5</t>
  </si>
  <si>
    <t>2,4-Dinitrophenol</t>
  </si>
  <si>
    <t>121-14-2</t>
  </si>
  <si>
    <t>2,4-Dinitrotoluene</t>
  </si>
  <si>
    <t>606-20-2</t>
  </si>
  <si>
    <t>2,6-Dinitrotoluene</t>
  </si>
  <si>
    <t>123-91-1</t>
  </si>
  <si>
    <t>1,4-Dioxane</t>
  </si>
  <si>
    <t>630-93-3</t>
  </si>
  <si>
    <t>Diphenylhydantoin</t>
  </si>
  <si>
    <t>122-66-7</t>
  </si>
  <si>
    <t>1,2-Diphenylhydrazine (Hydrazobenzene)</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</si>
  <si>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</si>
  <si>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</si>
  <si>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</si>
  <si>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</si>
  <si>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</si>
  <si>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</si>
  <si>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</si>
  <si>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</si>
  <si>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</si>
  <si>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</si>
  <si>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</si>
  <si>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</si>
  <si>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</si>
  <si>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</si>
  <si>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</si>
  <si>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</si>
  <si>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106-88-7</t>
  </si>
  <si>
    <t>1,2-Epoxybutane</t>
  </si>
  <si>
    <t>Epoxy resins</t>
  </si>
  <si>
    <t>12510-42-8</t>
  </si>
  <si>
    <t>Erionite</t>
  </si>
  <si>
    <t>140-88-5</t>
  </si>
  <si>
    <t>Ethyl acrylate</t>
  </si>
  <si>
    <t>100-41-4</t>
  </si>
  <si>
    <t>Ethyl benzene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</si>
  <si>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</si>
  <si>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</si>
  <si>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</si>
  <si>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</si>
  <si>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</si>
  <si>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</si>
  <si>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</si>
  <si>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</si>
  <si>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</si>
  <si>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</si>
  <si>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</si>
  <si>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</si>
  <si>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</si>
  <si>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</si>
  <si>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</si>
  <si>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</si>
  <si>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</si>
  <si>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</si>
  <si>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</si>
  <si>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</si>
  <si>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</si>
  <si>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</si>
  <si>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</si>
  <si>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</si>
  <si>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151-56-4</t>
  </si>
  <si>
    <t>Ethyleneimine (Aziridine)</t>
  </si>
  <si>
    <t>75-21-8</t>
  </si>
  <si>
    <t>Ethylene oxide</t>
  </si>
  <si>
    <t>96-45-7</t>
  </si>
  <si>
    <t>Ethylene thiourea</t>
  </si>
  <si>
    <t>10028-22-5</t>
  </si>
  <si>
    <t>Ferric Sulfate</t>
  </si>
  <si>
    <t>Fluorides</t>
  </si>
  <si>
    <t>7782-41-4</t>
  </si>
  <si>
    <t>Fluorine gas</t>
  </si>
  <si>
    <t>50-00-0</t>
  </si>
  <si>
    <t>Formaldehyde</t>
  </si>
  <si>
    <t>110-00-9</t>
  </si>
  <si>
    <t>Furan</t>
  </si>
  <si>
    <t>60568-05-0</t>
  </si>
  <si>
    <t>Furmecyclox</t>
  </si>
  <si>
    <t>3688-53-7</t>
  </si>
  <si>
    <t>Furylfuramide</t>
  </si>
  <si>
    <t>Glasswool fibers</t>
  </si>
  <si>
    <t>111-30-8</t>
  </si>
  <si>
    <t>Glutaraldehyde</t>
  </si>
  <si>
    <t>67730-11-4</t>
  </si>
  <si>
    <t>Glu-P-1</t>
  </si>
  <si>
    <t>67730-10-3</t>
  </si>
  <si>
    <t>Glu-P-2</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</si>
  <si>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</si>
  <si>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</si>
  <si>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</si>
  <si>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</si>
  <si>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</si>
  <si>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</si>
  <si>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</si>
  <si>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</si>
  <si>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</si>
  <si>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</si>
  <si>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</si>
  <si>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</si>
  <si>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</si>
  <si>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</si>
  <si>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319-84-6</t>
  </si>
  <si>
    <t>Hexachlorocyclohexane, alpha-</t>
  </si>
  <si>
    <t>319-85-7</t>
  </si>
  <si>
    <t>Hexachlorocyclohexane, beta-</t>
  </si>
  <si>
    <t>58-89-9</t>
  </si>
  <si>
    <t>Hexachlorocyclohexane, gamma- (Lindane)</t>
  </si>
  <si>
    <t>77-47-4</t>
  </si>
  <si>
    <t>Hexachlorocyclopentadiene</t>
  </si>
  <si>
    <t>67-72-1</t>
  </si>
  <si>
    <t>Hexachloroethane</t>
  </si>
  <si>
    <t>680-31-9</t>
  </si>
  <si>
    <t>Hexamethylphosphoramide</t>
  </si>
  <si>
    <t>822-06-0</t>
  </si>
  <si>
    <t>Hexamethylene-1,6-diisocyanate</t>
  </si>
  <si>
    <t>110-54-3</t>
  </si>
  <si>
    <t>Hexane</t>
  </si>
  <si>
    <t>302-01-2</t>
  </si>
  <si>
    <t>Hydrazine</t>
  </si>
  <si>
    <t>10034-93-2</t>
  </si>
  <si>
    <t>Hydrazine sulfate</t>
  </si>
  <si>
    <t>7647-01-0</t>
  </si>
  <si>
    <t>Hydrochloric acid</t>
  </si>
  <si>
    <t>10035-10-6</t>
  </si>
  <si>
    <t>Hydrogen bromide</t>
  </si>
  <si>
    <t>7664-39-3</t>
  </si>
  <si>
    <t>Hydrogen fluoride</t>
  </si>
  <si>
    <t>7783-06-4</t>
  </si>
  <si>
    <t>Hydrogen sulfide</t>
  </si>
  <si>
    <t>123-31-9</t>
  </si>
  <si>
    <t>Hydroquinone</t>
  </si>
  <si>
    <t>24267-56-9</t>
  </si>
  <si>
    <t>Iodine-131</t>
  </si>
  <si>
    <t>13463-40-6</t>
  </si>
  <si>
    <t>Iron pentacarbonyl</t>
  </si>
  <si>
    <t>78-59-1</t>
  </si>
  <si>
    <t>Isophorone</t>
  </si>
  <si>
    <t>78-79-5</t>
  </si>
  <si>
    <t>Isoprene, except from vegetative emission sources</t>
  </si>
  <si>
    <t>67-63-0</t>
  </si>
  <si>
    <t>Isopropyl alcohol</t>
  </si>
  <si>
    <t>98-82-8</t>
  </si>
  <si>
    <t>Isopropylbenzene (Cumene)</t>
  </si>
  <si>
    <t>80-05-7</t>
  </si>
  <si>
    <t>4,4'-Isopropylidenediphenol</t>
  </si>
  <si>
    <t>303-34-4</t>
  </si>
  <si>
    <t>Lasiocarpine</t>
  </si>
  <si>
    <t>7439-92-1</t>
  </si>
  <si>
    <t>Lead and compounds</t>
  </si>
  <si>
    <t>18454-12-1</t>
  </si>
  <si>
    <t>Lead chromate oxide</t>
  </si>
  <si>
    <t>108-31-6</t>
  </si>
  <si>
    <t>Maleic anhydride</t>
  </si>
  <si>
    <t>7439-96-5</t>
  </si>
  <si>
    <t>Manganese and compounds</t>
  </si>
  <si>
    <t>148-82-3</t>
  </si>
  <si>
    <t>Melphalan</t>
  </si>
  <si>
    <t>3223-07-2</t>
  </si>
  <si>
    <t>Melphalan HCl</t>
  </si>
  <si>
    <t>7439-97-6</t>
  </si>
  <si>
    <t>Mercury and compounds</t>
  </si>
  <si>
    <t>627-44-1</t>
  </si>
  <si>
    <t>593-74-8</t>
  </si>
  <si>
    <t>22967-92-6</t>
  </si>
  <si>
    <t>67-56-1</t>
  </si>
  <si>
    <t>Methanol</t>
  </si>
  <si>
    <t>72-43-5</t>
  </si>
  <si>
    <t>Methoxychlor</t>
  </si>
  <si>
    <t>55738-54-0</t>
  </si>
  <si>
    <t>Trans-2[(dimethylamino)-methylimino]-5-[2-(5-nitro-2-furyl)-vinyl]-1,3,4-oxadiazole</t>
  </si>
  <si>
    <t>101-14-4</t>
  </si>
  <si>
    <t>4,4'-Methylene bis(2-chloroaniline) (MOCA)</t>
  </si>
  <si>
    <t>101-77-9</t>
  </si>
  <si>
    <t>4,4'-Methylenedianiline (and its dichloride)</t>
  </si>
  <si>
    <t>13552-44-8</t>
  </si>
  <si>
    <t>4,4-Methylenedianiline dihydrochloride</t>
  </si>
  <si>
    <t>838-88-0</t>
  </si>
  <si>
    <t>4,4-Methylene bis(2-methylaniline)</t>
  </si>
  <si>
    <t>101-61-1</t>
  </si>
  <si>
    <t>4,4'-Methylene bis(N,N'-dimethyl)aniline</t>
  </si>
  <si>
    <t>101-68-8</t>
  </si>
  <si>
    <t>Methylene diphenyl diisocyanate (MDI)</t>
  </si>
  <si>
    <t>60-34-4</t>
  </si>
  <si>
    <t>Methyl hydrazine</t>
  </si>
  <si>
    <t>540-73-8</t>
  </si>
  <si>
    <t>1,2-Dimethylhydrazine</t>
  </si>
  <si>
    <t>74-88-4</t>
  </si>
  <si>
    <t>Methyl iodide (Iodomethane)</t>
  </si>
  <si>
    <t>108-10-1</t>
  </si>
  <si>
    <t>Methyl isobutyl ketone (MIBK, Hexone)</t>
  </si>
  <si>
    <t>624-83-9</t>
  </si>
  <si>
    <t>Methyl isocyanate</t>
  </si>
  <si>
    <t>75-86-5</t>
  </si>
  <si>
    <t>2-Methyllactonitrile (Acetone cyanohydrin)</t>
  </si>
  <si>
    <t>80-62-6</t>
  </si>
  <si>
    <t>Methyl methacrylate</t>
  </si>
  <si>
    <t>66-27-3</t>
  </si>
  <si>
    <t>Methyl Methanesulfonate</t>
  </si>
  <si>
    <t>129-15-7</t>
  </si>
  <si>
    <t>2-Methyl-1-nitroanthraquinone</t>
  </si>
  <si>
    <t>70-25-7</t>
  </si>
  <si>
    <t>N-Methyl-N-nitro-N-nitrosoguanidine</t>
  </si>
  <si>
    <t>832-69-9</t>
  </si>
  <si>
    <t>2381-21-7</t>
  </si>
  <si>
    <t>109-06-8</t>
  </si>
  <si>
    <t>2-Methylpyridine</t>
  </si>
  <si>
    <t>1634-04-4</t>
  </si>
  <si>
    <t>Methyl tert-butyl ether</t>
  </si>
  <si>
    <t>56-04-2</t>
  </si>
  <si>
    <t>Methylthiouracil</t>
  </si>
  <si>
    <t>90-94-8</t>
  </si>
  <si>
    <t>Michler's ketone</t>
  </si>
  <si>
    <t>Mineral fiber emissions from facilities manufacturing or processing glass, rock, or slag fibers (or other mineral derived fibers) of average diameter 1 micrometer or less.</t>
  </si>
  <si>
    <t>2385-85-5</t>
  </si>
  <si>
    <t>Mirex</t>
  </si>
  <si>
    <t>50-07-7</t>
  </si>
  <si>
    <t>Mitomycin C</t>
  </si>
  <si>
    <t>1313-27-5</t>
  </si>
  <si>
    <t>Molybdenum trioxide</t>
  </si>
  <si>
    <t>315-22-0</t>
  </si>
  <si>
    <t>Monocrotaline</t>
  </si>
  <si>
    <t>91-59-8</t>
  </si>
  <si>
    <t>2-Naphthylamine</t>
  </si>
  <si>
    <t>91-20-3</t>
  </si>
  <si>
    <t>Naphthalene</t>
  </si>
  <si>
    <t>7440-02-0</t>
  </si>
  <si>
    <t>Nickel and compounds</t>
  </si>
  <si>
    <t>1313-99-1</t>
  </si>
  <si>
    <t>Nickel oxide</t>
  </si>
  <si>
    <t>12035-72-2</t>
  </si>
  <si>
    <t>Nickel subsulfide</t>
  </si>
  <si>
    <t>11113-75-0</t>
  </si>
  <si>
    <t>Nickel sulfide</t>
  </si>
  <si>
    <t>373-02-4</t>
  </si>
  <si>
    <t>Nickel acetate</t>
  </si>
  <si>
    <t>3333-67-3</t>
  </si>
  <si>
    <t>Nickel carbonate</t>
  </si>
  <si>
    <t>12607-70-4</t>
  </si>
  <si>
    <t>Nickel carbonate hydroxide</t>
  </si>
  <si>
    <t>13463-39-3</t>
  </si>
  <si>
    <t>Nickel carbonyl</t>
  </si>
  <si>
    <t>7718-54-9</t>
  </si>
  <si>
    <t>Nickel chloride</t>
  </si>
  <si>
    <t>12054-48-7</t>
  </si>
  <si>
    <t>Nickel hydroxide</t>
  </si>
  <si>
    <t>7786-81-4</t>
  </si>
  <si>
    <t>Nickel sulfate</t>
  </si>
  <si>
    <t>10101-97-0</t>
  </si>
  <si>
    <t>Nickel sulfate hexahydrate</t>
  </si>
  <si>
    <t>13478-00-7</t>
  </si>
  <si>
    <t>Nickel nitrate hexahydrate</t>
  </si>
  <si>
    <t>1271-28-9</t>
  </si>
  <si>
    <t>Nickelocene</t>
  </si>
  <si>
    <t>3570-75-0</t>
  </si>
  <si>
    <t>Nifurthiazole</t>
  </si>
  <si>
    <t>7697-37-2</t>
  </si>
  <si>
    <t>Nitric acid</t>
  </si>
  <si>
    <t>139-13-9</t>
  </si>
  <si>
    <t>Nitrilotriacetic acid</t>
  </si>
  <si>
    <t>18662-53-8</t>
  </si>
  <si>
    <t>Nitrilotriacetic acid, trisodium salt monohydrate</t>
  </si>
  <si>
    <t>99-59-2</t>
  </si>
  <si>
    <t>5-Nitro-o-Anisidine</t>
  </si>
  <si>
    <t>98-95-3</t>
  </si>
  <si>
    <t>Nitrobenzene</t>
  </si>
  <si>
    <t>92-93-3</t>
  </si>
  <si>
    <t>4-Nitrobiphenyl</t>
  </si>
  <si>
    <t>1836-75-5</t>
  </si>
  <si>
    <t>Nitrofen</t>
  </si>
  <si>
    <t>59-87-0</t>
  </si>
  <si>
    <t>Nitrofurazone</t>
  </si>
  <si>
    <t>555-84-0</t>
  </si>
  <si>
    <t>1-[(5-Nitrofurfurylidene)-amino]-2-imidazolidinone</t>
  </si>
  <si>
    <t>531-82-8</t>
  </si>
  <si>
    <t>N-[4-(5-nitro-2-furyl)-2-thiazolyl]-acetamide</t>
  </si>
  <si>
    <t>302-70-5</t>
  </si>
  <si>
    <t>Nitrogen mustard N-oxide</t>
  </si>
  <si>
    <t>100-02-7</t>
  </si>
  <si>
    <t>4-Nitrophenol</t>
  </si>
  <si>
    <t>79-46-9</t>
  </si>
  <si>
    <t>2-Nitropropane</t>
  </si>
  <si>
    <t>924-16-3</t>
  </si>
  <si>
    <t>N-Nitrosodi-n-butylamine</t>
  </si>
  <si>
    <t>1116-54-7</t>
  </si>
  <si>
    <t>N-Nitrosodiethanolamine</t>
  </si>
  <si>
    <t>55-18-5</t>
  </si>
  <si>
    <t>N-Nitrosodiethylamine</t>
  </si>
  <si>
    <t>62-75-9</t>
  </si>
  <si>
    <t>N-Nitrosodimethylamine</t>
  </si>
  <si>
    <t>86-30-6</t>
  </si>
  <si>
    <t>N-Nitrosodiphenylamine</t>
  </si>
  <si>
    <t>156-10-5</t>
  </si>
  <si>
    <t>p-Nitrosodiphenylamine</t>
  </si>
  <si>
    <t>621-64-7</t>
  </si>
  <si>
    <t>N-Nitrosodi-n-propylamine</t>
  </si>
  <si>
    <t>10595-95-6</t>
  </si>
  <si>
    <t>N-Nitrosomethylethylamine</t>
  </si>
  <si>
    <t>759-73-9</t>
  </si>
  <si>
    <t>N-Nitroso-N-ethylurea</t>
  </si>
  <si>
    <t>615-53-2</t>
  </si>
  <si>
    <t>N-Nitroso-N-methylurethane</t>
  </si>
  <si>
    <t>684-93-5</t>
  </si>
  <si>
    <t>N-Nitroso-N-methylurea</t>
  </si>
  <si>
    <t>59-89-2</t>
  </si>
  <si>
    <t>N-Nitrosomorpholine</t>
  </si>
  <si>
    <t>16543-55-8</t>
  </si>
  <si>
    <t>N-Nitrosonornicotine</t>
  </si>
  <si>
    <t>100-75-4</t>
  </si>
  <si>
    <t>N-Nitrosopiperidine</t>
  </si>
  <si>
    <t>930-55-2</t>
  </si>
  <si>
    <t>N-Nitrosopyrrolidine</t>
  </si>
  <si>
    <t>39765-80-5</t>
  </si>
  <si>
    <t>104-40-5</t>
  </si>
  <si>
    <t>Nonyphenol, 4- (&amp; ethoxylates)</t>
  </si>
  <si>
    <t>8014-95-7</t>
  </si>
  <si>
    <t>Oleum (fuming sulfuric acid)</t>
  </si>
  <si>
    <t>56-38-2</t>
  </si>
  <si>
    <t>Parathion</t>
  </si>
  <si>
    <t>87-86-5</t>
  </si>
  <si>
    <t>Pentachlorophenol</t>
  </si>
  <si>
    <t>32534-81-9</t>
  </si>
  <si>
    <t>Pentabromodiphenyl ether</t>
  </si>
  <si>
    <t>82-68-8</t>
  </si>
  <si>
    <t>Pentachloronitrobenzene (Quintobenzene)</t>
  </si>
  <si>
    <t>79-21-0</t>
  </si>
  <si>
    <t>Peracetic acid</t>
  </si>
  <si>
    <t>335-67-1</t>
  </si>
  <si>
    <t>Perfluorooctanoic acid (PFOA)</t>
  </si>
  <si>
    <t>1763-23-1</t>
  </si>
  <si>
    <t>Perfluorooctanesulfonic acid (PFOS)</t>
  </si>
  <si>
    <t>62-44-2</t>
  </si>
  <si>
    <t>Phenacetin</t>
  </si>
  <si>
    <t>94-78-0</t>
  </si>
  <si>
    <t>Phenazopyridine</t>
  </si>
  <si>
    <t>136-40-3</t>
  </si>
  <si>
    <t>Phenazopyridine hydrochloride</t>
  </si>
  <si>
    <t>3546-10-9</t>
  </si>
  <si>
    <t>Phenesterin</t>
  </si>
  <si>
    <t>50-06-6</t>
  </si>
  <si>
    <t>Phenobarbital</t>
  </si>
  <si>
    <t>108-95-2</t>
  </si>
  <si>
    <t>Phenol</t>
  </si>
  <si>
    <t>59-96-1</t>
  </si>
  <si>
    <t>Phenoxybenzamine</t>
  </si>
  <si>
    <t>63-92-3</t>
  </si>
  <si>
    <t>Phenoxybenzamine hydrochloride</t>
  </si>
  <si>
    <t>106-50-3</t>
  </si>
  <si>
    <t>p-Phenylenediamine</t>
  </si>
  <si>
    <t>132-27-4</t>
  </si>
  <si>
    <t>o-Phenylphenate, sodium</t>
  </si>
  <si>
    <t>90-43-7</t>
  </si>
  <si>
    <t>75-44-5</t>
  </si>
  <si>
    <t>Phosgene</t>
  </si>
  <si>
    <t>7803-51-2</t>
  </si>
  <si>
    <t>Phosphine</t>
  </si>
  <si>
    <t>7664-38-2</t>
  </si>
  <si>
    <t>Phosphoric acid</t>
  </si>
  <si>
    <t>10025-87-3</t>
  </si>
  <si>
    <t>Phosphorus oxychloride</t>
  </si>
  <si>
    <t>10026-13-8</t>
  </si>
  <si>
    <t>Phosphorus pentachloride</t>
  </si>
  <si>
    <t>1314-56-3</t>
  </si>
  <si>
    <t>Phosphorus pentoxide</t>
  </si>
  <si>
    <t>7719-12-2</t>
  </si>
  <si>
    <t>Phosphorus trichloride</t>
  </si>
  <si>
    <t>12185-10-3</t>
  </si>
  <si>
    <t>Phosphorus, white</t>
  </si>
  <si>
    <t>85-44-9</t>
  </si>
  <si>
    <t>Phthalic anhydride</t>
  </si>
  <si>
    <t>Polybrominated diphenyl ethers (PBDEs)</t>
  </si>
  <si>
    <t>5436-43-1</t>
  </si>
  <si>
    <t>PBDE-47 [2,2',4,4'-Tetrabromodiphenyl ether]</t>
  </si>
  <si>
    <t>60348-60-9</t>
  </si>
  <si>
    <t>PBDE-99 [2,2’,4,4’,5-Pentabromodiphenyl ether]</t>
  </si>
  <si>
    <t>189084-64-8</t>
  </si>
  <si>
    <t>17026-54-3</t>
  </si>
  <si>
    <t>68631-49-2</t>
  </si>
  <si>
    <t>PBDE-153 [2,2',4,4',5,5'-hexabromodiphenyl ether]</t>
  </si>
  <si>
    <t>17026-58-4</t>
  </si>
  <si>
    <t>68928-80-3</t>
  </si>
  <si>
    <t>1163-19-5</t>
  </si>
  <si>
    <t>1336-36-3</t>
  </si>
  <si>
    <t>Polychlorinated biphenyls (PCBs)</t>
  </si>
  <si>
    <t>34883-43-7</t>
  </si>
  <si>
    <t>PCB-8 [2,4'-dichlorobiphenyl]</t>
  </si>
  <si>
    <t>37680-65-2</t>
  </si>
  <si>
    <t>PCB 18 [2,2',5-trichlorobiphenyl]</t>
  </si>
  <si>
    <t>7012-37-5</t>
  </si>
  <si>
    <t>41464-39-5</t>
  </si>
  <si>
    <t>PCB-44 [2,2',3,5'-tetrachlorobiphenyl]</t>
  </si>
  <si>
    <t>35693-99-3</t>
  </si>
  <si>
    <t>32598-10-0</t>
  </si>
  <si>
    <t>PCB-66 [2,3',4,4'-tetrachlorobiphenyl]</t>
  </si>
  <si>
    <t>32598-13-3</t>
  </si>
  <si>
    <t>PCB 77 [3,3',4,4'-tetrachlorobiphenyl]</t>
  </si>
  <si>
    <t>70362-50-4</t>
  </si>
  <si>
    <t>PCB 81 [3,4,4',5-tetrachlorobiphenyl]</t>
  </si>
  <si>
    <t>37680-73-2</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</si>
  <si>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</si>
  <si>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</si>
  <si>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</si>
  <si>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</si>
  <si>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</si>
  <si>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</si>
  <si>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</si>
  <si>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</si>
  <si>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</si>
  <si>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</si>
  <si>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38380-07-3</t>
  </si>
  <si>
    <t>PCB-128 [2,2',3,3',4,4'-hexachlorobiphenyl]</t>
  </si>
  <si>
    <t>35065-28-2</t>
  </si>
  <si>
    <t>35065-27-1</t>
  </si>
  <si>
    <t>38380-08-4</t>
  </si>
  <si>
    <t>PCB 156 [2,3,3',4,4',5-hexachlorobiphenyl]</t>
  </si>
  <si>
    <t>69782-90-7</t>
  </si>
  <si>
    <t>PCB 157 [2,3,3',4,4',5'-hexachlorobiphenyl]</t>
  </si>
  <si>
    <t>52663-72-6</t>
  </si>
  <si>
    <t>PCB 167 [2,3',4,4',5,5'-hexachlorobiphenyl]</t>
  </si>
  <si>
    <t>32774-16-6</t>
  </si>
  <si>
    <t>PCB 169 [3,3',4,4',5,5'-hexachlorobiphenyl]</t>
  </si>
  <si>
    <t>35065-30-6</t>
  </si>
  <si>
    <t>PCB-170 [2,2',3,3',4,4',5-heptachlorobiphenyl]</t>
  </si>
  <si>
    <t>35065-29-3</t>
  </si>
  <si>
    <t>52663-68-0</t>
  </si>
  <si>
    <t>PCB-187 [2,2',3,4',5,5',6-heptachlorobiphenyl]</t>
  </si>
  <si>
    <t>39635-31-9</t>
  </si>
  <si>
    <t>PCB 189 [2,3,3',4,4',5,5'-heptachlorobiphenyl]</t>
  </si>
  <si>
    <t>52663-78-2</t>
  </si>
  <si>
    <t>PCB-195 [2,2',3,3',4,4',5,6-octachlorobiphenyl]</t>
  </si>
  <si>
    <t>40186-72-9</t>
  </si>
  <si>
    <t>PCB-206 [2,2',3,3',4,4',5,5',6-nonachlorobiphenyl]</t>
  </si>
  <si>
    <t>2051-24-3</t>
  </si>
  <si>
    <t>PCB-209 [2,2'3,3',4,4',5,5',6,6 '-decachlorobiphenyl]</t>
  </si>
  <si>
    <t>1746-01-6</t>
  </si>
  <si>
    <t>2,3,7,8-Tetrachlorodibenzo-p-dioxin (TCDD)</t>
  </si>
  <si>
    <t>40321-76-4</t>
  </si>
  <si>
    <t>1,2,3,7,8-Pentachlorodibenzo-p-dioxin (PeCDD)</t>
  </si>
  <si>
    <t>39227-28-6</t>
  </si>
  <si>
    <t>1,2,3,4,7,8-Hexachlorodibenzo-p-dioxin (HxCDD)</t>
  </si>
  <si>
    <t>57653-85-7</t>
  </si>
  <si>
    <t>1,2,3,6,7,8-Hexachlorodibenzo-p-dioxin (HxCDD)</t>
  </si>
  <si>
    <t>19408-74-3</t>
  </si>
  <si>
    <t>1,2,3,7,8,9-Hexachlorodibenzo-p-dioxin (HxCDD)</t>
  </si>
  <si>
    <t>35822-46-9</t>
  </si>
  <si>
    <t>1,2,3,4,6,7,8-Heptachlorodibenzo-p-dioxin (HpCDD)</t>
  </si>
  <si>
    <t>3268-87-9</t>
  </si>
  <si>
    <t>Octachlorodibenzo-p-dioxin (OCDD)</t>
  </si>
  <si>
    <t>51207-31-9</t>
  </si>
  <si>
    <t>2,3,7,8-Tetrachlorodibenzofuran (TcDF)</t>
  </si>
  <si>
    <t>57117-41-6</t>
  </si>
  <si>
    <t>1,2,3,7,8-Pentachlorodibenzofuran (PeCDF)</t>
  </si>
  <si>
    <t>57117-31-4</t>
  </si>
  <si>
    <t>2,3,4,7,8-Pentachlorodibenzofuran (PeCDF)</t>
  </si>
  <si>
    <t>70648-26-9</t>
  </si>
  <si>
    <t>1,2,3,4,7,8-Hexachlorodibenzofuran (HxCDF)</t>
  </si>
  <si>
    <t>57117-44-9</t>
  </si>
  <si>
    <t>1,2,3,6,7,8-Hexachlorodibenzofuran (HxCDF)</t>
  </si>
  <si>
    <t>72918-21-9</t>
  </si>
  <si>
    <t>1,2,3,7,8,9-Hexachlorodibenzofuran (HxCDF)</t>
  </si>
  <si>
    <t>60851-34-5</t>
  </si>
  <si>
    <t>67562-39-4</t>
  </si>
  <si>
    <t>1,2,3,4,6,7,8-Heptachlorodibenzofuran (HpCDF)</t>
  </si>
  <si>
    <t>55673-89-7</t>
  </si>
  <si>
    <t>1,2,3,4,7,8,9-Heptachlorodibenzofuran (HpCDF)</t>
  </si>
  <si>
    <t>39001-02-0</t>
  </si>
  <si>
    <t>Octachlorodibenzofuran (OCDF)</t>
  </si>
  <si>
    <t>83-32-9</t>
  </si>
  <si>
    <t>Acenaphthene</t>
  </si>
  <si>
    <t>208-96-8</t>
  </si>
  <si>
    <t>Acenaphthylene</t>
  </si>
  <si>
    <t>120-12-7</t>
  </si>
  <si>
    <t>Anthracene</t>
  </si>
  <si>
    <t>191-26-4</t>
  </si>
  <si>
    <t>Anthanthrene</t>
  </si>
  <si>
    <t>56-55-3</t>
  </si>
  <si>
    <t>Benz[a]anthracene</t>
  </si>
  <si>
    <t>50-32-8</t>
  </si>
  <si>
    <t>Benzo[a]pyrene</t>
  </si>
  <si>
    <t>205-99-2</t>
  </si>
  <si>
    <t>Benzo[b]fluoranthene</t>
  </si>
  <si>
    <t>205-12-9</t>
  </si>
  <si>
    <t>Benzo[c]fluorene</t>
  </si>
  <si>
    <t>192-97-2</t>
  </si>
  <si>
    <t>Benzo[e]pyrene</t>
  </si>
  <si>
    <t>191-24-2</t>
  </si>
  <si>
    <t>Benzo[g,h,i]perylene</t>
  </si>
  <si>
    <t>205-82-3</t>
  </si>
  <si>
    <t>Benzo[j]fluoranthene</t>
  </si>
  <si>
    <t>207-08-9</t>
  </si>
  <si>
    <t>Benzo[k]fluoranthene</t>
  </si>
  <si>
    <t>86-74-8</t>
  </si>
  <si>
    <t>Carbazole</t>
  </si>
  <si>
    <t>218-01-9</t>
  </si>
  <si>
    <t>Chrysene</t>
  </si>
  <si>
    <t>27208-37-3</t>
  </si>
  <si>
    <t>Cyclopenta[c,d]pyrene</t>
  </si>
  <si>
    <t>226-36-8</t>
  </si>
  <si>
    <t>Dibenz[a,h]acridine</t>
  </si>
  <si>
    <t>224-42-0</t>
  </si>
  <si>
    <t>Dibenz[a,j]acridine</t>
  </si>
  <si>
    <t>194-59-2</t>
  </si>
  <si>
    <t>7H-Dibenzo[c,g]carbazole</t>
  </si>
  <si>
    <t>53-70-3</t>
  </si>
  <si>
    <t>Dibenz[a,h]anthracene</t>
  </si>
  <si>
    <t>5385-75-1</t>
  </si>
  <si>
    <t>Dibenzo[a,e]fluoranthene</t>
  </si>
  <si>
    <t>192-65-4</t>
  </si>
  <si>
    <t>Dibenzo[a,e]pyrene</t>
  </si>
  <si>
    <t>189-64-0</t>
  </si>
  <si>
    <t>Dibenzo[a,h]pyrene</t>
  </si>
  <si>
    <t>189-55-9</t>
  </si>
  <si>
    <t>Dibenzo[a,i]pyrene</t>
  </si>
  <si>
    <t>191-30-0</t>
  </si>
  <si>
    <t>Dibenzo[a,l]pyrene</t>
  </si>
  <si>
    <t>206-44-0</t>
  </si>
  <si>
    <t>Fluoranthene</t>
  </si>
  <si>
    <t>86-73-7</t>
  </si>
  <si>
    <t>Fluorene</t>
  </si>
  <si>
    <t>193-39-5</t>
  </si>
  <si>
    <t>Indeno[1,2,3-cd]pyrene</t>
  </si>
  <si>
    <t>91-57-6</t>
  </si>
  <si>
    <t>2-Methyl naphthalene</t>
  </si>
  <si>
    <t>198-55-0</t>
  </si>
  <si>
    <t>Perylene</t>
  </si>
  <si>
    <t>85-01-8</t>
  </si>
  <si>
    <t>Phenanthrene</t>
  </si>
  <si>
    <t>129-00-0</t>
  </si>
  <si>
    <t>Pyrene</t>
  </si>
  <si>
    <t>53-96-3</t>
  </si>
  <si>
    <t>2-Acetylaminofluorene</t>
  </si>
  <si>
    <t>117-79-3</t>
  </si>
  <si>
    <t>2-Aminoanthraquinone</t>
  </si>
  <si>
    <t>63-25-2</t>
  </si>
  <si>
    <t>Carbaryl</t>
  </si>
  <si>
    <t>57-97-6</t>
  </si>
  <si>
    <t>7,12-Dimethylbenz[a]anthracene</t>
  </si>
  <si>
    <t>42397-64-8</t>
  </si>
  <si>
    <t>1,6-Dinitropyrene</t>
  </si>
  <si>
    <t>42397-65-9</t>
  </si>
  <si>
    <t>1,8-Dinitropyrene</t>
  </si>
  <si>
    <t>56-49-5</t>
  </si>
  <si>
    <t>3-Methylcholanthrene</t>
  </si>
  <si>
    <t>3697-24-3</t>
  </si>
  <si>
    <t>5-Methylchrysene</t>
  </si>
  <si>
    <t>602-87-9</t>
  </si>
  <si>
    <t>5-Nitroacenaphthene</t>
  </si>
  <si>
    <t>7496-02-8</t>
  </si>
  <si>
    <t>6-Nitrochrysene</t>
  </si>
  <si>
    <t>607-57-8</t>
  </si>
  <si>
    <t>2-Nitrofluorene</t>
  </si>
  <si>
    <t>5522-43-0</t>
  </si>
  <si>
    <t>1-Nitropyrene</t>
  </si>
  <si>
    <t>57835-92-4</t>
  </si>
  <si>
    <t>4-Nitropyrene</t>
  </si>
  <si>
    <t>3564-09-8</t>
  </si>
  <si>
    <t>Ponceau 3R</t>
  </si>
  <si>
    <t>3761-53-3</t>
  </si>
  <si>
    <t>Ponceau MX</t>
  </si>
  <si>
    <t>7758-01-2</t>
  </si>
  <si>
    <t>Potassium bromate</t>
  </si>
  <si>
    <t>671-16-9</t>
  </si>
  <si>
    <t>Procarbazine</t>
  </si>
  <si>
    <t>366-70-1</t>
  </si>
  <si>
    <t>Procarbazine hydrochloride</t>
  </si>
  <si>
    <t>1120-71-4</t>
  </si>
  <si>
    <t>1,3-Propane sultone</t>
  </si>
  <si>
    <t>57-57-8</t>
  </si>
  <si>
    <t>beta-Propiolactone</t>
  </si>
  <si>
    <t>123-38-6</t>
  </si>
  <si>
    <t>Propionaldehyde</t>
  </si>
  <si>
    <t>114-26-1</t>
  </si>
  <si>
    <t>Propoxur (Baygon)</t>
  </si>
  <si>
    <t>115-07-1</t>
  </si>
  <si>
    <t>Propylene</t>
  </si>
  <si>
    <t>6423-43-4</t>
  </si>
  <si>
    <t>Propylene glycol dinitrate</t>
  </si>
  <si>
    <t>107-98-2</t>
  </si>
  <si>
    <t>Propylene glycol monomethyl ether</t>
  </si>
  <si>
    <t>108-65-6</t>
  </si>
  <si>
    <t>Propylene glycol monomethyl ether acetate</t>
  </si>
  <si>
    <t>75-56-9</t>
  </si>
  <si>
    <t>Propylene oxide</t>
  </si>
  <si>
    <t>75-55-8</t>
  </si>
  <si>
    <t>1,2-Propyleneimine (2-Methylaziridine)</t>
  </si>
  <si>
    <t>51-52-5</t>
  </si>
  <si>
    <t>Propylthiouracil</t>
  </si>
  <si>
    <t>110-86-1</t>
  </si>
  <si>
    <t>Pyridine</t>
  </si>
  <si>
    <t>91-22-5</t>
  </si>
  <si>
    <t>Quinoline</t>
  </si>
  <si>
    <t>106-51-4</t>
  </si>
  <si>
    <t>Quinone</t>
  </si>
  <si>
    <t>Radon and its decay products</t>
  </si>
  <si>
    <t>Refractory Ceramic Fibers</t>
  </si>
  <si>
    <t>50-55-5</t>
  </si>
  <si>
    <t>Rockwool</t>
  </si>
  <si>
    <t>94-59-7</t>
  </si>
  <si>
    <t>Safrole</t>
  </si>
  <si>
    <t>7783-07-5</t>
  </si>
  <si>
    <t>Selenide, hydrogen</t>
  </si>
  <si>
    <t>7782-49-2</t>
  </si>
  <si>
    <t>Selenium and compounds</t>
  </si>
  <si>
    <t>7446-34-6</t>
  </si>
  <si>
    <t>Selenium sulfide</t>
  </si>
  <si>
    <t>7631-86-9</t>
  </si>
  <si>
    <t>Silica, crystalline (respirable)</t>
  </si>
  <si>
    <t>7440-22-4</t>
  </si>
  <si>
    <t>Silver and compounds</t>
  </si>
  <si>
    <t>Slagwool</t>
  </si>
  <si>
    <t>1310-73-2</t>
  </si>
  <si>
    <t>Sodium hydroxide</t>
  </si>
  <si>
    <t>10048-13-2</t>
  </si>
  <si>
    <t>Sterigmatocystin</t>
  </si>
  <si>
    <t>18883-66-4</t>
  </si>
  <si>
    <t>Streptozotocin</t>
  </si>
  <si>
    <t>100-42-5</t>
  </si>
  <si>
    <t>Styrene</t>
  </si>
  <si>
    <t>96-09-3</t>
  </si>
  <si>
    <t>Styrene oxide</t>
  </si>
  <si>
    <t>95-06-7</t>
  </si>
  <si>
    <t>Sulfallate</t>
  </si>
  <si>
    <t>7664-93-9</t>
  </si>
  <si>
    <t>Sulfuric acid</t>
  </si>
  <si>
    <t>505-60-2</t>
  </si>
  <si>
    <t>Sulfur mustard</t>
  </si>
  <si>
    <t>7446-71-9</t>
  </si>
  <si>
    <t>Sulfur trioxide</t>
  </si>
  <si>
    <t>Talc containing asbestiform fibers</t>
  </si>
  <si>
    <t>100-21-0</t>
  </si>
  <si>
    <t>Terephthalic acid</t>
  </si>
  <si>
    <t>40088-47-9</t>
  </si>
  <si>
    <t>Tetrabromodiphenyl ether</t>
  </si>
  <si>
    <t>630-20-6</t>
  </si>
  <si>
    <t>1,1,1,2-Tetrachloroethane</t>
  </si>
  <si>
    <t>79-34-5</t>
  </si>
  <si>
    <t>1,1,2,2-Tetrachloroethane</t>
  </si>
  <si>
    <t>127-18-4</t>
  </si>
  <si>
    <t>Tetrachloroethene (Perchloroethylene)</t>
  </si>
  <si>
    <t>58-90-2</t>
  </si>
  <si>
    <t>2,3,4,6-Tetrachlorophenol</t>
  </si>
  <si>
    <t>811-97-2</t>
  </si>
  <si>
    <t>1,1,1,2-Tetrafluoroethane</t>
  </si>
  <si>
    <t>7440-28-0</t>
  </si>
  <si>
    <t>Thallium and compounds</t>
  </si>
  <si>
    <t>62-55-5</t>
  </si>
  <si>
    <t>Thioacetamide</t>
  </si>
  <si>
    <t>139-65-1</t>
  </si>
  <si>
    <t>4,4-Thiodianiline</t>
  </si>
  <si>
    <t>62-56-6</t>
  </si>
  <si>
    <t>Thiourea</t>
  </si>
  <si>
    <t>7550-45-0</t>
  </si>
  <si>
    <t>Titanium tetrachloride</t>
  </si>
  <si>
    <t>108-88-3</t>
  </si>
  <si>
    <t>Toluene</t>
  </si>
  <si>
    <t>26471-62-5</t>
  </si>
  <si>
    <t>Toluene diisocyanates (2,4- and 2,6-)</t>
  </si>
  <si>
    <t>584-84-9</t>
  </si>
  <si>
    <t>Toluene-2,4-diisocyanate</t>
  </si>
  <si>
    <t>91-08-7</t>
  </si>
  <si>
    <t>Toluene-2,6-diisocyanate</t>
  </si>
  <si>
    <t>95-53-4</t>
  </si>
  <si>
    <t>o-Toluidine</t>
  </si>
  <si>
    <t>636-21-5</t>
  </si>
  <si>
    <t>o-Toluidine hydrochloride</t>
  </si>
  <si>
    <t>41903-57-5</t>
  </si>
  <si>
    <t>36088-22-9</t>
  </si>
  <si>
    <t>34465-46-8</t>
  </si>
  <si>
    <t>37871-00-4</t>
  </si>
  <si>
    <t>55722-27-5</t>
  </si>
  <si>
    <t>30402-15-4</t>
  </si>
  <si>
    <t>55684-94-1</t>
  </si>
  <si>
    <t>38998-75-3</t>
  </si>
  <si>
    <t>8001-35-2</t>
  </si>
  <si>
    <t>Toxaphene (Polychlorinated camphenes)</t>
  </si>
  <si>
    <t>126-73-8</t>
  </si>
  <si>
    <t>Tributyl phosphate</t>
  </si>
  <si>
    <t>120-82-1</t>
  </si>
  <si>
    <t>1,2,4-Trichlorobenzene</t>
  </si>
  <si>
    <t>71-55-6</t>
  </si>
  <si>
    <t>1,1,1-Trichloroethane (Methyl chloroform)</t>
  </si>
  <si>
    <t>79-00-5</t>
  </si>
  <si>
    <t>1,1,2-Trichloroethane (Vinyl trichloride)</t>
  </si>
  <si>
    <t>79-01-6</t>
  </si>
  <si>
    <t>Trichloroethene (TCE, Trichloroethylene)</t>
  </si>
  <si>
    <t>75-69-4</t>
  </si>
  <si>
    <t>Trichlorofluoromethane (Freon 11)</t>
  </si>
  <si>
    <t>95-95-4</t>
  </si>
  <si>
    <t>2,4,5-Trichlorophenol</t>
  </si>
  <si>
    <t>88-06-2</t>
  </si>
  <si>
    <t>2,4,6-Trichlorophenol</t>
  </si>
  <si>
    <t>96-18-4</t>
  </si>
  <si>
    <t>1,2,3-Trichloropropane</t>
  </si>
  <si>
    <t>78-40-0</t>
  </si>
  <si>
    <t>Triethyl phosphine</t>
  </si>
  <si>
    <t>121-44-8</t>
  </si>
  <si>
    <t>Triethylamine</t>
  </si>
  <si>
    <t>112-49-2</t>
  </si>
  <si>
    <t>Triethylene glycol dimethyl ether</t>
  </si>
  <si>
    <t>512-56-1</t>
  </si>
  <si>
    <t>Trimethyl phosphate</t>
  </si>
  <si>
    <t>78-30-8</t>
  </si>
  <si>
    <t>115-86-6</t>
  </si>
  <si>
    <t>101-02-0</t>
  </si>
  <si>
    <t>1582-09-8</t>
  </si>
  <si>
    <t>Trifluralin</t>
  </si>
  <si>
    <t>526-73-8</t>
  </si>
  <si>
    <t>1,2,3-Trimethylbenzene</t>
  </si>
  <si>
    <t>95-63-6</t>
  </si>
  <si>
    <t>1,2,4-Trimethylbenzene</t>
  </si>
  <si>
    <t>108-67-8</t>
  </si>
  <si>
    <t>1,3,5-Trimethylbenzene</t>
  </si>
  <si>
    <t>540-84-1</t>
  </si>
  <si>
    <t>2,2,4-Trimethylpentane</t>
  </si>
  <si>
    <t>62450-06-0</t>
  </si>
  <si>
    <t>Tryptophan-P-1</t>
  </si>
  <si>
    <t>62450-07-1</t>
  </si>
  <si>
    <t>Tryptophan-P-2</t>
  </si>
  <si>
    <t>51-79-6</t>
  </si>
  <si>
    <t>Urethane (Ethyl carbamate)</t>
  </si>
  <si>
    <t>7440-62-2</t>
  </si>
  <si>
    <t>Vanadium (fume or dust)</t>
  </si>
  <si>
    <t>1314-62-1</t>
  </si>
  <si>
    <t>Vanadium pentoxide</t>
  </si>
  <si>
    <t>108-05-4</t>
  </si>
  <si>
    <t>Vinyl acetate</t>
  </si>
  <si>
    <t>593-60-2</t>
  </si>
  <si>
    <t>Vinyl bromide</t>
  </si>
  <si>
    <t>75-01-4</t>
  </si>
  <si>
    <t>Vinyl chloride</t>
  </si>
  <si>
    <t>100-40-3</t>
  </si>
  <si>
    <t>4-Vinylcyclohexene</t>
  </si>
  <si>
    <t>75-02-5</t>
  </si>
  <si>
    <t>Vinyl fluoride</t>
  </si>
  <si>
    <t>75-35-4</t>
  </si>
  <si>
    <t>Vinylidene chloride</t>
  </si>
  <si>
    <t>1330-20-7</t>
  </si>
  <si>
    <t>Xylene (mixture), including m-xylene, o-xylene, p-xylene</t>
  </si>
  <si>
    <t>108-38-3</t>
  </si>
  <si>
    <t>95-47-6</t>
  </si>
  <si>
    <t>106-42-3</t>
  </si>
  <si>
    <t>7440-66-6</t>
  </si>
  <si>
    <t>Zinc and compounds</t>
  </si>
  <si>
    <t>1314-13-2</t>
  </si>
  <si>
    <t>Zinc oxide</t>
  </si>
  <si>
    <t>Emission Unit or Activity Description</t>
  </si>
  <si>
    <t>Manufacturer</t>
  </si>
  <si>
    <t>Emissions Unit/Product Information</t>
  </si>
  <si>
    <t>Pollutant Information</t>
  </si>
  <si>
    <t>Material Usage</t>
  </si>
  <si>
    <t>Material Waste</t>
  </si>
  <si>
    <t>Stack or Fugitive ID</t>
  </si>
  <si>
    <t>Stack/Fugitive
Information</t>
  </si>
  <si>
    <r>
      <rPr>
        <sz val="14"/>
        <color theme="1"/>
        <rFont val="Calibri"/>
        <family val="2"/>
        <scheme val="minor"/>
      </rPr>
      <t>Units</t>
    </r>
    <r>
      <rPr>
        <sz val="11"/>
        <color theme="1"/>
        <rFont val="Calibri"/>
        <family val="2"/>
        <scheme val="minor"/>
      </rPr>
      <t xml:space="preserve">
</t>
    </r>
    <r>
      <rPr>
        <sz val="9"/>
        <color theme="1"/>
        <rFont val="Calibri"/>
        <family val="2"/>
        <scheme val="minor"/>
      </rPr>
      <t>(e.g. hours operation, tons material, gallons)</t>
    </r>
  </si>
  <si>
    <t>Reference/Notes</t>
  </si>
  <si>
    <t>Units</t>
  </si>
  <si>
    <t>Mineral fibers (fine mineral fibers which are man-made, and are airborne particles of a respirable size greater than 5 microns in length, less than or equal to 3.5 microns in diameter, with a length to diameter ratio of 3:1)</t>
  </si>
  <si>
    <t>Nickel compounds, insoluble</t>
  </si>
  <si>
    <t>Nickel compounds, soluble</t>
  </si>
  <si>
    <t>Perfluorinated compounds (PFCs)</t>
  </si>
  <si>
    <t>Phosphorus and compounds</t>
  </si>
  <si>
    <t>Phthalates</t>
  </si>
  <si>
    <t>Polychlorinated biphenyls (PCBs) TEQ</t>
  </si>
  <si>
    <t>Polychlorinated dibenzo-p-dioxins (PCDDs) &amp; dibenzofurans (PCDFs) TEQ</t>
  </si>
  <si>
    <t>Polycyclic aromatic hydrocarbons (PAHs)</t>
  </si>
  <si>
    <t>Polycyclic aromatic hydrocarbon derivatives [PAH-Derivatives]</t>
  </si>
  <si>
    <t>Chemical Name</t>
  </si>
  <si>
    <t>Control Efficiency</t>
  </si>
  <si>
    <t>Percent Composition</t>
  </si>
  <si>
    <t>Material Name</t>
  </si>
  <si>
    <t>m-Cresol</t>
  </si>
  <si>
    <t>o-Cresol</t>
  </si>
  <si>
    <t>p-Cresol</t>
  </si>
  <si>
    <t>Diethylmercury</t>
  </si>
  <si>
    <t>Dimethylmercury</t>
  </si>
  <si>
    <t>Methylmercury</t>
  </si>
  <si>
    <t>1-Methylphenanthrene</t>
  </si>
  <si>
    <t>1-Methylpyrene</t>
  </si>
  <si>
    <t>trans-Nonachlor</t>
  </si>
  <si>
    <t>2-Phenylphenol</t>
  </si>
  <si>
    <t>PBDE-100 [2,2’,4,4’,6-Pentabromodiphenyl ether]</t>
  </si>
  <si>
    <t>PBDE-138 [2,2’,3,4,4’,5’-Hexabromodiphenyl ether]</t>
  </si>
  <si>
    <t>PBDE-154 [2,2’,4,4’,5,6’-Hexabromodiphenyl ether]</t>
  </si>
  <si>
    <t>PBDE-185 [2,2',3,4,4',5',6-Heptabromodiphenyl ether]</t>
  </si>
  <si>
    <t>PBDE-209 [Decabromodiphenyl ether]</t>
  </si>
  <si>
    <t>PCB-28 [2,4,4'-trichlorobiphenyl]</t>
  </si>
  <si>
    <t>PCB-52 [2,2',5,5'-tetrachlorobiphenyl]</t>
  </si>
  <si>
    <t>PCB-101 [2,2',4,5,5'-pentachlorobiphenyl]</t>
  </si>
  <si>
    <t>PCB-138 [2,2',3,4,4',5'-hexachlorobiphenyl]</t>
  </si>
  <si>
    <t>PCB-153 [2,2',4,4',5,5'-hexachlorobiphenyl]</t>
  </si>
  <si>
    <t>PCB-180 [2,2',3,4,4',5,5'-heptachlorobiphenyl]</t>
  </si>
  <si>
    <t>2,3,4,6,7,8-Hexachlorodibenzofuran (HxCDF)</t>
  </si>
  <si>
    <t>Reserpine</t>
  </si>
  <si>
    <t>Total Tetrachlorodibenzo-p-dioxin</t>
  </si>
  <si>
    <t>Total Pentachlorodibenzo-p-dioxin</t>
  </si>
  <si>
    <t>Total Hexachlorodibenzo-p-dioxin</t>
  </si>
  <si>
    <t>Total Heptachlorodibenzo-p-dioxin</t>
  </si>
  <si>
    <t>Total Tetrachlorodibenzofuran</t>
  </si>
  <si>
    <t>Total Pentachlorodibenzofuran</t>
  </si>
  <si>
    <t>Total Hexachlorodibenzofuran</t>
  </si>
  <si>
    <t>Total Heptachlorodibenzofuran</t>
  </si>
  <si>
    <t>Triorthocresyl phosphate</t>
  </si>
  <si>
    <t>Triphenyl phosphate</t>
  </si>
  <si>
    <t>Triphenyl phosphite</t>
  </si>
  <si>
    <t>m-Xylene</t>
  </si>
  <si>
    <t>o-Xylene</t>
  </si>
  <si>
    <t>p-Xylene</t>
  </si>
  <si>
    <t>Widget Waste RCO</t>
  </si>
  <si>
    <t>Point</t>
  </si>
  <si>
    <t>ST-1</t>
  </si>
  <si>
    <t>tons</t>
  </si>
  <si>
    <t>Input Material X</t>
  </si>
  <si>
    <t>lb/ton</t>
  </si>
  <si>
    <t>The control efficiency does not apply to this pollutant</t>
  </si>
  <si>
    <t>DEQ Pollutant ID</t>
  </si>
  <si>
    <t>Widget Paint-A</t>
  </si>
  <si>
    <t>Widget Paint Co.</t>
  </si>
  <si>
    <t>ST-4</t>
  </si>
  <si>
    <t xml:space="preserve">               INSERT ROWS ABOVE THIS LINE                    INSERT ROWS ABOVE THIS LINE                    INSERT ROWS ABOVE THIS LINE                 INSERT ROWS ABOVE THIS LINE</t>
  </si>
  <si>
    <t>Toxics Emissions Unit ID</t>
  </si>
  <si>
    <t>TEU-1</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</si>
  <si>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</si>
  <si>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</si>
  <si>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</si>
  <si>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</si>
  <si>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</si>
  <si>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</si>
  <si>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</si>
  <si>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J.Giska, J.Inahara, and PW</t>
  </si>
  <si>
    <t>Added chronic and acute activity levels and emissions unit ID column.
Added DEQ Sequence ID.</t>
  </si>
  <si>
    <t>DEQ Sequence ID</t>
  </si>
  <si>
    <t>Toxic Emissions
Unit ID</t>
  </si>
  <si>
    <t>Updated Emissions Unit to "Toxic Emissions Units."
Added conditional formatting for DEQ Sequence ID.
Moved EF reference to cell adjacent to EF value cell.
For efficiency values changed unit to "decimal fraction".
Asdgfdsg</t>
  </si>
  <si>
    <t>Total Daily Emissions - Acute [lb/day]</t>
  </si>
  <si>
    <t>Annual - Chronic [units/year]</t>
  </si>
  <si>
    <t>Annual - Chronic [lb/year]</t>
  </si>
  <si>
    <t>Includes Transfer Efficiency (72%) and Filter Removal Efficiency (99%)</t>
  </si>
  <si>
    <t xml:space="preserve">Requested PTE </t>
  </si>
  <si>
    <t xml:space="preserve">Requested
PTE </t>
  </si>
  <si>
    <t>Requested
PTE</t>
  </si>
  <si>
    <t>Please save this file to your own computer before filling out this reporting form.</t>
  </si>
  <si>
    <t>Worksheet 1</t>
  </si>
  <si>
    <t xml:space="preserve">Facility Information </t>
  </si>
  <si>
    <t xml:space="preserve">Record facility name and address, contact person, source number, and number of employees in the boxes. </t>
  </si>
  <si>
    <t>Worksheet 2</t>
  </si>
  <si>
    <t>Worksheet 3</t>
  </si>
  <si>
    <t>Worksheet 4</t>
  </si>
  <si>
    <t>1. Current Permit and Permit Review Report</t>
  </si>
  <si>
    <t>2. Emission Detail Sheets</t>
  </si>
  <si>
    <t>3. Safety Data Sheets, Certified Product Data Sheets, Environmental Data Sheets, or any lab data for each material used.</t>
  </si>
  <si>
    <t>Worksheet 1: Facility Information</t>
  </si>
  <si>
    <t>E</t>
  </si>
  <si>
    <t>=</t>
  </si>
  <si>
    <t>P</t>
  </si>
  <si>
    <t>EF</t>
  </si>
  <si>
    <t>CE</t>
  </si>
  <si>
    <t>Note:</t>
  </si>
  <si>
    <t>C</t>
  </si>
  <si>
    <t>K</t>
  </si>
  <si>
    <t>Percent weight air toxic pollutant concentration expressed as a decimal</t>
  </si>
  <si>
    <t>X</t>
  </si>
  <si>
    <t>Subscript X represents a specific material</t>
  </si>
  <si>
    <t>W</t>
  </si>
  <si>
    <t xml:space="preserve">All DEQ and Lane Regional Air Protection Agency permitted facilities, or facilities applying for Air Quality permits, will need to complete and submit this form as the first step in the Cleaner Air Oregon Air Toxics Program.  </t>
  </si>
  <si>
    <t>Please fill out the following worksheets to complete an air toxic emissions inventory for your facility:</t>
  </si>
  <si>
    <t>Toxics Emissions
Unit ID</t>
  </si>
  <si>
    <t>TEU-Booth</t>
  </si>
  <si>
    <t>Widget Paint-B</t>
  </si>
  <si>
    <t>Emission Units &amp; Activities</t>
  </si>
  <si>
    <t>Worksheet 5</t>
  </si>
  <si>
    <t>Pollutant Emissions - EF</t>
  </si>
  <si>
    <t>Material Balance Activities</t>
  </si>
  <si>
    <t>Pollutant Emissions - MB</t>
  </si>
  <si>
    <t>7723-14-0</t>
  </si>
  <si>
    <t>Annual Emissions - Chronic [lb/yr]</t>
  </si>
  <si>
    <t>Calculated Emissions</t>
  </si>
  <si>
    <t>Annual - Chronic [lb/yr]</t>
  </si>
  <si>
    <t>Annual - Chronic</t>
  </si>
  <si>
    <t>Max Daily - Acute</t>
  </si>
  <si>
    <t>Max Daily - Acute [lb/day]</t>
  </si>
  <si>
    <t>Max Daily - Acute [units/day]</t>
  </si>
  <si>
    <t>Annual and max daily EF values are the same for this TEU and its pollutants</t>
  </si>
  <si>
    <t>Emissions Data</t>
  </si>
  <si>
    <t>Emission Factor Information</t>
  </si>
  <si>
    <t>Added colors to column headings and instructions. Froze panes and locked calculation sheets for DEQ Sequence ID.</t>
  </si>
  <si>
    <t>Control 
Efficiency</t>
  </si>
  <si>
    <t>Facility Information</t>
  </si>
  <si>
    <t>Source Number
(for existing sources)</t>
  </si>
  <si>
    <t>1333-82-0</t>
  </si>
  <si>
    <t>Chromium trioxide</t>
  </si>
  <si>
    <t>57-12-5</t>
  </si>
  <si>
    <t>Cyanide compounds</t>
  </si>
  <si>
    <t>Chromium VI, chromate, and dichromate particulate</t>
  </si>
  <si>
    <t>Radionuclides</t>
  </si>
  <si>
    <t>4. Most Recent Annual Report[s]</t>
  </si>
  <si>
    <t xml:space="preserve">Please provide the facility name and address, contact person, and source number which is the first 6 digits of the permit number (existing sources) in the boxes provided. </t>
  </si>
  <si>
    <t>Worksheet 3: Pollutant Emissions - EF</t>
  </si>
  <si>
    <t xml:space="preserve">Worksheet 2: Emission Units &amp; Activities </t>
  </si>
  <si>
    <t>Worksheet 4: Material Balance Activities</t>
  </si>
  <si>
    <t xml:space="preserve">2. Record emissions type (i.e. Stack or Fugitive) and corresponding emission type ID. </t>
  </si>
  <si>
    <t xml:space="preserve">3. Record emissions type (i.e. Stack or Fugitive) and corresponding emission type ID. </t>
  </si>
  <si>
    <t xml:space="preserve">2. List all materials (e.g. paints, coating materials, thinners, solvents, etc.) containing pollutants from the provided Air Toxics list - include product name and manufacturer for each specified TEU/Activity. </t>
  </si>
  <si>
    <t xml:space="preserve"> or any material that should beexcluded from emissions calculations.</t>
  </si>
  <si>
    <t>Worksheet 5: Pollutant Emissions - MB</t>
  </si>
  <si>
    <t>1. Provide a row for each Air Toxic emitted from a specified TEU. Either select a CAS number from the dropdown list or cut and paste both the CAS and Chemical Name for each pollutant.</t>
  </si>
  <si>
    <t>1. Provide a row for each Air Toxic emitted from a specified material and its associated TEU/Activity. Either select a CAS number from the dropdown list or cut and paste both the CAS and Chemical Name for each pollutant.</t>
  </si>
  <si>
    <t>Widget Maker 1 (EXAMPLE)</t>
  </si>
  <si>
    <t>Widget Paint Booth - atomizer spray guns (EXAMPLE)</t>
  </si>
  <si>
    <t xml:space="preserve">5. Record "Material Wasted" quantities in pounds for both annual and maximum daily activity/production/process rates for each TEU/activity for "Actual", "Requested PTE", and "Capacity" production scenarios. </t>
  </si>
  <si>
    <t>If percent weight is a range, use the mid-point of the range. (e.g., if range is 10-50% use 30%, or if the SDS lists &lt; 5% use 2.5%)</t>
  </si>
  <si>
    <t>3. Provide the percent composition for the Air Toxic in the specified material as provided by the manufacturer supplied data (e.g. SDS).</t>
  </si>
  <si>
    <t>Control efficiency expressed as decimal</t>
  </si>
  <si>
    <t>https://www.oregon.gov/deq/aq/aqPermits/Pages/CAO-reg.aspx</t>
  </si>
  <si>
    <t>What you need (Existing Sources):</t>
  </si>
  <si>
    <t>5. Any other documentation needed to help fulfill request - e.g. emissions factor references, source test review reports, etc.</t>
  </si>
  <si>
    <t>4. Provide any notes or references relevant to the pollutant emissions - e.g. technical references, details of control efficiencies, etc.</t>
  </si>
  <si>
    <t>TEU-BOOTH</t>
  </si>
  <si>
    <t>Record all Toxics Emissions Units and activities that emit air toxics included in the list of associated Air Toxic contaminants. Provide both annual and maximum daily production and process rates, emission type, and control devices/efficiency for each emissions unit.</t>
  </si>
  <si>
    <t>Record all Air Toxic pollutants CAS and chemical names, pollutant-specifc emissions factors and control efficiencies, and calculated emissions.</t>
  </si>
  <si>
    <t>Record all emission units and activities that emit air toxics included in the list of associated air toxic contaminants. Provide annual and maximum daily material usage and waste activities, material names and manufacturer, and emission type.</t>
  </si>
  <si>
    <t>Record all Air Toxic pollutants CAS and chemical names associated with recorded materials, pollutant-specifc percent composition and control efficiencies, and calculated emissions.</t>
  </si>
  <si>
    <r>
      <rPr>
        <b/>
        <sz val="14"/>
        <color theme="1"/>
        <rFont val="Calibri"/>
        <family val="2"/>
      </rPr>
      <t xml:space="preserve">Note: </t>
    </r>
    <r>
      <rPr>
        <sz val="14"/>
        <color theme="1"/>
        <rFont val="Calibri"/>
        <family val="2"/>
      </rPr>
      <t xml:space="preserve">Emissions information will be entered on </t>
    </r>
    <r>
      <rPr>
        <b/>
        <sz val="14"/>
        <color theme="1"/>
        <rFont val="Calibri"/>
        <family val="2"/>
      </rPr>
      <t>Worksheets</t>
    </r>
    <r>
      <rPr>
        <sz val="14"/>
        <color theme="1"/>
        <rFont val="Calibri"/>
        <family val="2"/>
      </rPr>
      <t xml:space="preserve"> </t>
    </r>
    <r>
      <rPr>
        <b/>
        <sz val="14"/>
        <color theme="1"/>
        <rFont val="Calibri"/>
        <family val="2"/>
      </rPr>
      <t>2&amp;3</t>
    </r>
    <r>
      <rPr>
        <sz val="14"/>
        <color theme="1"/>
        <rFont val="Calibri"/>
        <family val="2"/>
      </rPr>
      <t xml:space="preserve"> for </t>
    </r>
    <r>
      <rPr>
        <b/>
        <sz val="14"/>
        <color theme="1"/>
        <rFont val="Calibri"/>
        <family val="2"/>
      </rPr>
      <t>EF-based emissions</t>
    </r>
    <r>
      <rPr>
        <sz val="14"/>
        <color theme="1"/>
        <rFont val="Calibri"/>
        <family val="2"/>
      </rPr>
      <t xml:space="preserve">, and </t>
    </r>
    <r>
      <rPr>
        <b/>
        <sz val="14"/>
        <color theme="1"/>
        <rFont val="Calibri"/>
        <family val="2"/>
      </rPr>
      <t>Worksheets</t>
    </r>
    <r>
      <rPr>
        <sz val="14"/>
        <color theme="1"/>
        <rFont val="Calibri"/>
        <family val="2"/>
      </rPr>
      <t xml:space="preserve"> </t>
    </r>
    <r>
      <rPr>
        <b/>
        <sz val="14"/>
        <color theme="1"/>
        <rFont val="Calibri"/>
        <family val="2"/>
      </rPr>
      <t>4&amp;5</t>
    </r>
    <r>
      <rPr>
        <sz val="14"/>
        <color theme="1"/>
        <rFont val="Calibri"/>
        <family val="2"/>
      </rPr>
      <t xml:space="preserve"> for </t>
    </r>
    <r>
      <rPr>
        <b/>
        <sz val="14"/>
        <color theme="1"/>
        <rFont val="Calibri"/>
        <family val="2"/>
      </rPr>
      <t>Material Balance-based emissions</t>
    </r>
    <r>
      <rPr>
        <sz val="14"/>
        <color theme="1"/>
        <rFont val="Calibri"/>
        <family val="2"/>
      </rPr>
      <t>.</t>
    </r>
  </si>
  <si>
    <r>
      <t xml:space="preserve">1. List all Toxics Emissions Units (TEUs), Activity IDs and descriptions, and Control Devices for all emission units or activities that emit air toxics at the facility. Use emission unit or activity ID from permits and create new IDs as necessary.  For </t>
    </r>
    <r>
      <rPr>
        <b/>
        <sz val="12"/>
        <color theme="1"/>
        <rFont val="Calibri"/>
        <family val="2"/>
      </rPr>
      <t>Material Balance</t>
    </r>
    <r>
      <rPr>
        <sz val="12"/>
        <color theme="1"/>
        <rFont val="Calibri"/>
        <family val="2"/>
      </rPr>
      <t xml:space="preserve"> activities proceed to </t>
    </r>
    <r>
      <rPr>
        <b/>
        <sz val="12"/>
        <color theme="1"/>
        <rFont val="Calibri"/>
        <family val="2"/>
      </rPr>
      <t>Worksheet 4</t>
    </r>
    <r>
      <rPr>
        <sz val="12"/>
        <color theme="1"/>
        <rFont val="Calibri"/>
        <family val="2"/>
      </rPr>
      <t>.</t>
    </r>
  </si>
  <si>
    <r>
      <t>3. Describe activity units (e.g. MM ft</t>
    </r>
    <r>
      <rPr>
        <vertAlign val="superscript"/>
        <sz val="12"/>
        <color theme="1"/>
        <rFont val="Calibri"/>
        <family val="2"/>
      </rPr>
      <t>3</t>
    </r>
    <r>
      <rPr>
        <sz val="12"/>
        <color theme="1"/>
        <rFont val="Calibri"/>
        <family val="2"/>
      </rPr>
      <t>, gallons, tons, MMBTU, pounds, etc.) and type (e.g. natural gas, wood, metal poured, etc.) for each specific emissions unit/activty.</t>
    </r>
  </si>
  <si>
    <r>
      <t xml:space="preserve">4. Record quantities, units of measurements, and types of </t>
    </r>
    <r>
      <rPr>
        <b/>
        <sz val="12"/>
        <color theme="1"/>
        <rFont val="Calibri"/>
        <family val="2"/>
      </rPr>
      <t>Annual</t>
    </r>
    <r>
      <rPr>
        <sz val="12"/>
        <color theme="1"/>
        <rFont val="Calibri"/>
        <family val="2"/>
      </rPr>
      <t xml:space="preserve"> and </t>
    </r>
    <r>
      <rPr>
        <b/>
        <sz val="12"/>
        <color theme="1"/>
        <rFont val="Calibri"/>
        <family val="2"/>
      </rPr>
      <t>Maximum Daily</t>
    </r>
    <r>
      <rPr>
        <sz val="12"/>
        <color theme="1"/>
        <rFont val="Calibri"/>
        <family val="2"/>
      </rPr>
      <t xml:space="preserve"> activity/production/process rates for each TEU/Activity for "</t>
    </r>
    <r>
      <rPr>
        <b/>
        <sz val="12"/>
        <color theme="1"/>
        <rFont val="Calibri"/>
        <family val="2"/>
      </rPr>
      <t>Actual</t>
    </r>
    <r>
      <rPr>
        <sz val="12"/>
        <color theme="1"/>
        <rFont val="Calibri"/>
        <family val="2"/>
      </rPr>
      <t>", "</t>
    </r>
    <r>
      <rPr>
        <b/>
        <sz val="12"/>
        <color theme="1"/>
        <rFont val="Calibri"/>
        <family val="2"/>
      </rPr>
      <t>Requested PTE</t>
    </r>
    <r>
      <rPr>
        <sz val="12"/>
        <color theme="1"/>
        <rFont val="Calibri"/>
        <family val="2"/>
      </rPr>
      <t>", and "</t>
    </r>
    <r>
      <rPr>
        <b/>
        <sz val="12"/>
        <color theme="1"/>
        <rFont val="Calibri"/>
        <family val="2"/>
      </rPr>
      <t>Capacity</t>
    </r>
    <r>
      <rPr>
        <sz val="12"/>
        <color theme="1"/>
        <rFont val="Calibri"/>
        <family val="2"/>
      </rPr>
      <t xml:space="preserve">" production scenarios. </t>
    </r>
  </si>
  <si>
    <r>
      <rPr>
        <b/>
        <u/>
        <sz val="12"/>
        <color theme="1"/>
        <rFont val="Calibri"/>
        <family val="2"/>
      </rPr>
      <t>Note:</t>
    </r>
    <r>
      <rPr>
        <sz val="12"/>
        <color theme="1"/>
        <rFont val="Calibri"/>
        <family val="2"/>
      </rPr>
      <t xml:space="preserve"> "</t>
    </r>
    <r>
      <rPr>
        <b/>
        <sz val="12"/>
        <color theme="1"/>
        <rFont val="Calibri"/>
        <family val="2"/>
      </rPr>
      <t>Actual</t>
    </r>
    <r>
      <rPr>
        <sz val="12"/>
        <color theme="1"/>
        <rFont val="Calibri"/>
        <family val="2"/>
      </rPr>
      <t>" is based on the reporting year (existing sources) or an estimate of typical production (new sources); "</t>
    </r>
    <r>
      <rPr>
        <b/>
        <sz val="12"/>
        <color theme="1"/>
        <rFont val="Calibri"/>
        <family val="2"/>
      </rPr>
      <t>Requested PTE</t>
    </r>
    <r>
      <rPr>
        <sz val="12"/>
        <color theme="1"/>
        <rFont val="Calibri"/>
        <family val="2"/>
      </rPr>
      <t xml:space="preserve">" is the level requested by the source, which may be 
</t>
    </r>
  </si>
  <si>
    <r>
      <t>higher than "</t>
    </r>
    <r>
      <rPr>
        <b/>
        <sz val="12"/>
        <color theme="1"/>
        <rFont val="Calibri"/>
        <family val="2"/>
      </rPr>
      <t>Actual</t>
    </r>
    <r>
      <rPr>
        <sz val="12"/>
        <color theme="1"/>
        <rFont val="Calibri"/>
        <family val="2"/>
      </rPr>
      <t>" production values; and "</t>
    </r>
    <r>
      <rPr>
        <b/>
        <sz val="12"/>
        <color theme="1"/>
        <rFont val="Calibri"/>
        <family val="2"/>
      </rPr>
      <t>Capacity</t>
    </r>
    <r>
      <rPr>
        <sz val="12"/>
        <color theme="1"/>
        <rFont val="Calibri"/>
        <family val="2"/>
      </rPr>
      <t xml:space="preserve">" is based on the 100% uptime and production for the facility - this may be used for </t>
    </r>
    <r>
      <rPr>
        <i/>
        <sz val="12"/>
        <color theme="1"/>
        <rFont val="Calibri"/>
        <family val="2"/>
      </rPr>
      <t xml:space="preserve">de Minimus </t>
    </r>
    <r>
      <rPr>
        <sz val="12"/>
        <color theme="1"/>
        <rFont val="Calibri"/>
        <family val="2"/>
      </rPr>
      <t>screening.</t>
    </r>
  </si>
  <si>
    <r>
      <t xml:space="preserve">2. Provide the Total Combined Control Efficiency for each pollutant from the specificied TEU - this value may be composed of multiple capture/transfer efficiencies and destruction/removal efficiencies. </t>
    </r>
    <r>
      <rPr>
        <b/>
        <sz val="12"/>
        <color theme="1"/>
        <rFont val="Calibri"/>
        <family val="2"/>
      </rPr>
      <t>Note:</t>
    </r>
    <r>
      <rPr>
        <sz val="12"/>
        <color theme="1"/>
        <rFont val="Calibri"/>
        <family val="2"/>
      </rPr>
      <t xml:space="preserve"> These control efficiencies may differ for different pollutants from the same TEU.</t>
    </r>
  </si>
  <si>
    <r>
      <t xml:space="preserve">3. Provide pollutant-specifc Emissions Factors (EF) for both Annual and Maximum Daily emissions (if different). Also provide the units for the EF values in </t>
    </r>
    <r>
      <rPr>
        <b/>
        <sz val="12"/>
        <color theme="1"/>
        <rFont val="Calibri"/>
        <family val="2"/>
      </rPr>
      <t>pounds/activity units</t>
    </r>
    <r>
      <rPr>
        <sz val="12"/>
        <color theme="1"/>
        <rFont val="Calibri"/>
        <family val="2"/>
      </rPr>
      <t>. Provide EF references (AP-42, WebFire, Source Tests, etc.) and any related notes (e.g. Control Efficiency references).</t>
    </r>
  </si>
  <si>
    <r>
      <t>4. Calculate emissions using the following formula (</t>
    </r>
    <r>
      <rPr>
        <b/>
        <sz val="12"/>
        <color theme="1"/>
        <rFont val="Calibri"/>
        <family val="2"/>
      </rPr>
      <t>Note:</t>
    </r>
    <r>
      <rPr>
        <sz val="12"/>
        <color theme="1"/>
        <rFont val="Calibri"/>
        <family val="2"/>
      </rPr>
      <t xml:space="preserve"> see the example calculations in </t>
    </r>
    <r>
      <rPr>
        <b/>
        <sz val="12"/>
        <color rgb="FFFF0000"/>
        <rFont val="Calibri"/>
        <family val="2"/>
      </rPr>
      <t>red</t>
    </r>
    <r>
      <rPr>
        <sz val="12"/>
        <rFont val="Calibri"/>
        <family val="2"/>
      </rPr>
      <t>):</t>
    </r>
  </si>
  <si>
    <r>
      <t>E</t>
    </r>
    <r>
      <rPr>
        <b/>
        <vertAlign val="subscript"/>
        <sz val="12"/>
        <color theme="1"/>
        <rFont val="Calibri"/>
        <family val="2"/>
      </rPr>
      <t xml:space="preserve"> </t>
    </r>
    <r>
      <rPr>
        <b/>
        <sz val="12"/>
        <color theme="1"/>
        <rFont val="Calibri"/>
        <family val="2"/>
      </rPr>
      <t>= (P)*(EF)*(1-CE)</t>
    </r>
  </si>
  <si>
    <r>
      <t xml:space="preserve">Annual or Maximum Daily air toxics emissions </t>
    </r>
    <r>
      <rPr>
        <b/>
        <sz val="12"/>
        <color theme="1"/>
        <rFont val="Calibri"/>
        <family val="2"/>
      </rPr>
      <t>[Pounds/(Year|Day)]</t>
    </r>
  </si>
  <si>
    <r>
      <t xml:space="preserve">Production or Process Usage Rate </t>
    </r>
    <r>
      <rPr>
        <b/>
        <sz val="12"/>
        <color theme="1"/>
        <rFont val="Calibri"/>
        <family val="2"/>
      </rPr>
      <t>[Activity Units/(Year|Day)]</t>
    </r>
  </si>
  <si>
    <r>
      <t xml:space="preserve">Pollutant Emission Factor </t>
    </r>
    <r>
      <rPr>
        <b/>
        <sz val="12"/>
        <color theme="1"/>
        <rFont val="Calibri"/>
        <family val="2"/>
      </rPr>
      <t>[Pounds/ Activity Unit]</t>
    </r>
  </si>
  <si>
    <r>
      <t xml:space="preserve">Overall Control Efficiency </t>
    </r>
    <r>
      <rPr>
        <b/>
        <sz val="12"/>
        <color theme="1"/>
        <rFont val="Calibri"/>
        <family val="2"/>
      </rPr>
      <t>expressed as a decimal</t>
    </r>
    <r>
      <rPr>
        <sz val="12"/>
        <color theme="1"/>
        <rFont val="Calibri"/>
        <family val="2"/>
      </rPr>
      <t>.</t>
    </r>
  </si>
  <si>
    <r>
      <t xml:space="preserve">1. List all TEU IDs and TEU/Activity descriptions with emissions from material balance activities.  For Emission Factor-based activities proceed to </t>
    </r>
    <r>
      <rPr>
        <b/>
        <sz val="12"/>
        <color theme="1"/>
        <rFont val="Calibri"/>
        <family val="2"/>
      </rPr>
      <t>Worksheet 2</t>
    </r>
    <r>
      <rPr>
        <sz val="12"/>
        <color theme="1"/>
        <rFont val="Calibri"/>
        <family val="2"/>
      </rPr>
      <t>.</t>
    </r>
  </si>
  <si>
    <r>
      <t xml:space="preserve">4. Record "Material Usage" quantities </t>
    </r>
    <r>
      <rPr>
        <b/>
        <sz val="12"/>
        <color theme="1"/>
        <rFont val="Calibri"/>
        <family val="2"/>
      </rPr>
      <t>in pounds</t>
    </r>
    <r>
      <rPr>
        <sz val="12"/>
        <color theme="1"/>
        <rFont val="Calibri"/>
        <family val="2"/>
      </rPr>
      <t xml:space="preserve"> for both annual and maximum daily activity/production/process rates for each TEU/activity for "Actual", "Requested PTE", and "Capacity" production scenarios. </t>
    </r>
  </si>
  <si>
    <r>
      <rPr>
        <b/>
        <sz val="12"/>
        <color theme="1"/>
        <rFont val="Calibri"/>
        <family val="2"/>
      </rPr>
      <t>Note:</t>
    </r>
    <r>
      <rPr>
        <sz val="12"/>
        <color theme="1"/>
        <rFont val="Calibri"/>
        <family val="2"/>
      </rPr>
      <t xml:space="preserve"> "Material Wasted" may consist of waste collected and shipped off-site, materials that drain as liquid to a collection/treatment system, material that may be retained in the product,</t>
    </r>
  </si>
  <si>
    <r>
      <t xml:space="preserve">2. Provide the Total Combined Control Efficiency for each pollutant contained in a specified material - this value may be composed of  multiple capture/transfer efficiencies and destruction/removal efficiencies. </t>
    </r>
    <r>
      <rPr>
        <b/>
        <sz val="12"/>
        <color theme="1"/>
        <rFont val="Calibri"/>
        <family val="2"/>
      </rPr>
      <t>Note:</t>
    </r>
    <r>
      <rPr>
        <sz val="12"/>
        <color theme="1"/>
        <rFont val="Calibri"/>
        <family val="2"/>
      </rPr>
      <t xml:space="preserve"> These control efficiencies may differ for different pollutants from the same material and TEU/Activity.</t>
    </r>
  </si>
  <si>
    <r>
      <t>5. Calculate emissions using the following formula (</t>
    </r>
    <r>
      <rPr>
        <b/>
        <sz val="12"/>
        <color theme="1"/>
        <rFont val="Calibri"/>
        <family val="2"/>
      </rPr>
      <t>Note:</t>
    </r>
    <r>
      <rPr>
        <sz val="12"/>
        <color theme="1"/>
        <rFont val="Calibri"/>
        <family val="2"/>
      </rPr>
      <t xml:space="preserve"> see the example calculations in </t>
    </r>
    <r>
      <rPr>
        <b/>
        <sz val="12"/>
        <color rgb="FFFF0000"/>
        <rFont val="Calibri"/>
        <family val="2"/>
      </rPr>
      <t>red</t>
    </r>
    <r>
      <rPr>
        <sz val="12"/>
        <rFont val="Calibri"/>
        <family val="2"/>
      </rPr>
      <t>):</t>
    </r>
  </si>
  <si>
    <r>
      <t>E = [(C</t>
    </r>
    <r>
      <rPr>
        <b/>
        <vertAlign val="subscript"/>
        <sz val="12"/>
        <color theme="1"/>
        <rFont val="Calibri"/>
        <family val="2"/>
      </rPr>
      <t>X</t>
    </r>
    <r>
      <rPr>
        <b/>
        <sz val="12"/>
        <color theme="1"/>
        <rFont val="Calibri"/>
        <family val="2"/>
      </rPr>
      <t>–W</t>
    </r>
    <r>
      <rPr>
        <b/>
        <vertAlign val="subscript"/>
        <sz val="12"/>
        <color theme="1"/>
        <rFont val="Calibri"/>
        <family val="2"/>
      </rPr>
      <t>X</t>
    </r>
    <r>
      <rPr>
        <b/>
        <sz val="12"/>
        <color theme="1"/>
        <rFont val="Calibri"/>
        <family val="2"/>
      </rPr>
      <t>)*K</t>
    </r>
    <r>
      <rPr>
        <b/>
        <vertAlign val="subscript"/>
        <sz val="12"/>
        <color theme="1"/>
        <rFont val="Calibri"/>
        <family val="2"/>
      </rPr>
      <t>X</t>
    </r>
    <r>
      <rPr>
        <b/>
        <sz val="12"/>
        <color theme="1"/>
        <rFont val="Calibri"/>
        <family val="2"/>
      </rPr>
      <t>]*(1–CE)</t>
    </r>
  </si>
  <si>
    <r>
      <t xml:space="preserve">Annual or Maximum Daily air toxic emissions </t>
    </r>
    <r>
      <rPr>
        <b/>
        <sz val="12"/>
        <color theme="1"/>
        <rFont val="Calibri"/>
        <family val="2"/>
      </rPr>
      <t>[Pounds/(Year|Day)]</t>
    </r>
  </si>
  <si>
    <r>
      <t xml:space="preserve">Material usage </t>
    </r>
    <r>
      <rPr>
        <b/>
        <sz val="12"/>
        <color theme="1"/>
        <rFont val="Calibri"/>
        <family val="2"/>
      </rPr>
      <t>[Pounds/(Year|Day)]</t>
    </r>
  </si>
  <si>
    <r>
      <t xml:space="preserve">Material waste </t>
    </r>
    <r>
      <rPr>
        <b/>
        <sz val="12"/>
        <color theme="1"/>
        <rFont val="Calibri"/>
        <family val="2"/>
      </rPr>
      <t>[Pounds/(Year|Day)]</t>
    </r>
  </si>
  <si>
    <t>Before completing this form please review the DEQ website for the most recent versions and instructions for this form:</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</si>
  <si>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</si>
  <si>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</si>
  <si>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HAP</t>
  </si>
  <si>
    <t>Y</t>
  </si>
  <si>
    <t>Corrected conditional formatting for HAP cell shading.</t>
  </si>
  <si>
    <t>nickel</t>
  </si>
  <si>
    <t>mineral fiber emissions</t>
  </si>
  <si>
    <t>PCB</t>
  </si>
  <si>
    <t>PAH</t>
  </si>
  <si>
    <t>radionuclides</t>
  </si>
  <si>
    <t>radon</t>
  </si>
  <si>
    <t>phthalates</t>
  </si>
  <si>
    <t>coke</t>
  </si>
  <si>
    <t>teq</t>
  </si>
  <si>
    <t>Emission Source</t>
  </si>
  <si>
    <t>Chemical</t>
  </si>
  <si>
    <t>CAO Seq. #</t>
  </si>
  <si>
    <t>CAS #</t>
  </si>
  <si>
    <t>2018 Emissions (pounds)</t>
  </si>
  <si>
    <t>Operating Schedule</t>
  </si>
  <si>
    <t>Source Type</t>
  </si>
  <si>
    <t>Maximum Daily</t>
  </si>
  <si>
    <t>Mean Daily</t>
  </si>
  <si>
    <t>Trichloroethylene</t>
  </si>
  <si>
    <t>24 / 7 / 365</t>
  </si>
  <si>
    <t>Methyl ethyl ketone</t>
  </si>
  <si>
    <t>M-F, 7am-3:30pm</t>
  </si>
  <si>
    <t>Volume</t>
  </si>
  <si>
    <t>PHOSPHORODITHOIC ACID, O,O-DI C1-14-ALKYL ESTERS, ZINC SALTS (2:1) (ZDDP)</t>
  </si>
  <si>
    <t>Xylenes (mixed) including:</t>
  </si>
  <si>
    <t>Trimethylbenzenes, including but not limited to:</t>
  </si>
  <si>
    <t>Water Treatment</t>
  </si>
  <si>
    <t>1- HYDROXYETHYLIDENE-1, 1-DIPHOSPHONIC ACID</t>
  </si>
  <si>
    <t>Perchloroethylene</t>
  </si>
  <si>
    <t xml:space="preserve">Methyl isobutyl ketone </t>
  </si>
  <si>
    <t>Natural Gas</t>
  </si>
  <si>
    <t>2018 Usage
(Therm)</t>
  </si>
  <si>
    <t>2018 Usage
(MM cu. Ft.)</t>
  </si>
  <si>
    <t>EU2.3 (80K lb/hr boiler)</t>
  </si>
  <si>
    <t>EU2.1 (50K lb/hr boiler)</t>
  </si>
  <si>
    <t>Gerneac Generator</t>
  </si>
  <si>
    <t>ENTEK International LLC</t>
  </si>
  <si>
    <t>250 Hansard Avenue</t>
  </si>
  <si>
    <t>Lebanon</t>
  </si>
  <si>
    <t>541-259-1068</t>
  </si>
  <si>
    <t>EU-1</t>
  </si>
  <si>
    <t>CB-1 (Main Carbon Beds)</t>
  </si>
  <si>
    <t>Microporous Plastic Production Operation (fugitives and non-fugitives)</t>
  </si>
  <si>
    <t>B.J. Parker</t>
  </si>
  <si>
    <t>n/a</t>
  </si>
  <si>
    <t>% of 2018 Activity</t>
  </si>
  <si>
    <t>lbs/year (2018)</t>
  </si>
  <si>
    <t>SUNNYSIDE LACQUER THINNER</t>
  </si>
  <si>
    <t>Delo Grease EP NLGI 0, 00, 1, 2</t>
  </si>
  <si>
    <t>3M Blue 72 Spray Adhesive</t>
  </si>
  <si>
    <t>Klean Strip Paint Thinner</t>
  </si>
  <si>
    <t>Pelseal 2531 (A solution of fluoroelastomer liquid)</t>
  </si>
  <si>
    <t>NAPA Brakleen Brake Parts Cleaner</t>
  </si>
  <si>
    <t>KRYLON RUST TOUGH Enamel (aerosol) Gloss White</t>
  </si>
  <si>
    <t>Dual SUPERBOND Paint + Primer Gloss White</t>
  </si>
  <si>
    <t>ROHPER LSPR 6PK FLAT HIGH TEMP BLACK</t>
  </si>
  <si>
    <t>RUST TOUGH Rust Preventive Enamel (Aerosol) Safety Yellow (OSHA Yellow)</t>
  </si>
  <si>
    <t>ACE Premium Enamel Primer Gray</t>
  </si>
  <si>
    <t>NAPA EXTENDED LIFE CONCENTRATE ANTIFREEZE &amp; COOLANT</t>
  </si>
  <si>
    <t>GLASS CLEANER</t>
  </si>
  <si>
    <t>ACE Premium Enamel Primer Red Oxide</t>
  </si>
  <si>
    <t>RUST TOUGH Rust Preventive Enamel (Aerosol) Equipment Orange</t>
  </si>
  <si>
    <t>RUST TOUGH Rust Preventive Enamel (Aerosol) Light Machinery Gray (ASA-61)</t>
  </si>
  <si>
    <t>Dykem Transparent Stain Aerosol - Steel Blue and Steel Red</t>
  </si>
  <si>
    <t>STRUST +SSPR 6PK SEMIGL BLACK</t>
  </si>
  <si>
    <t>RUST TOUGH Rust Preventive Enamel (Aerosol) Chestnut Brown</t>
  </si>
  <si>
    <t>R-1 and R-22 Ink</t>
  </si>
  <si>
    <t>ACE RUST STOP Enamel Safety Colors, Safety Yellow</t>
  </si>
  <si>
    <t>ACE RUST STOP Indoor/Outdoor Enamel, Gloss Black</t>
  </si>
  <si>
    <t>EU-3</t>
  </si>
  <si>
    <t>MONTH</t>
  </si>
  <si>
    <t>JAN</t>
  </si>
  <si>
    <t>FEB</t>
  </si>
  <si>
    <t>MAR</t>
  </si>
  <si>
    <t>APR</t>
  </si>
  <si>
    <t>JUN</t>
  </si>
  <si>
    <t>JUL</t>
  </si>
  <si>
    <t>AUG</t>
  </si>
  <si>
    <t>SEP</t>
  </si>
  <si>
    <t>OCT</t>
  </si>
  <si>
    <t>NOV</t>
  </si>
  <si>
    <t>DEC</t>
  </si>
  <si>
    <t>TOTAL</t>
  </si>
  <si>
    <t>Building, HEPA Filters for PM control</t>
  </si>
  <si>
    <t>Calculated from electrode usage and EPA AP-42 emission factors with no reduction by building or PM control devices</t>
  </si>
  <si>
    <t>ENTEK Manufacturing Welding for Metal Fabrication Activities</t>
  </si>
  <si>
    <t>Li-Ion Separator Coating Line</t>
  </si>
  <si>
    <t>Li-Ion separator Coating Activity</t>
  </si>
  <si>
    <t>Max Daily is % of Annual for 365 workdays</t>
  </si>
  <si>
    <t>EMI Welding</t>
  </si>
  <si>
    <t>Li-Ion Coating</t>
  </si>
  <si>
    <t>Fugitive</t>
  </si>
  <si>
    <t xml:space="preserve">Pinhole detection and marking system.  100% of emissions within containment envelope of CB-1, but assuming control eff. of 0%. </t>
  </si>
  <si>
    <t>lbs/hr (2018)</t>
  </si>
  <si>
    <t>Vented horizontal to the ground roughly 20' above grade at SE corner of Line 11 Bldg.</t>
  </si>
  <si>
    <t>Watercare Industrial Services</t>
  </si>
  <si>
    <t>3M Corporation</t>
  </si>
  <si>
    <t>ACE HARDWARE CORPORATION</t>
  </si>
  <si>
    <t>Chevron Canada Limited</t>
  </si>
  <si>
    <t>KRYLON PRODUCTS</t>
  </si>
  <si>
    <t>ITW Professional Brands</t>
  </si>
  <si>
    <t>Sprayway, Inc.</t>
  </si>
  <si>
    <t>W.M. BARR &amp; COMPANY</t>
  </si>
  <si>
    <t>CRC Industries, Inc.</t>
  </si>
  <si>
    <t>Old World Industries, Inc.</t>
  </si>
  <si>
    <t>Pelseal Technologies LLC</t>
  </si>
  <si>
    <t>Rust-Oleum Corporation</t>
  </si>
  <si>
    <t>SUNNYSIDE CORPORATION</t>
  </si>
  <si>
    <t>Watercare 2317</t>
  </si>
  <si>
    <t>Cooling tower treatment chemical.  'Control' is blow-down in liquid to sanitary sewer.</t>
  </si>
  <si>
    <t>EU-1 (Trichloroethylene in NEU-TRI)</t>
  </si>
  <si>
    <t>EU-1 (1,2-Epoxybutane in NEU-TRI)</t>
  </si>
  <si>
    <t>PTE as % of Actual</t>
  </si>
  <si>
    <t>Max Daily is % of Annual for M-F Work Week less 8 Holidays</t>
  </si>
  <si>
    <t>22-6024 (Title V Permit Number)</t>
  </si>
  <si>
    <t>SITE - MISC</t>
  </si>
  <si>
    <t>Point (Multiple)</t>
  </si>
  <si>
    <t>EMI - MISC</t>
  </si>
  <si>
    <t>EU-3 (Isopropanol for Original Pb-Acid Separator Spray Marking System)</t>
  </si>
  <si>
    <t>EU-3 (SCP-940 WHITE INK for New Pb-Acid Separator Spray Marking System)</t>
  </si>
  <si>
    <t>ANNUAL NATURAL GAS USAGE FOR EU-2.1 &amp; EU-2.3</t>
  </si>
  <si>
    <t>YEAR 2018</t>
  </si>
  <si>
    <t xml:space="preserve">Permit 22-6024 2/22/2011 </t>
  </si>
  <si>
    <t>Permit 22-6024 12/20/2018</t>
  </si>
  <si>
    <t>Condition No. 32.C.</t>
  </si>
  <si>
    <t>Condition 44.b.</t>
  </si>
  <si>
    <t>NORTHWEST NATURAL GAS METERED NUMBERS</t>
  </si>
  <si>
    <t>Boiler</t>
  </si>
  <si>
    <t>EU-2.1</t>
  </si>
  <si>
    <t>EU-2.3</t>
  </si>
  <si>
    <t>(THERMS)</t>
  </si>
  <si>
    <t xml:space="preserve">MAY </t>
  </si>
  <si>
    <t>THERMS</t>
  </si>
  <si>
    <t>BTU'S</t>
  </si>
  <si>
    <t>MMFT^3</t>
  </si>
  <si>
    <t>BOILER LARGE EU-2.1</t>
  </si>
  <si>
    <t>BOILER LARGE EU-2.3</t>
  </si>
  <si>
    <t>TOTAL GAS</t>
  </si>
  <si>
    <t>L:enviromental/reports/titleV/2018/gasuse.xls</t>
  </si>
  <si>
    <t>Generac Natural Gas-Powered Generator</t>
  </si>
  <si>
    <t>Tech Center Backup Power</t>
  </si>
  <si>
    <t>Generator Maximum Gas Usage</t>
  </si>
  <si>
    <t>Installation</t>
  </si>
  <si>
    <t>Years of Service</t>
  </si>
  <si>
    <t>years</t>
  </si>
  <si>
    <t>Total Runtime since Installation</t>
  </si>
  <si>
    <t>hrs</t>
  </si>
  <si>
    <t>NG Usage @ 100% Load</t>
  </si>
  <si>
    <r>
      <t>ft</t>
    </r>
    <r>
      <rPr>
        <vertAlign val="superscript"/>
        <sz val="12"/>
        <color theme="1"/>
        <rFont val="Calibri (Body)"/>
      </rPr>
      <t>3</t>
    </r>
    <r>
      <rPr>
        <sz val="11"/>
        <color theme="1"/>
        <rFont val="Calibri"/>
        <family val="2"/>
        <scheme val="minor"/>
      </rPr>
      <t>/hr</t>
    </r>
  </si>
  <si>
    <t>Maximum NG Used since Install</t>
  </si>
  <si>
    <r>
      <t>ft</t>
    </r>
    <r>
      <rPr>
        <vertAlign val="superscript"/>
        <sz val="12"/>
        <color theme="1"/>
        <rFont val="Calibri (Body)"/>
      </rPr>
      <t>3</t>
    </r>
  </si>
  <si>
    <t>BTU</t>
  </si>
  <si>
    <t>Therms</t>
  </si>
  <si>
    <t>Estimated NG Used in 2018</t>
  </si>
  <si>
    <t>ANNUAL DIESEL FUEL USAGE FOR EU-2.1&amp; EU-2.3</t>
  </si>
  <si>
    <t>DIESEL FUEL USAGE</t>
  </si>
  <si>
    <t>(Gallons)</t>
  </si>
  <si>
    <t>(MGal)</t>
  </si>
  <si>
    <t>BTU's</t>
  </si>
  <si>
    <t>TOTAL Gallons</t>
  </si>
  <si>
    <t>TOTAL Mgal</t>
  </si>
  <si>
    <t>L:\enviromental\reports\titleV\2018\oiluse.xls</t>
  </si>
  <si>
    <t>Max Daily Actual from 2018 CEMS data</t>
  </si>
  <si>
    <t>2018 corrected CEMS data</t>
  </si>
  <si>
    <t>TCE additive @ 0.5% by weight; assuming emissions = (0.005/0.995) x TCE emissions.
The TCE component of NEU-TRI is re-captured continuously with ~99.75% efficiency by carbon beds; 1,2-Epoxybutane likely fate is immediate destruction upon receipt of NEU-TRI and addition to bulk storage.</t>
  </si>
  <si>
    <t>Emissions assumed proportional to TCE emissions  (hypothetical; most likely fate is reactive destruction)</t>
  </si>
  <si>
    <t>EU-1 Stack</t>
  </si>
  <si>
    <t>EF Values (Uncontrolled)</t>
  </si>
  <si>
    <t>SITE</t>
  </si>
  <si>
    <t>ENTEK 2018 CAO Chemical Inventory</t>
  </si>
  <si>
    <t>EMI</t>
  </si>
  <si>
    <t>Internal Consistency Check</t>
  </si>
  <si>
    <t>Point (Cooling Towers)</t>
  </si>
  <si>
    <t>Sum by Source and CAS #</t>
  </si>
  <si>
    <t>Error &lt; Toler?</t>
  </si>
  <si>
    <t>Tolerance =</t>
  </si>
  <si>
    <t>lbs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</si>
</sst>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0.0"/>
    <numFmt numFmtId="165" formatCode="#,##0.0"/>
    <numFmt numFmtId="166" formatCode="_(* #,##0_);_(* \(#,##0\);_(* &quot;-&quot;??_);_(@_)"/>
    <numFmt numFmtId="167" formatCode="#,##0.000"/>
    <numFmt numFmtId="168" formatCode="[$-409]mmmm\ d\,\ yyyy;@"/>
  </numFmts>
  <fonts count="70">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color indexed="8"/>
      <name val="Arial"/>
      <family val="2"/>
    </font>
    <font>
      <b/>
      <sz val="11"/>
      <color indexed="8"/>
      <name val="Calibri"/>
      <family val="2"/>
    </font>
    <font>
      <sz val="11"/>
      <color indexed="8"/>
      <name val="Calibri"/>
      <family val="2"/>
    </font>
    <font>
      <sz val="16"/>
      <color theme="1"/>
      <name val="Calibri"/>
      <family val="2"/>
      <scheme val="minor"/>
    </font>
    <font>
      <sz val="18"/>
      <color theme="1"/>
      <name val="Calibri"/>
      <family val="2"/>
      <scheme val="minor"/>
    </font>
    <font>
      <sz val="12"/>
      <color theme="1"/>
      <name val="Calibri"/>
      <family val="2"/>
      <scheme val="minor"/>
    </font>
    <font>
      <sz val="14"/>
      <color theme="1"/>
      <name val="Calibri"/>
      <family val="2"/>
      <scheme val="minor"/>
    </font>
    <font>
      <sz val="9"/>
      <color theme="1"/>
      <name val="Calibri"/>
      <family val="2"/>
      <scheme val="minor"/>
    </font>
    <font>
      <b/>
      <sz val="11"/>
      <color theme="1"/>
      <name val="Calibri"/>
      <family val="2"/>
      <scheme val="minor"/>
    </font>
    <font>
      <b/>
      <sz val="11"/>
      <color rgb="FFFF0000"/>
      <name val="Calibri"/>
      <family val="2"/>
      <scheme val="minor"/>
    </font>
    <font>
      <sz val="14"/>
      <name val="Calibri"/>
      <family val="2"/>
      <scheme val="minor"/>
    </font>
    <font>
      <b/>
      <sz val="24"/>
      <color rgb="FFFF0000"/>
      <name val="Calibri"/>
      <family val="2"/>
      <scheme val="minor"/>
    </font>
    <font>
      <sz val="11"/>
      <color theme="1"/>
      <name val="Calibri"/>
      <family val="2"/>
      <scheme val="minor"/>
    </font>
    <font>
      <sz val="28"/>
      <color theme="1"/>
      <name val="Calibri"/>
      <family val="2"/>
      <scheme val="minor"/>
    </font>
    <font>
      <b/>
      <sz val="16"/>
      <color theme="1"/>
      <name val="Calibri"/>
      <family val="2"/>
      <scheme val="minor"/>
    </font>
    <font>
      <sz val="11"/>
      <name val="Calibri"/>
      <family val="2"/>
    </font>
    <font>
      <sz val="11"/>
      <color theme="1"/>
      <name val="Calibri"/>
      <family val="2"/>
    </font>
    <font>
      <sz val="14"/>
      <color theme="1"/>
      <name val="Calibri"/>
      <family val="2"/>
    </font>
    <font>
      <sz val="24"/>
      <color theme="1"/>
      <name val="Calibri"/>
      <family val="2"/>
    </font>
    <font>
      <b/>
      <sz val="36"/>
      <color theme="1"/>
      <name val="Calibri"/>
      <family val="2"/>
    </font>
    <font>
      <b/>
      <sz val="18"/>
      <color rgb="FFFF0000"/>
      <name val="Calibri"/>
      <family val="2"/>
    </font>
    <font>
      <sz val="12"/>
      <color rgb="FF000000"/>
      <name val="Calibri"/>
      <family val="2"/>
    </font>
    <font>
      <sz val="12"/>
      <color theme="1"/>
      <name val="Calibri"/>
      <family val="2"/>
    </font>
    <font>
      <b/>
      <sz val="14"/>
      <color theme="1"/>
      <name val="Calibri"/>
      <family val="2"/>
    </font>
    <font>
      <b/>
      <u/>
      <sz val="12"/>
      <color theme="1"/>
      <name val="Calibri"/>
      <family val="2"/>
    </font>
    <font>
      <b/>
      <sz val="12"/>
      <name val="Calibri"/>
      <family val="2"/>
    </font>
    <font>
      <sz val="12"/>
      <name val="Calibri"/>
      <family val="2"/>
    </font>
    <font>
      <b/>
      <sz val="12"/>
      <color theme="1"/>
      <name val="Calibri"/>
      <family val="2"/>
    </font>
    <font>
      <i/>
      <sz val="12"/>
      <color theme="1"/>
      <name val="Calibri"/>
      <family val="2"/>
    </font>
    <font>
      <vertAlign val="superscript"/>
      <sz val="12"/>
      <color theme="1"/>
      <name val="Calibri"/>
      <family val="2"/>
    </font>
    <font>
      <b/>
      <sz val="12"/>
      <color rgb="FFFF0000"/>
      <name val="Calibri"/>
      <family val="2"/>
    </font>
    <font>
      <b/>
      <vertAlign val="subscript"/>
      <sz val="12"/>
      <color theme="1"/>
      <name val="Calibri"/>
      <family val="2"/>
    </font>
    <font>
      <b/>
      <sz val="16"/>
      <color rgb="FFFF0000"/>
      <name val="Calibri"/>
      <family val="2"/>
    </font>
    <font>
      <b/>
      <u/>
      <sz val="16"/>
      <color theme="1"/>
      <name val="Calibri"/>
      <family val="2"/>
    </font>
    <font>
      <u/>
      <sz val="16"/>
      <color theme="10"/>
      <name val="Calibri"/>
      <family val="2"/>
    </font>
    <font>
      <b/>
      <sz val="11"/>
      <name val="Calibri"/>
      <family val="2"/>
      <scheme val="minor"/>
    </font>
    <font>
      <sz val="11"/>
      <color theme="1"/>
      <name val="Arial"/>
      <family val="2"/>
    </font>
    <font>
      <b/>
      <sz val="18"/>
      <color theme="1"/>
      <name val="Calibri"/>
      <family val="2"/>
      <scheme val="minor"/>
    </font>
    <font>
      <b/>
      <sz val="9"/>
      <color rgb="FF000000"/>
      <name val="Tahoma"/>
      <family val="2"/>
    </font>
    <font>
      <sz val="9"/>
      <color rgb="FF000000"/>
      <name val="Tahoma"/>
      <family val="2"/>
    </font>
    <font>
      <u/>
      <sz val="12"/>
      <color theme="10"/>
      <name val="Calibri"/>
      <family val="2"/>
      <scheme val="minor"/>
    </font>
    <font>
      <b/>
      <sz val="12"/>
      <color theme="1"/>
      <name val="Calibri"/>
      <family val="2"/>
      <scheme val="minor"/>
    </font>
    <font>
      <sz val="10"/>
      <color theme="1"/>
      <name val="Arial Narrow"/>
      <family val="2"/>
    </font>
    <font>
      <sz val="11"/>
      <color indexed="8"/>
      <name val="Calibri"/>
      <family val="2"/>
      <scheme val="minor"/>
    </font>
    <font>
      <sz val="10"/>
      <color rgb="FF000000"/>
      <name val="Tahoma"/>
      <family val="2"/>
    </font>
    <font>
      <sz val="10"/>
      <name val="Arial"/>
      <family val="2"/>
    </font>
    <font>
      <b/>
      <sz val="10"/>
      <color rgb="FF000000"/>
      <name val="Tahoma"/>
      <family val="2"/>
    </font>
    <font>
      <b/>
      <sz val="11"/>
      <name val="Arial"/>
      <family val="2"/>
    </font>
    <font>
      <b/>
      <sz val="12"/>
      <name val="Arial"/>
      <family val="2"/>
    </font>
    <font>
      <b/>
      <sz val="10"/>
      <name val="Arial"/>
      <family val="2"/>
    </font>
    <font>
      <sz val="10"/>
      <color theme="0"/>
      <name val="Arial"/>
      <family val="2"/>
    </font>
    <font>
      <u/>
      <sz val="10"/>
      <name val="Arial"/>
      <family val="2"/>
    </font>
    <font>
      <sz val="10"/>
      <color indexed="10"/>
      <name val="Arial"/>
      <family val="2"/>
    </font>
    <font>
      <b/>
      <sz val="14"/>
      <color theme="1"/>
      <name val="Calibri"/>
      <family val="2"/>
      <scheme val="minor"/>
    </font>
    <font>
      <vertAlign val="superscript"/>
      <sz val="12"/>
      <color theme="1"/>
      <name val="Calibri (Body)"/>
    </font>
    <font>
      <sz val="11"/>
      <name val="Arial"/>
      <family val="2"/>
    </font>
    <font>
      <u/>
      <sz val="11"/>
      <name val="Arial"/>
      <family val="2"/>
    </font>
    <font>
      <sz val="11"/>
      <color indexed="10"/>
      <name val="Arial"/>
      <family val="2"/>
    </font>
    <font>
      <sz val="11"/>
      <name val="Calibri"/>
      <family val="2"/>
      <scheme val="minor"/>
    </font>
    <font>
      <sz val="11"/>
      <color rgb="FF000000"/>
      <name val="Calibri"/>
      <family val="2"/>
      <scheme val="minor"/>
    </font>
    <font>
      <sz val="12"/>
      <name val="Calibri (Body)"/>
    </font>
    <font>
      <sz val="11"/>
      <name val="Calibri (Body)"/>
    </font>
  </fonts>
  <fills count="20">
    <fill>
      <patternFill patternType="none"/>
    </fill>
    <fill>
      <patternFill patternType="gray125"/>
    </fill>
    <fill>
      <patternFill patternType="solid">
        <fgColor indexed="22"/>
        <bgColor indexed="0"/>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rgb="FF9BC3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BDB77"/>
        <bgColor indexed="64"/>
      </patternFill>
    </fill>
    <fill>
      <patternFill patternType="solid">
        <fgColor theme="1"/>
        <bgColor indexed="64"/>
      </patternFill>
    </fill>
    <fill>
      <patternFill patternType="solid">
        <fgColor rgb="FFD9D9D9"/>
        <bgColor indexed="64"/>
      </patternFill>
    </fill>
    <fill>
      <patternFill patternType="solid">
        <fgColor rgb="FF92D050"/>
        <bgColor indexed="64"/>
      </patternFill>
    </fill>
    <fill>
      <patternFill patternType="solid">
        <fgColor theme="5"/>
        <bgColor indexed="64"/>
      </patternFill>
    </fill>
    <fill>
      <patternFill patternType="solid">
        <fgColor theme="5" tint="0.39997558519241921"/>
        <bgColor indexed="64"/>
      </patternFill>
    </fill>
  </fills>
  <borders count="69">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right style="dashed">
        <color indexed="64"/>
      </right>
      <top style="medium">
        <color indexed="64"/>
      </top>
      <bottom/>
      <diagonal/>
    </border>
    <border>
      <left style="dashed">
        <color indexed="64"/>
      </left>
      <right style="medium">
        <color indexed="64"/>
      </right>
      <top/>
      <bottom/>
      <diagonal/>
    </border>
    <border>
      <left style="dashed">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dashed">
        <color indexed="64"/>
      </right>
      <top/>
      <bottom/>
      <diagonal/>
    </border>
    <border>
      <left style="dashed">
        <color indexed="64"/>
      </left>
      <right/>
      <top/>
      <bottom/>
      <diagonal/>
    </border>
    <border>
      <left style="dashed">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bottom style="thin">
        <color indexed="22"/>
      </bottom>
      <diagonal/>
    </border>
    <border>
      <left style="thin">
        <color auto="1"/>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7">
    <xf numFmtId="0" fontId="0" fillId="0" borderId="0"/>
    <xf numFmtId="0" fontId="8" fillId="0" borderId="0"/>
    <xf numFmtId="0" fontId="7" fillId="0" borderId="0"/>
    <xf numFmtId="9" fontId="7" fillId="0" borderId="0" applyFont="0" applyFill="0" applyBorder="0" applyAlignment="0" applyProtection="0"/>
    <xf numFmtId="0" fontId="48" fillId="0" borderId="0" applyNumberFormat="0" applyFill="0" applyBorder="0" applyAlignment="0" applyProtection="0"/>
    <xf numFmtId="0" fontId="6" fillId="0" borderId="0"/>
    <xf numFmtId="9" fontId="6" fillId="0" borderId="0" applyFont="0" applyFill="0" applyBorder="0" applyAlignment="0" applyProtection="0"/>
    <xf numFmtId="0" fontId="50" fillId="0" borderId="0"/>
    <xf numFmtId="9" fontId="20" fillId="0" borderId="0" applyFont="0" applyFill="0" applyBorder="0" applyAlignment="0" applyProtection="0"/>
    <xf numFmtId="0" fontId="53" fillId="0" borderId="0"/>
    <xf numFmtId="43" fontId="53" fillId="0" borderId="0" applyFont="0" applyFill="0" applyBorder="0" applyAlignment="0" applyProtection="0"/>
    <xf numFmtId="9" fontId="53" fillId="0" borderId="0" applyFont="0" applyFill="0" applyBorder="0" applyAlignment="0" applyProtection="0"/>
    <xf numFmtId="0" fontId="53" fillId="0" borderId="0"/>
    <xf numFmtId="0" fontId="2" fillId="0" borderId="0"/>
    <xf numFmtId="0" fontId="67" fillId="0" borderId="0"/>
    <xf numFmtId="0" fontId="14" fillId="0" borderId="0"/>
    <xf numFmtId="9" fontId="67" fillId="0" borderId="0" applyFont="0" applyFill="0" applyBorder="0" applyAlignment="0" applyProtection="0"/>
  </cellStyleXfs>
  <cellXfs count="536">
    <xf numFmtId="0" fontId="0" fillId="0" borderId="0" xfId="0"/>
    <xf numFmtId="0" fontId="0" fillId="0" borderId="0" xfId="0" applyAlignment="1">
      <alignment horizontal="center"/>
    </xf>
    <xf numFmtId="0" fontId="0" fillId="0" borderId="0" xfId="0" applyAlignment="1">
      <alignment wrapText="1"/>
    </xf>
    <xf numFmtId="49" fontId="10" fillId="0" borderId="2" xfId="1" applyNumberFormat="1" applyFont="1" applyBorder="1" applyAlignment="1">
      <alignment wrapText="1"/>
    </xf>
    <xf numFmtId="0" fontId="0" fillId="0" borderId="4" xfId="0" applyBorder="1"/>
    <xf numFmtId="0" fontId="0" fillId="0" borderId="5" xfId="0" applyBorder="1"/>
    <xf numFmtId="0" fontId="0" fillId="0" borderId="10" xfId="0" applyBorder="1"/>
    <xf numFmtId="0" fontId="0" fillId="0" borderId="15" xfId="0" applyBorder="1"/>
    <xf numFmtId="0" fontId="0" fillId="0" borderId="6" xfId="0" applyBorder="1"/>
    <xf numFmtId="0" fontId="0" fillId="0" borderId="15" xfId="0" applyBorder="1" applyAlignment="1">
      <alignment horizontal="center"/>
    </xf>
    <xf numFmtId="0" fontId="0" fillId="0" borderId="6" xfId="0" applyBorder="1" applyAlignment="1">
      <alignment horizontal="center"/>
    </xf>
    <xf numFmtId="0" fontId="0" fillId="0" borderId="10" xfId="0" applyBorder="1" applyAlignment="1">
      <alignment horizontal="center"/>
    </xf>
    <xf numFmtId="0" fontId="0" fillId="0" borderId="4" xfId="0" applyBorder="1" applyAlignment="1">
      <alignment horizontal="center"/>
    </xf>
    <xf numFmtId="0" fontId="0" fillId="0" borderId="31" xfId="0" applyBorder="1" applyAlignment="1">
      <alignment horizontal="center"/>
    </xf>
    <xf numFmtId="0" fontId="0" fillId="0" borderId="14" xfId="0" applyBorder="1" applyAlignment="1">
      <alignment horizontal="center"/>
    </xf>
    <xf numFmtId="0" fontId="17" fillId="0" borderId="13" xfId="0" applyFont="1" applyBorder="1" applyAlignment="1">
      <alignment horizontal="center"/>
    </xf>
    <xf numFmtId="0" fontId="17" fillId="0" borderId="27" xfId="0" applyFont="1" applyBorder="1"/>
    <xf numFmtId="0" fontId="17" fillId="0" borderId="0" xfId="0" applyFont="1"/>
    <xf numFmtId="0" fontId="17" fillId="0" borderId="15" xfId="0" applyFont="1" applyBorder="1" applyAlignment="1">
      <alignment horizontal="center"/>
    </xf>
    <xf numFmtId="0" fontId="17" fillId="0" borderId="10" xfId="0" applyFont="1" applyBorder="1" applyAlignment="1">
      <alignment horizontal="center"/>
    </xf>
    <xf numFmtId="0" fontId="17" fillId="0" borderId="15" xfId="0" applyFont="1" applyBorder="1"/>
    <xf numFmtId="0" fontId="17" fillId="0" borderId="16" xfId="0" applyFont="1" applyBorder="1" applyAlignment="1">
      <alignment horizontal="center"/>
    </xf>
    <xf numFmtId="0" fontId="17" fillId="0" borderId="19" xfId="0" applyFont="1" applyBorder="1" applyAlignment="1">
      <alignment horizontal="center"/>
    </xf>
    <xf numFmtId="0" fontId="17" fillId="0" borderId="31" xfId="0" applyFont="1" applyBorder="1" applyAlignment="1">
      <alignment horizontal="center"/>
    </xf>
    <xf numFmtId="0" fontId="0" fillId="0" borderId="0" xfId="0" applyAlignment="1">
      <alignment horizontal="center" wrapText="1"/>
    </xf>
    <xf numFmtId="0" fontId="9" fillId="2" borderId="39" xfId="1" applyFont="1" applyFill="1" applyBorder="1" applyAlignment="1">
      <alignment horizontal="center"/>
    </xf>
    <xf numFmtId="0" fontId="16" fillId="3" borderId="38" xfId="0" applyFont="1" applyFill="1" applyBorder="1" applyAlignment="1">
      <alignment horizontal="center"/>
    </xf>
    <xf numFmtId="49" fontId="0" fillId="0" borderId="0" xfId="0" applyNumberFormat="1"/>
    <xf numFmtId="49" fontId="9" fillId="2" borderId="1" xfId="1" applyNumberFormat="1" applyFont="1" applyFill="1" applyBorder="1" applyAlignment="1">
      <alignment horizontal="center"/>
    </xf>
    <xf numFmtId="0" fontId="17" fillId="0" borderId="10" xfId="0" applyFont="1" applyBorder="1"/>
    <xf numFmtId="0" fontId="0" fillId="0" borderId="5" xfId="0" applyBorder="1" applyAlignment="1">
      <alignment horizontal="center"/>
    </xf>
    <xf numFmtId="3" fontId="17" fillId="0" borderId="12" xfId="0" applyNumberFormat="1" applyFont="1" applyBorder="1" applyAlignment="1">
      <alignment horizontal="center"/>
    </xf>
    <xf numFmtId="3" fontId="17" fillId="0" borderId="11" xfId="0" applyNumberFormat="1" applyFont="1" applyBorder="1" applyAlignment="1">
      <alignment horizontal="center"/>
    </xf>
    <xf numFmtId="3" fontId="17" fillId="0" borderId="3" xfId="0" applyNumberFormat="1" applyFont="1" applyBorder="1" applyAlignment="1">
      <alignment horizontal="center"/>
    </xf>
    <xf numFmtId="0" fontId="17" fillId="0" borderId="12" xfId="0" applyFont="1" applyBorder="1" applyAlignment="1">
      <alignment horizontal="center"/>
    </xf>
    <xf numFmtId="0" fontId="17" fillId="0" borderId="11" xfId="0" applyFont="1" applyBorder="1" applyAlignment="1">
      <alignment horizontal="center"/>
    </xf>
    <xf numFmtId="0" fontId="17" fillId="0" borderId="3" xfId="0" applyFont="1" applyBorder="1" applyAlignment="1">
      <alignment horizontal="center"/>
    </xf>
    <xf numFmtId="164" fontId="0" fillId="0" borderId="0" xfId="0" applyNumberFormat="1" applyAlignment="1">
      <alignment horizontal="center"/>
    </xf>
    <xf numFmtId="164" fontId="16" fillId="0" borderId="0" xfId="0" applyNumberFormat="1" applyFont="1" applyAlignment="1">
      <alignment horizontal="center"/>
    </xf>
    <xf numFmtId="0" fontId="16" fillId="0" borderId="0" xfId="0" applyFont="1" applyAlignment="1">
      <alignment horizontal="center"/>
    </xf>
    <xf numFmtId="0" fontId="17" fillId="0" borderId="0" xfId="0" applyFont="1" applyAlignment="1">
      <alignment horizontal="center"/>
    </xf>
    <xf numFmtId="0" fontId="13" fillId="9" borderId="23" xfId="0" applyFont="1" applyFill="1" applyBorder="1" applyAlignment="1">
      <alignment horizontal="center" vertical="center"/>
    </xf>
    <xf numFmtId="0" fontId="13" fillId="12" borderId="7" xfId="0" applyFont="1" applyFill="1" applyBorder="1" applyAlignment="1">
      <alignment horizontal="center" vertical="center"/>
    </xf>
    <xf numFmtId="0" fontId="13" fillId="6" borderId="22" xfId="0" applyFont="1" applyFill="1" applyBorder="1" applyAlignment="1">
      <alignment horizontal="center" vertical="center" wrapText="1"/>
    </xf>
    <xf numFmtId="0" fontId="13" fillId="8" borderId="30" xfId="0" applyFont="1" applyFill="1" applyBorder="1" applyAlignment="1">
      <alignment horizontal="center" vertical="center" wrapText="1"/>
    </xf>
    <xf numFmtId="0" fontId="13" fillId="12" borderId="5" xfId="0" applyFont="1" applyFill="1" applyBorder="1" applyAlignment="1">
      <alignment horizontal="center" vertical="center"/>
    </xf>
    <xf numFmtId="0" fontId="13" fillId="9" borderId="9" xfId="0" applyFont="1" applyFill="1" applyBorder="1" applyAlignment="1">
      <alignment horizontal="center" vertical="center"/>
    </xf>
    <xf numFmtId="0" fontId="13" fillId="9" borderId="6" xfId="0" applyFont="1" applyFill="1" applyBorder="1" applyAlignment="1">
      <alignment horizontal="center" vertical="center"/>
    </xf>
    <xf numFmtId="0" fontId="13" fillId="12" borderId="8" xfId="0" applyFont="1" applyFill="1" applyBorder="1" applyAlignment="1">
      <alignment horizontal="center" vertical="center"/>
    </xf>
    <xf numFmtId="0" fontId="22" fillId="7" borderId="38" xfId="0" applyFont="1" applyFill="1" applyBorder="1" applyAlignment="1">
      <alignment horizontal="right" vertical="center" wrapText="1"/>
    </xf>
    <xf numFmtId="0" fontId="0" fillId="15" borderId="7" xfId="0" applyFill="1" applyBorder="1" applyAlignment="1">
      <alignment horizontal="center"/>
    </xf>
    <xf numFmtId="0" fontId="0" fillId="15" borderId="8" xfId="0" applyFill="1" applyBorder="1"/>
    <xf numFmtId="0" fontId="0" fillId="15" borderId="8" xfId="0" applyFill="1" applyBorder="1" applyAlignment="1">
      <alignment horizontal="center"/>
    </xf>
    <xf numFmtId="0" fontId="0" fillId="15" borderId="9" xfId="0" applyFill="1" applyBorder="1" applyAlignment="1">
      <alignment horizontal="center"/>
    </xf>
    <xf numFmtId="49" fontId="23" fillId="0" borderId="2" xfId="1" applyNumberFormat="1" applyFont="1" applyBorder="1" applyAlignment="1">
      <alignment wrapText="1"/>
    </xf>
    <xf numFmtId="0" fontId="0" fillId="15" borderId="31" xfId="0" applyFill="1" applyBorder="1" applyAlignment="1">
      <alignment horizontal="center"/>
    </xf>
    <xf numFmtId="0" fontId="0" fillId="15" borderId="0" xfId="0" applyFill="1"/>
    <xf numFmtId="0" fontId="0" fillId="15" borderId="15" xfId="0" applyFill="1" applyBorder="1"/>
    <xf numFmtId="0" fontId="0" fillId="15" borderId="10" xfId="0" applyFill="1" applyBorder="1" applyAlignment="1">
      <alignment horizontal="center"/>
    </xf>
    <xf numFmtId="0" fontId="0" fillId="15" borderId="15" xfId="0" applyFill="1" applyBorder="1" applyAlignment="1">
      <alignment horizontal="center"/>
    </xf>
    <xf numFmtId="0" fontId="0" fillId="15" borderId="29" xfId="0" applyFill="1" applyBorder="1"/>
    <xf numFmtId="0" fontId="0" fillId="15" borderId="17" xfId="0" applyFill="1" applyBorder="1" applyAlignment="1">
      <alignment horizontal="center"/>
    </xf>
    <xf numFmtId="0" fontId="0" fillId="15" borderId="20" xfId="0" applyFill="1" applyBorder="1" applyAlignment="1">
      <alignment horizontal="center"/>
    </xf>
    <xf numFmtId="0" fontId="0" fillId="4" borderId="0" xfId="0" applyFill="1" applyAlignment="1">
      <alignment horizontal="center" wrapText="1"/>
    </xf>
    <xf numFmtId="0" fontId="16" fillId="16" borderId="38" xfId="0" applyFont="1" applyFill="1" applyBorder="1" applyAlignment="1">
      <alignment horizontal="center" vertical="center" wrapText="1"/>
    </xf>
    <xf numFmtId="0" fontId="20" fillId="0" borderId="0" xfId="0" applyFont="1" applyAlignment="1">
      <alignment horizontal="left" vertical="center"/>
    </xf>
    <xf numFmtId="0" fontId="20" fillId="0" borderId="0" xfId="0" applyFont="1" applyAlignment="1">
      <alignment horizontal="center" vertical="center"/>
    </xf>
    <xf numFmtId="0" fontId="0" fillId="0" borderId="0" xfId="0" applyAlignment="1">
      <alignment horizontal="center" vertical="center"/>
    </xf>
    <xf numFmtId="2" fontId="0" fillId="0" borderId="0" xfId="0" applyNumberFormat="1" applyAlignment="1">
      <alignment vertical="center"/>
    </xf>
    <xf numFmtId="0" fontId="0" fillId="0" borderId="0" xfId="0" applyAlignment="1">
      <alignment vertical="center"/>
    </xf>
    <xf numFmtId="0" fontId="0" fillId="0" borderId="0" xfId="0" applyAlignment="1">
      <alignment horizontal="center" vertical="center" wrapText="1"/>
    </xf>
    <xf numFmtId="0" fontId="45" fillId="16" borderId="38" xfId="0" applyFont="1" applyFill="1" applyBorder="1" applyAlignment="1">
      <alignment horizontal="center" vertical="center" wrapText="1"/>
    </xf>
    <xf numFmtId="3" fontId="0" fillId="0" borderId="0" xfId="0" applyNumberFormat="1"/>
    <xf numFmtId="4" fontId="0" fillId="0" borderId="0" xfId="0" applyNumberFormat="1"/>
    <xf numFmtId="0" fontId="7" fillId="0" borderId="0" xfId="2" applyAlignment="1">
      <alignment horizontal="center"/>
    </xf>
    <xf numFmtId="49" fontId="7" fillId="0" borderId="0" xfId="2" applyNumberFormat="1" applyAlignment="1">
      <alignment horizontal="center"/>
    </xf>
    <xf numFmtId="0" fontId="7" fillId="0" borderId="0" xfId="2"/>
    <xf numFmtId="10" fontId="0" fillId="0" borderId="0" xfId="3" applyNumberFormat="1" applyFont="1" applyAlignment="1">
      <alignment horizontal="center"/>
    </xf>
    <xf numFmtId="49" fontId="7" fillId="0" borderId="4" xfId="2" applyNumberFormat="1" applyBorder="1" applyAlignment="1">
      <alignment horizontal="center"/>
    </xf>
    <xf numFmtId="0" fontId="7" fillId="0" borderId="30" xfId="2" applyBorder="1" applyAlignment="1">
      <alignment horizontal="center"/>
    </xf>
    <xf numFmtId="0" fontId="7" fillId="0" borderId="6" xfId="2" applyBorder="1" applyAlignment="1">
      <alignment horizontal="center"/>
    </xf>
    <xf numFmtId="0" fontId="7" fillId="13" borderId="4" xfId="2" applyFill="1" applyBorder="1" applyAlignment="1">
      <alignment horizontal="center" wrapText="1"/>
    </xf>
    <xf numFmtId="0" fontId="7" fillId="10" borderId="24" xfId="2" applyFill="1" applyBorder="1" applyAlignment="1">
      <alignment horizontal="center"/>
    </xf>
    <xf numFmtId="0" fontId="7" fillId="12" borderId="5" xfId="2" applyFill="1" applyBorder="1" applyAlignment="1">
      <alignment horizontal="center" vertical="center"/>
    </xf>
    <xf numFmtId="0" fontId="7" fillId="8" borderId="30" xfId="2" applyFill="1" applyBorder="1" applyAlignment="1">
      <alignment horizontal="center" vertical="center"/>
    </xf>
    <xf numFmtId="0" fontId="7" fillId="9" borderId="5" xfId="2" applyFill="1" applyBorder="1" applyAlignment="1">
      <alignment horizontal="center" vertical="center"/>
    </xf>
    <xf numFmtId="0" fontId="7" fillId="12" borderId="4" xfId="2" applyFill="1" applyBorder="1" applyAlignment="1">
      <alignment horizontal="center" vertical="center"/>
    </xf>
    <xf numFmtId="0" fontId="7" fillId="9" borderId="23" xfId="2" applyFill="1" applyBorder="1" applyAlignment="1">
      <alignment horizontal="center" vertical="center"/>
    </xf>
    <xf numFmtId="10" fontId="17" fillId="0" borderId="13" xfId="3" applyNumberFormat="1" applyFont="1" applyBorder="1" applyAlignment="1" applyProtection="1">
      <alignment horizontal="center" vertical="center"/>
      <protection locked="0"/>
    </xf>
    <xf numFmtId="0" fontId="17" fillId="0" borderId="32" xfId="2" applyFont="1" applyBorder="1" applyAlignment="1" applyProtection="1">
      <alignment horizontal="center" vertical="center"/>
      <protection locked="0"/>
    </xf>
    <xf numFmtId="4" fontId="20" fillId="0" borderId="0" xfId="2" applyNumberFormat="1" applyFont="1" applyAlignment="1" applyProtection="1">
      <alignment horizontal="right" vertical="center"/>
      <protection locked="0"/>
    </xf>
    <xf numFmtId="0" fontId="24" fillId="5" borderId="0" xfId="2" applyFont="1" applyFill="1"/>
    <xf numFmtId="0" fontId="25" fillId="5" borderId="0" xfId="2" applyFont="1" applyFill="1"/>
    <xf numFmtId="0" fontId="26" fillId="5" borderId="0" xfId="2" applyFont="1" applyFill="1" applyAlignment="1">
      <alignment vertical="center" wrapText="1"/>
    </xf>
    <xf numFmtId="0" fontId="32" fillId="5" borderId="0" xfId="2" applyFont="1" applyFill="1" applyAlignment="1">
      <alignment vertical="top"/>
    </xf>
    <xf numFmtId="0" fontId="30" fillId="5" borderId="0" xfId="2" applyFont="1" applyFill="1"/>
    <xf numFmtId="0" fontId="27" fillId="5" borderId="0" xfId="2" applyFont="1" applyFill="1"/>
    <xf numFmtId="0" fontId="41" fillId="5" borderId="0" xfId="2" applyFont="1" applyFill="1"/>
    <xf numFmtId="0" fontId="28" fillId="5" borderId="0" xfId="2" applyFont="1" applyFill="1" applyAlignment="1">
      <alignment horizontal="left" wrapText="1"/>
    </xf>
    <xf numFmtId="0" fontId="24" fillId="5" borderId="5" xfId="2" applyFont="1" applyFill="1" applyBorder="1"/>
    <xf numFmtId="0" fontId="29" fillId="5" borderId="0" xfId="2" applyFont="1" applyFill="1" applyAlignment="1">
      <alignment wrapText="1"/>
    </xf>
    <xf numFmtId="0" fontId="29" fillId="5" borderId="0" xfId="2" applyFont="1" applyFill="1" applyAlignment="1">
      <alignment vertical="top" wrapText="1"/>
    </xf>
    <xf numFmtId="0" fontId="29" fillId="5" borderId="0" xfId="2" applyFont="1" applyFill="1"/>
    <xf numFmtId="0" fontId="30" fillId="5" borderId="38" xfId="2" applyFont="1" applyFill="1" applyBorder="1" applyAlignment="1">
      <alignment horizontal="left" vertical="center"/>
    </xf>
    <xf numFmtId="0" fontId="30" fillId="5" borderId="0" xfId="2" applyFont="1" applyFill="1" applyAlignment="1">
      <alignment vertical="center"/>
    </xf>
    <xf numFmtId="0" fontId="30" fillId="5" borderId="38" xfId="2" applyFont="1" applyFill="1" applyBorder="1" applyAlignment="1">
      <alignment vertical="center"/>
    </xf>
    <xf numFmtId="0" fontId="30" fillId="5" borderId="0" xfId="2" applyFont="1" applyFill="1" applyAlignment="1">
      <alignment vertical="center" wrapText="1"/>
    </xf>
    <xf numFmtId="0" fontId="48" fillId="5" borderId="0" xfId="4" applyFill="1"/>
    <xf numFmtId="0" fontId="33" fillId="5" borderId="43" xfId="4" applyFont="1" applyFill="1" applyBorder="1"/>
    <xf numFmtId="0" fontId="30" fillId="5" borderId="44" xfId="2" applyFont="1" applyFill="1" applyBorder="1"/>
    <xf numFmtId="0" fontId="30" fillId="5" borderId="45" xfId="2" applyFont="1" applyFill="1" applyBorder="1"/>
    <xf numFmtId="0" fontId="34" fillId="5" borderId="46" xfId="4" applyFont="1" applyFill="1" applyBorder="1"/>
    <xf numFmtId="0" fontId="34" fillId="5" borderId="0" xfId="2" applyFont="1" applyFill="1"/>
    <xf numFmtId="0" fontId="34" fillId="5" borderId="47" xfId="2" applyFont="1" applyFill="1" applyBorder="1"/>
    <xf numFmtId="0" fontId="34" fillId="5" borderId="48" xfId="4" applyFont="1" applyFill="1" applyBorder="1"/>
    <xf numFmtId="0" fontId="34" fillId="5" borderId="49" xfId="2" applyFont="1" applyFill="1" applyBorder="1"/>
    <xf numFmtId="0" fontId="34" fillId="5" borderId="50" xfId="2" applyFont="1" applyFill="1" applyBorder="1"/>
    <xf numFmtId="0" fontId="35" fillId="5" borderId="0" xfId="2" applyFont="1" applyFill="1" applyAlignment="1">
      <alignment vertical="center"/>
    </xf>
    <xf numFmtId="0" fontId="34" fillId="5" borderId="0" xfId="4" applyFont="1" applyFill="1" applyAlignment="1">
      <alignment vertical="center"/>
    </xf>
    <xf numFmtId="0" fontId="34" fillId="5" borderId="0" xfId="2" applyFont="1" applyFill="1" applyAlignment="1">
      <alignment vertical="center"/>
    </xf>
    <xf numFmtId="0" fontId="35" fillId="5" borderId="0" xfId="2" applyFont="1" applyFill="1"/>
    <xf numFmtId="0" fontId="36" fillId="5" borderId="0" xfId="2" applyFont="1" applyFill="1"/>
    <xf numFmtId="0" fontId="30" fillId="5" borderId="0" xfId="2" applyFont="1" applyFill="1" applyAlignment="1">
      <alignment horizontal="left" vertical="center" wrapText="1"/>
    </xf>
    <xf numFmtId="0" fontId="30" fillId="5" borderId="0" xfId="2" applyFont="1" applyFill="1" applyAlignment="1">
      <alignment horizontal="left"/>
    </xf>
    <xf numFmtId="0" fontId="30" fillId="5" borderId="0" xfId="2" applyFont="1" applyFill="1" applyAlignment="1">
      <alignment horizontal="center"/>
    </xf>
    <xf numFmtId="0" fontId="30" fillId="0" borderId="0" xfId="2" applyFont="1"/>
    <xf numFmtId="0" fontId="32" fillId="5" borderId="0" xfId="2" applyFont="1" applyFill="1"/>
    <xf numFmtId="0" fontId="40" fillId="5" borderId="0" xfId="2" applyFont="1" applyFill="1"/>
    <xf numFmtId="0" fontId="7" fillId="0" borderId="10" xfId="2" applyBorder="1"/>
    <xf numFmtId="0" fontId="6" fillId="0" borderId="0" xfId="5" applyAlignment="1">
      <alignment horizontal="center"/>
    </xf>
    <xf numFmtId="0" fontId="6" fillId="0" borderId="0" xfId="5"/>
    <xf numFmtId="49" fontId="6" fillId="0" borderId="0" xfId="5" applyNumberFormat="1" applyAlignment="1">
      <alignment horizontal="center"/>
    </xf>
    <xf numFmtId="10" fontId="0" fillId="0" borderId="0" xfId="6" applyNumberFormat="1" applyFont="1" applyAlignment="1">
      <alignment horizontal="center"/>
    </xf>
    <xf numFmtId="49" fontId="6" fillId="0" borderId="4" xfId="5" applyNumberFormat="1" applyBorder="1" applyAlignment="1">
      <alignment horizontal="center"/>
    </xf>
    <xf numFmtId="0" fontId="6" fillId="0" borderId="30" xfId="5" applyBorder="1" applyAlignment="1">
      <alignment horizontal="center"/>
    </xf>
    <xf numFmtId="0" fontId="6" fillId="0" borderId="6" xfId="5" applyBorder="1" applyAlignment="1">
      <alignment horizontal="center"/>
    </xf>
    <xf numFmtId="10" fontId="6" fillId="0" borderId="4" xfId="6" applyNumberFormat="1" applyBorder="1" applyAlignment="1">
      <alignment horizontal="center"/>
    </xf>
    <xf numFmtId="10" fontId="6" fillId="0" borderId="26" xfId="6" applyNumberFormat="1" applyBorder="1" applyAlignment="1">
      <alignment horizontal="center" vertical="center"/>
    </xf>
    <xf numFmtId="0" fontId="14" fillId="0" borderId="14" xfId="5" applyFont="1" applyBorder="1" applyAlignment="1">
      <alignment horizontal="center" vertical="center"/>
    </xf>
    <xf numFmtId="0" fontId="6" fillId="12" borderId="5" xfId="5" applyFill="1" applyBorder="1" applyAlignment="1">
      <alignment horizontal="center" vertical="center"/>
    </xf>
    <xf numFmtId="0" fontId="6" fillId="8" borderId="30" xfId="5" applyFill="1" applyBorder="1" applyAlignment="1">
      <alignment horizontal="center" vertical="center"/>
    </xf>
    <xf numFmtId="0" fontId="6" fillId="9" borderId="5" xfId="5" applyFill="1" applyBorder="1" applyAlignment="1">
      <alignment horizontal="center" vertical="center"/>
    </xf>
    <xf numFmtId="0" fontId="6" fillId="12" borderId="4" xfId="5" applyFill="1" applyBorder="1" applyAlignment="1">
      <alignment horizontal="center" vertical="center"/>
    </xf>
    <xf numFmtId="0" fontId="6" fillId="8" borderId="24" xfId="5" applyFill="1" applyBorder="1" applyAlignment="1">
      <alignment horizontal="center" vertical="center"/>
    </xf>
    <xf numFmtId="0" fontId="6" fillId="9" borderId="23" xfId="5" applyFill="1" applyBorder="1" applyAlignment="1">
      <alignment horizontal="center" vertical="center"/>
    </xf>
    <xf numFmtId="0" fontId="17" fillId="0" borderId="31" xfId="5" applyFont="1" applyBorder="1" applyAlignment="1" applyProtection="1">
      <alignment horizontal="center"/>
      <protection locked="0"/>
    </xf>
    <xf numFmtId="0" fontId="17" fillId="0" borderId="10" xfId="5" applyFont="1" applyBorder="1" applyProtection="1">
      <protection locked="0"/>
    </xf>
    <xf numFmtId="49" fontId="17" fillId="0" borderId="12" xfId="5" applyNumberFormat="1" applyFont="1" applyBorder="1" applyAlignment="1" applyProtection="1">
      <alignment horizontal="center"/>
      <protection locked="0"/>
    </xf>
    <xf numFmtId="0" fontId="17" fillId="0" borderId="15" xfId="5" applyFont="1" applyBorder="1" applyAlignment="1">
      <alignment horizontal="center"/>
    </xf>
    <xf numFmtId="10" fontId="17" fillId="0" borderId="10" xfId="6" applyNumberFormat="1" applyFont="1" applyBorder="1" applyAlignment="1" applyProtection="1">
      <alignment horizontal="center"/>
      <protection locked="0"/>
    </xf>
    <xf numFmtId="10" fontId="17" fillId="0" borderId="15" xfId="6" applyNumberFormat="1" applyFont="1" applyBorder="1" applyAlignment="1" applyProtection="1">
      <alignment horizontal="center"/>
      <protection locked="0"/>
    </xf>
    <xf numFmtId="0" fontId="17" fillId="0" borderId="31" xfId="5" applyFont="1" applyBorder="1" applyProtection="1">
      <protection locked="0"/>
    </xf>
    <xf numFmtId="0" fontId="17" fillId="0" borderId="32" xfId="5" applyFont="1" applyBorder="1" applyAlignment="1" applyProtection="1">
      <alignment horizontal="center"/>
      <protection locked="0"/>
    </xf>
    <xf numFmtId="0" fontId="17" fillId="0" borderId="35" xfId="5" applyFont="1" applyBorder="1" applyAlignment="1" applyProtection="1">
      <alignment horizontal="center"/>
      <protection locked="0"/>
    </xf>
    <xf numFmtId="0" fontId="17" fillId="0" borderId="40" xfId="5" applyFont="1" applyBorder="1" applyAlignment="1" applyProtection="1">
      <alignment horizontal="center"/>
      <protection locked="0"/>
    </xf>
    <xf numFmtId="0" fontId="17" fillId="0" borderId="42" xfId="5" applyFont="1" applyBorder="1" applyAlignment="1" applyProtection="1">
      <alignment horizontal="center"/>
      <protection locked="0"/>
    </xf>
    <xf numFmtId="49" fontId="17" fillId="0" borderId="10" xfId="5" applyNumberFormat="1" applyFont="1" applyBorder="1" applyAlignment="1" applyProtection="1">
      <alignment horizontal="center"/>
      <protection locked="0"/>
    </xf>
    <xf numFmtId="0" fontId="17" fillId="0" borderId="33" xfId="5" applyFont="1" applyBorder="1" applyAlignment="1" applyProtection="1">
      <alignment horizontal="center"/>
      <protection locked="0"/>
    </xf>
    <xf numFmtId="0" fontId="17" fillId="0" borderId="36" xfId="5" applyFont="1" applyBorder="1" applyAlignment="1" applyProtection="1">
      <alignment horizontal="center"/>
      <protection locked="0"/>
    </xf>
    <xf numFmtId="0" fontId="17" fillId="0" borderId="41" xfId="5" applyFont="1" applyBorder="1" applyAlignment="1" applyProtection="1">
      <alignment horizontal="center"/>
      <protection locked="0"/>
    </xf>
    <xf numFmtId="0" fontId="17" fillId="0" borderId="15" xfId="5" applyFont="1" applyBorder="1" applyAlignment="1" applyProtection="1">
      <alignment horizontal="center"/>
      <protection locked="0"/>
    </xf>
    <xf numFmtId="0" fontId="6" fillId="15" borderId="31" xfId="5" applyFill="1" applyBorder="1" applyAlignment="1" applyProtection="1">
      <alignment horizontal="center"/>
      <protection locked="0"/>
    </xf>
    <xf numFmtId="0" fontId="6" fillId="15" borderId="10" xfId="5" applyFill="1" applyBorder="1" applyProtection="1">
      <protection locked="0"/>
    </xf>
    <xf numFmtId="49" fontId="6" fillId="15" borderId="10" xfId="5" applyNumberFormat="1" applyFill="1" applyBorder="1" applyAlignment="1" applyProtection="1">
      <alignment horizontal="center"/>
      <protection locked="0"/>
    </xf>
    <xf numFmtId="0" fontId="6" fillId="15" borderId="0" xfId="5" applyFill="1" applyProtection="1">
      <protection locked="0"/>
    </xf>
    <xf numFmtId="0" fontId="17" fillId="15" borderId="15" xfId="5" applyFont="1" applyFill="1" applyBorder="1" applyAlignment="1">
      <alignment horizontal="center"/>
    </xf>
    <xf numFmtId="10" fontId="0" fillId="15" borderId="10" xfId="6" applyNumberFormat="1" applyFont="1" applyFill="1" applyBorder="1" applyAlignment="1" applyProtection="1">
      <alignment horizontal="center"/>
      <protection locked="0"/>
    </xf>
    <xf numFmtId="10" fontId="0" fillId="15" borderId="15" xfId="6" applyNumberFormat="1" applyFont="1" applyFill="1" applyBorder="1" applyAlignment="1" applyProtection="1">
      <alignment horizontal="center"/>
      <protection locked="0"/>
    </xf>
    <xf numFmtId="0" fontId="6" fillId="15" borderId="31" xfId="5" applyFill="1" applyBorder="1" applyProtection="1">
      <protection locked="0"/>
    </xf>
    <xf numFmtId="0" fontId="6" fillId="15" borderId="33" xfId="5" applyFill="1" applyBorder="1" applyAlignment="1" applyProtection="1">
      <alignment horizontal="center"/>
      <protection locked="0"/>
    </xf>
    <xf numFmtId="0" fontId="6" fillId="15" borderId="36" xfId="5" applyFill="1" applyBorder="1" applyAlignment="1" applyProtection="1">
      <alignment horizontal="center"/>
      <protection locked="0"/>
    </xf>
    <xf numFmtId="0" fontId="6" fillId="15" borderId="15" xfId="5" applyFill="1" applyBorder="1" applyAlignment="1" applyProtection="1">
      <alignment horizontal="center"/>
      <protection locked="0"/>
    </xf>
    <xf numFmtId="0" fontId="7" fillId="0" borderId="38" xfId="0" applyFont="1" applyBorder="1" applyAlignment="1">
      <alignment vertical="center"/>
    </xf>
    <xf numFmtId="0" fontId="13" fillId="0" borderId="38" xfId="0" applyFont="1" applyBorder="1" applyAlignment="1">
      <alignment horizontal="left" vertical="center"/>
    </xf>
    <xf numFmtId="0" fontId="6" fillId="0" borderId="38" xfId="0" applyFont="1" applyBorder="1" applyAlignment="1">
      <alignment vertical="center"/>
    </xf>
    <xf numFmtId="0" fontId="0" fillId="0" borderId="4" xfId="0" applyBorder="1" applyAlignment="1">
      <alignment horizontal="center" vertical="center" wrapText="1"/>
    </xf>
    <xf numFmtId="0" fontId="20" fillId="0" borderId="31" xfId="0" applyFont="1" applyBorder="1" applyAlignment="1">
      <alignment horizontal="center" vertical="center"/>
    </xf>
    <xf numFmtId="0" fontId="20" fillId="0" borderId="0" xfId="2" applyFont="1" applyAlignment="1" applyProtection="1">
      <alignment vertical="center"/>
      <protection locked="0"/>
    </xf>
    <xf numFmtId="0" fontId="17" fillId="0" borderId="15" xfId="2" applyFont="1" applyBorder="1" applyAlignment="1">
      <alignment horizontal="center" vertical="center"/>
    </xf>
    <xf numFmtId="10" fontId="20" fillId="0" borderId="31" xfId="3" applyNumberFormat="1" applyFont="1" applyBorder="1" applyAlignment="1" applyProtection="1">
      <alignment horizontal="center" vertical="center"/>
      <protection locked="0"/>
    </xf>
    <xf numFmtId="11" fontId="20" fillId="0" borderId="0" xfId="7" applyNumberFormat="1" applyFont="1" applyAlignment="1">
      <alignment horizontal="center" vertical="center"/>
    </xf>
    <xf numFmtId="0" fontId="20" fillId="0" borderId="52" xfId="2" applyFont="1" applyBorder="1" applyAlignment="1" applyProtection="1">
      <alignment horizontal="center" vertical="center"/>
      <protection locked="0"/>
    </xf>
    <xf numFmtId="0" fontId="20" fillId="0" borderId="15" xfId="2" applyFont="1" applyBorder="1" applyAlignment="1" applyProtection="1">
      <alignment horizontal="center" vertical="center"/>
      <protection locked="0"/>
    </xf>
    <xf numFmtId="0" fontId="20" fillId="0" borderId="31" xfId="2" applyFont="1" applyBorder="1" applyAlignment="1" applyProtection="1">
      <alignment vertical="center" wrapText="1"/>
      <protection locked="0"/>
    </xf>
    <xf numFmtId="4" fontId="20" fillId="0" borderId="0" xfId="2" applyNumberFormat="1" applyFont="1" applyBorder="1" applyAlignment="1" applyProtection="1">
      <alignment horizontal="center" vertical="center"/>
      <protection locked="0"/>
    </xf>
    <xf numFmtId="4" fontId="20" fillId="0" borderId="33" xfId="2" applyNumberFormat="1" applyFont="1" applyBorder="1" applyAlignment="1" applyProtection="1">
      <alignment horizontal="center" vertical="center"/>
      <protection locked="0"/>
    </xf>
    <xf numFmtId="4" fontId="20" fillId="0" borderId="57" xfId="2" applyNumberFormat="1" applyFont="1" applyBorder="1" applyAlignment="1" applyProtection="1">
      <alignment horizontal="center" vertical="center"/>
      <protection locked="0"/>
    </xf>
    <xf numFmtId="0" fontId="20" fillId="0" borderId="31" xfId="2" applyFont="1" applyBorder="1" applyAlignment="1" applyProtection="1">
      <alignment horizontal="center" vertical="center"/>
      <protection locked="0"/>
    </xf>
    <xf numFmtId="11" fontId="20" fillId="0" borderId="56" xfId="2" applyNumberFormat="1" applyFont="1" applyFill="1" applyBorder="1" applyAlignment="1" applyProtection="1">
      <alignment horizontal="center" vertical="center"/>
      <protection locked="0"/>
    </xf>
    <xf numFmtId="11" fontId="20" fillId="0" borderId="33" xfId="2" applyNumberFormat="1" applyFont="1" applyBorder="1" applyAlignment="1" applyProtection="1">
      <alignment horizontal="center" vertical="center"/>
      <protection locked="0"/>
    </xf>
    <xf numFmtId="11" fontId="20" fillId="0" borderId="56" xfId="2" applyNumberFormat="1" applyFont="1" applyBorder="1" applyAlignment="1" applyProtection="1">
      <alignment horizontal="center" vertical="center"/>
      <protection locked="0"/>
    </xf>
    <xf numFmtId="11" fontId="20" fillId="0" borderId="57" xfId="2" applyNumberFormat="1" applyFont="1" applyBorder="1" applyAlignment="1" applyProtection="1">
      <alignment horizontal="center" vertical="center"/>
      <protection locked="0"/>
    </xf>
    <xf numFmtId="0" fontId="17" fillId="0" borderId="31" xfId="2" applyFont="1" applyBorder="1" applyAlignment="1" applyProtection="1">
      <alignment horizontal="center" vertical="center"/>
      <protection locked="0"/>
    </xf>
    <xf numFmtId="49" fontId="17" fillId="0" borderId="12" xfId="2" applyNumberFormat="1" applyFont="1" applyBorder="1" applyAlignment="1" applyProtection="1">
      <alignment horizontal="left" vertical="center"/>
      <protection locked="0"/>
    </xf>
    <xf numFmtId="0" fontId="17" fillId="0" borderId="51" xfId="2" applyFont="1" applyBorder="1" applyAlignment="1" applyProtection="1">
      <alignment horizontal="center" vertical="center"/>
      <protection locked="0"/>
    </xf>
    <xf numFmtId="0" fontId="17" fillId="0" borderId="15" xfId="2" applyFont="1" applyBorder="1" applyAlignment="1" applyProtection="1">
      <alignment horizontal="center" vertical="center"/>
      <protection locked="0"/>
    </xf>
    <xf numFmtId="0" fontId="17" fillId="0" borderId="31" xfId="2" applyFont="1" applyBorder="1" applyAlignment="1" applyProtection="1">
      <alignment vertical="center"/>
      <protection locked="0"/>
    </xf>
    <xf numFmtId="0" fontId="17" fillId="0" borderId="35" xfId="2" applyFont="1" applyBorder="1" applyAlignment="1" applyProtection="1">
      <alignment horizontal="center" vertical="center"/>
      <protection locked="0"/>
    </xf>
    <xf numFmtId="49" fontId="17" fillId="0" borderId="10" xfId="2" applyNumberFormat="1" applyFont="1" applyBorder="1" applyAlignment="1" applyProtection="1">
      <alignment horizontal="left" vertical="center"/>
      <protection locked="0"/>
    </xf>
    <xf numFmtId="0" fontId="17" fillId="0" borderId="0" xfId="2" applyFont="1" applyAlignment="1" applyProtection="1">
      <alignment vertical="center"/>
      <protection locked="0"/>
    </xf>
    <xf numFmtId="10" fontId="17" fillId="0" borderId="31" xfId="3" applyNumberFormat="1" applyFont="1" applyBorder="1" applyAlignment="1" applyProtection="1">
      <alignment horizontal="center" vertical="center"/>
      <protection locked="0"/>
    </xf>
    <xf numFmtId="0" fontId="17" fillId="0" borderId="33" xfId="2" applyFont="1" applyBorder="1" applyAlignment="1" applyProtection="1">
      <alignment horizontal="center" vertical="center"/>
      <protection locked="0"/>
    </xf>
    <xf numFmtId="0" fontId="17" fillId="0" borderId="52" xfId="2" applyFont="1" applyBorder="1" applyAlignment="1" applyProtection="1">
      <alignment horizontal="center" vertical="center"/>
      <protection locked="0"/>
    </xf>
    <xf numFmtId="0" fontId="17" fillId="0" borderId="36" xfId="2" applyFont="1" applyBorder="1" applyAlignment="1" applyProtection="1">
      <alignment horizontal="center" vertical="center"/>
      <protection locked="0"/>
    </xf>
    <xf numFmtId="0" fontId="7" fillId="15" borderId="31" xfId="2" applyFill="1" applyBorder="1" applyAlignment="1" applyProtection="1">
      <alignment horizontal="center" vertical="center"/>
      <protection locked="0"/>
    </xf>
    <xf numFmtId="49" fontId="7" fillId="15" borderId="10" xfId="2" applyNumberFormat="1" applyFill="1" applyBorder="1" applyAlignment="1" applyProtection="1">
      <alignment horizontal="left" vertical="center"/>
      <protection locked="0"/>
    </xf>
    <xf numFmtId="0" fontId="7" fillId="15" borderId="0" xfId="2" applyFill="1" applyAlignment="1" applyProtection="1">
      <alignment vertical="center"/>
      <protection locked="0"/>
    </xf>
    <xf numFmtId="0" fontId="17" fillId="15" borderId="15" xfId="2" applyFont="1" applyFill="1" applyBorder="1" applyAlignment="1">
      <alignment horizontal="center" vertical="center"/>
    </xf>
    <xf numFmtId="10" fontId="0" fillId="15" borderId="31" xfId="3" applyNumberFormat="1" applyFont="1" applyFill="1" applyBorder="1" applyAlignment="1" applyProtection="1">
      <alignment horizontal="center" vertical="center"/>
      <protection locked="0"/>
    </xf>
    <xf numFmtId="0" fontId="7" fillId="15" borderId="33" xfId="2" applyFill="1" applyBorder="1" applyAlignment="1" applyProtection="1">
      <alignment horizontal="center" vertical="center"/>
      <protection locked="0"/>
    </xf>
    <xf numFmtId="0" fontId="7" fillId="15" borderId="52" xfId="2" applyFill="1" applyBorder="1" applyAlignment="1" applyProtection="1">
      <alignment horizontal="center" vertical="center"/>
      <protection locked="0"/>
    </xf>
    <xf numFmtId="0" fontId="7" fillId="15" borderId="15" xfId="2" applyFill="1" applyBorder="1" applyAlignment="1" applyProtection="1">
      <alignment horizontal="center" vertical="center"/>
      <protection locked="0"/>
    </xf>
    <xf numFmtId="0" fontId="7" fillId="15" borderId="31" xfId="2" applyFill="1" applyBorder="1" applyAlignment="1" applyProtection="1">
      <alignment vertical="center"/>
      <protection locked="0"/>
    </xf>
    <xf numFmtId="0" fontId="7" fillId="15" borderId="36" xfId="2" applyFill="1" applyBorder="1" applyAlignment="1" applyProtection="1">
      <alignment horizontal="center" vertical="center"/>
      <protection locked="0"/>
    </xf>
    <xf numFmtId="0" fontId="7" fillId="15" borderId="0" xfId="2" applyFill="1" applyBorder="1" applyAlignment="1" applyProtection="1">
      <alignment horizontal="center" vertical="center"/>
      <protection locked="0"/>
    </xf>
    <xf numFmtId="0" fontId="20" fillId="0" borderId="31" xfId="2" applyFont="1" applyBorder="1" applyAlignment="1" applyProtection="1">
      <alignment vertical="center"/>
      <protection locked="0"/>
    </xf>
    <xf numFmtId="3" fontId="20" fillId="0" borderId="56" xfId="2" applyNumberFormat="1" applyFont="1" applyFill="1" applyBorder="1" applyAlignment="1" applyProtection="1">
      <alignment horizontal="center" vertical="center"/>
      <protection locked="0"/>
    </xf>
    <xf numFmtId="3" fontId="20" fillId="0" borderId="0" xfId="2" applyNumberFormat="1" applyFont="1" applyBorder="1" applyAlignment="1" applyProtection="1">
      <alignment horizontal="center" vertical="center"/>
      <protection locked="0"/>
    </xf>
    <xf numFmtId="3" fontId="20" fillId="0" borderId="33" xfId="2" applyNumberFormat="1" applyFont="1" applyBorder="1" applyAlignment="1" applyProtection="1">
      <alignment horizontal="center" vertical="center"/>
      <protection locked="0"/>
    </xf>
    <xf numFmtId="3" fontId="20" fillId="0" borderId="56" xfId="2" applyNumberFormat="1" applyFont="1" applyBorder="1" applyAlignment="1" applyProtection="1">
      <alignment horizontal="center" vertical="center"/>
      <protection locked="0"/>
    </xf>
    <xf numFmtId="3" fontId="20" fillId="0" borderId="57" xfId="2" applyNumberFormat="1" applyFont="1" applyBorder="1" applyAlignment="1" applyProtection="1">
      <alignment horizontal="center" vertical="center"/>
      <protection locked="0"/>
    </xf>
    <xf numFmtId="4" fontId="20" fillId="0" borderId="56" xfId="2" applyNumberFormat="1" applyFont="1" applyBorder="1" applyAlignment="1" applyProtection="1">
      <alignment horizontal="center" vertical="center"/>
      <protection locked="0"/>
    </xf>
    <xf numFmtId="0" fontId="17" fillId="0" borderId="6" xfId="2" applyFont="1" applyBorder="1" applyAlignment="1">
      <alignment horizontal="center" vertical="center"/>
    </xf>
    <xf numFmtId="10" fontId="20" fillId="0" borderId="14" xfId="3" applyNumberFormat="1" applyFont="1" applyBorder="1" applyAlignment="1" applyProtection="1">
      <alignment horizontal="center" vertical="center"/>
      <protection locked="0"/>
    </xf>
    <xf numFmtId="0" fontId="20" fillId="0" borderId="53" xfId="2" applyFont="1" applyBorder="1" applyAlignment="1" applyProtection="1">
      <alignment horizontal="center" vertical="center"/>
      <protection locked="0"/>
    </xf>
    <xf numFmtId="0" fontId="20" fillId="0" borderId="6" xfId="2" applyFont="1" applyBorder="1" applyAlignment="1" applyProtection="1">
      <alignment horizontal="center" vertical="center"/>
      <protection locked="0"/>
    </xf>
    <xf numFmtId="0" fontId="20" fillId="0" borderId="14" xfId="2" applyFont="1" applyBorder="1" applyAlignment="1" applyProtection="1">
      <alignment vertical="center"/>
      <protection locked="0"/>
    </xf>
    <xf numFmtId="4" fontId="20" fillId="0" borderId="34" xfId="2" applyNumberFormat="1" applyFont="1" applyBorder="1" applyAlignment="1" applyProtection="1">
      <alignment horizontal="center" vertical="center"/>
      <protection locked="0"/>
    </xf>
    <xf numFmtId="4" fontId="20" fillId="0" borderId="58" xfId="2" applyNumberFormat="1" applyFont="1" applyBorder="1" applyAlignment="1" applyProtection="1">
      <alignment horizontal="center" vertical="center"/>
      <protection locked="0"/>
    </xf>
    <xf numFmtId="4" fontId="20" fillId="0" borderId="0" xfId="2" applyNumberFormat="1" applyFont="1" applyFill="1" applyAlignment="1" applyProtection="1">
      <alignment horizontal="center" vertical="center"/>
      <protection locked="0"/>
    </xf>
    <xf numFmtId="165" fontId="20" fillId="0" borderId="56" xfId="2" applyNumberFormat="1" applyFont="1" applyFill="1" applyBorder="1" applyAlignment="1" applyProtection="1">
      <alignment horizontal="center" vertical="center"/>
      <protection locked="0"/>
    </xf>
    <xf numFmtId="11" fontId="20" fillId="0" borderId="52" xfId="2" applyNumberFormat="1" applyFont="1" applyBorder="1" applyAlignment="1" applyProtection="1">
      <alignment horizontal="center" vertical="center"/>
      <protection locked="0"/>
    </xf>
    <xf numFmtId="165" fontId="20" fillId="0" borderId="0" xfId="2" applyNumberFormat="1" applyFont="1" applyAlignment="1" applyProtection="1">
      <alignment horizontal="center" vertical="center"/>
      <protection locked="0"/>
    </xf>
    <xf numFmtId="3" fontId="20" fillId="0" borderId="0" xfId="2" applyNumberFormat="1" applyFont="1" applyAlignment="1" applyProtection="1">
      <alignment horizontal="center" vertical="center"/>
      <protection locked="0"/>
    </xf>
    <xf numFmtId="2" fontId="20" fillId="0" borderId="33" xfId="2" applyNumberFormat="1" applyFont="1" applyBorder="1" applyAlignment="1" applyProtection="1">
      <alignment horizontal="center" vertical="center"/>
      <protection locked="0"/>
    </xf>
    <xf numFmtId="2" fontId="20" fillId="0" borderId="56" xfId="2" applyNumberFormat="1" applyFont="1" applyBorder="1" applyAlignment="1" applyProtection="1">
      <alignment horizontal="center" vertical="center"/>
      <protection locked="0"/>
    </xf>
    <xf numFmtId="2" fontId="20" fillId="0" borderId="57" xfId="2" applyNumberFormat="1" applyFont="1" applyBorder="1" applyAlignment="1" applyProtection="1">
      <alignment horizontal="center" vertical="center"/>
      <protection locked="0"/>
    </xf>
    <xf numFmtId="0" fontId="0" fillId="0" borderId="15" xfId="0" applyBorder="1" applyAlignment="1">
      <alignment horizontal="center" vertical="center" wrapText="1"/>
    </xf>
    <xf numFmtId="0" fontId="0" fillId="0" borderId="31" xfId="0" applyBorder="1" applyAlignment="1">
      <alignment horizontal="center" vertical="center" wrapText="1"/>
    </xf>
    <xf numFmtId="0" fontId="20" fillId="0" borderId="0" xfId="2" applyFont="1"/>
    <xf numFmtId="49" fontId="20" fillId="0" borderId="10" xfId="2" applyNumberFormat="1" applyFont="1" applyBorder="1" applyAlignment="1" applyProtection="1">
      <alignment horizontal="left" vertical="center"/>
      <protection locked="0"/>
    </xf>
    <xf numFmtId="0" fontId="20" fillId="0" borderId="14" xfId="2" applyFont="1" applyBorder="1" applyAlignment="1" applyProtection="1">
      <alignment horizontal="center" vertical="center"/>
      <protection locked="0"/>
    </xf>
    <xf numFmtId="49" fontId="20" fillId="0" borderId="4" xfId="2" applyNumberFormat="1" applyFont="1" applyBorder="1" applyAlignment="1" applyProtection="1">
      <alignment horizontal="left" vertical="center"/>
      <protection locked="0"/>
    </xf>
    <xf numFmtId="0" fontId="20" fillId="0" borderId="0" xfId="2" applyFont="1" applyAlignment="1" applyProtection="1">
      <alignment horizontal="left" vertical="center"/>
      <protection locked="0"/>
    </xf>
    <xf numFmtId="49" fontId="51" fillId="0" borderId="62" xfId="1" applyNumberFormat="1" applyFont="1" applyBorder="1" applyAlignment="1">
      <alignment horizontal="left" vertical="center" wrapText="1"/>
    </xf>
    <xf numFmtId="49" fontId="51" fillId="0" borderId="2" xfId="1" applyNumberFormat="1" applyFont="1" applyBorder="1" applyAlignment="1">
      <alignment horizontal="left" vertical="center" wrapText="1"/>
    </xf>
    <xf numFmtId="0" fontId="0" fillId="0" borderId="29" xfId="0" applyBorder="1" applyAlignment="1">
      <alignment vertical="center" wrapText="1"/>
    </xf>
    <xf numFmtId="0" fontId="0" fillId="0" borderId="0" xfId="0" applyAlignment="1">
      <alignment vertical="center" wrapText="1"/>
    </xf>
    <xf numFmtId="0" fontId="0" fillId="0" borderId="10" xfId="0" applyBorder="1" applyAlignment="1">
      <alignment horizontal="center" vertical="center" wrapText="1"/>
    </xf>
    <xf numFmtId="0" fontId="0" fillId="0" borderId="15" xfId="0" applyBorder="1" applyAlignment="1">
      <alignment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9" fontId="0" fillId="0" borderId="17" xfId="8" applyFont="1" applyBorder="1" applyAlignment="1">
      <alignment horizontal="center" vertical="center" wrapText="1"/>
    </xf>
    <xf numFmtId="9" fontId="0" fillId="0" borderId="20" xfId="8" applyFont="1" applyBorder="1" applyAlignment="1">
      <alignment horizontal="center" vertical="center" wrapText="1"/>
    </xf>
    <xf numFmtId="9" fontId="0" fillId="0" borderId="15" xfId="8" applyFont="1" applyBorder="1" applyAlignment="1">
      <alignment horizontal="center" vertical="center" wrapText="1"/>
    </xf>
    <xf numFmtId="9" fontId="0" fillId="0" borderId="17" xfId="0" applyNumberFormat="1" applyBorder="1" applyAlignment="1">
      <alignment horizontal="center" vertical="center" wrapText="1"/>
    </xf>
    <xf numFmtId="9" fontId="0" fillId="0" borderId="20" xfId="0" applyNumberFormat="1" applyBorder="1" applyAlignment="1">
      <alignment horizontal="center" vertical="center" wrapText="1"/>
    </xf>
    <xf numFmtId="9" fontId="0" fillId="0" borderId="15" xfId="0" applyNumberFormat="1" applyBorder="1" applyAlignment="1">
      <alignment horizontal="center" vertical="center" wrapText="1"/>
    </xf>
    <xf numFmtId="10" fontId="0" fillId="0" borderId="17" xfId="0" applyNumberFormat="1" applyBorder="1" applyAlignment="1">
      <alignment horizontal="center" vertical="center" wrapText="1"/>
    </xf>
    <xf numFmtId="10" fontId="0" fillId="0" borderId="20" xfId="0" applyNumberFormat="1" applyBorder="1" applyAlignment="1">
      <alignment horizontal="center" vertical="center" wrapText="1"/>
    </xf>
    <xf numFmtId="10" fontId="0" fillId="0" borderId="15" xfId="0" applyNumberFormat="1" applyBorder="1" applyAlignment="1">
      <alignment horizontal="center" vertical="center" wrapText="1"/>
    </xf>
    <xf numFmtId="0" fontId="0" fillId="0" borderId="14" xfId="0" applyBorder="1" applyAlignment="1">
      <alignment horizontal="center" vertical="center" wrapText="1"/>
    </xf>
    <xf numFmtId="0" fontId="0" fillId="0" borderId="28" xfId="0" applyBorder="1" applyAlignment="1">
      <alignment vertical="center" wrapText="1"/>
    </xf>
    <xf numFmtId="0" fontId="0" fillId="0" borderId="5" xfId="0" applyBorder="1" applyAlignment="1">
      <alignment vertical="center" wrapText="1"/>
    </xf>
    <xf numFmtId="0" fontId="0" fillId="0" borderId="6" xfId="0" applyBorder="1" applyAlignment="1">
      <alignment horizontal="center" vertical="center" wrapText="1"/>
    </xf>
    <xf numFmtId="0" fontId="0" fillId="0" borderId="6" xfId="0" applyBorder="1" applyAlignment="1">
      <alignment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4" fontId="20" fillId="0" borderId="0" xfId="7" applyNumberFormat="1" applyFont="1" applyAlignment="1">
      <alignment horizontal="center" vertical="center"/>
    </xf>
    <xf numFmtId="0" fontId="6" fillId="0" borderId="10" xfId="5" applyBorder="1" applyAlignment="1" applyProtection="1">
      <alignment vertical="center"/>
      <protection locked="0"/>
    </xf>
    <xf numFmtId="0" fontId="43" fillId="0" borderId="15" xfId="5" applyFont="1" applyBorder="1" applyAlignment="1">
      <alignment horizontal="center" vertical="center"/>
    </xf>
    <xf numFmtId="10" fontId="0" fillId="0" borderId="10" xfId="6" applyNumberFormat="1" applyFont="1" applyBorder="1" applyAlignment="1" applyProtection="1">
      <alignment horizontal="center" vertical="center"/>
      <protection locked="0"/>
    </xf>
    <xf numFmtId="10" fontId="0" fillId="0" borderId="15" xfId="6" applyNumberFormat="1" applyFont="1" applyBorder="1" applyAlignment="1" applyProtection="1">
      <alignment horizontal="center" vertical="center"/>
      <protection locked="0"/>
    </xf>
    <xf numFmtId="0" fontId="5" fillId="0" borderId="31" xfId="5" applyFont="1" applyBorder="1" applyAlignment="1" applyProtection="1">
      <alignment vertical="center" wrapText="1"/>
      <protection locked="0"/>
    </xf>
    <xf numFmtId="0" fontId="6" fillId="0" borderId="31" xfId="5" applyBorder="1" applyAlignment="1" applyProtection="1">
      <alignment horizontal="center" vertical="center"/>
      <protection locked="0"/>
    </xf>
    <xf numFmtId="49" fontId="6" fillId="0" borderId="10" xfId="5" applyNumberFormat="1" applyBorder="1" applyAlignment="1" applyProtection="1">
      <alignment horizontal="center" vertical="center"/>
      <protection locked="0"/>
    </xf>
    <xf numFmtId="0" fontId="6" fillId="0" borderId="0" xfId="5" applyAlignment="1" applyProtection="1">
      <alignment vertical="center"/>
      <protection locked="0"/>
    </xf>
    <xf numFmtId="0" fontId="6" fillId="0" borderId="31" xfId="5" applyBorder="1" applyAlignment="1" applyProtection="1">
      <alignment vertical="center"/>
      <protection locked="0"/>
    </xf>
    <xf numFmtId="0" fontId="6" fillId="0" borderId="33" xfId="5" applyBorder="1" applyAlignment="1" applyProtection="1">
      <alignment horizontal="center" vertical="center"/>
      <protection locked="0"/>
    </xf>
    <xf numFmtId="0" fontId="6" fillId="0" borderId="36" xfId="5" applyBorder="1" applyAlignment="1" applyProtection="1">
      <alignment horizontal="center" vertical="center"/>
      <protection locked="0"/>
    </xf>
    <xf numFmtId="0" fontId="6" fillId="0" borderId="15" xfId="5" applyBorder="1" applyAlignment="1" applyProtection="1">
      <alignment horizontal="center" vertical="center"/>
      <protection locked="0"/>
    </xf>
    <xf numFmtId="0" fontId="6" fillId="0" borderId="4" xfId="5" applyBorder="1" applyAlignment="1" applyProtection="1">
      <alignment vertical="center"/>
      <protection locked="0"/>
    </xf>
    <xf numFmtId="49" fontId="6" fillId="0" borderId="4" xfId="5" applyNumberFormat="1" applyBorder="1" applyAlignment="1" applyProtection="1">
      <alignment horizontal="center" vertical="center"/>
      <protection locked="0"/>
    </xf>
    <xf numFmtId="0" fontId="43" fillId="0" borderId="6" xfId="5" applyFont="1" applyBorder="1" applyAlignment="1">
      <alignment horizontal="center" vertical="center"/>
    </xf>
    <xf numFmtId="10" fontId="0" fillId="0" borderId="4" xfId="6" applyNumberFormat="1" applyFont="1" applyBorder="1" applyAlignment="1" applyProtection="1">
      <alignment horizontal="center" vertical="center"/>
      <protection locked="0"/>
    </xf>
    <xf numFmtId="10" fontId="0" fillId="0" borderId="6" xfId="6" applyNumberFormat="1" applyFont="1" applyBorder="1" applyAlignment="1" applyProtection="1">
      <alignment horizontal="center" vertical="center"/>
      <protection locked="0"/>
    </xf>
    <xf numFmtId="0" fontId="6" fillId="0" borderId="14" xfId="5" applyBorder="1" applyAlignment="1" applyProtection="1">
      <alignment vertical="center"/>
      <protection locked="0"/>
    </xf>
    <xf numFmtId="0" fontId="6" fillId="0" borderId="34" xfId="5" applyBorder="1" applyAlignment="1" applyProtection="1">
      <alignment horizontal="center" vertical="center"/>
      <protection locked="0"/>
    </xf>
    <xf numFmtId="0" fontId="6" fillId="0" borderId="37" xfId="5" applyBorder="1" applyAlignment="1" applyProtection="1">
      <alignment horizontal="center" vertical="center"/>
      <protection locked="0"/>
    </xf>
    <xf numFmtId="0" fontId="6" fillId="0" borderId="6" xfId="5" applyBorder="1" applyAlignment="1" applyProtection="1">
      <alignment horizontal="center" vertical="center"/>
      <protection locked="0"/>
    </xf>
    <xf numFmtId="0" fontId="5" fillId="0" borderId="0" xfId="5" applyFont="1"/>
    <xf numFmtId="0" fontId="6" fillId="0" borderId="0" xfId="5" applyAlignment="1">
      <alignment vertical="center"/>
    </xf>
    <xf numFmtId="0" fontId="6" fillId="0" borderId="0" xfId="5" applyAlignment="1">
      <alignment horizontal="center" vertical="center"/>
    </xf>
    <xf numFmtId="4" fontId="6" fillId="0" borderId="33" xfId="5" applyNumberFormat="1" applyBorder="1" applyAlignment="1" applyProtection="1">
      <alignment horizontal="center" vertical="center"/>
      <protection locked="0"/>
    </xf>
    <xf numFmtId="3" fontId="6" fillId="0" borderId="33" xfId="5" applyNumberFormat="1" applyBorder="1" applyAlignment="1" applyProtection="1">
      <alignment horizontal="center" vertical="center"/>
      <protection locked="0"/>
    </xf>
    <xf numFmtId="167" fontId="20" fillId="0" borderId="56" xfId="2" applyNumberFormat="1" applyFont="1" applyBorder="1" applyAlignment="1" applyProtection="1">
      <alignment horizontal="center" vertical="center"/>
      <protection locked="0"/>
    </xf>
    <xf numFmtId="0" fontId="4" fillId="0" borderId="0" xfId="5" applyFont="1"/>
    <xf numFmtId="4" fontId="6" fillId="0" borderId="0" xfId="5" applyNumberFormat="1" applyAlignment="1">
      <alignment vertical="center"/>
    </xf>
    <xf numFmtId="9" fontId="6" fillId="0" borderId="0" xfId="8" applyFont="1"/>
    <xf numFmtId="3" fontId="20" fillId="0" borderId="0" xfId="2" applyNumberFormat="1" applyFont="1" applyFill="1" applyAlignment="1" applyProtection="1">
      <alignment horizontal="center" vertical="center"/>
      <protection locked="0"/>
    </xf>
    <xf numFmtId="3" fontId="20" fillId="0" borderId="52" xfId="2" applyNumberFormat="1" applyFont="1" applyBorder="1" applyAlignment="1" applyProtection="1">
      <alignment horizontal="center" vertical="center"/>
      <protection locked="0"/>
    </xf>
    <xf numFmtId="1" fontId="6" fillId="0" borderId="36" xfId="5" applyNumberFormat="1" applyBorder="1" applyAlignment="1" applyProtection="1">
      <alignment horizontal="center" vertical="center"/>
      <protection locked="0"/>
    </xf>
    <xf numFmtId="0" fontId="4" fillId="0" borderId="15" xfId="5" applyFont="1" applyBorder="1" applyAlignment="1" applyProtection="1">
      <alignment horizontal="center" vertical="center"/>
      <protection locked="0"/>
    </xf>
    <xf numFmtId="0" fontId="49" fillId="0" borderId="0" xfId="5" applyFont="1" applyAlignment="1">
      <alignment horizontal="left"/>
    </xf>
    <xf numFmtId="9" fontId="6" fillId="4" borderId="63" xfId="8" applyFont="1" applyFill="1" applyBorder="1" applyAlignment="1">
      <alignment vertical="center"/>
    </xf>
    <xf numFmtId="2" fontId="6" fillId="0" borderId="36" xfId="5" applyNumberFormat="1" applyBorder="1" applyAlignment="1" applyProtection="1">
      <alignment horizontal="center" vertical="center"/>
      <protection locked="0"/>
    </xf>
    <xf numFmtId="10" fontId="0" fillId="0" borderId="0" xfId="8" applyNumberFormat="1" applyFont="1" applyAlignment="1">
      <alignment horizontal="center" vertical="center"/>
    </xf>
    <xf numFmtId="0" fontId="20" fillId="4" borderId="59" xfId="2" applyFont="1" applyFill="1" applyBorder="1" applyAlignment="1" applyProtection="1">
      <alignment vertical="center"/>
      <protection locked="0"/>
    </xf>
    <xf numFmtId="0" fontId="20" fillId="4" borderId="60" xfId="2" applyFont="1" applyFill="1" applyBorder="1" applyAlignment="1" applyProtection="1">
      <alignment vertical="center"/>
      <protection locked="0"/>
    </xf>
    <xf numFmtId="0" fontId="20" fillId="4" borderId="61" xfId="2" applyFont="1" applyFill="1" applyBorder="1" applyAlignment="1" applyProtection="1">
      <alignment vertical="center"/>
      <protection locked="0"/>
    </xf>
    <xf numFmtId="0" fontId="3" fillId="0" borderId="38" xfId="0" applyFont="1" applyBorder="1" applyAlignment="1">
      <alignment vertical="center"/>
    </xf>
    <xf numFmtId="0" fontId="53" fillId="0" borderId="0" xfId="12"/>
    <xf numFmtId="0" fontId="55" fillId="0" borderId="0" xfId="12" applyFont="1" applyAlignment="1">
      <alignment vertical="top"/>
    </xf>
    <xf numFmtId="0" fontId="56" fillId="0" borderId="0" xfId="12" applyFont="1"/>
    <xf numFmtId="0" fontId="57" fillId="0" borderId="0" xfId="12" applyFont="1"/>
    <xf numFmtId="0" fontId="57" fillId="0" borderId="0" xfId="12" applyFont="1" applyAlignment="1">
      <alignment horizontal="right"/>
    </xf>
    <xf numFmtId="164" fontId="53" fillId="0" borderId="0" xfId="12" applyNumberFormat="1"/>
    <xf numFmtId="3" fontId="53" fillId="0" borderId="0" xfId="12" applyNumberFormat="1"/>
    <xf numFmtId="2" fontId="58" fillId="5" borderId="0" xfId="12" applyNumberFormat="1" applyFont="1" applyFill="1"/>
    <xf numFmtId="2" fontId="53" fillId="0" borderId="0" xfId="12" applyNumberFormat="1"/>
    <xf numFmtId="164" fontId="58" fillId="5" borderId="0" xfId="12" applyNumberFormat="1" applyFont="1" applyFill="1"/>
    <xf numFmtId="1" fontId="57" fillId="0" borderId="0" xfId="12" applyNumberFormat="1" applyFont="1"/>
    <xf numFmtId="0" fontId="53" fillId="17" borderId="43" xfId="12" applyFill="1" applyBorder="1"/>
    <xf numFmtId="0" fontId="53" fillId="17" borderId="44" xfId="12" applyFill="1" applyBorder="1"/>
    <xf numFmtId="0" fontId="59" fillId="17" borderId="44" xfId="12" applyFont="1" applyFill="1" applyBorder="1" applyAlignment="1">
      <alignment horizontal="center"/>
    </xf>
    <xf numFmtId="0" fontId="59" fillId="17" borderId="45" xfId="12" applyFont="1" applyFill="1" applyBorder="1" applyAlignment="1">
      <alignment horizontal="center"/>
    </xf>
    <xf numFmtId="0" fontId="53" fillId="17" borderId="46" xfId="12" applyFill="1" applyBorder="1"/>
    <xf numFmtId="0" fontId="53" fillId="17" borderId="0" xfId="12" applyFill="1"/>
    <xf numFmtId="166" fontId="57" fillId="17" borderId="0" xfId="12" applyNumberFormat="1" applyFont="1" applyFill="1"/>
    <xf numFmtId="0" fontId="57" fillId="17" borderId="0" xfId="12" applyFont="1" applyFill="1"/>
    <xf numFmtId="2" fontId="57" fillId="17" borderId="47" xfId="12" applyNumberFormat="1" applyFont="1" applyFill="1" applyBorder="1"/>
    <xf numFmtId="166" fontId="57" fillId="17" borderId="0" xfId="12" applyNumberFormat="1" applyFont="1" applyFill="1" applyAlignment="1">
      <alignment horizontal="center"/>
    </xf>
    <xf numFmtId="0" fontId="57" fillId="17" borderId="0" xfId="12" applyFont="1" applyFill="1" applyAlignment="1">
      <alignment horizontal="center"/>
    </xf>
    <xf numFmtId="2" fontId="57" fillId="17" borderId="47" xfId="12" applyNumberFormat="1" applyFont="1" applyFill="1" applyBorder="1" applyAlignment="1">
      <alignment horizontal="center"/>
    </xf>
    <xf numFmtId="0" fontId="57" fillId="17" borderId="47" xfId="12" applyFont="1" applyFill="1" applyBorder="1" applyAlignment="1">
      <alignment horizontal="center"/>
    </xf>
    <xf numFmtId="0" fontId="53" fillId="17" borderId="46" xfId="12" quotePrefix="1" applyFill="1" applyBorder="1"/>
    <xf numFmtId="0" fontId="53" fillId="17" borderId="0" xfId="12" applyFill="1" applyAlignment="1">
      <alignment horizontal="center"/>
    </xf>
    <xf numFmtId="0" fontId="53" fillId="17" borderId="47" xfId="12" applyFill="1" applyBorder="1" applyAlignment="1">
      <alignment horizontal="center"/>
    </xf>
    <xf numFmtId="164" fontId="57" fillId="17" borderId="47" xfId="12" applyNumberFormat="1" applyFont="1" applyFill="1" applyBorder="1" applyAlignment="1">
      <alignment horizontal="center"/>
    </xf>
    <xf numFmtId="0" fontId="53" fillId="17" borderId="48" xfId="12" applyFill="1" applyBorder="1"/>
    <xf numFmtId="0" fontId="53" fillId="17" borderId="49" xfId="12" applyFill="1" applyBorder="1"/>
    <xf numFmtId="166" fontId="57" fillId="17" borderId="49" xfId="12" applyNumberFormat="1" applyFont="1" applyFill="1" applyBorder="1" applyAlignment="1">
      <alignment horizontal="center"/>
    </xf>
    <xf numFmtId="0" fontId="57" fillId="17" borderId="49" xfId="12" applyFont="1" applyFill="1" applyBorder="1" applyAlignment="1">
      <alignment horizontal="center"/>
    </xf>
    <xf numFmtId="164" fontId="57" fillId="17" borderId="50" xfId="12" applyNumberFormat="1" applyFont="1" applyFill="1" applyBorder="1" applyAlignment="1">
      <alignment horizontal="center"/>
    </xf>
    <xf numFmtId="0" fontId="60" fillId="0" borderId="0" xfId="12" applyFont="1"/>
    <xf numFmtId="166" fontId="57" fillId="0" borderId="0" xfId="12" applyNumberFormat="1" applyFont="1"/>
    <xf numFmtId="2" fontId="57" fillId="0" borderId="0" xfId="12" applyNumberFormat="1" applyFont="1"/>
    <xf numFmtId="0" fontId="53" fillId="0" borderId="64" xfId="12" applyBorder="1"/>
    <xf numFmtId="0" fontId="53" fillId="0" borderId="65" xfId="12" applyBorder="1"/>
    <xf numFmtId="0" fontId="22" fillId="0" borderId="0" xfId="13" applyFont="1"/>
    <xf numFmtId="0" fontId="2" fillId="0" borderId="0" xfId="13"/>
    <xf numFmtId="0" fontId="61" fillId="0" borderId="0" xfId="13" applyFont="1"/>
    <xf numFmtId="168" fontId="2" fillId="4" borderId="63" xfId="13" applyNumberFormat="1" applyFill="1" applyBorder="1"/>
    <xf numFmtId="2" fontId="2" fillId="4" borderId="63" xfId="13" applyNumberFormat="1" applyFill="1" applyBorder="1"/>
    <xf numFmtId="0" fontId="2" fillId="4" borderId="63" xfId="13" applyFill="1" applyBorder="1"/>
    <xf numFmtId="3" fontId="2" fillId="0" borderId="0" xfId="13" applyNumberFormat="1"/>
    <xf numFmtId="3" fontId="2" fillId="17" borderId="43" xfId="13" applyNumberFormat="1" applyFill="1" applyBorder="1"/>
    <xf numFmtId="0" fontId="2" fillId="17" borderId="45" xfId="13" applyFill="1" applyBorder="1"/>
    <xf numFmtId="3" fontId="2" fillId="17" borderId="46" xfId="13" applyNumberFormat="1" applyFill="1" applyBorder="1"/>
    <xf numFmtId="0" fontId="2" fillId="17" borderId="47" xfId="13" applyFill="1" applyBorder="1"/>
    <xf numFmtId="3" fontId="2" fillId="17" borderId="66" xfId="13" applyNumberFormat="1" applyFill="1" applyBorder="1"/>
    <xf numFmtId="0" fontId="2" fillId="17" borderId="67" xfId="13" applyFill="1" applyBorder="1"/>
    <xf numFmtId="0" fontId="0" fillId="15" borderId="31" xfId="0" applyFont="1" applyFill="1" applyBorder="1" applyAlignment="1">
      <alignment horizontal="center"/>
    </xf>
    <xf numFmtId="0" fontId="0" fillId="15" borderId="10" xfId="0" applyFont="1" applyFill="1" applyBorder="1"/>
    <xf numFmtId="0" fontId="0" fillId="15" borderId="0" xfId="0" applyFont="1" applyFill="1"/>
    <xf numFmtId="0" fontId="0" fillId="15" borderId="15" xfId="0" applyFont="1" applyFill="1" applyBorder="1"/>
    <xf numFmtId="0" fontId="0" fillId="15" borderId="10" xfId="0" applyFont="1" applyFill="1" applyBorder="1" applyAlignment="1">
      <alignment horizontal="center"/>
    </xf>
    <xf numFmtId="0" fontId="0" fillId="15" borderId="15" xfId="0" applyFont="1" applyFill="1" applyBorder="1" applyAlignment="1">
      <alignment horizontal="center"/>
    </xf>
    <xf numFmtId="0" fontId="0" fillId="15" borderId="0" xfId="0" applyFont="1" applyFill="1" applyAlignment="1">
      <alignment horizontal="center"/>
    </xf>
    <xf numFmtId="0" fontId="0" fillId="0" borderId="10" xfId="0" applyFont="1" applyBorder="1" applyAlignment="1">
      <alignment horizontal="center"/>
    </xf>
    <xf numFmtId="0" fontId="0" fillId="0" borderId="10" xfId="0" applyFont="1" applyBorder="1"/>
    <xf numFmtId="0" fontId="0" fillId="0" borderId="0" xfId="7" applyFont="1" applyAlignment="1">
      <alignment horizontal="left"/>
    </xf>
    <xf numFmtId="0" fontId="0" fillId="0" borderId="15" xfId="0" applyFont="1" applyBorder="1"/>
    <xf numFmtId="0" fontId="0" fillId="0" borderId="15" xfId="0" applyFont="1" applyBorder="1" applyAlignment="1">
      <alignment horizontal="center"/>
    </xf>
    <xf numFmtId="3" fontId="0" fillId="0" borderId="0" xfId="0" applyNumberFormat="1" applyFont="1" applyAlignment="1">
      <alignment horizontal="right"/>
    </xf>
    <xf numFmtId="0" fontId="0" fillId="0" borderId="0" xfId="0" applyFont="1" applyAlignment="1">
      <alignment horizontal="center"/>
    </xf>
    <xf numFmtId="4" fontId="0" fillId="0" borderId="10" xfId="5" applyNumberFormat="1" applyFont="1" applyBorder="1" applyAlignment="1" applyProtection="1">
      <alignment horizontal="center" vertical="center"/>
      <protection locked="0"/>
    </xf>
    <xf numFmtId="0" fontId="0" fillId="0" borderId="0" xfId="0" applyFont="1"/>
    <xf numFmtId="0" fontId="0" fillId="0" borderId="0" xfId="7" applyFont="1"/>
    <xf numFmtId="3" fontId="0" fillId="0" borderId="10" xfId="5" applyNumberFormat="1" applyFont="1" applyBorder="1" applyAlignment="1" applyProtection="1">
      <alignment horizontal="center" vertical="center"/>
      <protection locked="0"/>
    </xf>
    <xf numFmtId="1" fontId="0" fillId="0" borderId="10" xfId="0" applyNumberFormat="1" applyFont="1" applyBorder="1" applyAlignment="1">
      <alignment horizontal="center"/>
    </xf>
    <xf numFmtId="0" fontId="63" fillId="0" borderId="0" xfId="9" applyFont="1"/>
    <xf numFmtId="0" fontId="55" fillId="0" borderId="0" xfId="9" applyFont="1"/>
    <xf numFmtId="164" fontId="63" fillId="0" borderId="0" xfId="9" applyNumberFormat="1" applyFont="1"/>
    <xf numFmtId="0" fontId="44" fillId="0" borderId="0" xfId="9" applyFont="1"/>
    <xf numFmtId="0" fontId="64" fillId="0" borderId="0" xfId="9" applyFont="1" applyAlignment="1">
      <alignment horizontal="center"/>
    </xf>
    <xf numFmtId="166" fontId="55" fillId="0" borderId="0" xfId="9" applyNumberFormat="1" applyFont="1"/>
    <xf numFmtId="166" fontId="55" fillId="0" borderId="0" xfId="10" applyNumberFormat="1" applyFont="1" applyAlignment="1">
      <alignment horizontal="center"/>
    </xf>
    <xf numFmtId="0" fontId="55" fillId="0" borderId="0" xfId="9" applyFont="1" applyAlignment="1">
      <alignment horizontal="center"/>
    </xf>
    <xf numFmtId="0" fontId="55" fillId="0" borderId="0" xfId="9" applyFont="1" applyAlignment="1">
      <alignment horizontal="center" vertical="center"/>
    </xf>
    <xf numFmtId="0" fontId="63" fillId="0" borderId="0" xfId="9" quotePrefix="1" applyFont="1"/>
    <xf numFmtId="0" fontId="63" fillId="0" borderId="0" xfId="9" applyFont="1" applyAlignment="1">
      <alignment horizontal="center"/>
    </xf>
    <xf numFmtId="2" fontId="55" fillId="0" borderId="0" xfId="9" applyNumberFormat="1" applyFont="1" applyAlignment="1">
      <alignment horizontal="center" vertical="center"/>
    </xf>
    <xf numFmtId="0" fontId="63" fillId="0" borderId="0" xfId="9" applyFont="1" applyAlignment="1">
      <alignment horizontal="center" vertical="center"/>
    </xf>
    <xf numFmtId="1" fontId="55" fillId="0" borderId="0" xfId="9" applyNumberFormat="1" applyFont="1" applyAlignment="1">
      <alignment horizontal="center"/>
    </xf>
    <xf numFmtId="166" fontId="55" fillId="0" borderId="0" xfId="9" applyNumberFormat="1" applyFont="1" applyAlignment="1">
      <alignment horizontal="center"/>
    </xf>
    <xf numFmtId="2" fontId="55" fillId="0" borderId="0" xfId="9" applyNumberFormat="1" applyFont="1"/>
    <xf numFmtId="164" fontId="55" fillId="0" borderId="0" xfId="9" applyNumberFormat="1" applyFont="1"/>
    <xf numFmtId="166" fontId="55" fillId="0" borderId="0" xfId="9" applyNumberFormat="1" applyFont="1" applyAlignment="1">
      <alignment horizontal="center" vertical="center"/>
    </xf>
    <xf numFmtId="166" fontId="55" fillId="0" borderId="0" xfId="10" applyNumberFormat="1" applyFont="1" applyAlignment="1">
      <alignment horizontal="center" vertical="center"/>
    </xf>
    <xf numFmtId="0" fontId="65" fillId="0" borderId="0" xfId="9" applyFont="1"/>
    <xf numFmtId="0" fontId="16" fillId="0" borderId="0" xfId="0" applyFont="1" applyAlignment="1">
      <alignment horizontal="center" vertical="center"/>
    </xf>
    <xf numFmtId="0" fontId="1" fillId="0" borderId="31" xfId="5" applyFont="1" applyBorder="1" applyAlignment="1" applyProtection="1">
      <alignment horizontal="center" vertical="center"/>
      <protection locked="0"/>
    </xf>
    <xf numFmtId="0" fontId="45" fillId="0" borderId="0" xfId="0" applyFont="1" applyAlignment="1">
      <alignment horizontal="left" vertical="center"/>
    </xf>
    <xf numFmtId="0" fontId="0" fillId="4" borderId="63" xfId="0" applyFill="1" applyBorder="1" applyAlignment="1">
      <alignment horizontal="center" vertical="center"/>
    </xf>
    <xf numFmtId="0" fontId="0" fillId="0" borderId="0" xfId="0" applyAlignment="1">
      <alignment horizontal="left" vertical="center"/>
    </xf>
    <xf numFmtId="0" fontId="16" fillId="19" borderId="63" xfId="0" applyFont="1" applyFill="1" applyBorder="1" applyAlignment="1">
      <alignment horizontal="center" vertical="center" wrapText="1"/>
    </xf>
    <xf numFmtId="0" fontId="16" fillId="16" borderId="59" xfId="0" applyFont="1" applyFill="1" applyBorder="1" applyAlignment="1">
      <alignment horizontal="center" vertical="center" wrapText="1"/>
    </xf>
    <xf numFmtId="4" fontId="20" fillId="0" borderId="46" xfId="0" applyNumberFormat="1" applyFont="1" applyBorder="1" applyAlignment="1">
      <alignment horizontal="right" vertical="center"/>
    </xf>
    <xf numFmtId="0" fontId="0" fillId="0" borderId="47" xfId="0" applyBorder="1" applyAlignment="1">
      <alignment vertical="center"/>
    </xf>
    <xf numFmtId="4" fontId="66" fillId="0" borderId="46" xfId="0" applyNumberFormat="1" applyFont="1" applyFill="1" applyBorder="1" applyAlignment="1">
      <alignment horizontal="right" vertical="center"/>
    </xf>
    <xf numFmtId="11" fontId="20" fillId="0" borderId="46" xfId="0" applyNumberFormat="1" applyFont="1" applyBorder="1" applyAlignment="1">
      <alignment horizontal="right" vertical="center"/>
    </xf>
    <xf numFmtId="11" fontId="20" fillId="0" borderId="48" xfId="0" applyNumberFormat="1" applyFont="1" applyBorder="1" applyAlignment="1">
      <alignment horizontal="right" vertical="center"/>
    </xf>
    <xf numFmtId="0" fontId="0" fillId="0" borderId="50" xfId="0" applyBorder="1" applyAlignment="1">
      <alignment vertical="center"/>
    </xf>
    <xf numFmtId="49" fontId="68" fillId="0" borderId="10" xfId="5" applyNumberFormat="1" applyFont="1" applyBorder="1" applyAlignment="1" applyProtection="1">
      <alignment horizontal="center" vertical="center"/>
      <protection locked="0"/>
    </xf>
    <xf numFmtId="49" fontId="69" fillId="0" borderId="2" xfId="1" applyNumberFormat="1" applyFont="1" applyBorder="1" applyAlignment="1">
      <alignment horizontal="center" vertical="center" wrapText="1"/>
    </xf>
    <xf numFmtId="0" fontId="16" fillId="16" borderId="68" xfId="0" applyFont="1" applyFill="1" applyBorder="1" applyAlignment="1">
      <alignment horizontal="center" vertical="center" wrapText="1"/>
    </xf>
    <xf numFmtId="0" fontId="69" fillId="0" borderId="0" xfId="0" applyFont="1" applyFill="1" applyBorder="1" applyAlignment="1">
      <alignment horizontal="center" vertical="center"/>
    </xf>
    <xf numFmtId="4" fontId="69" fillId="0" borderId="0" xfId="0" applyNumberFormat="1" applyFont="1" applyFill="1" applyBorder="1" applyAlignment="1">
      <alignment horizontal="right" vertical="center"/>
    </xf>
    <xf numFmtId="11" fontId="69" fillId="0" borderId="0" xfId="0" applyNumberFormat="1" applyFont="1" applyFill="1" applyBorder="1" applyAlignment="1">
      <alignment horizontal="right" vertical="center"/>
    </xf>
    <xf numFmtId="0" fontId="30" fillId="5" borderId="0" xfId="2" applyFont="1" applyFill="1" applyAlignment="1">
      <alignment horizontal="left" vertical="center" wrapText="1"/>
    </xf>
    <xf numFmtId="0" fontId="30" fillId="5" borderId="38" xfId="2" applyFont="1" applyFill="1" applyBorder="1" applyAlignment="1">
      <alignment horizontal="left" vertical="center" wrapText="1"/>
    </xf>
    <xf numFmtId="0" fontId="28" fillId="5" borderId="0" xfId="2" applyFont="1" applyFill="1" applyAlignment="1">
      <alignment horizontal="left" wrapText="1"/>
    </xf>
    <xf numFmtId="0" fontId="42" fillId="0" borderId="0" xfId="4" applyFont="1" applyAlignment="1">
      <alignment horizontal="left" vertical="center"/>
    </xf>
    <xf numFmtId="0" fontId="48" fillId="0" borderId="0" xfId="4" applyAlignment="1">
      <alignment horizontal="left"/>
    </xf>
    <xf numFmtId="0" fontId="29" fillId="5" borderId="11" xfId="2" applyFont="1" applyFill="1" applyBorder="1" applyAlignment="1">
      <alignment vertical="top" wrapText="1"/>
    </xf>
    <xf numFmtId="0" fontId="29" fillId="5" borderId="0" xfId="2" applyFont="1" applyFill="1" applyAlignment="1">
      <alignment vertical="top" wrapText="1"/>
    </xf>
    <xf numFmtId="0" fontId="29" fillId="5" borderId="0" xfId="2" applyFont="1" applyFill="1" applyAlignment="1">
      <alignment horizontal="left" vertical="top" wrapText="1"/>
    </xf>
    <xf numFmtId="0" fontId="22" fillId="0" borderId="38" xfId="0" applyFont="1" applyBorder="1" applyAlignment="1">
      <alignment horizontal="center"/>
    </xf>
    <xf numFmtId="0" fontId="14" fillId="11" borderId="7" xfId="0" applyFont="1" applyFill="1" applyBorder="1" applyAlignment="1">
      <alignment horizontal="center" vertical="center"/>
    </xf>
    <xf numFmtId="0" fontId="14" fillId="11" borderId="8" xfId="0" applyFont="1" applyFill="1" applyBorder="1" applyAlignment="1">
      <alignment horizontal="center" vertical="center"/>
    </xf>
    <xf numFmtId="0" fontId="14" fillId="11" borderId="9" xfId="0" applyFont="1" applyFill="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11" xfId="0" applyFont="1" applyBorder="1" applyAlignment="1">
      <alignment horizontal="center" vertical="center"/>
    </xf>
    <xf numFmtId="0" fontId="11" fillId="0" borderId="5" xfId="0" applyFont="1" applyBorder="1" applyAlignment="1">
      <alignment horizontal="center" vertical="center"/>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14" fillId="13" borderId="7"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9" xfId="0" applyFont="1" applyFill="1" applyBorder="1" applyAlignment="1">
      <alignment horizontal="center" vertical="center"/>
    </xf>
    <xf numFmtId="0" fontId="14" fillId="0" borderId="12" xfId="0" applyFont="1" applyBorder="1" applyAlignment="1">
      <alignment horizontal="center" vertical="center" wrapText="1"/>
    </xf>
    <xf numFmtId="0" fontId="14"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1" fillId="7" borderId="13" xfId="0" applyFont="1" applyFill="1" applyBorder="1" applyAlignment="1">
      <alignment horizontal="center" vertical="center" wrapText="1"/>
    </xf>
    <xf numFmtId="0" fontId="11" fillId="7" borderId="14" xfId="0" applyFont="1" applyFill="1" applyBorder="1" applyAlignment="1">
      <alignment horizontal="center" vertical="center"/>
    </xf>
    <xf numFmtId="0" fontId="19" fillId="4" borderId="12" xfId="2" applyFont="1" applyFill="1" applyBorder="1" applyAlignment="1">
      <alignment horizontal="left" vertical="center"/>
    </xf>
    <xf numFmtId="0" fontId="19" fillId="4" borderId="11" xfId="2" applyFont="1" applyFill="1" applyBorder="1" applyAlignment="1">
      <alignment horizontal="left" vertical="center"/>
    </xf>
    <xf numFmtId="0" fontId="19" fillId="4" borderId="3" xfId="2" applyFont="1" applyFill="1" applyBorder="1" applyAlignment="1">
      <alignment horizontal="left" vertical="center"/>
    </xf>
    <xf numFmtId="0" fontId="19" fillId="4" borderId="10" xfId="2" applyFont="1" applyFill="1" applyBorder="1" applyAlignment="1">
      <alignment horizontal="left" vertical="center"/>
    </xf>
    <xf numFmtId="0" fontId="19" fillId="4" borderId="0" xfId="2" applyFont="1" applyFill="1" applyAlignment="1">
      <alignment horizontal="left" vertical="center"/>
    </xf>
    <xf numFmtId="0" fontId="19" fillId="4" borderId="15" xfId="2" applyFont="1" applyFill="1" applyBorder="1" applyAlignment="1">
      <alignment horizontal="left" vertical="center"/>
    </xf>
    <xf numFmtId="0" fontId="19" fillId="4" borderId="4" xfId="2" applyFont="1" applyFill="1" applyBorder="1" applyAlignment="1">
      <alignment horizontal="left" vertical="center"/>
    </xf>
    <xf numFmtId="0" fontId="19" fillId="4" borderId="5" xfId="2" applyFont="1" applyFill="1" applyBorder="1" applyAlignment="1">
      <alignment horizontal="left" vertical="center"/>
    </xf>
    <xf numFmtId="0" fontId="19" fillId="4" borderId="6" xfId="2" applyFont="1" applyFill="1" applyBorder="1" applyAlignment="1">
      <alignment horizontal="left" vertical="center"/>
    </xf>
    <xf numFmtId="0" fontId="11" fillId="0" borderId="7" xfId="2" applyFont="1" applyBorder="1" applyAlignment="1">
      <alignment horizontal="center"/>
    </xf>
    <xf numFmtId="0" fontId="11" fillId="0" borderId="8" xfId="2" applyFont="1" applyBorder="1" applyAlignment="1">
      <alignment horizontal="center"/>
    </xf>
    <xf numFmtId="0" fontId="11" fillId="0" borderId="9" xfId="2" applyFont="1" applyBorder="1" applyAlignment="1">
      <alignment horizontal="center"/>
    </xf>
    <xf numFmtId="0" fontId="14" fillId="7" borderId="13" xfId="2" applyFont="1" applyFill="1" applyBorder="1" applyAlignment="1">
      <alignment horizontal="center" vertical="center" wrapText="1"/>
    </xf>
    <xf numFmtId="0" fontId="14" fillId="7" borderId="31" xfId="2" applyFont="1" applyFill="1" applyBorder="1" applyAlignment="1">
      <alignment horizontal="center" vertical="center" wrapText="1"/>
    </xf>
    <xf numFmtId="0" fontId="14" fillId="7" borderId="14" xfId="2" applyFont="1" applyFill="1" applyBorder="1" applyAlignment="1">
      <alignment horizontal="center" vertical="center"/>
    </xf>
    <xf numFmtId="0" fontId="11" fillId="0" borderId="12" xfId="2" applyFont="1" applyBorder="1" applyAlignment="1">
      <alignment horizontal="center" vertical="center"/>
    </xf>
    <xf numFmtId="0" fontId="11" fillId="0" borderId="11" xfId="2" applyFont="1" applyBorder="1" applyAlignment="1">
      <alignment horizontal="center" vertical="center"/>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5" xfId="2" applyFont="1" applyBorder="1" applyAlignment="1">
      <alignment horizontal="center" vertical="center"/>
    </xf>
    <xf numFmtId="0" fontId="11" fillId="0" borderId="6" xfId="2" applyFont="1" applyBorder="1" applyAlignment="1">
      <alignment horizontal="center" vertical="center"/>
    </xf>
    <xf numFmtId="10" fontId="11" fillId="0" borderId="13" xfId="3" applyNumberFormat="1" applyFont="1" applyBorder="1" applyAlignment="1">
      <alignment horizontal="center" vertical="center" wrapText="1"/>
    </xf>
    <xf numFmtId="10" fontId="11" fillId="0" borderId="31" xfId="3" applyNumberFormat="1" applyFont="1" applyBorder="1" applyAlignment="1">
      <alignment horizontal="center" vertical="center" wrapText="1"/>
    </xf>
    <xf numFmtId="10" fontId="11" fillId="0" borderId="14" xfId="3" applyNumberFormat="1" applyFont="1" applyBorder="1" applyAlignment="1">
      <alignment horizontal="center" vertical="center" wrapText="1"/>
    </xf>
    <xf numFmtId="0" fontId="11" fillId="0" borderId="7" xfId="2" applyFont="1" applyBorder="1" applyAlignment="1">
      <alignment horizontal="center" vertical="center"/>
    </xf>
    <xf numFmtId="0" fontId="11" fillId="0" borderId="8" xfId="2" applyFont="1" applyBorder="1" applyAlignment="1">
      <alignment horizontal="center" vertical="center"/>
    </xf>
    <xf numFmtId="0" fontId="11" fillId="0" borderId="9" xfId="2" applyFont="1" applyBorder="1" applyAlignment="1">
      <alignment horizontal="center" vertical="center"/>
    </xf>
    <xf numFmtId="0" fontId="14" fillId="13" borderId="12" xfId="2" applyFont="1" applyFill="1" applyBorder="1" applyAlignment="1">
      <alignment horizontal="center" vertical="center"/>
    </xf>
    <xf numFmtId="0" fontId="14" fillId="13" borderId="11" xfId="2" applyFont="1" applyFill="1" applyBorder="1" applyAlignment="1">
      <alignment horizontal="center" vertical="center"/>
    </xf>
    <xf numFmtId="0" fontId="14" fillId="13" borderId="3" xfId="2" applyFont="1" applyFill="1" applyBorder="1" applyAlignment="1">
      <alignment horizontal="center" vertical="center"/>
    </xf>
    <xf numFmtId="0" fontId="14" fillId="13" borderId="4" xfId="2" applyFont="1" applyFill="1" applyBorder="1" applyAlignment="1">
      <alignment horizontal="center" vertical="center"/>
    </xf>
    <xf numFmtId="0" fontId="14" fillId="13" borderId="5" xfId="2" applyFont="1" applyFill="1" applyBorder="1" applyAlignment="1">
      <alignment horizontal="center" vertical="center"/>
    </xf>
    <xf numFmtId="0" fontId="14" fillId="13" borderId="6" xfId="2" applyFont="1" applyFill="1" applyBorder="1" applyAlignment="1">
      <alignment horizontal="center" vertical="center"/>
    </xf>
    <xf numFmtId="0" fontId="14" fillId="11" borderId="12" xfId="2" applyFont="1" applyFill="1" applyBorder="1" applyAlignment="1">
      <alignment horizontal="center" vertical="center"/>
    </xf>
    <xf numFmtId="0" fontId="14" fillId="11" borderId="11" xfId="2" applyFont="1" applyFill="1" applyBorder="1" applyAlignment="1">
      <alignment horizontal="center" vertical="center"/>
    </xf>
    <xf numFmtId="0" fontId="14" fillId="11" borderId="3" xfId="2" applyFont="1" applyFill="1" applyBorder="1" applyAlignment="1">
      <alignment horizontal="center" vertical="center"/>
    </xf>
    <xf numFmtId="0" fontId="14" fillId="11" borderId="4" xfId="2" applyFont="1" applyFill="1" applyBorder="1" applyAlignment="1">
      <alignment horizontal="center" vertical="center"/>
    </xf>
    <xf numFmtId="0" fontId="14" fillId="11" borderId="5" xfId="2" applyFont="1" applyFill="1" applyBorder="1" applyAlignment="1">
      <alignment horizontal="center" vertical="center"/>
    </xf>
    <xf numFmtId="0" fontId="14" fillId="11" borderId="6" xfId="2" applyFont="1" applyFill="1" applyBorder="1" applyAlignment="1">
      <alignment horizontal="center" vertical="center"/>
    </xf>
    <xf numFmtId="0" fontId="14" fillId="0" borderId="7" xfId="2" applyFont="1" applyBorder="1" applyAlignment="1">
      <alignment horizontal="center" vertical="center"/>
    </xf>
    <xf numFmtId="0" fontId="14" fillId="0" borderId="8" xfId="2" applyFont="1" applyBorder="1" applyAlignment="1">
      <alignment horizontal="center" vertical="center"/>
    </xf>
    <xf numFmtId="0" fontId="14" fillId="0" borderId="13" xfId="2" applyFont="1" applyBorder="1" applyAlignment="1">
      <alignment horizontal="center" vertical="center"/>
    </xf>
    <xf numFmtId="0" fontId="14" fillId="0" borderId="14" xfId="2" applyFont="1" applyBorder="1" applyAlignment="1">
      <alignment horizontal="center" vertical="center"/>
    </xf>
    <xf numFmtId="0" fontId="18" fillId="7" borderId="13" xfId="0" applyFont="1" applyFill="1" applyBorder="1" applyAlignment="1">
      <alignment horizontal="center" vertical="center" wrapText="1"/>
    </xf>
    <xf numFmtId="0" fontId="18" fillId="7" borderId="14" xfId="0" applyFont="1" applyFill="1" applyBorder="1" applyAlignment="1">
      <alignment horizontal="center" vertical="center"/>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12" fillId="0" borderId="3"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14" fillId="0" borderId="3" xfId="0" applyFont="1" applyBorder="1" applyAlignment="1">
      <alignment horizontal="center" vertical="center"/>
    </xf>
    <xf numFmtId="0" fontId="14" fillId="0" borderId="6" xfId="0" applyFont="1" applyBorder="1" applyAlignment="1">
      <alignment horizontal="center" vertical="center"/>
    </xf>
    <xf numFmtId="0" fontId="14" fillId="14" borderId="54" xfId="0" applyFont="1" applyFill="1" applyBorder="1" applyAlignment="1">
      <alignment horizontal="center" vertical="center"/>
    </xf>
    <xf numFmtId="0" fontId="14" fillId="14" borderId="55" xfId="0" applyFont="1" applyFill="1" applyBorder="1" applyAlignment="1">
      <alignment horizontal="center" vertical="center"/>
    </xf>
    <xf numFmtId="0" fontId="11" fillId="0" borderId="12" xfId="0" applyFont="1" applyBorder="1" applyAlignment="1">
      <alignment horizontal="center" vertical="center"/>
    </xf>
    <xf numFmtId="0" fontId="11" fillId="0" borderId="4" xfId="0" applyFont="1" applyBorder="1" applyAlignment="1">
      <alignment horizontal="center" vertical="center"/>
    </xf>
    <xf numFmtId="0" fontId="19" fillId="4" borderId="12" xfId="5" applyFont="1" applyFill="1" applyBorder="1" applyAlignment="1">
      <alignment horizontal="left" vertical="center"/>
    </xf>
    <xf numFmtId="0" fontId="19" fillId="4" borderId="11" xfId="5" applyFont="1" applyFill="1" applyBorder="1" applyAlignment="1">
      <alignment horizontal="left" vertical="center"/>
    </xf>
    <xf numFmtId="0" fontId="19" fillId="4" borderId="10" xfId="5" applyFont="1" applyFill="1" applyBorder="1" applyAlignment="1">
      <alignment horizontal="left" vertical="center"/>
    </xf>
    <xf numFmtId="0" fontId="19" fillId="4" borderId="0" xfId="5" applyFont="1" applyFill="1" applyAlignment="1">
      <alignment horizontal="left" vertical="center"/>
    </xf>
    <xf numFmtId="0" fontId="19" fillId="4" borderId="4" xfId="5" applyFont="1" applyFill="1" applyBorder="1" applyAlignment="1">
      <alignment horizontal="left" vertical="center"/>
    </xf>
    <xf numFmtId="0" fontId="19" fillId="4" borderId="5" xfId="5" applyFont="1" applyFill="1" applyBorder="1" applyAlignment="1">
      <alignment horizontal="left" vertical="center"/>
    </xf>
    <xf numFmtId="0" fontId="11" fillId="0" borderId="7" xfId="5" applyFont="1" applyBorder="1" applyAlignment="1">
      <alignment horizontal="center"/>
    </xf>
    <xf numFmtId="0" fontId="11" fillId="0" borderId="8" xfId="5" applyFont="1" applyBorder="1" applyAlignment="1">
      <alignment horizontal="center"/>
    </xf>
    <xf numFmtId="0" fontId="11" fillId="0" borderId="9" xfId="5" applyFont="1" applyBorder="1" applyAlignment="1">
      <alignment horizontal="center"/>
    </xf>
    <xf numFmtId="0" fontId="14" fillId="7" borderId="13" xfId="5" applyFont="1" applyFill="1" applyBorder="1" applyAlignment="1">
      <alignment horizontal="center" vertical="center" wrapText="1"/>
    </xf>
    <xf numFmtId="0" fontId="14" fillId="7" borderId="14" xfId="5" applyFont="1" applyFill="1" applyBorder="1" applyAlignment="1">
      <alignment horizontal="center" vertical="center"/>
    </xf>
    <xf numFmtId="0" fontId="14" fillId="14" borderId="13" xfId="5" applyFont="1" applyFill="1" applyBorder="1" applyAlignment="1">
      <alignment horizontal="center" vertical="center"/>
    </xf>
    <xf numFmtId="0" fontId="14" fillId="14" borderId="14" xfId="5" applyFont="1" applyFill="1" applyBorder="1" applyAlignment="1">
      <alignment horizontal="center" vertical="center"/>
    </xf>
    <xf numFmtId="0" fontId="14" fillId="0" borderId="7" xfId="5" applyFont="1" applyBorder="1" applyAlignment="1">
      <alignment horizontal="center"/>
    </xf>
    <xf numFmtId="0" fontId="14" fillId="0" borderId="8" xfId="5" applyFont="1" applyBorder="1" applyAlignment="1">
      <alignment horizontal="center"/>
    </xf>
    <xf numFmtId="0" fontId="14" fillId="0" borderId="9" xfId="5" applyFont="1" applyBorder="1" applyAlignment="1">
      <alignment horizontal="center"/>
    </xf>
    <xf numFmtId="0" fontId="14" fillId="0" borderId="7" xfId="5" applyFont="1" applyBorder="1" applyAlignment="1">
      <alignment horizontal="center" vertical="center"/>
    </xf>
    <xf numFmtId="0" fontId="14" fillId="0" borderId="8" xfId="5" applyFont="1" applyBorder="1" applyAlignment="1">
      <alignment horizontal="center" vertical="center"/>
    </xf>
    <xf numFmtId="0" fontId="14" fillId="0" borderId="9" xfId="5" applyFont="1" applyBorder="1" applyAlignment="1">
      <alignment horizontal="center" vertical="center"/>
    </xf>
    <xf numFmtId="0" fontId="14" fillId="13" borderId="7" xfId="5" applyFont="1" applyFill="1" applyBorder="1" applyAlignment="1">
      <alignment horizontal="center" vertical="center"/>
    </xf>
    <xf numFmtId="0" fontId="14" fillId="13" borderId="8" xfId="5" applyFont="1" applyFill="1" applyBorder="1" applyAlignment="1">
      <alignment horizontal="center" vertical="center"/>
    </xf>
    <xf numFmtId="0" fontId="14" fillId="13" borderId="9" xfId="5" applyFont="1" applyFill="1" applyBorder="1" applyAlignment="1">
      <alignment horizontal="center" vertical="center"/>
    </xf>
    <xf numFmtId="0" fontId="14" fillId="11" borderId="7" xfId="5" applyFont="1" applyFill="1" applyBorder="1" applyAlignment="1">
      <alignment horizontal="center" vertical="center"/>
    </xf>
    <xf numFmtId="0" fontId="14" fillId="11" borderId="8" xfId="5" applyFont="1" applyFill="1" applyBorder="1" applyAlignment="1">
      <alignment horizontal="center" vertical="center"/>
    </xf>
    <xf numFmtId="0" fontId="14" fillId="11" borderId="9" xfId="5" applyFont="1" applyFill="1" applyBorder="1" applyAlignment="1">
      <alignment horizontal="center" vertical="center"/>
    </xf>
    <xf numFmtId="0" fontId="16" fillId="18" borderId="59" xfId="0" applyFont="1" applyFill="1" applyBorder="1" applyAlignment="1">
      <alignment horizontal="center" vertical="center" wrapText="1"/>
    </xf>
    <xf numFmtId="0" fontId="16" fillId="18" borderId="61" xfId="0" applyFont="1" applyFill="1" applyBorder="1" applyAlignment="1">
      <alignment horizontal="center" vertical="center" wrapText="1"/>
    </xf>
  </cellXfs>
  <cellStyles count="17">
    <cellStyle name="Comma 2" xfId="10"/>
    <cellStyle name="Hyperlink 2" xfId="4"/>
    <cellStyle name="Normal" xfId="0" builtinId="0"/>
    <cellStyle name="Normal 2" xfId="2"/>
    <cellStyle name="Normal 3" xfId="5"/>
    <cellStyle name="Normal 3 2" xfId="7"/>
    <cellStyle name="Normal 4" xfId="9"/>
    <cellStyle name="Normal 5" xfId="12"/>
    <cellStyle name="Normal 5 2" xfId="15"/>
    <cellStyle name="Normal 6" xfId="13"/>
    <cellStyle name="Normal 7" xfId="14"/>
    <cellStyle name="Normal_Sheet1" xfId="1"/>
    <cellStyle name="Percent" xfId="8" builtinId="5"/>
    <cellStyle name="Percent 2" xfId="3"/>
    <cellStyle name="Percent 3" xfId="6"/>
    <cellStyle name="Percent 4" xfId="11"/>
    <cellStyle name="Percent 5" xfId="16"/>
  </cellStyles>
  <dxfs count="30">
    <dxf>
      <font>
        <color rgb="FF006100"/>
      </font>
      <fill>
        <patternFill>
          <bgColor rgb="FFC6EFCE"/>
        </patternFill>
      </fill>
    </dxf>
    <dxf>
      <font>
        <color rgb="FF9C0006"/>
      </font>
      <fill>
        <patternFill>
          <bgColor rgb="FFFFC7CE"/>
        </patternFill>
      </fill>
    </dxf>
    <dxf>
      <numFmt numFmtId="15" formatCode="0.00E+00"/>
    </dxf>
    <dxf>
      <numFmt numFmtId="15" formatCode="0.00E+00"/>
    </dxf>
    <dxf>
      <fill>
        <patternFill>
          <bgColor rgb="FFFFE05D"/>
        </patternFill>
      </fill>
    </dxf>
    <dxf>
      <fill>
        <patternFill>
          <bgColor rgb="FFFFE05D"/>
        </patternFill>
      </fill>
    </dxf>
    <dxf>
      <fill>
        <patternFill patternType="solid">
          <fgColor auto="1"/>
          <bgColor rgb="FFFFE579"/>
        </patternFill>
      </fill>
    </dxf>
    <dxf>
      <fill>
        <patternFill>
          <bgColor theme="7" tint="0.39994506668294322"/>
        </patternFill>
      </fill>
    </dxf>
    <dxf>
      <fill>
        <patternFill>
          <bgColor theme="7" tint="0.39994506668294322"/>
        </patternFill>
      </fill>
    </dxf>
    <dxf>
      <numFmt numFmtId="15" formatCode="0.00E+00"/>
    </dxf>
    <dxf>
      <fill>
        <patternFill patternType="gray125">
          <fgColor auto="1"/>
          <bgColor rgb="FFFFE07D"/>
        </patternFill>
      </fill>
    </dxf>
    <dxf>
      <fill>
        <patternFill>
          <bgColor theme="7" tint="0.39994506668294322"/>
        </patternFill>
      </fill>
    </dxf>
    <dxf>
      <fill>
        <patternFill patternType="gray125">
          <fgColor auto="1"/>
          <bgColor rgb="FFFFE07D"/>
        </patternFill>
      </fill>
    </dxf>
    <dxf>
      <numFmt numFmtId="15" formatCode="0.00E+00"/>
    </dxf>
    <dxf>
      <fill>
        <patternFill>
          <bgColor rgb="FFFFE05D"/>
        </patternFill>
      </fill>
    </dxf>
    <dxf>
      <fill>
        <patternFill>
          <bgColor rgb="FFFFE05D"/>
        </patternFill>
      </fill>
    </dxf>
    <dxf>
      <numFmt numFmtId="15" formatCode="0.00E+00"/>
    </dxf>
    <dxf>
      <numFmt numFmtId="15" formatCode="0.00E+00"/>
    </dxf>
    <dxf>
      <numFmt numFmtId="15" formatCode="0.00E+00"/>
    </dxf>
    <dxf>
      <numFmt numFmtId="15" formatCode="0.00E+00"/>
    </dxf>
    <dxf>
      <fill>
        <patternFill>
          <bgColor theme="7" tint="0.39994506668294322"/>
        </patternFill>
      </fill>
    </dxf>
    <dxf>
      <fill>
        <patternFill patternType="gray125">
          <fgColor auto="1"/>
          <bgColor rgb="FFFFE07D"/>
        </patternFill>
      </fill>
    </dxf>
    <dxf>
      <numFmt numFmtId="15" formatCode="0.00E+00"/>
    </dxf>
    <dxf>
      <numFmt numFmtId="15" formatCode="0.00E+00"/>
    </dxf>
    <dxf>
      <numFmt numFmtId="15" formatCode="0.00E+00"/>
    </dxf>
    <dxf>
      <fill>
        <patternFill patternType="gray125">
          <fgColor auto="1"/>
          <bgColor rgb="FFFFE07D"/>
        </patternFill>
      </fill>
    </dxf>
    <dxf>
      <font>
        <color theme="0"/>
      </font>
    </dxf>
    <dxf>
      <numFmt numFmtId="15" formatCode="0.00E+00"/>
    </dxf>
    <dxf>
      <fill>
        <patternFill>
          <bgColor theme="7" tint="0.39994506668294322"/>
        </patternFill>
      </fill>
    </dxf>
    <dxf>
      <fill>
        <patternFill patternType="gray125">
          <fgColor auto="1"/>
          <bgColor rgb="FFFFE07D"/>
        </patternFill>
      </fill>
    </dxf>
  </dxfs>
  <tableStyles count="0" defaultTableStyle="TableStyleMedium2" defaultPivotStyle="PivotStyleLight16"/>
  <colors>
    <mruColors>
      <color rgb="FFFFE05D"/>
      <color rgb="FFFFE579"/>
      <color rgb="FFABDB77"/>
      <color rgb="FFB2B2B2"/>
      <color rgb="FF9BC3FF"/>
      <color rgb="FF9CEA00"/>
      <color rgb="FF8CD200"/>
      <color rgb="FFFFD54F"/>
      <color rgb="FF75ADFF"/>
      <color rgb="FFFFE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424242"/>
                </a:solidFill>
                <a:latin typeface="Calibri"/>
                <a:ea typeface="Calibri"/>
                <a:cs typeface="Calibri"/>
              </a:defRPr>
            </a:pPr>
            <a:r>
              <a:rPr lang="en-US"/>
              <a:t>2018 Therms for EU-2.1 &amp; EU2.3 </a:t>
            </a:r>
          </a:p>
        </c:rich>
      </c:tx>
      <c:layout>
        <c:manualLayout>
          <c:xMode val="edge"/>
          <c:yMode val="edge"/>
          <c:x val="0.20671522309711285"/>
          <c:y val="2.777787185204E-2"/>
        </c:manualLayout>
      </c:layout>
      <c:overlay val="0"/>
      <c:spPr>
        <a:noFill/>
        <a:ln w="25400">
          <a:noFill/>
        </a:ln>
      </c:spPr>
    </c:title>
    <c:autoTitleDeleted val="0"/>
    <c:view3D>
      <c:rotX val="15"/>
      <c:rotY val="20"/>
      <c:depthPercent val="100"/>
      <c:rAngAx val="1"/>
    </c:view3D>
    <c:floor>
      <c:thickness val="0"/>
      <c:spPr>
        <a:noFill/>
        <a:ln w="9525">
          <a:noFill/>
        </a:ln>
      </c:spPr>
    </c:floor>
    <c:sideWall>
      <c:thickness val="0"/>
      <c:spPr>
        <a:solidFill>
          <a:schemeClr val="accent2">
            <a:lumMod val="50000"/>
          </a:schemeClr>
        </a:solidFill>
        <a:ln>
          <a:noFill/>
        </a:ln>
        <a:effectLst/>
        <a:sp3d/>
      </c:spPr>
    </c:sideWall>
    <c:backWall>
      <c:thickness val="0"/>
      <c:spPr>
        <a:solidFill>
          <a:schemeClr val="accent2">
            <a:lumMod val="50000"/>
          </a:schemeClr>
        </a:solidFill>
        <a:ln>
          <a:noFill/>
        </a:ln>
        <a:effectLst/>
        <a:sp3d/>
      </c:spPr>
    </c:backWall>
    <c:plotArea>
      <c:layout/>
      <c:bar3DChart>
        <c:barDir val="col"/>
        <c:grouping val="clustered"/>
        <c:varyColors val="0"/>
        <c:ser>
          <c:idx val="0"/>
          <c:order val="0"/>
          <c:spPr>
            <a:solidFill>
              <a:schemeClr val="accent6">
                <a:lumMod val="75000"/>
              </a:schemeClr>
            </a:solidFill>
            <a:ln>
              <a:noFill/>
            </a:ln>
            <a:effectLst/>
            <a:sp3d/>
          </c:spPr>
          <c:invertIfNegative val="0"/>
          <c:val>
            <c:numRef>
              <c:f>'Boiler Natural Gas'!$E$16:$E$27</c:f>
              <c:numCache>
                <c:formatCode>#,##0</c:formatCode>
                <c:ptCount val="12"/>
                <c:pt idx="0">
                  <c:v>460177.99511999992</c:v>
                </c:pt>
                <c:pt idx="1">
                  <c:v>429413.88935999997</c:v>
                </c:pt>
                <c:pt idx="2">
                  <c:v>477085.62779999996</c:v>
                </c:pt>
                <c:pt idx="3">
                  <c:v>402616.29107999994</c:v>
                </c:pt>
                <c:pt idx="4">
                  <c:v>441671.13396000006</c:v>
                </c:pt>
                <c:pt idx="5">
                  <c:v>418829.52192000003</c:v>
                </c:pt>
                <c:pt idx="6">
                  <c:v>411822.3760799999</c:v>
                </c:pt>
                <c:pt idx="7">
                  <c:v>405446.50463999994</c:v>
                </c:pt>
                <c:pt idx="8">
                  <c:v>380111.35871999996</c:v>
                </c:pt>
                <c:pt idx="9">
                  <c:v>444101.5404</c:v>
                </c:pt>
                <c:pt idx="10">
                  <c:v>448204.82400000014</c:v>
                </c:pt>
                <c:pt idx="11">
                  <c:v>459367.85963999992</c:v>
                </c:pt>
              </c:numCache>
            </c:numRef>
          </c:val>
          <c:extLst>
            <c:ext xmlns:c16="http://schemas.microsoft.com/office/drawing/2014/chart" uri="{C3380CC4-5D6E-409C-BE32-E72D297353CC}">
              <c16:uniqueId val="{00000000-6F70-634D-966B-8A47C81CE32C}"/>
            </c:ext>
          </c:extLst>
        </c:ser>
        <c:dLbls>
          <c:showLegendKey val="0"/>
          <c:showVal val="0"/>
          <c:showCatName val="0"/>
          <c:showSerName val="0"/>
          <c:showPercent val="0"/>
          <c:showBubbleSize val="0"/>
        </c:dLbls>
        <c:gapWidth val="150"/>
        <c:shape val="box"/>
        <c:axId val="91544704"/>
        <c:axId val="1"/>
        <c:axId val="0"/>
      </c:bar3DChart>
      <c:catAx>
        <c:axId val="91544704"/>
        <c:scaling>
          <c:orientation val="minMax"/>
        </c:scaling>
        <c:delete val="0"/>
        <c:axPos val="b"/>
        <c:numFmt formatCode="General" sourceLinked="1"/>
        <c:majorTickMark val="none"/>
        <c:minorTickMark val="none"/>
        <c:tickLblPos val="nextTo"/>
        <c:spPr>
          <a:ln w="9525">
            <a:noFill/>
          </a:ln>
        </c:spPr>
        <c:txPr>
          <a:bodyPr rot="0" vert="horz"/>
          <a:lstStyle/>
          <a:p>
            <a:pPr>
              <a:defRPr sz="900" b="0" i="0" u="none" strike="noStrike" baseline="0">
                <a:solidFill>
                  <a:srgbClr val="424242"/>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9525">
            <a:noFill/>
          </a:ln>
        </c:spPr>
        <c:txPr>
          <a:bodyPr rot="0" vert="horz"/>
          <a:lstStyle/>
          <a:p>
            <a:pPr>
              <a:defRPr sz="900" b="0" i="0" u="none" strike="noStrike" baseline="0">
                <a:solidFill>
                  <a:srgbClr val="424242"/>
                </a:solidFill>
                <a:latin typeface="Calibri"/>
                <a:ea typeface="Calibri"/>
                <a:cs typeface="Calibri"/>
              </a:defRPr>
            </a:pPr>
            <a:endParaRPr lang="en-US"/>
          </a:p>
        </c:txPr>
        <c:crossAx val="91544704"/>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400" b="0" i="0" u="none" strike="noStrike" baseline="0">
                <a:solidFill>
                  <a:srgbClr val="333333"/>
                </a:solidFill>
                <a:latin typeface="Calibri"/>
                <a:ea typeface="Calibri"/>
                <a:cs typeface="Calibri"/>
              </a:defRPr>
            </a:pPr>
            <a:r>
              <a:rPr lang="en-US"/>
              <a:t>2018 Gallons Used for EU-2.1 &amp; EU2.3 </a:t>
            </a:r>
          </a:p>
        </c:rich>
      </c:tx>
      <c:layout>
        <c:manualLayout>
          <c:xMode val="edge"/>
          <c:yMode val="edge"/>
          <c:x val="0.21504855643044618"/>
          <c:y val="2.7777963924722177E-2"/>
        </c:manualLayout>
      </c:layout>
      <c:overlay val="0"/>
      <c:spPr>
        <a:noFill/>
        <a:ln w="25400">
          <a:noFill/>
        </a:ln>
      </c:spPr>
    </c:title>
    <c:autoTitleDeleted val="0"/>
    <c:view3D>
      <c:rotX val="15"/>
      <c:rotY val="20"/>
      <c:depthPercent val="100"/>
      <c:rAngAx val="1"/>
    </c:view3D>
    <c:floor>
      <c:thickness val="0"/>
      <c:spPr>
        <a:noFill/>
        <a:ln w="9525">
          <a:noFill/>
        </a:ln>
      </c:spPr>
    </c:floor>
    <c:sideWall>
      <c:thickness val="0"/>
      <c:spPr>
        <a:solidFill>
          <a:srgbClr val="C0504D">
            <a:lumMod val="75000"/>
          </a:srgbClr>
        </a:solidFill>
        <a:ln>
          <a:noFill/>
        </a:ln>
        <a:effectLst/>
        <a:sp3d/>
      </c:spPr>
    </c:sideWall>
    <c:backWall>
      <c:thickness val="0"/>
      <c:spPr>
        <a:solidFill>
          <a:srgbClr val="C0504D">
            <a:lumMod val="75000"/>
          </a:srgbClr>
        </a:solidFill>
        <a:ln>
          <a:noFill/>
        </a:ln>
        <a:effectLst/>
        <a:sp3d/>
      </c:spPr>
    </c:backWall>
    <c:plotArea>
      <c:layout/>
      <c:bar3DChart>
        <c:barDir val="col"/>
        <c:grouping val="clustered"/>
        <c:varyColors val="0"/>
        <c:ser>
          <c:idx val="0"/>
          <c:order val="0"/>
          <c:spPr>
            <a:solidFill>
              <a:schemeClr val="accent6">
                <a:lumMod val="75000"/>
              </a:schemeClr>
            </a:solidFill>
            <a:ln>
              <a:noFill/>
            </a:ln>
            <a:effectLst/>
            <a:sp3d/>
          </c:spPr>
          <c:invertIfNegative val="0"/>
          <c:val>
            <c:numRef>
              <c:f>'Boiler Diesel'!$C$16:$C$27</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3EC-2041-8998-838B5AD2E32A}"/>
            </c:ext>
          </c:extLst>
        </c:ser>
        <c:ser>
          <c:idx val="1"/>
          <c:order val="1"/>
          <c:invertIfNegative val="0"/>
          <c:val>
            <c:numRef>
              <c:f>'Boiler Diesel'!$D$16:$D$27</c:f>
              <c:numCache>
                <c:formatCode>0.0</c:formatCode>
                <c:ptCount val="12"/>
              </c:numCache>
            </c:numRef>
          </c:val>
          <c:extLst>
            <c:ext xmlns:c16="http://schemas.microsoft.com/office/drawing/2014/chart" uri="{C3380CC4-5D6E-409C-BE32-E72D297353CC}">
              <c16:uniqueId val="{00000001-03EC-2041-8998-838B5AD2E32A}"/>
            </c:ext>
          </c:extLst>
        </c:ser>
        <c:ser>
          <c:idx val="2"/>
          <c:order val="2"/>
          <c:invertIfNegative val="0"/>
          <c:val>
            <c:numRef>
              <c:f>'Boiler Diesel'!$E$16:$E$27</c:f>
              <c:numCache>
                <c:formatCode>0.0</c:formatCode>
                <c:ptCount val="12"/>
                <c:pt idx="0">
                  <c:v>0</c:v>
                </c:pt>
                <c:pt idx="1">
                  <c:v>0</c:v>
                </c:pt>
                <c:pt idx="2">
                  <c:v>0</c:v>
                </c:pt>
                <c:pt idx="3">
                  <c:v>580</c:v>
                </c:pt>
                <c:pt idx="4">
                  <c:v>0</c:v>
                </c:pt>
                <c:pt idx="5">
                  <c:v>0</c:v>
                </c:pt>
                <c:pt idx="6">
                  <c:v>0</c:v>
                </c:pt>
                <c:pt idx="7">
                  <c:v>0</c:v>
                </c:pt>
                <c:pt idx="8">
                  <c:v>0</c:v>
                </c:pt>
                <c:pt idx="9">
                  <c:v>5262</c:v>
                </c:pt>
                <c:pt idx="10">
                  <c:v>0</c:v>
                </c:pt>
                <c:pt idx="11">
                  <c:v>3</c:v>
                </c:pt>
              </c:numCache>
            </c:numRef>
          </c:val>
          <c:extLst>
            <c:ext xmlns:c16="http://schemas.microsoft.com/office/drawing/2014/chart" uri="{C3380CC4-5D6E-409C-BE32-E72D297353CC}">
              <c16:uniqueId val="{00000002-03EC-2041-8998-838B5AD2E32A}"/>
            </c:ext>
          </c:extLst>
        </c:ser>
        <c:dLbls>
          <c:showLegendKey val="0"/>
          <c:showVal val="0"/>
          <c:showCatName val="0"/>
          <c:showSerName val="0"/>
          <c:showPercent val="0"/>
          <c:showBubbleSize val="0"/>
        </c:dLbls>
        <c:gapWidth val="150"/>
        <c:shape val="box"/>
        <c:axId val="204842143"/>
        <c:axId val="1"/>
        <c:axId val="0"/>
      </c:bar3DChart>
      <c:catAx>
        <c:axId val="204842143"/>
        <c:scaling>
          <c:orientation val="minMax"/>
        </c:scaling>
        <c:delete val="0"/>
        <c:axPos val="b"/>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204842143"/>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400" b="0" i="0" u="none" strike="noStrike" baseline="0">
                <a:solidFill>
                  <a:srgbClr val="333333"/>
                </a:solidFill>
                <a:latin typeface="Calibri"/>
                <a:ea typeface="Calibri"/>
                <a:cs typeface="Calibri"/>
              </a:defRPr>
            </a:pPr>
            <a:r>
              <a:rPr lang="en-US"/>
              <a:t>2018 MGal Used for EU-2.1 &amp; EU2.3 </a:t>
            </a:r>
          </a:p>
        </c:rich>
      </c:tx>
      <c:layout>
        <c:manualLayout>
          <c:xMode val="edge"/>
          <c:yMode val="edge"/>
          <c:x val="0.21504855643044618"/>
          <c:y val="2.7777963924722177E-2"/>
        </c:manualLayout>
      </c:layout>
      <c:overlay val="0"/>
      <c:spPr>
        <a:noFill/>
        <a:ln w="25400">
          <a:noFill/>
        </a:ln>
      </c:spPr>
    </c:title>
    <c:autoTitleDeleted val="0"/>
    <c:view3D>
      <c:rotX val="15"/>
      <c:rotY val="20"/>
      <c:depthPercent val="100"/>
      <c:rAngAx val="1"/>
    </c:view3D>
    <c:floor>
      <c:thickness val="0"/>
      <c:spPr>
        <a:noFill/>
        <a:ln w="9525">
          <a:noFill/>
        </a:ln>
      </c:spPr>
    </c:floor>
    <c:sideWall>
      <c:thickness val="0"/>
      <c:spPr>
        <a:solidFill>
          <a:srgbClr val="4F81BD">
            <a:lumMod val="60000"/>
            <a:lumOff val="40000"/>
          </a:srgbClr>
        </a:solidFill>
        <a:ln>
          <a:noFill/>
        </a:ln>
        <a:effectLst/>
        <a:sp3d/>
      </c:spPr>
    </c:sideWall>
    <c:backWall>
      <c:thickness val="0"/>
      <c:spPr>
        <a:solidFill>
          <a:srgbClr val="4F81BD">
            <a:lumMod val="60000"/>
            <a:lumOff val="40000"/>
          </a:srgbClr>
        </a:solidFill>
        <a:ln>
          <a:noFill/>
        </a:ln>
        <a:effectLst/>
        <a:sp3d/>
      </c:spPr>
    </c:backWall>
    <c:plotArea>
      <c:layout/>
      <c:bar3DChart>
        <c:barDir val="col"/>
        <c:grouping val="clustered"/>
        <c:varyColors val="0"/>
        <c:ser>
          <c:idx val="0"/>
          <c:order val="0"/>
          <c:spPr>
            <a:solidFill>
              <a:schemeClr val="accent6">
                <a:lumMod val="75000"/>
              </a:schemeClr>
            </a:solidFill>
            <a:ln>
              <a:noFill/>
            </a:ln>
            <a:effectLst/>
            <a:sp3d/>
          </c:spPr>
          <c:invertIfNegative val="0"/>
          <c:val>
            <c:numRef>
              <c:f>'Boiler Diesel'!$G$16:$G$27</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B6D-5A4E-9CB4-BED5F7EA8D5D}"/>
            </c:ext>
          </c:extLst>
        </c:ser>
        <c:ser>
          <c:idx val="1"/>
          <c:order val="1"/>
          <c:invertIfNegative val="0"/>
          <c:val>
            <c:numRef>
              <c:f>'Boiler Diesel'!$H$16:$H$27</c:f>
              <c:numCache>
                <c:formatCode>0.0</c:formatCode>
                <c:ptCount val="12"/>
              </c:numCache>
            </c:numRef>
          </c:val>
          <c:extLst>
            <c:ext xmlns:c16="http://schemas.microsoft.com/office/drawing/2014/chart" uri="{C3380CC4-5D6E-409C-BE32-E72D297353CC}">
              <c16:uniqueId val="{00000001-4B6D-5A4E-9CB4-BED5F7EA8D5D}"/>
            </c:ext>
          </c:extLst>
        </c:ser>
        <c:ser>
          <c:idx val="2"/>
          <c:order val="2"/>
          <c:invertIfNegative val="0"/>
          <c:val>
            <c:numRef>
              <c:f>'Boiler Diesel'!$I$16:$I$27</c:f>
              <c:numCache>
                <c:formatCode>0.0</c:formatCode>
                <c:ptCount val="12"/>
                <c:pt idx="0">
                  <c:v>0</c:v>
                </c:pt>
                <c:pt idx="1">
                  <c:v>0</c:v>
                </c:pt>
                <c:pt idx="2">
                  <c:v>0</c:v>
                </c:pt>
                <c:pt idx="3">
                  <c:v>0.57999999999999996</c:v>
                </c:pt>
                <c:pt idx="4">
                  <c:v>0</c:v>
                </c:pt>
                <c:pt idx="5">
                  <c:v>0</c:v>
                </c:pt>
                <c:pt idx="6">
                  <c:v>0</c:v>
                </c:pt>
                <c:pt idx="7">
                  <c:v>0</c:v>
                </c:pt>
                <c:pt idx="8">
                  <c:v>0</c:v>
                </c:pt>
                <c:pt idx="9">
                  <c:v>5.2619999999999996</c:v>
                </c:pt>
                <c:pt idx="10">
                  <c:v>0</c:v>
                </c:pt>
                <c:pt idx="11">
                  <c:v>3.0000000000000001E-3</c:v>
                </c:pt>
              </c:numCache>
            </c:numRef>
          </c:val>
          <c:extLst>
            <c:ext xmlns:c16="http://schemas.microsoft.com/office/drawing/2014/chart" uri="{C3380CC4-5D6E-409C-BE32-E72D297353CC}">
              <c16:uniqueId val="{00000002-4B6D-5A4E-9CB4-BED5F7EA8D5D}"/>
            </c:ext>
          </c:extLst>
        </c:ser>
        <c:dLbls>
          <c:showLegendKey val="0"/>
          <c:showVal val="0"/>
          <c:showCatName val="0"/>
          <c:showSerName val="0"/>
          <c:showPercent val="0"/>
          <c:showBubbleSize val="0"/>
        </c:dLbls>
        <c:gapWidth val="150"/>
        <c:shape val="box"/>
        <c:axId val="204892767"/>
        <c:axId val="1"/>
        <c:axId val="0"/>
      </c:bar3DChart>
      <c:catAx>
        <c:axId val="204892767"/>
        <c:scaling>
          <c:orientation val="minMax"/>
        </c:scaling>
        <c:delete val="0"/>
        <c:axPos val="b"/>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204892767"/>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portrait"/>
  </c:printSettings>
</c:chartSpace>
</file>

<file path=xl/drawings/_rels/drawing7.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0</xdr:row>
          <xdr:rowOff>104775</xdr:rowOff>
        </xdr:from>
        <xdr:to>
          <xdr:col>8</xdr:col>
          <xdr:colOff>457200</xdr:colOff>
          <xdr:row>4</xdr:row>
          <xdr:rowOff>104775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solidFill>
              <a:srgbClr val="FFFFFF"/>
            </a:solidFill>
            <a:ln w="19050">
              <a:solidFill>
                <a:srgbClr val="000000"/>
              </a:solidFill>
              <a:miter lim="800000"/>
              <a:headEnd/>
              <a:tailEnd/>
            </a:ln>
          </xdr:spPr>
        </xdr:sp>
        <xdr:clientData/>
      </xdr:twoCellAnchor>
    </mc:Choice>
    <mc:Fallback/>
  </mc:AlternateContent>
  <xdr:oneCellAnchor>
    <xdr:from>
      <xdr:col>12</xdr:col>
      <xdr:colOff>152400</xdr:colOff>
      <xdr:row>0</xdr:row>
      <xdr:rowOff>152400</xdr:rowOff>
    </xdr:from>
    <xdr:ext cx="3128036" cy="655949"/>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0642600" y="152400"/>
          <a:ext cx="3128036" cy="65594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latin typeface="+mn-lt"/>
            </a:rPr>
            <a:t>AQ405CAO</a:t>
          </a:r>
          <a:r>
            <a:rPr lang="en-US" sz="1800" baseline="0">
              <a:latin typeface="+mn-lt"/>
            </a:rPr>
            <a:t> Form - Version 1.52</a:t>
          </a:r>
        </a:p>
        <a:p>
          <a:pPr algn="r"/>
          <a:r>
            <a:rPr lang="en-US" sz="1800" b="1" baseline="0">
              <a:latin typeface="+mn-lt"/>
            </a:rPr>
            <a:t>2/7/2018</a:t>
          </a:r>
          <a:endParaRPr lang="en-US" sz="1800" b="1">
            <a:latin typeface="+mn-lt"/>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95250</xdr:rowOff>
    </xdr:from>
    <xdr:ext cx="3192925" cy="655949"/>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0" y="95250"/>
          <a:ext cx="3192925" cy="6559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t>AQ405CAO</a:t>
          </a:r>
          <a:r>
            <a:rPr lang="en-US" sz="1800" baseline="0"/>
            <a:t> Form - Version </a:t>
          </a:r>
          <a:r>
            <a:rPr lang="en-US" sz="1800" b="1" i="0" baseline="0"/>
            <a:t>1.52</a:t>
          </a:r>
        </a:p>
        <a:p>
          <a:pPr algn="r"/>
          <a:r>
            <a:rPr lang="en-US" sz="1800" b="1" baseline="0">
              <a:solidFill>
                <a:sysClr val="windowText" lastClr="000000"/>
              </a:solidFill>
            </a:rPr>
            <a:t>2/7/2018</a:t>
          </a:r>
          <a:endParaRPr lang="en-US" sz="1800" b="1">
            <a:solidFill>
              <a:sysClr val="windowText" lastClr="000000"/>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133350</xdr:colOff>
      <xdr:row>0</xdr:row>
      <xdr:rowOff>47625</xdr:rowOff>
    </xdr:from>
    <xdr:ext cx="3192925" cy="655949"/>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33350" y="47625"/>
          <a:ext cx="3192925" cy="6559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latin typeface="+mn-lt"/>
            </a:rPr>
            <a:t>AQ405CAO</a:t>
          </a:r>
          <a:r>
            <a:rPr lang="en-US" sz="1800" baseline="0">
              <a:latin typeface="+mn-lt"/>
            </a:rPr>
            <a:t> Form - Version </a:t>
          </a:r>
          <a:r>
            <a:rPr lang="en-US" sz="1800" b="1" baseline="0">
              <a:latin typeface="+mn-lt"/>
            </a:rPr>
            <a:t>1.52</a:t>
          </a:r>
        </a:p>
        <a:p>
          <a:pPr algn="r"/>
          <a:r>
            <a:rPr lang="en-US" sz="1800" b="1" baseline="0">
              <a:latin typeface="+mn-lt"/>
            </a:rPr>
            <a:t>2/7/2018</a:t>
          </a:r>
          <a:endParaRPr lang="en-US" sz="1800" b="1">
            <a:latin typeface="+mn-l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0</xdr:row>
      <xdr:rowOff>76200</xdr:rowOff>
    </xdr:from>
    <xdr:ext cx="7915275" cy="1626599"/>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5725" y="76200"/>
          <a:ext cx="7915275" cy="1626599"/>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t>INSTRUCTIONS:</a:t>
          </a:r>
          <a:endParaRPr lang="en-US" sz="1200" b="1" u="sng"/>
        </a:p>
        <a:p>
          <a:r>
            <a:rPr lang="en-US" sz="1200" b="1"/>
            <a:t>- Toxic Emissions Unit and Stack/Fugitive ID</a:t>
          </a:r>
          <a:r>
            <a:rPr lang="en-US" sz="1200"/>
            <a:t>: use IDs</a:t>
          </a:r>
          <a:r>
            <a:rPr lang="en-US" sz="1200" baseline="0"/>
            <a:t> consistent with permit identifiers if applicable.</a:t>
          </a:r>
        </a:p>
        <a:p>
          <a:r>
            <a:rPr lang="en-US" sz="1200" b="1" baseline="0"/>
            <a:t>- Activity Units/Type:</a:t>
          </a:r>
          <a:r>
            <a:rPr lang="en-US" sz="1200" baseline="0"/>
            <a:t> where possible, maintain consistency with permitted/reported Units/Type.</a:t>
          </a:r>
        </a:p>
        <a:p>
          <a:r>
            <a:rPr lang="en-US" sz="1200" b="1" baseline="0"/>
            <a:t>- Max Daily Activity:</a:t>
          </a:r>
          <a:r>
            <a:rPr lang="en-US" sz="1200" baseline="0"/>
            <a:t> for semi-continuous/batch processes this value should account for co-occurring activities, process and/or maintenance, that would account for the potential maximum emissions activities for this pollutant.</a:t>
          </a: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t>     - Actual: </a:t>
          </a:r>
          <a:r>
            <a:rPr lang="en-US" sz="1200" baseline="0"/>
            <a:t>values should be based on the last full year reported to DEQ </a:t>
          </a:r>
          <a:r>
            <a:rPr lang="en-US" sz="1100" baseline="0">
              <a:solidFill>
                <a:schemeClr val="tx1"/>
              </a:solidFill>
              <a:effectLst/>
              <a:latin typeface="+mn-lt"/>
              <a:ea typeface="+mn-ea"/>
              <a:cs typeface="+mn-cs"/>
            </a:rPr>
            <a:t>or estimates of normal activity (new sources).</a:t>
          </a:r>
          <a:endParaRPr lang="en-US" sz="1200" baseline="0"/>
        </a:p>
        <a:p>
          <a:r>
            <a:rPr lang="en-US" sz="1200" b="1" baseline="0"/>
            <a:t>     - Capacity: </a:t>
          </a:r>
          <a:r>
            <a:rPr lang="en-US" sz="1200" baseline="0"/>
            <a:t>maximum activity value achievable with 100% operational up-time for this unit.</a:t>
          </a:r>
        </a:p>
        <a:p>
          <a:r>
            <a:rPr lang="en-US" sz="1200" b="1" baseline="0"/>
            <a:t>     - Requested PTE: </a:t>
          </a:r>
          <a:r>
            <a:rPr lang="en-US" sz="1200" baseline="0"/>
            <a:t>values that a source is requesting to be permitted on that differ from "Actuals" and "Capacity".</a:t>
          </a:r>
          <a:endParaRPr lang="en-US" sz="1400"/>
        </a:p>
      </xdr:txBody>
    </xdr:sp>
    <xdr:clientData/>
  </xdr:oneCellAnchor>
  <xdr:oneCellAnchor>
    <xdr:from>
      <xdr:col>3</xdr:col>
      <xdr:colOff>714375</xdr:colOff>
      <xdr:row>0</xdr:row>
      <xdr:rowOff>76200</xdr:rowOff>
    </xdr:from>
    <xdr:ext cx="3192925" cy="655949"/>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277225" y="76200"/>
          <a:ext cx="3192925" cy="6559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t>AQ405CAO</a:t>
          </a:r>
          <a:r>
            <a:rPr lang="en-US" sz="1800" baseline="0"/>
            <a:t> Form - Version </a:t>
          </a:r>
          <a:r>
            <a:rPr lang="en-US" sz="1800" b="1" baseline="0"/>
            <a:t>1.52</a:t>
          </a:r>
        </a:p>
        <a:p>
          <a:pPr algn="r"/>
          <a:r>
            <a:rPr lang="en-US" sz="1800" b="1" baseline="0"/>
            <a:t>2/7/2018</a:t>
          </a:r>
          <a:endParaRPr lang="en-US" sz="1800" b="1"/>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66674</xdr:colOff>
      <xdr:row>0</xdr:row>
      <xdr:rowOff>85725</xdr:rowOff>
    </xdr:from>
    <xdr:ext cx="10953751" cy="1814471"/>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6674" y="85725"/>
          <a:ext cx="10953751" cy="1814471"/>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t>INSTRUCTIONS:</a:t>
          </a:r>
          <a:endParaRPr lang="en-US" sz="1200" b="1" u="sng"/>
        </a:p>
        <a:p>
          <a:r>
            <a:rPr lang="en-US" sz="1200" b="1"/>
            <a:t>- CAS</a:t>
          </a:r>
          <a:r>
            <a:rPr lang="en-US" sz="1200"/>
            <a:t>: either use the drop-down provided</a:t>
          </a:r>
          <a:r>
            <a:rPr lang="en-US" sz="1200" baseline="0"/>
            <a:t> or simply cut and paste each pollutant CAS number emitted by the referenced TEU.</a:t>
          </a:r>
        </a:p>
        <a:p>
          <a:r>
            <a:rPr lang="en-US" sz="1200" b="1" baseline="0"/>
            <a:t>- Chemical Name:</a:t>
          </a:r>
          <a:r>
            <a:rPr lang="en-US" sz="1200" baseline="0"/>
            <a:t> if a CAS number is entered in </a:t>
          </a:r>
          <a:r>
            <a:rPr lang="en-US" sz="1200" i="1" baseline="0"/>
            <a:t>Column B,</a:t>
          </a:r>
          <a:r>
            <a:rPr lang="en-US" sz="1200" baseline="0"/>
            <a:t> </a:t>
          </a:r>
          <a:r>
            <a:rPr lang="en-US" sz="1200" i="1" baseline="0"/>
            <a:t>Column C</a:t>
          </a:r>
          <a:r>
            <a:rPr lang="en-US" sz="1200" baseline="0"/>
            <a:t> should perform a lookup from the DEQ Air Toxics list; alternatively, simply cut and paste the chemical names that correspond to the CAS numbers in </a:t>
          </a:r>
          <a:r>
            <a:rPr lang="en-US" sz="1200" i="1" baseline="0"/>
            <a:t>Column B</a:t>
          </a:r>
          <a:r>
            <a:rPr lang="en-US" sz="1200" baseline="0"/>
            <a:t> if applicable.</a:t>
          </a:r>
        </a:p>
        <a:p>
          <a:r>
            <a:rPr lang="en-US" sz="1200" b="1" baseline="0"/>
            <a:t>- Control Efficiency:</a:t>
          </a:r>
          <a:r>
            <a:rPr lang="en-US" sz="1200" baseline="0"/>
            <a:t> enter the pollutant specific control efficiency - this should include all capture and removal process efficiencies applicable to each individual pollutant.</a:t>
          </a:r>
        </a:p>
        <a:p>
          <a:r>
            <a:rPr lang="en-US" sz="1200" b="1" baseline="0"/>
            <a:t>- EF Values: </a:t>
          </a:r>
          <a:r>
            <a:rPr lang="en-US" sz="1200" b="0" baseline="0"/>
            <a:t>provide emission factors for Annual and Max Daily conditions; if Annual and Max Daily EF values are equivalent, please enter value in Annual (</a:t>
          </a:r>
          <a:r>
            <a:rPr lang="en-US" sz="1200" b="0" i="1" baseline="0"/>
            <a:t>Column F</a:t>
          </a:r>
          <a:r>
            <a:rPr lang="en-US" sz="1200" b="0" baseline="0"/>
            <a:t>)</a:t>
          </a:r>
          <a:r>
            <a:rPr lang="en-US" sz="1200" baseline="0"/>
            <a:t>.</a:t>
          </a:r>
        </a:p>
        <a:p>
          <a:r>
            <a:rPr lang="en-US" sz="1200" b="1" baseline="0"/>
            <a:t>- Emission Factor Information Reference/Notes: </a:t>
          </a:r>
          <a:r>
            <a:rPr lang="en-US" sz="1200" b="0" baseline="0"/>
            <a:t>provide EF references (e.g. Source Tests, AP-42, Engineering Estimates, etc) as well as any additional notes (e.g. control efficiencies)</a:t>
          </a:r>
          <a:r>
            <a:rPr lang="en-US" sz="1200" baseline="0"/>
            <a:t>.</a:t>
          </a:r>
        </a:p>
        <a:p>
          <a:r>
            <a:rPr lang="en-US" sz="1200" b="1" baseline="0"/>
            <a:t>- Calculated Emissions: </a:t>
          </a:r>
          <a:r>
            <a:rPr lang="en-US" sz="1200" b="0" baseline="0"/>
            <a:t>follow guidance in "</a:t>
          </a:r>
          <a:r>
            <a:rPr lang="en-US" sz="1200" b="0" i="1" baseline="0"/>
            <a:t>Form Instructions</a:t>
          </a:r>
          <a:r>
            <a:rPr lang="en-US" sz="1200" b="0" baseline="0"/>
            <a:t>" worksheet for specific formulas</a:t>
          </a:r>
          <a:r>
            <a:rPr lang="en-US" sz="1200" baseline="0"/>
            <a:t>.</a:t>
          </a:r>
          <a:endParaRPr lang="en-US" sz="1400"/>
        </a:p>
      </xdr:txBody>
    </xdr:sp>
    <xdr:clientData/>
  </xdr:oneCellAnchor>
  <xdr:oneCellAnchor>
    <xdr:from>
      <xdr:col>8</xdr:col>
      <xdr:colOff>1076325</xdr:colOff>
      <xdr:row>0</xdr:row>
      <xdr:rowOff>95250</xdr:rowOff>
    </xdr:from>
    <xdr:ext cx="3192925" cy="655949"/>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3369925" y="95250"/>
          <a:ext cx="3192925" cy="6559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t>AQ405CAO</a:t>
          </a:r>
          <a:r>
            <a:rPr lang="en-US" sz="1800" baseline="0"/>
            <a:t> Form - Version </a:t>
          </a:r>
          <a:r>
            <a:rPr lang="en-US" sz="1800" b="1" baseline="0"/>
            <a:t>1.52</a:t>
          </a:r>
        </a:p>
        <a:p>
          <a:pPr algn="r"/>
          <a:r>
            <a:rPr lang="en-US" sz="1800" b="1" baseline="0">
              <a:solidFill>
                <a:sysClr val="windowText" lastClr="000000"/>
              </a:solidFill>
            </a:rPr>
            <a:t>2/7/2018</a:t>
          </a:r>
          <a:endParaRPr lang="en-US" sz="1800" b="1">
            <a:solidFill>
              <a:sysClr val="windowText" lastClr="000000"/>
            </a:solidFill>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85725</xdr:colOff>
      <xdr:row>0</xdr:row>
      <xdr:rowOff>104775</xdr:rowOff>
    </xdr:from>
    <xdr:ext cx="9039225" cy="2002343"/>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725" y="104775"/>
          <a:ext cx="9039225" cy="2002343"/>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t>INSTRUCTIONS:</a:t>
          </a:r>
          <a:endParaRPr lang="en-US" sz="1200" b="1" u="sng"/>
        </a:p>
        <a:p>
          <a:r>
            <a:rPr lang="en-US" sz="1200" b="1"/>
            <a:t>- Toxic Emissions Unit and Stack/Fugitive ID</a:t>
          </a:r>
          <a:r>
            <a:rPr lang="en-US" sz="1200"/>
            <a:t>: use IDs</a:t>
          </a:r>
          <a:r>
            <a:rPr lang="en-US" sz="1200" baseline="0"/>
            <a:t> consistent with permit identifiers if applicable.</a:t>
          </a:r>
        </a:p>
        <a:p>
          <a:r>
            <a:rPr lang="en-US" sz="1200" b="1" baseline="0"/>
            <a:t>- Emission Units or Activity Description:</a:t>
          </a:r>
          <a:r>
            <a:rPr lang="en-US" sz="1200" baseline="0"/>
            <a:t> where possible, maintain consistency with permitted/reported Units/Type.</a:t>
          </a:r>
        </a:p>
        <a:p>
          <a:r>
            <a:rPr lang="en-US" sz="1200" b="1" baseline="0"/>
            <a:t>- Material Name:</a:t>
          </a:r>
          <a:r>
            <a:rPr lang="en-US" sz="1200" b="0" baseline="0"/>
            <a:t> this is the commercial name that is provided on the manufacturer's SDS.</a:t>
          </a:r>
        </a:p>
        <a:p>
          <a:r>
            <a:rPr lang="en-US" sz="1200" b="1" baseline="0"/>
            <a:t>- Material Waste:</a:t>
          </a:r>
          <a:r>
            <a:rPr lang="en-US" sz="1200" b="0" baseline="0"/>
            <a:t> this category should be used to account for all waste material shipped off-site, lost to drain, or incorporated into product.</a:t>
          </a:r>
          <a:endParaRPr lang="en-US" sz="1200" b="1" baseline="0"/>
        </a:p>
        <a:p>
          <a:r>
            <a:rPr lang="en-US" sz="1200" b="1" baseline="0"/>
            <a:t>- Max Daily Activity:</a:t>
          </a:r>
          <a:r>
            <a:rPr lang="en-US" sz="1200" baseline="0"/>
            <a:t> for semi-continuous/batch processes this value should account for co-occurring activities, process and/or maintenance, that would account for the potential maximum emissions activities for this pollutant.</a:t>
          </a:r>
        </a:p>
        <a:p>
          <a:r>
            <a:rPr lang="en-US" sz="1200" b="1" baseline="0"/>
            <a:t>     - Actual: </a:t>
          </a:r>
          <a:r>
            <a:rPr lang="en-US" sz="1200" baseline="0"/>
            <a:t>values should be based on the last full year reported to DEQ, or estimates of normal activity (new sources).</a:t>
          </a:r>
        </a:p>
        <a:p>
          <a:r>
            <a:rPr lang="en-US" sz="1200" b="1" baseline="0"/>
            <a:t>     - Capacity: </a:t>
          </a:r>
          <a:r>
            <a:rPr lang="en-US" sz="1200" baseline="0"/>
            <a:t>maximum activity value achievable with 100% operational up-time for this activity.</a:t>
          </a:r>
        </a:p>
        <a:p>
          <a:r>
            <a:rPr lang="en-US" sz="1200" b="1" baseline="0"/>
            <a:t>     - Requested PTE: </a:t>
          </a:r>
          <a:r>
            <a:rPr lang="en-US" sz="1200" baseline="0"/>
            <a:t>values that a source is requesting to be permitted on that differ from "Actuals" and "Capacity".</a:t>
          </a:r>
          <a:endParaRPr lang="en-US" sz="1400"/>
        </a:p>
      </xdr:txBody>
    </xdr:sp>
    <xdr:clientData/>
  </xdr:oneCellAnchor>
  <xdr:oneCellAnchor>
    <xdr:from>
      <xdr:col>4</xdr:col>
      <xdr:colOff>76200</xdr:colOff>
      <xdr:row>0</xdr:row>
      <xdr:rowOff>114300</xdr:rowOff>
    </xdr:from>
    <xdr:ext cx="3192925" cy="655949"/>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91650" y="114300"/>
          <a:ext cx="3192925" cy="6559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t>AQ405CAO</a:t>
          </a:r>
          <a:r>
            <a:rPr lang="en-US" sz="1800" baseline="0"/>
            <a:t> Form - Version </a:t>
          </a:r>
          <a:r>
            <a:rPr lang="en-US" sz="1800" b="1" baseline="0"/>
            <a:t>1.52</a:t>
          </a:r>
        </a:p>
        <a:p>
          <a:pPr algn="r"/>
          <a:r>
            <a:rPr lang="en-US" sz="1800" b="1" baseline="0">
              <a:solidFill>
                <a:sysClr val="windowText" lastClr="000000"/>
              </a:solidFill>
            </a:rPr>
            <a:t>2/7/2018</a:t>
          </a:r>
          <a:endParaRPr lang="en-US" sz="1800" b="1">
            <a:solidFill>
              <a:sysClr val="windowText" lastClr="000000"/>
            </a:solidFill>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95250</xdr:rowOff>
    </xdr:from>
    <xdr:ext cx="9867900" cy="2017988"/>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6200" y="95250"/>
          <a:ext cx="9867900" cy="2017988"/>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t>INSTRUCTIONS:</a:t>
          </a:r>
          <a:endParaRPr lang="en-US" sz="1200" b="1" u="sng"/>
        </a:p>
        <a:p>
          <a:r>
            <a:rPr lang="en-US" sz="1200" b="1"/>
            <a:t>- Material Name</a:t>
          </a:r>
          <a:r>
            <a:rPr lang="en-US" sz="1200"/>
            <a:t>: must be consistent with </a:t>
          </a:r>
          <a:r>
            <a:rPr lang="en-US" sz="1200" b="1"/>
            <a:t>Material Name</a:t>
          </a:r>
          <a:r>
            <a:rPr lang="en-US" sz="1200"/>
            <a:t> on "</a:t>
          </a:r>
          <a:r>
            <a:rPr lang="en-US" sz="1200" i="1"/>
            <a:t>Material Balance Activities</a:t>
          </a:r>
          <a:r>
            <a:rPr lang="en-US" sz="1200"/>
            <a:t>" worksheet </a:t>
          </a:r>
          <a:r>
            <a:rPr lang="en-US" sz="1200" i="1"/>
            <a:t>Column C</a:t>
          </a:r>
          <a:r>
            <a:rPr lang="en-US" sz="1200" baseline="0"/>
            <a:t>.</a:t>
          </a:r>
        </a:p>
        <a:p>
          <a:r>
            <a:rPr lang="en-US" sz="1200" b="1" baseline="0"/>
            <a:t>- </a:t>
          </a:r>
          <a:r>
            <a:rPr lang="en-US" sz="1100" b="1">
              <a:solidFill>
                <a:schemeClr val="tx1"/>
              </a:solidFill>
              <a:effectLst/>
              <a:latin typeface="+mn-lt"/>
              <a:ea typeface="+mn-ea"/>
              <a:cs typeface="+mn-cs"/>
            </a:rPr>
            <a:t>CAS</a:t>
          </a:r>
          <a:r>
            <a:rPr lang="en-US" sz="1100">
              <a:solidFill>
                <a:schemeClr val="tx1"/>
              </a:solidFill>
              <a:effectLst/>
              <a:latin typeface="+mn-lt"/>
              <a:ea typeface="+mn-ea"/>
              <a:cs typeface="+mn-cs"/>
            </a:rPr>
            <a:t>: either use the drop-down provided</a:t>
          </a:r>
          <a:r>
            <a:rPr lang="en-US" sz="1100" baseline="0">
              <a:solidFill>
                <a:schemeClr val="tx1"/>
              </a:solidFill>
              <a:effectLst/>
              <a:latin typeface="+mn-lt"/>
              <a:ea typeface="+mn-ea"/>
              <a:cs typeface="+mn-cs"/>
            </a:rPr>
            <a:t> or simply cut and paste each pollutant CAS number emitted by the referenced TEU.</a:t>
          </a:r>
          <a:endParaRPr lang="en-US" sz="1200">
            <a:effectLst/>
          </a:endParaRPr>
        </a:p>
        <a:p>
          <a:r>
            <a:rPr lang="en-US" sz="1200" b="1" baseline="0"/>
            <a:t>- </a:t>
          </a:r>
          <a:r>
            <a:rPr lang="en-US" sz="1100" b="1" baseline="0">
              <a:solidFill>
                <a:schemeClr val="tx1"/>
              </a:solidFill>
              <a:effectLst/>
              <a:latin typeface="+mn-lt"/>
              <a:ea typeface="+mn-ea"/>
              <a:cs typeface="+mn-cs"/>
            </a:rPr>
            <a:t>Chemical Name:</a:t>
          </a:r>
          <a:r>
            <a:rPr lang="en-US" sz="1100" baseline="0">
              <a:solidFill>
                <a:schemeClr val="tx1"/>
              </a:solidFill>
              <a:effectLst/>
              <a:latin typeface="+mn-lt"/>
              <a:ea typeface="+mn-ea"/>
              <a:cs typeface="+mn-cs"/>
            </a:rPr>
            <a:t> if a CAS number is entered in </a:t>
          </a:r>
          <a:r>
            <a:rPr lang="en-US" sz="1100" i="1" baseline="0">
              <a:solidFill>
                <a:schemeClr val="tx1"/>
              </a:solidFill>
              <a:effectLst/>
              <a:latin typeface="+mn-lt"/>
              <a:ea typeface="+mn-ea"/>
              <a:cs typeface="+mn-cs"/>
            </a:rPr>
            <a:t>Column C,</a:t>
          </a:r>
          <a:r>
            <a:rPr lang="en-US" sz="1100" baseline="0">
              <a:solidFill>
                <a:schemeClr val="tx1"/>
              </a:solidFill>
              <a:effectLst/>
              <a:latin typeface="+mn-lt"/>
              <a:ea typeface="+mn-ea"/>
              <a:cs typeface="+mn-cs"/>
            </a:rPr>
            <a:t> </a:t>
          </a:r>
          <a:r>
            <a:rPr lang="en-US" sz="1100" i="1" baseline="0">
              <a:solidFill>
                <a:schemeClr val="tx1"/>
              </a:solidFill>
              <a:effectLst/>
              <a:latin typeface="+mn-lt"/>
              <a:ea typeface="+mn-ea"/>
              <a:cs typeface="+mn-cs"/>
            </a:rPr>
            <a:t>Column D</a:t>
          </a:r>
          <a:r>
            <a:rPr lang="en-US" sz="1100" baseline="0">
              <a:solidFill>
                <a:schemeClr val="tx1"/>
              </a:solidFill>
              <a:effectLst/>
              <a:latin typeface="+mn-lt"/>
              <a:ea typeface="+mn-ea"/>
              <a:cs typeface="+mn-cs"/>
            </a:rPr>
            <a:t> should perform a lookup from the DEQ Air Toxics list; alternatively, simply cut and paste the chemical names that correspond to the CAS numbers in </a:t>
          </a:r>
          <a:r>
            <a:rPr lang="en-US" sz="1100" i="1" baseline="0">
              <a:solidFill>
                <a:schemeClr val="tx1"/>
              </a:solidFill>
              <a:effectLst/>
              <a:latin typeface="+mn-lt"/>
              <a:ea typeface="+mn-ea"/>
              <a:cs typeface="+mn-cs"/>
            </a:rPr>
            <a:t>Column C</a:t>
          </a:r>
          <a:r>
            <a:rPr lang="en-US" sz="1100" baseline="0">
              <a:solidFill>
                <a:schemeClr val="tx1"/>
              </a:solidFill>
              <a:effectLst/>
              <a:latin typeface="+mn-lt"/>
              <a:ea typeface="+mn-ea"/>
              <a:cs typeface="+mn-cs"/>
            </a:rPr>
            <a:t> if applicable. </a:t>
          </a:r>
        </a:p>
        <a:p>
          <a:r>
            <a:rPr lang="en-US" sz="1200" b="1" baseline="0"/>
            <a:t>- </a:t>
          </a:r>
          <a:r>
            <a:rPr lang="en-US" sz="1100" b="1" baseline="0">
              <a:solidFill>
                <a:schemeClr val="tx1"/>
              </a:solidFill>
              <a:effectLst/>
              <a:latin typeface="+mn-lt"/>
              <a:ea typeface="+mn-ea"/>
              <a:cs typeface="+mn-cs"/>
            </a:rPr>
            <a:t>Control Efficiency:</a:t>
          </a:r>
          <a:r>
            <a:rPr lang="en-US" sz="1100" baseline="0">
              <a:solidFill>
                <a:schemeClr val="tx1"/>
              </a:solidFill>
              <a:effectLst/>
              <a:latin typeface="+mn-lt"/>
              <a:ea typeface="+mn-ea"/>
              <a:cs typeface="+mn-cs"/>
            </a:rPr>
            <a:t> enter the pollutant specific control efficiency - this should include all capture and removal process efficiencies applicable to each individual pollutant.</a:t>
          </a:r>
          <a:endParaRPr lang="en-US" sz="1200">
            <a:effectLst/>
          </a:endParaRPr>
        </a:p>
        <a:p>
          <a:r>
            <a:rPr lang="en-US" sz="1200" b="1" baseline="0"/>
            <a:t>- Percent Composition: </a:t>
          </a:r>
          <a:r>
            <a:rPr lang="en-US" sz="1200" baseline="0"/>
            <a:t>provide raw percent composition values for the pollutant as reported by supporting manufacturer documentation.</a:t>
          </a:r>
        </a:p>
        <a:p>
          <a:r>
            <a:rPr lang="en-US" sz="1200" b="1" baseline="0"/>
            <a:t>- Reference/Notes: </a:t>
          </a:r>
          <a:r>
            <a:rPr lang="en-US" sz="1200" baseline="0"/>
            <a:t>provide references and notes for control efficiencies and/or any adjustments applied to material usage data via </a:t>
          </a:r>
          <a:r>
            <a:rPr lang="en-US" sz="1200" b="1" baseline="0"/>
            <a:t>Material Waste</a:t>
          </a:r>
          <a:r>
            <a:rPr lang="en-US" sz="1200" baseline="0"/>
            <a:t> (</a:t>
          </a:r>
          <a:r>
            <a:rPr lang="en-US" sz="1200" i="1" baseline="0"/>
            <a:t>Columns M-R</a:t>
          </a:r>
          <a:r>
            <a:rPr lang="en-US" sz="1200" baseline="0"/>
            <a:t>) on the "</a:t>
          </a:r>
          <a:r>
            <a:rPr lang="en-US" sz="1200" i="1" baseline="0"/>
            <a:t>Material Balance Activities</a:t>
          </a:r>
          <a:r>
            <a:rPr lang="en-US" sz="1200" baseline="0"/>
            <a:t>" worksheet.</a:t>
          </a:r>
        </a:p>
        <a:p>
          <a:r>
            <a:rPr lang="en-US" sz="1200" b="1" baseline="0"/>
            <a:t>Calculated Emissions:</a:t>
          </a:r>
          <a:r>
            <a:rPr lang="en-US" sz="1200" b="0" baseline="0"/>
            <a:t> </a:t>
          </a:r>
          <a:r>
            <a:rPr lang="en-US" sz="1100" b="0" baseline="0">
              <a:solidFill>
                <a:schemeClr val="tx1"/>
              </a:solidFill>
              <a:effectLst/>
              <a:latin typeface="+mn-lt"/>
              <a:ea typeface="+mn-ea"/>
              <a:cs typeface="+mn-cs"/>
            </a:rPr>
            <a:t>follow guidance in "</a:t>
          </a:r>
          <a:r>
            <a:rPr lang="en-US" sz="1100" b="0" i="1" baseline="0">
              <a:solidFill>
                <a:schemeClr val="tx1"/>
              </a:solidFill>
              <a:effectLst/>
              <a:latin typeface="+mn-lt"/>
              <a:ea typeface="+mn-ea"/>
              <a:cs typeface="+mn-cs"/>
            </a:rPr>
            <a:t>Form Instructions</a:t>
          </a:r>
          <a:r>
            <a:rPr lang="en-US" sz="1100" b="0" baseline="0">
              <a:solidFill>
                <a:schemeClr val="tx1"/>
              </a:solidFill>
              <a:effectLst/>
              <a:latin typeface="+mn-lt"/>
              <a:ea typeface="+mn-ea"/>
              <a:cs typeface="+mn-cs"/>
            </a:rPr>
            <a:t>" worksheet for specific formulas</a:t>
          </a:r>
          <a:r>
            <a:rPr lang="en-US" sz="1100" baseline="0">
              <a:solidFill>
                <a:schemeClr val="tx1"/>
              </a:solidFill>
              <a:effectLst/>
              <a:latin typeface="+mn-lt"/>
              <a:ea typeface="+mn-ea"/>
              <a:cs typeface="+mn-cs"/>
            </a:rPr>
            <a:t>.</a:t>
          </a:r>
          <a:endParaRPr lang="en-US" sz="1400" b="1"/>
        </a:p>
      </xdr:txBody>
    </xdr:sp>
    <xdr:clientData/>
  </xdr:oneCellAnchor>
  <xdr:oneCellAnchor>
    <xdr:from>
      <xdr:col>6</xdr:col>
      <xdr:colOff>695325</xdr:colOff>
      <xdr:row>0</xdr:row>
      <xdr:rowOff>104775</xdr:rowOff>
    </xdr:from>
    <xdr:ext cx="3192925" cy="655949"/>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1503025" y="104775"/>
          <a:ext cx="3192925" cy="6559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800"/>
            <a:t>AQ405CAO</a:t>
          </a:r>
          <a:r>
            <a:rPr lang="en-US" sz="1800" baseline="0"/>
            <a:t> Form - Version </a:t>
          </a:r>
          <a:r>
            <a:rPr lang="en-US" sz="1800" b="1" i="0" baseline="0"/>
            <a:t>1.52</a:t>
          </a:r>
        </a:p>
        <a:p>
          <a:pPr algn="r"/>
          <a:r>
            <a:rPr lang="en-US" sz="1800" b="1" baseline="0">
              <a:solidFill>
                <a:sysClr val="windowText" lastClr="000000"/>
              </a:solidFill>
            </a:rPr>
            <a:t>2/7/2018</a:t>
          </a:r>
          <a:endParaRPr lang="en-US" sz="1800" b="1">
            <a:solidFill>
              <a:sysClr val="windowText" lastClr="000000"/>
            </a:solidFill>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139700</xdr:colOff>
      <xdr:row>0</xdr:row>
      <xdr:rowOff>76200</xdr:rowOff>
    </xdr:from>
    <xdr:ext cx="2133600" cy="850900"/>
    <xdr:pic>
      <xdr:nvPicPr>
        <xdr:cNvPr id="2" name="webImgShrinked" descr="Picture">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700" y="76200"/>
          <a:ext cx="213360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6</xdr:col>
      <xdr:colOff>1399931</xdr:colOff>
      <xdr:row>0</xdr:row>
      <xdr:rowOff>119185</xdr:rowOff>
    </xdr:from>
    <xdr:to>
      <xdr:col>14</xdr:col>
      <xdr:colOff>30284</xdr:colOff>
      <xdr:row>16</xdr:row>
      <xdr:rowOff>144585</xdr:rowOff>
    </xdr:to>
    <xdr:graphicFrame macro="">
      <xdr:nvGraphicFramePr>
        <xdr:cNvPr id="3" name="Chart 1">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114300</xdr:colOff>
      <xdr:row>0</xdr:row>
      <xdr:rowOff>63500</xdr:rowOff>
    </xdr:from>
    <xdr:to>
      <xdr:col>1</xdr:col>
      <xdr:colOff>825500</xdr:colOff>
      <xdr:row>5</xdr:row>
      <xdr:rowOff>25400</xdr:rowOff>
    </xdr:to>
    <xdr:pic>
      <xdr:nvPicPr>
        <xdr:cNvPr id="2" name="webImgShrinked" descr="Picture">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63500"/>
          <a:ext cx="212090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101600</xdr:colOff>
      <xdr:row>0</xdr:row>
      <xdr:rowOff>139700</xdr:rowOff>
    </xdr:from>
    <xdr:to>
      <xdr:col>18</xdr:col>
      <xdr:colOff>444500</xdr:colOff>
      <xdr:row>16</xdr:row>
      <xdr:rowOff>101600</xdr:rowOff>
    </xdr:to>
    <xdr:graphicFrame macro="">
      <xdr:nvGraphicFramePr>
        <xdr:cNvPr id="3" name="Chart 1">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88900</xdr:colOff>
      <xdr:row>18</xdr:row>
      <xdr:rowOff>0</xdr:rowOff>
    </xdr:from>
    <xdr:to>
      <xdr:col>18</xdr:col>
      <xdr:colOff>419100</xdr:colOff>
      <xdr:row>34</xdr:row>
      <xdr:rowOff>101600</xdr:rowOff>
    </xdr:to>
    <xdr:graphicFrame macro="">
      <xdr:nvGraphicFramePr>
        <xdr:cNvPr id="4" name="Chart 1">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3</xdr:row>
      <xdr:rowOff>12700</xdr:rowOff>
    </xdr:from>
    <xdr:to>
      <xdr:col>9</xdr:col>
      <xdr:colOff>368300</xdr:colOff>
      <xdr:row>21</xdr:row>
      <xdr:rowOff>152400</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5092700" y="1130300"/>
          <a:ext cx="4495800" cy="3949700"/>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NOTE</a:t>
          </a:r>
          <a:r>
            <a:rPr lang="en-US" sz="1400" b="1" baseline="0"/>
            <a:t>: ASSUMPTIONS</a:t>
          </a:r>
          <a:endParaRPr lang="en-US" sz="1400" b="1"/>
        </a:p>
        <a:p>
          <a:endParaRPr lang="en-US" sz="1400"/>
        </a:p>
        <a:p>
          <a:r>
            <a:rPr lang="en-US" sz="1400"/>
            <a:t>The Generac</a:t>
          </a:r>
          <a:r>
            <a:rPr lang="en-US" sz="1400" baseline="0"/>
            <a:t> generator is a backup power source for the computers in the Tech Center.  The generator is natural gas powered.  The amount of gas consumed by the generator is not metered separately.</a:t>
          </a:r>
        </a:p>
        <a:p>
          <a:endParaRPr lang="en-US" sz="1400" baseline="0"/>
        </a:p>
        <a:p>
          <a:r>
            <a:rPr lang="en-US" sz="1400" baseline="0"/>
            <a:t>This  estimate is based on the hour meter reading on 07-May-2019 (119 hours) and the maximum gas consumption (100% power load) in the manual.   As such, this is a conservative estimate.</a:t>
          </a:r>
        </a:p>
        <a:p>
          <a:endParaRPr lang="en-US" sz="1400" baseline="0"/>
        </a:p>
        <a:p>
          <a:r>
            <a:rPr lang="en-US" sz="1400" baseline="0"/>
            <a:t>The estimate for 2018 gas usage assumes the generator runs at a constant percentage of time and load over time.  This is a good assumption since most of the run-time has been accumulated during automatic, periodic system checks that insure the generator will run when needed.</a:t>
          </a:r>
          <a:endParaRPr lang="en-US" sz="1100" baseline="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oregon.gov/deq/aq/aqPermits/Pages/CAO-reg.aspx" TargetMode="External"/><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U100"/>
  <sheetViews>
    <sheetView tabSelected="1" zoomScaleNormal="100" zoomScaleSheetLayoutView="120" workbookViewId="0"/>
  </sheetViews>
  <sheetFormatPr defaultColWidth="9.140625" defaultRowHeight="15"/>
  <cols>
    <col min="1" max="1" width="14" style="91" customWidth="1"/>
    <col min="2" max="2" width="32" style="91" customWidth="1"/>
    <col min="3" max="16384" width="9.140625" style="91"/>
  </cols>
  <sheetData>
    <row r="1" spans="1:21" ht="18.75">
      <c r="B1" s="92"/>
    </row>
    <row r="2" spans="1:21" ht="63.75" customHeight="1">
      <c r="B2" s="93"/>
      <c r="C2" s="93"/>
      <c r="D2" s="93"/>
      <c r="E2" s="93"/>
      <c r="F2" s="93"/>
      <c r="G2" s="93"/>
      <c r="H2" s="93"/>
      <c r="I2" s="93"/>
      <c r="J2" s="93"/>
      <c r="K2" s="93"/>
      <c r="L2" s="93"/>
    </row>
    <row r="3" spans="1:21" ht="63.75" customHeight="1">
      <c r="B3" s="93"/>
      <c r="C3" s="93"/>
      <c r="D3" s="93"/>
      <c r="E3" s="93"/>
      <c r="F3" s="93"/>
      <c r="G3" s="93"/>
      <c r="H3" s="93"/>
      <c r="I3" s="93"/>
      <c r="J3" s="93"/>
      <c r="K3" s="93"/>
      <c r="L3" s="93"/>
      <c r="N3" s="94"/>
      <c r="O3" s="95"/>
      <c r="P3" s="95"/>
      <c r="Q3" s="95"/>
      <c r="R3" s="95"/>
    </row>
    <row r="4" spans="1:21" ht="18" customHeight="1">
      <c r="B4" s="96"/>
    </row>
    <row r="5" spans="1:21" ht="34.5" customHeight="1">
      <c r="A5" s="422" t="s">
        <v>1249</v>
      </c>
      <c r="B5" s="422"/>
      <c r="C5" s="422"/>
      <c r="D5" s="422"/>
      <c r="E5" s="422"/>
      <c r="F5" s="422"/>
      <c r="G5" s="422"/>
      <c r="H5" s="422"/>
      <c r="I5" s="422"/>
      <c r="J5" s="422"/>
      <c r="K5" s="422"/>
      <c r="L5" s="422"/>
      <c r="M5" s="422"/>
    </row>
    <row r="6" spans="1:21" ht="34.5" customHeight="1">
      <c r="A6" s="97" t="s">
        <v>1353</v>
      </c>
      <c r="B6" s="98"/>
      <c r="C6" s="98"/>
      <c r="D6" s="98"/>
      <c r="E6" s="98"/>
      <c r="F6" s="98"/>
      <c r="G6" s="98"/>
      <c r="H6" s="98"/>
      <c r="I6" s="98"/>
      <c r="J6" s="98"/>
      <c r="K6" s="98"/>
      <c r="L6" s="98"/>
      <c r="M6" s="98"/>
    </row>
    <row r="7" spans="1:21" ht="34.5" customHeight="1">
      <c r="A7" s="423" t="s">
        <v>1321</v>
      </c>
      <c r="B7" s="423"/>
      <c r="C7" s="423"/>
      <c r="D7" s="423"/>
      <c r="E7" s="423"/>
      <c r="F7" s="98"/>
      <c r="G7" s="98"/>
      <c r="H7" s="98"/>
      <c r="I7" s="98"/>
      <c r="J7" s="98"/>
      <c r="K7" s="98"/>
      <c r="L7" s="98"/>
      <c r="M7" s="98"/>
    </row>
    <row r="8" spans="1:21" ht="16.5" thickBot="1">
      <c r="A8" s="424"/>
      <c r="B8" s="424"/>
      <c r="C8" s="424"/>
      <c r="D8" s="424"/>
      <c r="E8" s="424"/>
      <c r="F8" s="99"/>
      <c r="G8" s="99"/>
      <c r="H8" s="99"/>
      <c r="I8" s="99"/>
      <c r="J8" s="99"/>
      <c r="K8" s="99"/>
      <c r="L8" s="99"/>
    </row>
    <row r="9" spans="1:21" s="95" customFormat="1" ht="15" customHeight="1">
      <c r="A9" s="425" t="s">
        <v>1272</v>
      </c>
      <c r="B9" s="425"/>
      <c r="C9" s="425"/>
      <c r="D9" s="425"/>
      <c r="E9" s="425"/>
      <c r="F9" s="425"/>
      <c r="G9" s="425"/>
      <c r="H9" s="425"/>
      <c r="I9" s="425"/>
      <c r="J9" s="425"/>
      <c r="K9" s="425"/>
      <c r="L9" s="425"/>
      <c r="M9" s="100"/>
      <c r="N9" s="100"/>
      <c r="O9" s="100"/>
      <c r="P9" s="100"/>
      <c r="Q9" s="100"/>
      <c r="R9" s="100"/>
      <c r="S9" s="100"/>
      <c r="T9" s="100"/>
      <c r="U9" s="100"/>
    </row>
    <row r="10" spans="1:21" s="95" customFormat="1" ht="21.75" customHeight="1">
      <c r="A10" s="426"/>
      <c r="B10" s="426"/>
      <c r="C10" s="426"/>
      <c r="D10" s="426"/>
      <c r="E10" s="426"/>
      <c r="F10" s="426"/>
      <c r="G10" s="426"/>
      <c r="H10" s="426"/>
      <c r="I10" s="426"/>
      <c r="J10" s="426"/>
      <c r="K10" s="426"/>
      <c r="L10" s="426"/>
      <c r="M10" s="100"/>
      <c r="N10" s="100"/>
      <c r="O10" s="100"/>
      <c r="P10" s="100"/>
      <c r="Q10" s="100"/>
      <c r="R10" s="100"/>
      <c r="S10" s="100"/>
      <c r="T10" s="100"/>
      <c r="U10" s="100"/>
    </row>
    <row r="11" spans="1:21" s="95" customFormat="1" ht="15.75">
      <c r="A11" s="101"/>
      <c r="B11" s="101"/>
      <c r="C11" s="101"/>
      <c r="D11" s="101"/>
      <c r="E11" s="101"/>
      <c r="F11" s="101"/>
      <c r="G11" s="101"/>
      <c r="H11" s="101"/>
      <c r="I11" s="101"/>
      <c r="J11" s="101"/>
      <c r="K11" s="101"/>
      <c r="L11" s="101"/>
      <c r="M11" s="100"/>
      <c r="N11" s="100"/>
      <c r="O11" s="100"/>
      <c r="P11" s="100"/>
      <c r="Q11" s="100"/>
      <c r="R11" s="100"/>
      <c r="S11" s="100"/>
      <c r="T11" s="100"/>
      <c r="U11" s="100"/>
    </row>
    <row r="12" spans="1:21" s="95" customFormat="1" ht="18.75" customHeight="1">
      <c r="A12" s="427" t="s">
        <v>1273</v>
      </c>
      <c r="B12" s="427"/>
      <c r="C12" s="427"/>
      <c r="D12" s="427"/>
      <c r="E12" s="427"/>
      <c r="F12" s="427"/>
      <c r="G12" s="427"/>
      <c r="H12" s="427"/>
      <c r="I12" s="427"/>
      <c r="J12" s="427"/>
      <c r="K12" s="427"/>
      <c r="L12" s="427"/>
      <c r="M12" s="100"/>
      <c r="N12" s="100"/>
      <c r="O12" s="100"/>
      <c r="P12" s="100"/>
      <c r="Q12" s="100"/>
      <c r="R12" s="100"/>
      <c r="S12" s="100"/>
      <c r="T12" s="100"/>
      <c r="U12" s="100"/>
    </row>
    <row r="13" spans="1:21" s="95" customFormat="1" ht="15.75">
      <c r="A13" s="102"/>
    </row>
    <row r="14" spans="1:21" s="95" customFormat="1" ht="35.25" customHeight="1">
      <c r="A14" s="103" t="s">
        <v>1250</v>
      </c>
      <c r="B14" s="103" t="s">
        <v>1251</v>
      </c>
      <c r="C14" s="421" t="s">
        <v>1252</v>
      </c>
      <c r="D14" s="421"/>
      <c r="E14" s="421"/>
      <c r="F14" s="421"/>
      <c r="G14" s="421"/>
      <c r="H14" s="421"/>
      <c r="I14" s="421"/>
      <c r="J14" s="421"/>
      <c r="K14" s="421"/>
      <c r="L14" s="421"/>
      <c r="M14" s="104"/>
      <c r="N14" s="104"/>
      <c r="O14" s="104"/>
      <c r="P14" s="104"/>
    </row>
    <row r="15" spans="1:21" s="95" customFormat="1" ht="69" customHeight="1">
      <c r="A15" s="103" t="s">
        <v>1253</v>
      </c>
      <c r="B15" s="103" t="s">
        <v>1277</v>
      </c>
      <c r="C15" s="421" t="s">
        <v>1326</v>
      </c>
      <c r="D15" s="421"/>
      <c r="E15" s="421"/>
      <c r="F15" s="421"/>
      <c r="G15" s="421"/>
      <c r="H15" s="421"/>
      <c r="I15" s="421"/>
      <c r="J15" s="421"/>
      <c r="K15" s="421"/>
      <c r="L15" s="421"/>
      <c r="M15" s="104"/>
      <c r="N15" s="104"/>
      <c r="O15" s="104"/>
      <c r="P15" s="104"/>
    </row>
    <row r="16" spans="1:21" s="95" customFormat="1" ht="46.5" customHeight="1">
      <c r="A16" s="105" t="s">
        <v>1254</v>
      </c>
      <c r="B16" s="105" t="s">
        <v>1279</v>
      </c>
      <c r="C16" s="421" t="s">
        <v>1327</v>
      </c>
      <c r="D16" s="421"/>
      <c r="E16" s="421"/>
      <c r="F16" s="421"/>
      <c r="G16" s="421"/>
      <c r="H16" s="421"/>
      <c r="I16" s="421"/>
      <c r="J16" s="421"/>
      <c r="K16" s="421"/>
      <c r="L16" s="421"/>
      <c r="M16" s="106"/>
      <c r="N16" s="106"/>
      <c r="O16" s="106"/>
      <c r="P16" s="106"/>
    </row>
    <row r="17" spans="1:16" s="95" customFormat="1" ht="69" customHeight="1">
      <c r="A17" s="105" t="s">
        <v>1255</v>
      </c>
      <c r="B17" s="105" t="s">
        <v>1280</v>
      </c>
      <c r="C17" s="421" t="s">
        <v>1328</v>
      </c>
      <c r="D17" s="421"/>
      <c r="E17" s="421"/>
      <c r="F17" s="421"/>
      <c r="G17" s="421"/>
      <c r="H17" s="421"/>
      <c r="I17" s="421"/>
      <c r="J17" s="421"/>
      <c r="K17" s="421"/>
      <c r="L17" s="421"/>
      <c r="M17" s="104"/>
      <c r="N17" s="104"/>
      <c r="O17" s="104"/>
      <c r="P17" s="104"/>
    </row>
    <row r="18" spans="1:16" s="95" customFormat="1" ht="46.5" customHeight="1">
      <c r="A18" s="105" t="s">
        <v>1278</v>
      </c>
      <c r="B18" s="105" t="s">
        <v>1281</v>
      </c>
      <c r="C18" s="421" t="s">
        <v>1329</v>
      </c>
      <c r="D18" s="421"/>
      <c r="E18" s="421"/>
      <c r="F18" s="421"/>
      <c r="G18" s="421"/>
      <c r="H18" s="421"/>
      <c r="I18" s="421"/>
      <c r="J18" s="421"/>
      <c r="K18" s="421"/>
      <c r="L18" s="421"/>
      <c r="M18" s="104"/>
      <c r="N18" s="104"/>
      <c r="O18" s="104"/>
      <c r="P18" s="104"/>
    </row>
    <row r="19" spans="1:16" s="95" customFormat="1" ht="15.75"/>
    <row r="20" spans="1:16" s="92" customFormat="1" ht="18.75">
      <c r="A20" s="92" t="s">
        <v>1330</v>
      </c>
    </row>
    <row r="21" spans="1:16" s="95" customFormat="1" ht="15.75"/>
    <row r="22" spans="1:16" s="95" customFormat="1" ht="15.75">
      <c r="A22" s="107"/>
    </row>
    <row r="23" spans="1:16" s="95" customFormat="1" ht="15.75">
      <c r="A23" s="108" t="s">
        <v>1322</v>
      </c>
      <c r="B23" s="109"/>
      <c r="C23" s="109"/>
      <c r="D23" s="109"/>
      <c r="E23" s="109"/>
      <c r="F23" s="109"/>
      <c r="G23" s="109"/>
      <c r="H23" s="109"/>
      <c r="I23" s="109"/>
      <c r="J23" s="109"/>
      <c r="K23" s="109"/>
      <c r="L23" s="110"/>
    </row>
    <row r="24" spans="1:16" s="112" customFormat="1" ht="15.75">
      <c r="A24" s="111" t="s">
        <v>1256</v>
      </c>
      <c r="L24" s="113"/>
    </row>
    <row r="25" spans="1:16" s="112" customFormat="1" ht="15.75">
      <c r="A25" s="111" t="s">
        <v>1257</v>
      </c>
      <c r="L25" s="113"/>
    </row>
    <row r="26" spans="1:16" s="112" customFormat="1" ht="15.75">
      <c r="A26" s="111" t="s">
        <v>1258</v>
      </c>
      <c r="L26" s="113"/>
    </row>
    <row r="27" spans="1:16" s="112" customFormat="1" ht="15.75">
      <c r="A27" s="111" t="s">
        <v>1303</v>
      </c>
      <c r="L27" s="113"/>
    </row>
    <row r="28" spans="1:16" s="112" customFormat="1" ht="15.75">
      <c r="A28" s="114" t="s">
        <v>1323</v>
      </c>
      <c r="B28" s="115"/>
      <c r="C28" s="115"/>
      <c r="D28" s="115"/>
      <c r="E28" s="115"/>
      <c r="F28" s="115"/>
      <c r="G28" s="115"/>
      <c r="H28" s="115"/>
      <c r="I28" s="115"/>
      <c r="J28" s="115"/>
      <c r="K28" s="115"/>
      <c r="L28" s="116"/>
    </row>
    <row r="29" spans="1:16" s="95" customFormat="1" ht="15.75"/>
    <row r="30" spans="1:16" s="104" customFormat="1" ht="15.75">
      <c r="A30" s="117" t="s">
        <v>1259</v>
      </c>
    </row>
    <row r="31" spans="1:16" s="119" customFormat="1" ht="15.75">
      <c r="A31" s="118"/>
    </row>
    <row r="32" spans="1:16" s="104" customFormat="1" ht="32.25" customHeight="1">
      <c r="A32" s="420" t="s">
        <v>1304</v>
      </c>
      <c r="B32" s="420"/>
      <c r="C32" s="420"/>
      <c r="D32" s="420"/>
      <c r="E32" s="420"/>
      <c r="F32" s="420"/>
      <c r="G32" s="420"/>
      <c r="H32" s="420"/>
      <c r="I32" s="420"/>
      <c r="J32" s="420"/>
      <c r="K32" s="420"/>
      <c r="L32" s="420"/>
    </row>
    <row r="33" spans="1:12" s="104" customFormat="1" ht="15.75"/>
    <row r="34" spans="1:12" s="95" customFormat="1" ht="15.75">
      <c r="A34" s="120" t="s">
        <v>1306</v>
      </c>
    </row>
    <row r="35" spans="1:12" s="95" customFormat="1" ht="15.75">
      <c r="A35" s="121"/>
    </row>
    <row r="36" spans="1:12" s="95" customFormat="1" ht="39" customHeight="1">
      <c r="A36" s="420" t="s">
        <v>1331</v>
      </c>
      <c r="B36" s="420"/>
      <c r="C36" s="420"/>
      <c r="D36" s="420"/>
      <c r="E36" s="420"/>
      <c r="F36" s="420"/>
      <c r="G36" s="420"/>
      <c r="H36" s="420"/>
      <c r="I36" s="420"/>
      <c r="J36" s="420"/>
      <c r="K36" s="420"/>
      <c r="L36" s="420"/>
    </row>
    <row r="37" spans="1:12" s="95" customFormat="1" ht="46.5" customHeight="1">
      <c r="A37" s="420" t="s">
        <v>1308</v>
      </c>
      <c r="B37" s="420"/>
      <c r="C37" s="420"/>
      <c r="D37" s="420"/>
      <c r="E37" s="420"/>
      <c r="F37" s="420"/>
      <c r="G37" s="420"/>
      <c r="H37" s="420"/>
      <c r="I37" s="420"/>
      <c r="J37" s="420"/>
      <c r="K37" s="420"/>
      <c r="L37" s="420"/>
    </row>
    <row r="38" spans="1:12" s="95" customFormat="1" ht="37.5" customHeight="1">
      <c r="A38" s="420" t="s">
        <v>1332</v>
      </c>
      <c r="B38" s="420"/>
      <c r="C38" s="420"/>
      <c r="D38" s="420"/>
      <c r="E38" s="420"/>
      <c r="F38" s="420"/>
      <c r="G38" s="420"/>
      <c r="H38" s="420"/>
      <c r="I38" s="420"/>
      <c r="J38" s="420"/>
      <c r="K38" s="420"/>
      <c r="L38" s="420"/>
    </row>
    <row r="39" spans="1:12" s="95" customFormat="1" ht="15.75" customHeight="1">
      <c r="A39" s="122"/>
      <c r="B39" s="122"/>
      <c r="C39" s="122"/>
      <c r="D39" s="122"/>
      <c r="E39" s="122"/>
      <c r="F39" s="122"/>
      <c r="G39" s="122"/>
      <c r="H39" s="122"/>
      <c r="I39" s="122"/>
      <c r="J39" s="122"/>
      <c r="K39" s="122"/>
      <c r="L39" s="122"/>
    </row>
    <row r="40" spans="1:12" s="95" customFormat="1" ht="34.5" customHeight="1">
      <c r="A40" s="420" t="s">
        <v>1333</v>
      </c>
      <c r="B40" s="420"/>
      <c r="C40" s="420"/>
      <c r="D40" s="420"/>
      <c r="E40" s="420"/>
      <c r="F40" s="420"/>
      <c r="G40" s="420"/>
      <c r="H40" s="420"/>
      <c r="I40" s="420"/>
      <c r="J40" s="420"/>
      <c r="K40" s="420"/>
      <c r="L40" s="420"/>
    </row>
    <row r="41" spans="1:12" s="95" customFormat="1" ht="15.75"/>
    <row r="42" spans="1:12" s="95" customFormat="1" ht="15.75">
      <c r="B42" s="95" t="s">
        <v>1334</v>
      </c>
    </row>
    <row r="43" spans="1:12" s="95" customFormat="1" ht="15.75">
      <c r="B43" s="95" t="s">
        <v>1335</v>
      </c>
    </row>
    <row r="44" spans="1:12" s="95" customFormat="1" ht="15.75" customHeight="1">
      <c r="A44" s="123"/>
    </row>
    <row r="45" spans="1:12" s="95" customFormat="1" ht="15.75" customHeight="1">
      <c r="A45" s="120" t="s">
        <v>1305</v>
      </c>
    </row>
    <row r="46" spans="1:12" s="95" customFormat="1" ht="15.75" customHeight="1">
      <c r="A46" s="120"/>
    </row>
    <row r="47" spans="1:12" s="95" customFormat="1" ht="39" customHeight="1">
      <c r="A47" s="420" t="s">
        <v>1313</v>
      </c>
      <c r="B47" s="420"/>
      <c r="C47" s="420"/>
      <c r="D47" s="420"/>
      <c r="E47" s="420"/>
      <c r="F47" s="420"/>
      <c r="G47" s="420"/>
      <c r="H47" s="420"/>
      <c r="I47" s="420"/>
      <c r="J47" s="420"/>
      <c r="K47" s="420"/>
      <c r="L47" s="420"/>
    </row>
    <row r="48" spans="1:12" s="95" customFormat="1" ht="15.75" customHeight="1">
      <c r="A48" s="122"/>
      <c r="B48" s="122"/>
      <c r="C48" s="122"/>
      <c r="D48" s="122"/>
      <c r="E48" s="122"/>
      <c r="F48" s="122"/>
      <c r="G48" s="122"/>
      <c r="H48" s="122"/>
      <c r="I48" s="122"/>
      <c r="J48" s="122"/>
      <c r="K48" s="122"/>
      <c r="L48" s="122"/>
    </row>
    <row r="49" spans="1:12" s="95" customFormat="1" ht="39" customHeight="1">
      <c r="A49" s="420" t="s">
        <v>1336</v>
      </c>
      <c r="B49" s="420"/>
      <c r="C49" s="420"/>
      <c r="D49" s="420"/>
      <c r="E49" s="420"/>
      <c r="F49" s="420"/>
      <c r="G49" s="420"/>
      <c r="H49" s="420"/>
      <c r="I49" s="420"/>
      <c r="J49" s="420"/>
      <c r="K49" s="420"/>
      <c r="L49" s="420"/>
    </row>
    <row r="50" spans="1:12" s="95" customFormat="1" ht="15.75" customHeight="1">
      <c r="A50" s="120"/>
    </row>
    <row r="51" spans="1:12" s="95" customFormat="1" ht="39" customHeight="1">
      <c r="A51" s="420" t="s">
        <v>1337</v>
      </c>
      <c r="B51" s="420"/>
      <c r="C51" s="420"/>
      <c r="D51" s="420"/>
      <c r="E51" s="420"/>
      <c r="F51" s="420"/>
      <c r="G51" s="420"/>
      <c r="H51" s="420"/>
      <c r="I51" s="420"/>
      <c r="J51" s="420"/>
      <c r="K51" s="420"/>
      <c r="L51" s="420"/>
    </row>
    <row r="52" spans="1:12" s="95" customFormat="1" ht="15.75" customHeight="1">
      <c r="A52" s="120"/>
    </row>
    <row r="53" spans="1:12" s="95" customFormat="1" ht="39" customHeight="1">
      <c r="A53" s="420" t="s">
        <v>1338</v>
      </c>
      <c r="B53" s="420"/>
      <c r="C53" s="420"/>
      <c r="D53" s="420"/>
      <c r="E53" s="420"/>
      <c r="F53" s="420"/>
      <c r="G53" s="420"/>
      <c r="H53" s="420"/>
      <c r="I53" s="420"/>
      <c r="J53" s="420"/>
      <c r="K53" s="420"/>
      <c r="L53" s="420"/>
    </row>
    <row r="54" spans="1:12" s="95" customFormat="1" ht="18.75">
      <c r="B54" s="120" t="s">
        <v>1339</v>
      </c>
    </row>
    <row r="55" spans="1:12" s="95" customFormat="1" ht="15.75">
      <c r="B55" s="95" t="s">
        <v>1260</v>
      </c>
      <c r="C55" s="124" t="s">
        <v>1261</v>
      </c>
      <c r="D55" s="95" t="s">
        <v>1340</v>
      </c>
    </row>
    <row r="56" spans="1:12" s="95" customFormat="1" ht="15.75">
      <c r="B56" s="95" t="s">
        <v>1262</v>
      </c>
      <c r="C56" s="124" t="s">
        <v>1261</v>
      </c>
      <c r="D56" s="95" t="s">
        <v>1341</v>
      </c>
    </row>
    <row r="57" spans="1:12" s="95" customFormat="1" ht="15.75">
      <c r="B57" s="95" t="s">
        <v>1263</v>
      </c>
      <c r="C57" s="124" t="s">
        <v>1261</v>
      </c>
      <c r="D57" s="95" t="s">
        <v>1342</v>
      </c>
    </row>
    <row r="58" spans="1:12" s="95" customFormat="1" ht="15.75">
      <c r="B58" s="95" t="s">
        <v>1264</v>
      </c>
      <c r="C58" s="124" t="s">
        <v>1261</v>
      </c>
      <c r="D58" s="95" t="s">
        <v>1343</v>
      </c>
    </row>
    <row r="59" spans="1:12" s="95" customFormat="1" ht="15.75"/>
    <row r="60" spans="1:12" s="95" customFormat="1" ht="15.75">
      <c r="A60" s="120" t="s">
        <v>1307</v>
      </c>
    </row>
    <row r="61" spans="1:12" s="95" customFormat="1" ht="15.75"/>
    <row r="62" spans="1:12" s="95" customFormat="1" ht="15.75">
      <c r="A62" s="95" t="s">
        <v>1344</v>
      </c>
    </row>
    <row r="63" spans="1:12" s="95" customFormat="1" ht="15.75"/>
    <row r="64" spans="1:12" s="95" customFormat="1" ht="15.75">
      <c r="A64" s="95" t="s">
        <v>1310</v>
      </c>
    </row>
    <row r="65" spans="1:12" s="95" customFormat="1" ht="15.75"/>
    <row r="66" spans="1:12" s="95" customFormat="1" ht="15.75" customHeight="1">
      <c r="A66" s="420" t="s">
        <v>1309</v>
      </c>
      <c r="B66" s="420"/>
      <c r="C66" s="420"/>
      <c r="D66" s="420"/>
      <c r="E66" s="420"/>
      <c r="F66" s="420"/>
      <c r="G66" s="420"/>
      <c r="H66" s="420"/>
      <c r="I66" s="420"/>
      <c r="J66" s="420"/>
      <c r="K66" s="420"/>
      <c r="L66" s="420"/>
    </row>
    <row r="67" spans="1:12" s="95" customFormat="1" ht="15.75"/>
    <row r="68" spans="1:12" s="95" customFormat="1" ht="34.5" customHeight="1">
      <c r="A68" s="420" t="s">
        <v>1345</v>
      </c>
      <c r="B68" s="420"/>
      <c r="C68" s="420"/>
      <c r="D68" s="420"/>
      <c r="E68" s="420"/>
      <c r="F68" s="420"/>
      <c r="G68" s="420"/>
      <c r="H68" s="420"/>
      <c r="I68" s="420"/>
      <c r="J68" s="420"/>
      <c r="K68" s="420"/>
      <c r="L68" s="420"/>
    </row>
    <row r="69" spans="1:12" s="95" customFormat="1" ht="15.75"/>
    <row r="70" spans="1:12" s="95" customFormat="1" ht="15.75">
      <c r="B70" s="95" t="s">
        <v>1334</v>
      </c>
    </row>
    <row r="71" spans="1:12" s="95" customFormat="1" ht="15.75">
      <c r="B71" s="95" t="s">
        <v>1335</v>
      </c>
    </row>
    <row r="72" spans="1:12" s="95" customFormat="1" ht="15.75"/>
    <row r="73" spans="1:12" s="95" customFormat="1" ht="15.75">
      <c r="A73" s="95" t="s">
        <v>1317</v>
      </c>
    </row>
    <row r="74" spans="1:12" s="95" customFormat="1" ht="15.75"/>
    <row r="75" spans="1:12" s="95" customFormat="1" ht="15.75">
      <c r="B75" s="95" t="s">
        <v>1346</v>
      </c>
    </row>
    <row r="76" spans="1:12" s="95" customFormat="1" ht="15.75">
      <c r="B76" s="95" t="s">
        <v>1311</v>
      </c>
    </row>
    <row r="77" spans="1:12" s="95" customFormat="1" ht="15.75">
      <c r="A77" s="125"/>
    </row>
    <row r="78" spans="1:12" s="95" customFormat="1" ht="15.75">
      <c r="A78" s="120" t="s">
        <v>1312</v>
      </c>
    </row>
    <row r="79" spans="1:12" s="95" customFormat="1" ht="15.75"/>
    <row r="80" spans="1:12" s="95" customFormat="1" ht="39" customHeight="1">
      <c r="A80" s="420" t="s">
        <v>1314</v>
      </c>
      <c r="B80" s="420"/>
      <c r="C80" s="420"/>
      <c r="D80" s="420"/>
      <c r="E80" s="420"/>
      <c r="F80" s="420"/>
      <c r="G80" s="420"/>
      <c r="H80" s="420"/>
      <c r="I80" s="420"/>
      <c r="J80" s="420"/>
      <c r="K80" s="420"/>
      <c r="L80" s="420"/>
    </row>
    <row r="81" spans="1:12" s="95" customFormat="1" ht="15.75" customHeight="1">
      <c r="A81" s="122"/>
      <c r="B81" s="122"/>
      <c r="C81" s="122"/>
      <c r="D81" s="122"/>
      <c r="E81" s="122"/>
      <c r="F81" s="122"/>
      <c r="G81" s="122"/>
      <c r="H81" s="122"/>
      <c r="I81" s="122"/>
      <c r="J81" s="122"/>
      <c r="K81" s="122"/>
      <c r="L81" s="122"/>
    </row>
    <row r="82" spans="1:12" s="95" customFormat="1" ht="39" customHeight="1">
      <c r="A82" s="420" t="s">
        <v>1347</v>
      </c>
      <c r="B82" s="420"/>
      <c r="C82" s="420"/>
      <c r="D82" s="420"/>
      <c r="E82" s="420"/>
      <c r="F82" s="420"/>
      <c r="G82" s="420"/>
      <c r="H82" s="420"/>
      <c r="I82" s="420"/>
      <c r="J82" s="420"/>
      <c r="K82" s="420"/>
      <c r="L82" s="420"/>
    </row>
    <row r="83" spans="1:12" s="95" customFormat="1" ht="15.75" customHeight="1">
      <c r="A83" s="122"/>
      <c r="B83" s="122"/>
      <c r="C83" s="122"/>
      <c r="D83" s="122"/>
      <c r="E83" s="122"/>
      <c r="F83" s="122"/>
      <c r="G83" s="122"/>
      <c r="H83" s="122"/>
      <c r="I83" s="122"/>
      <c r="J83" s="122"/>
      <c r="K83" s="122"/>
      <c r="L83" s="122"/>
    </row>
    <row r="84" spans="1:12" s="95" customFormat="1" ht="39" customHeight="1">
      <c r="A84" s="420" t="s">
        <v>1319</v>
      </c>
      <c r="B84" s="420"/>
      <c r="C84" s="420"/>
      <c r="D84" s="420"/>
      <c r="E84" s="420"/>
      <c r="F84" s="420"/>
      <c r="G84" s="420"/>
      <c r="H84" s="420"/>
      <c r="I84" s="420"/>
      <c r="J84" s="420"/>
      <c r="K84" s="420"/>
      <c r="L84" s="420"/>
    </row>
    <row r="85" spans="1:12" s="95" customFormat="1" ht="15.75">
      <c r="B85" s="126" t="s">
        <v>1265</v>
      </c>
    </row>
    <row r="86" spans="1:12" s="95" customFormat="1" ht="15.75" customHeight="1">
      <c r="B86" s="420" t="s">
        <v>1318</v>
      </c>
      <c r="C86" s="420"/>
      <c r="D86" s="420"/>
      <c r="E86" s="420"/>
      <c r="F86" s="420"/>
      <c r="G86" s="420"/>
      <c r="H86" s="420"/>
      <c r="I86" s="420"/>
      <c r="J86" s="420"/>
      <c r="K86" s="420"/>
      <c r="L86" s="420"/>
    </row>
    <row r="87" spans="1:12" s="95" customFormat="1" ht="15.75" customHeight="1">
      <c r="B87" s="122"/>
      <c r="C87" s="122"/>
      <c r="D87" s="122"/>
      <c r="E87" s="122"/>
      <c r="F87" s="122"/>
      <c r="G87" s="122"/>
      <c r="H87" s="122"/>
      <c r="I87" s="122"/>
      <c r="J87" s="122"/>
      <c r="K87" s="122"/>
      <c r="L87" s="122"/>
    </row>
    <row r="88" spans="1:12" s="95" customFormat="1" ht="39" customHeight="1">
      <c r="A88" s="420" t="s">
        <v>1324</v>
      </c>
      <c r="B88" s="420"/>
      <c r="C88" s="420"/>
      <c r="D88" s="420"/>
      <c r="E88" s="420"/>
      <c r="F88" s="420"/>
      <c r="G88" s="420"/>
      <c r="H88" s="420"/>
      <c r="I88" s="420"/>
      <c r="J88" s="420"/>
      <c r="K88" s="420"/>
      <c r="L88" s="420"/>
    </row>
    <row r="89" spans="1:12" s="95" customFormat="1" ht="15.75" customHeight="1">
      <c r="B89" s="122"/>
      <c r="C89" s="122"/>
      <c r="D89" s="122"/>
      <c r="E89" s="122"/>
      <c r="F89" s="122"/>
      <c r="G89" s="122"/>
      <c r="H89" s="122"/>
      <c r="I89" s="122"/>
      <c r="J89" s="122"/>
      <c r="K89" s="122"/>
      <c r="L89" s="122"/>
    </row>
    <row r="90" spans="1:12" s="95" customFormat="1" ht="39" customHeight="1">
      <c r="A90" s="420" t="s">
        <v>1348</v>
      </c>
      <c r="B90" s="420"/>
      <c r="C90" s="420"/>
      <c r="D90" s="420"/>
      <c r="E90" s="420"/>
      <c r="F90" s="420"/>
      <c r="G90" s="420"/>
      <c r="H90" s="420"/>
      <c r="I90" s="420"/>
      <c r="J90" s="420"/>
      <c r="K90" s="420"/>
      <c r="L90" s="420"/>
    </row>
    <row r="91" spans="1:12" s="95" customFormat="1" ht="18.75">
      <c r="B91" s="120" t="s">
        <v>1349</v>
      </c>
    </row>
    <row r="92" spans="1:12" s="95" customFormat="1" ht="15.75">
      <c r="B92" s="95" t="s">
        <v>1260</v>
      </c>
      <c r="C92" s="124" t="s">
        <v>1261</v>
      </c>
      <c r="D92" s="95" t="s">
        <v>1350</v>
      </c>
    </row>
    <row r="93" spans="1:12" s="95" customFormat="1" ht="15.75">
      <c r="B93" s="95" t="s">
        <v>1269</v>
      </c>
      <c r="C93" s="124" t="s">
        <v>1261</v>
      </c>
      <c r="D93" s="95" t="s">
        <v>1270</v>
      </c>
    </row>
    <row r="94" spans="1:12" s="95" customFormat="1" ht="15.75">
      <c r="B94" s="95" t="s">
        <v>1266</v>
      </c>
      <c r="C94" s="124" t="s">
        <v>1261</v>
      </c>
      <c r="D94" s="95" t="s">
        <v>1351</v>
      </c>
    </row>
    <row r="95" spans="1:12" s="95" customFormat="1" ht="15.75">
      <c r="B95" s="95" t="s">
        <v>1271</v>
      </c>
      <c r="C95" s="124" t="s">
        <v>1261</v>
      </c>
      <c r="D95" s="95" t="s">
        <v>1352</v>
      </c>
    </row>
    <row r="96" spans="1:12" s="95" customFormat="1" ht="15.75">
      <c r="B96" s="95" t="s">
        <v>1267</v>
      </c>
      <c r="C96" s="124" t="s">
        <v>1261</v>
      </c>
      <c r="D96" s="95" t="s">
        <v>1268</v>
      </c>
    </row>
    <row r="97" spans="1:4" s="95" customFormat="1" ht="15.75">
      <c r="B97" s="95" t="s">
        <v>1264</v>
      </c>
      <c r="C97" s="124" t="s">
        <v>1261</v>
      </c>
      <c r="D97" s="95" t="s">
        <v>1320</v>
      </c>
    </row>
    <row r="98" spans="1:4" s="95" customFormat="1" ht="15.75">
      <c r="B98" s="120"/>
    </row>
    <row r="99" spans="1:4" s="95" customFormat="1" ht="21">
      <c r="A99" s="127"/>
    </row>
    <row r="100" spans="1:4" s="95" customFormat="1" ht="15.75"/>
  </sheetData>
  <mergeCells count="27">
    <mergeCell ref="C14:L14"/>
    <mergeCell ref="A5:M5"/>
    <mergeCell ref="A7:E7"/>
    <mergeCell ref="A8:E8"/>
    <mergeCell ref="A9:L10"/>
    <mergeCell ref="A12:L12"/>
    <mergeCell ref="A51:L51"/>
    <mergeCell ref="C15:L15"/>
    <mergeCell ref="C16:L16"/>
    <mergeCell ref="C17:L17"/>
    <mergeCell ref="C18:L18"/>
    <mergeCell ref="A32:L32"/>
    <mergeCell ref="A36:L36"/>
    <mergeCell ref="A37:L37"/>
    <mergeCell ref="A38:L38"/>
    <mergeCell ref="A40:L40"/>
    <mergeCell ref="A47:L47"/>
    <mergeCell ref="A49:L49"/>
    <mergeCell ref="B86:L86"/>
    <mergeCell ref="A88:L88"/>
    <mergeCell ref="A90:L90"/>
    <mergeCell ref="A53:L53"/>
    <mergeCell ref="A66:L66"/>
    <mergeCell ref="A68:L68"/>
    <mergeCell ref="A80:L80"/>
    <mergeCell ref="A82:L82"/>
    <mergeCell ref="A84:L84"/>
  </mergeCells>
  <hyperlinks>
    <hyperlink ref="A7" r:id="rId1"/>
  </hyperlinks>
  <pageMargins left="0.25" right="0.25" top="0.75" bottom="0.75" header="0.3" footer="0.3"/>
  <pageSetup scale="49" fitToHeight="2" orientation="portrait" horizontalDpi="0" verticalDpi="0"/>
  <drawing r:id="rId2"/>
  <legacyDrawing r:id="rId3"/>
  <oleObjects>
    <mc:AlternateContent xmlns:mc="http://schemas.openxmlformats.org/markup-compatibility/2006">
      <mc:Choice Requires="x14">
        <oleObject progId="Word.Document.12" shapeId="23553" r:id="rId4">
          <objectPr defaultSize="0" autoPict="0" r:id="rId5">
            <anchor moveWithCells="1">
              <from>
                <xdr:col>0</xdr:col>
                <xdr:colOff>76200</xdr:colOff>
                <xdr:row>0</xdr:row>
                <xdr:rowOff>104775</xdr:rowOff>
              </from>
              <to>
                <xdr:col>8</xdr:col>
                <xdr:colOff>457200</xdr:colOff>
                <xdr:row>4</xdr:row>
                <xdr:rowOff>104775</xdr:rowOff>
              </to>
            </anchor>
          </objectPr>
        </oleObject>
      </mc:Choice>
      <mc:Fallback>
        <oleObject progId="Word.Document.12" shapeId="23553"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6:D625"/>
  <sheetViews>
    <sheetView topLeftCell="B1" zoomScaleNormal="100" workbookViewId="0">
      <selection activeCell="B1" sqref="B1"/>
    </sheetView>
  </sheetViews>
  <sheetFormatPr defaultColWidth="8.85546875" defaultRowHeight="15"/>
  <cols>
    <col min="1" max="1" width="15.7109375" style="1" hidden="1" customWidth="1"/>
    <col min="2" max="2" width="19.28515625" customWidth="1"/>
    <col min="3" max="3" width="53.42578125" style="27" customWidth="1"/>
    <col min="4" max="4" width="9.140625" style="1" hidden="1" customWidth="1"/>
  </cols>
  <sheetData>
    <row r="6" spans="1:4">
      <c r="A6" s="26" t="s">
        <v>1223</v>
      </c>
      <c r="B6" s="25" t="s">
        <v>14</v>
      </c>
      <c r="C6" s="28" t="s">
        <v>15</v>
      </c>
      <c r="D6" s="28" t="s">
        <v>1356</v>
      </c>
    </row>
    <row r="7" spans="1:4" s="2" customFormat="1" ht="15" customHeight="1">
      <c r="A7" s="24">
        <v>1</v>
      </c>
      <c r="B7" s="3" t="s">
        <v>16</v>
      </c>
      <c r="C7" s="3" t="s">
        <v>17</v>
      </c>
      <c r="D7" s="24" t="s">
        <v>1357</v>
      </c>
    </row>
    <row r="8" spans="1:4" s="2" customFormat="1" ht="15" customHeight="1">
      <c r="A8" s="24">
        <v>2</v>
      </c>
      <c r="B8" s="3" t="s">
        <v>18</v>
      </c>
      <c r="C8" s="3" t="s">
        <v>19</v>
      </c>
      <c r="D8" s="24" t="s">
        <v>1357</v>
      </c>
    </row>
    <row r="9" spans="1:4" s="2" customFormat="1" ht="15" customHeight="1">
      <c r="A9" s="24">
        <v>634</v>
      </c>
      <c r="B9" s="3" t="s">
        <v>20</v>
      </c>
      <c r="C9" s="3" t="s">
        <v>21</v>
      </c>
      <c r="D9" s="24" t="s">
        <v>178</v>
      </c>
    </row>
    <row r="10" spans="1:4" s="2" customFormat="1" ht="15" customHeight="1">
      <c r="A10" s="24">
        <v>3</v>
      </c>
      <c r="B10" s="3" t="s">
        <v>22</v>
      </c>
      <c r="C10" s="3" t="s">
        <v>23</v>
      </c>
      <c r="D10" s="24" t="s">
        <v>1357</v>
      </c>
    </row>
    <row r="11" spans="1:4" s="2" customFormat="1" ht="15" customHeight="1">
      <c r="A11" s="24">
        <v>4</v>
      </c>
      <c r="B11" s="3" t="s">
        <v>24</v>
      </c>
      <c r="C11" s="3" t="s">
        <v>25</v>
      </c>
      <c r="D11" s="24" t="s">
        <v>1357</v>
      </c>
    </row>
    <row r="12" spans="1:4" s="2" customFormat="1" ht="15" customHeight="1">
      <c r="A12" s="24">
        <v>5</v>
      </c>
      <c r="B12" s="3" t="s">
        <v>26</v>
      </c>
      <c r="C12" s="3" t="s">
        <v>27</v>
      </c>
      <c r="D12" s="24" t="s">
        <v>1357</v>
      </c>
    </row>
    <row r="13" spans="1:4" s="2" customFormat="1" ht="15" customHeight="1">
      <c r="A13" s="24">
        <v>6</v>
      </c>
      <c r="B13" s="3" t="s">
        <v>28</v>
      </c>
      <c r="C13" s="3" t="s">
        <v>29</v>
      </c>
      <c r="D13" s="24" t="s">
        <v>1357</v>
      </c>
    </row>
    <row r="14" spans="1:4" s="2" customFormat="1" ht="15" customHeight="1">
      <c r="A14" s="24">
        <v>7</v>
      </c>
      <c r="B14" s="3" t="s">
        <v>30</v>
      </c>
      <c r="C14" s="3" t="s">
        <v>31</v>
      </c>
      <c r="D14" s="24" t="s">
        <v>1357</v>
      </c>
    </row>
    <row r="15" spans="1:4" s="2" customFormat="1" ht="15" customHeight="1">
      <c r="A15" s="24">
        <v>8</v>
      </c>
      <c r="B15" s="3" t="s">
        <v>32</v>
      </c>
      <c r="C15" s="3" t="s">
        <v>33</v>
      </c>
      <c r="D15" s="24" t="s">
        <v>1357</v>
      </c>
    </row>
    <row r="16" spans="1:4" s="2" customFormat="1" ht="15" customHeight="1">
      <c r="A16" s="24">
        <v>9</v>
      </c>
      <c r="B16" s="3" t="s">
        <v>34</v>
      </c>
      <c r="C16" s="3" t="s">
        <v>35</v>
      </c>
      <c r="D16" s="24" t="s">
        <v>178</v>
      </c>
    </row>
    <row r="17" spans="1:4" s="2" customFormat="1" ht="15" customHeight="1">
      <c r="A17" s="24">
        <v>10</v>
      </c>
      <c r="B17" s="3" t="s">
        <v>36</v>
      </c>
      <c r="C17" s="3" t="s">
        <v>37</v>
      </c>
      <c r="D17" s="24" t="s">
        <v>178</v>
      </c>
    </row>
    <row r="18" spans="1:4" s="2" customFormat="1" ht="15" customHeight="1">
      <c r="A18" s="24">
        <v>11</v>
      </c>
      <c r="B18" s="3" t="s">
        <v>38</v>
      </c>
      <c r="C18" s="3" t="s">
        <v>39</v>
      </c>
      <c r="D18" s="24" t="s">
        <v>178</v>
      </c>
    </row>
    <row r="19" spans="1:4" s="2" customFormat="1" ht="15" customHeight="1">
      <c r="A19" s="24">
        <v>12</v>
      </c>
      <c r="B19" s="3" t="s">
        <v>40</v>
      </c>
      <c r="C19" s="3" t="s">
        <v>41</v>
      </c>
      <c r="D19" s="24" t="s">
        <v>1357</v>
      </c>
    </row>
    <row r="20" spans="1:4" s="2" customFormat="1" ht="15" customHeight="1">
      <c r="A20" s="24">
        <v>13</v>
      </c>
      <c r="B20" s="3" t="s">
        <v>42</v>
      </c>
      <c r="C20" s="3" t="s">
        <v>43</v>
      </c>
      <c r="D20" s="24" t="s">
        <v>178</v>
      </c>
    </row>
    <row r="21" spans="1:4" s="2" customFormat="1" ht="15" customHeight="1">
      <c r="A21" s="24">
        <v>14</v>
      </c>
      <c r="B21" s="3" t="s">
        <v>44</v>
      </c>
      <c r="C21" s="3" t="s">
        <v>45</v>
      </c>
      <c r="D21" s="24" t="s">
        <v>178</v>
      </c>
    </row>
    <row r="22" spans="1:4" s="2" customFormat="1" ht="15" customHeight="1">
      <c r="A22" s="24">
        <v>16</v>
      </c>
      <c r="B22" s="3" t="s">
        <v>46</v>
      </c>
      <c r="C22" s="3" t="s">
        <v>47</v>
      </c>
      <c r="D22" s="24" t="s">
        <v>178</v>
      </c>
    </row>
    <row r="23" spans="1:4" s="2" customFormat="1" ht="30" customHeight="1">
      <c r="A23" s="24">
        <v>18</v>
      </c>
      <c r="B23" s="3" t="s">
        <v>48</v>
      </c>
      <c r="C23" s="3" t="s">
        <v>49</v>
      </c>
      <c r="D23" s="24" t="s">
        <v>178</v>
      </c>
    </row>
    <row r="24" spans="1:4" s="2" customFormat="1" ht="30" customHeight="1">
      <c r="A24" s="24">
        <v>19</v>
      </c>
      <c r="B24" s="3" t="s">
        <v>50</v>
      </c>
      <c r="C24" s="3" t="s">
        <v>51</v>
      </c>
      <c r="D24" s="24" t="s">
        <v>178</v>
      </c>
    </row>
    <row r="25" spans="1:4" s="2" customFormat="1" ht="15" customHeight="1">
      <c r="A25" s="24">
        <v>20</v>
      </c>
      <c r="B25" s="3" t="s">
        <v>52</v>
      </c>
      <c r="C25" s="3" t="s">
        <v>53</v>
      </c>
      <c r="D25" s="24" t="s">
        <v>178</v>
      </c>
    </row>
    <row r="26" spans="1:4" s="2" customFormat="1" ht="30" customHeight="1">
      <c r="A26" s="24">
        <v>21</v>
      </c>
      <c r="B26" s="3" t="s">
        <v>54</v>
      </c>
      <c r="C26" s="3" t="s">
        <v>55</v>
      </c>
      <c r="D26" s="24" t="s">
        <v>178</v>
      </c>
    </row>
    <row r="27" spans="1:4" s="2" customFormat="1" ht="30" customHeight="1">
      <c r="A27" s="24">
        <v>22</v>
      </c>
      <c r="B27" s="3" t="s">
        <v>56</v>
      </c>
      <c r="C27" s="3" t="s">
        <v>57</v>
      </c>
      <c r="D27" s="24" t="s">
        <v>178</v>
      </c>
    </row>
    <row r="28" spans="1:4" s="2" customFormat="1" ht="30" customHeight="1">
      <c r="A28" s="24">
        <v>23</v>
      </c>
      <c r="B28" s="3" t="s">
        <v>58</v>
      </c>
      <c r="C28" s="3" t="s">
        <v>59</v>
      </c>
      <c r="D28" s="24" t="s">
        <v>178</v>
      </c>
    </row>
    <row r="29" spans="1:4" s="2" customFormat="1" ht="15" customHeight="1">
      <c r="A29" s="24">
        <v>24</v>
      </c>
      <c r="B29" s="3" t="s">
        <v>60</v>
      </c>
      <c r="C29" s="3" t="s">
        <v>61</v>
      </c>
      <c r="D29" s="24" t="s">
        <v>1357</v>
      </c>
    </row>
    <row r="30" spans="1:4" s="2" customFormat="1" ht="15" customHeight="1">
      <c r="A30" s="24">
        <v>25</v>
      </c>
      <c r="B30" s="3" t="s">
        <v>62</v>
      </c>
      <c r="C30" s="3" t="s">
        <v>63</v>
      </c>
      <c r="D30" s="24" t="s">
        <v>178</v>
      </c>
    </row>
    <row r="31" spans="1:4" s="2" customFormat="1" ht="15" customHeight="1">
      <c r="A31" s="24">
        <v>26</v>
      </c>
      <c r="B31" s="3" t="s">
        <v>64</v>
      </c>
      <c r="C31" s="3" t="s">
        <v>65</v>
      </c>
      <c r="D31" s="24" t="s">
        <v>178</v>
      </c>
    </row>
    <row r="32" spans="1:4" s="2" customFormat="1" ht="15" customHeight="1">
      <c r="A32" s="24">
        <v>27</v>
      </c>
      <c r="B32" s="3" t="s">
        <v>66</v>
      </c>
      <c r="C32" s="3" t="s">
        <v>67</v>
      </c>
      <c r="D32" s="24" t="s">
        <v>178</v>
      </c>
    </row>
    <row r="33" spans="1:4" s="2" customFormat="1" ht="15" customHeight="1">
      <c r="A33" s="24">
        <v>28</v>
      </c>
      <c r="B33" s="3" t="s">
        <v>68</v>
      </c>
      <c r="C33" s="3" t="s">
        <v>69</v>
      </c>
      <c r="D33" s="24" t="s">
        <v>178</v>
      </c>
    </row>
    <row r="34" spans="1:4" s="2" customFormat="1" ht="15" customHeight="1">
      <c r="A34" s="24">
        <v>29</v>
      </c>
      <c r="B34" s="3" t="s">
        <v>70</v>
      </c>
      <c r="C34" s="3" t="s">
        <v>71</v>
      </c>
      <c r="D34" s="24" t="s">
        <v>178</v>
      </c>
    </row>
    <row r="35" spans="1:4" s="2" customFormat="1" ht="15" customHeight="1">
      <c r="A35" s="24">
        <v>30</v>
      </c>
      <c r="B35" s="3" t="s">
        <v>72</v>
      </c>
      <c r="C35" s="3" t="s">
        <v>73</v>
      </c>
      <c r="D35" s="24" t="s">
        <v>1357</v>
      </c>
    </row>
    <row r="36" spans="1:4" s="2" customFormat="1" ht="15" customHeight="1">
      <c r="A36" s="24">
        <v>31</v>
      </c>
      <c r="B36" s="3" t="s">
        <v>74</v>
      </c>
      <c r="C36" s="3" t="s">
        <v>75</v>
      </c>
      <c r="D36" s="24" t="s">
        <v>1357</v>
      </c>
    </row>
    <row r="37" spans="1:4" s="2" customFormat="1" ht="15" customHeight="1">
      <c r="A37" s="24">
        <v>32</v>
      </c>
      <c r="B37" s="3" t="s">
        <v>76</v>
      </c>
      <c r="C37" s="3" t="s">
        <v>77</v>
      </c>
      <c r="D37" s="24" t="s">
        <v>178</v>
      </c>
    </row>
    <row r="38" spans="1:4" s="2" customFormat="1" ht="15" customHeight="1">
      <c r="A38" s="24">
        <v>33</v>
      </c>
      <c r="B38" s="3" t="s">
        <v>78</v>
      </c>
      <c r="C38" s="3" t="s">
        <v>79</v>
      </c>
      <c r="D38" s="24" t="s">
        <v>1357</v>
      </c>
    </row>
    <row r="39" spans="1:4" s="2" customFormat="1" ht="15" customHeight="1">
      <c r="A39" s="24">
        <v>35</v>
      </c>
      <c r="B39" s="3" t="s">
        <v>80</v>
      </c>
      <c r="C39" s="3" t="s">
        <v>81</v>
      </c>
      <c r="D39" s="24" t="s">
        <v>1357</v>
      </c>
    </row>
    <row r="40" spans="1:4" s="2" customFormat="1" ht="15" customHeight="1">
      <c r="A40" s="24">
        <v>36</v>
      </c>
      <c r="B40" s="3" t="s">
        <v>82</v>
      </c>
      <c r="C40" s="3" t="s">
        <v>83</v>
      </c>
      <c r="D40" s="24" t="s">
        <v>178</v>
      </c>
    </row>
    <row r="41" spans="1:4" s="2" customFormat="1" ht="15" customHeight="1">
      <c r="A41" s="24">
        <v>37</v>
      </c>
      <c r="B41" s="3" t="s">
        <v>84</v>
      </c>
      <c r="C41" s="3" t="s">
        <v>85</v>
      </c>
      <c r="D41" s="24" t="s">
        <v>1357</v>
      </c>
    </row>
    <row r="42" spans="1:4" s="2" customFormat="1" ht="15" customHeight="1">
      <c r="A42" s="24">
        <v>39</v>
      </c>
      <c r="B42" s="3" t="s">
        <v>86</v>
      </c>
      <c r="C42" s="3" t="s">
        <v>87</v>
      </c>
      <c r="D42" s="24" t="s">
        <v>1357</v>
      </c>
    </row>
    <row r="43" spans="1:4" s="2" customFormat="1" ht="15" customHeight="1">
      <c r="A43" s="24">
        <v>356</v>
      </c>
      <c r="B43" s="3" t="s">
        <v>88</v>
      </c>
      <c r="C43" s="3" t="s">
        <v>89</v>
      </c>
      <c r="D43" s="24" t="s">
        <v>1357</v>
      </c>
    </row>
    <row r="44" spans="1:4" s="2" customFormat="1" ht="15" customHeight="1">
      <c r="A44" s="24">
        <v>40</v>
      </c>
      <c r="B44" s="3" t="s">
        <v>90</v>
      </c>
      <c r="C44" s="3" t="s">
        <v>91</v>
      </c>
      <c r="D44" s="24" t="s">
        <v>178</v>
      </c>
    </row>
    <row r="45" spans="1:4" s="2" customFormat="1" ht="15" customHeight="1">
      <c r="A45" s="24">
        <v>41</v>
      </c>
      <c r="B45" s="3" t="s">
        <v>92</v>
      </c>
      <c r="C45" s="3" t="s">
        <v>93</v>
      </c>
      <c r="D45" s="24" t="s">
        <v>178</v>
      </c>
    </row>
    <row r="46" spans="1:4" s="2" customFormat="1" ht="15" customHeight="1">
      <c r="A46" s="24">
        <v>42</v>
      </c>
      <c r="B46" s="3" t="s">
        <v>94</v>
      </c>
      <c r="C46" s="3" t="s">
        <v>95</v>
      </c>
      <c r="D46" s="24" t="s">
        <v>178</v>
      </c>
    </row>
    <row r="47" spans="1:4" s="2" customFormat="1" ht="30" customHeight="1">
      <c r="A47" s="24">
        <v>43</v>
      </c>
      <c r="B47" s="3" t="s">
        <v>96</v>
      </c>
      <c r="C47" s="3" t="s">
        <v>97</v>
      </c>
      <c r="D47" s="24" t="s">
        <v>178</v>
      </c>
    </row>
    <row r="48" spans="1:4" s="2" customFormat="1" ht="15" customHeight="1">
      <c r="A48" s="24">
        <v>44</v>
      </c>
      <c r="B48" s="3" t="s">
        <v>98</v>
      </c>
      <c r="C48" s="3" t="s">
        <v>99</v>
      </c>
      <c r="D48" s="24" t="s">
        <v>178</v>
      </c>
    </row>
    <row r="49" spans="1:4" s="2" customFormat="1" ht="15" customHeight="1">
      <c r="A49" s="24">
        <v>45</v>
      </c>
      <c r="B49" s="3" t="s">
        <v>100</v>
      </c>
      <c r="C49" s="3" t="s">
        <v>101</v>
      </c>
      <c r="D49" s="24" t="s">
        <v>178</v>
      </c>
    </row>
    <row r="50" spans="1:4" s="2" customFormat="1" ht="15" customHeight="1">
      <c r="A50" s="24">
        <v>46</v>
      </c>
      <c r="B50" s="3" t="s">
        <v>102</v>
      </c>
      <c r="C50" s="3" t="s">
        <v>103</v>
      </c>
      <c r="D50" s="24" t="s">
        <v>1357</v>
      </c>
    </row>
    <row r="51" spans="1:4" s="2" customFormat="1" ht="15" customHeight="1">
      <c r="A51" s="24">
        <v>47</v>
      </c>
      <c r="B51" s="3" t="s">
        <v>104</v>
      </c>
      <c r="C51" s="3" t="s">
        <v>105</v>
      </c>
      <c r="D51" s="24" t="s">
        <v>1357</v>
      </c>
    </row>
    <row r="52" spans="1:4" s="2" customFormat="1" ht="15" customHeight="1">
      <c r="A52" s="24">
        <v>52</v>
      </c>
      <c r="B52" s="3" t="s">
        <v>106</v>
      </c>
      <c r="C52" s="3" t="s">
        <v>107</v>
      </c>
      <c r="D52" s="24" t="s">
        <v>178</v>
      </c>
    </row>
    <row r="53" spans="1:4" s="2" customFormat="1" ht="30" customHeight="1">
      <c r="A53" s="24">
        <v>53</v>
      </c>
      <c r="B53" s="3" t="s">
        <v>108</v>
      </c>
      <c r="C53" s="3" t="s">
        <v>109</v>
      </c>
      <c r="D53" s="24" t="s">
        <v>1357</v>
      </c>
    </row>
    <row r="54" spans="1:4" s="2" customFormat="1" ht="15" customHeight="1">
      <c r="A54" s="24">
        <v>54</v>
      </c>
      <c r="B54" s="3" t="s">
        <v>110</v>
      </c>
      <c r="C54" s="3" t="s">
        <v>111</v>
      </c>
      <c r="D54" s="24" t="s">
        <v>178</v>
      </c>
    </row>
    <row r="55" spans="1:4" s="2" customFormat="1" ht="15" customHeight="1">
      <c r="A55" s="24">
        <v>55</v>
      </c>
      <c r="B55" s="3" t="s">
        <v>112</v>
      </c>
      <c r="C55" s="3" t="s">
        <v>113</v>
      </c>
      <c r="D55" s="24" t="s">
        <v>178</v>
      </c>
    </row>
    <row r="56" spans="1:4" s="2" customFormat="1" ht="15" customHeight="1">
      <c r="A56" s="24">
        <v>56</v>
      </c>
      <c r="B56" s="3" t="s">
        <v>114</v>
      </c>
      <c r="C56" s="3" t="s">
        <v>115</v>
      </c>
      <c r="D56" s="24" t="s">
        <v>1357</v>
      </c>
    </row>
    <row r="57" spans="1:4" s="2" customFormat="1" ht="15" customHeight="1">
      <c r="A57" s="24">
        <v>57</v>
      </c>
      <c r="B57" s="3" t="s">
        <v>116</v>
      </c>
      <c r="C57" s="3" t="s">
        <v>117</v>
      </c>
      <c r="D57" s="24" t="s">
        <v>178</v>
      </c>
    </row>
    <row r="58" spans="1:4" s="2" customFormat="1" ht="15" customHeight="1">
      <c r="A58" s="24">
        <v>58</v>
      </c>
      <c r="B58" s="3" t="s">
        <v>118</v>
      </c>
      <c r="C58" s="3" t="s">
        <v>119</v>
      </c>
      <c r="D58" s="24" t="s">
        <v>1357</v>
      </c>
    </row>
    <row r="59" spans="1:4" s="2" customFormat="1" ht="15" customHeight="1">
      <c r="A59" s="24">
        <v>60</v>
      </c>
      <c r="B59" s="3" t="s">
        <v>120</v>
      </c>
      <c r="C59" s="3" t="s">
        <v>121</v>
      </c>
      <c r="D59" s="24" t="s">
        <v>1357</v>
      </c>
    </row>
    <row r="60" spans="1:4" s="2" customFormat="1" ht="15" customHeight="1">
      <c r="A60" s="24">
        <v>61</v>
      </c>
      <c r="B60" s="3" t="s">
        <v>122</v>
      </c>
      <c r="C60" s="3" t="s">
        <v>123</v>
      </c>
      <c r="D60" s="24" t="s">
        <v>1357</v>
      </c>
    </row>
    <row r="61" spans="1:4" s="2" customFormat="1" ht="15" customHeight="1">
      <c r="A61" s="24">
        <v>62</v>
      </c>
      <c r="B61" s="3" t="s">
        <v>124</v>
      </c>
      <c r="C61" s="3" t="s">
        <v>125</v>
      </c>
      <c r="D61" s="24" t="s">
        <v>1357</v>
      </c>
    </row>
    <row r="62" spans="1:4" s="2" customFormat="1" ht="15" customHeight="1">
      <c r="A62" s="24">
        <v>63</v>
      </c>
      <c r="B62" s="3" t="s">
        <v>126</v>
      </c>
      <c r="C62" s="3" t="s">
        <v>127</v>
      </c>
      <c r="D62" s="24" t="s">
        <v>1357</v>
      </c>
    </row>
    <row r="63" spans="1:4" s="2" customFormat="1" ht="15" customHeight="1">
      <c r="A63" s="24">
        <v>64</v>
      </c>
      <c r="B63" s="3" t="s">
        <v>128</v>
      </c>
      <c r="C63" s="3" t="s">
        <v>129</v>
      </c>
      <c r="D63" s="24" t="s">
        <v>1357</v>
      </c>
    </row>
    <row r="64" spans="1:4" s="2" customFormat="1" ht="15" customHeight="1">
      <c r="A64" s="24">
        <v>65</v>
      </c>
      <c r="B64" s="3" t="s">
        <v>130</v>
      </c>
      <c r="C64" s="3" t="s">
        <v>131</v>
      </c>
      <c r="D64" s="24" t="s">
        <v>178</v>
      </c>
    </row>
    <row r="65" spans="1:4" s="2" customFormat="1" ht="30" customHeight="1">
      <c r="A65" s="24">
        <v>522</v>
      </c>
      <c r="B65" s="3" t="s">
        <v>132</v>
      </c>
      <c r="C65" s="3" t="s">
        <v>133</v>
      </c>
      <c r="D65" s="24" t="s">
        <v>1357</v>
      </c>
    </row>
    <row r="66" spans="1:4" s="2" customFormat="1" ht="15" customHeight="1">
      <c r="A66" s="24">
        <v>66</v>
      </c>
      <c r="B66" s="3" t="s">
        <v>134</v>
      </c>
      <c r="C66" s="3" t="s">
        <v>135</v>
      </c>
      <c r="D66" s="24" t="s">
        <v>178</v>
      </c>
    </row>
    <row r="67" spans="1:4" s="2" customFormat="1" ht="15" customHeight="1">
      <c r="A67" s="24">
        <v>68</v>
      </c>
      <c r="B67" s="3" t="s">
        <v>136</v>
      </c>
      <c r="C67" s="3" t="s">
        <v>137</v>
      </c>
      <c r="D67" s="24" t="s">
        <v>178</v>
      </c>
    </row>
    <row r="68" spans="1:4" s="2" customFormat="1" ht="15" customHeight="1">
      <c r="A68" s="24">
        <v>71</v>
      </c>
      <c r="B68" s="3" t="s">
        <v>138</v>
      </c>
      <c r="C68" s="3" t="s">
        <v>139</v>
      </c>
      <c r="D68" s="24" t="s">
        <v>178</v>
      </c>
    </row>
    <row r="69" spans="1:4" s="2" customFormat="1" ht="15" customHeight="1">
      <c r="A69" s="24">
        <v>72</v>
      </c>
      <c r="B69" s="3" t="s">
        <v>140</v>
      </c>
      <c r="C69" s="3" t="s">
        <v>141</v>
      </c>
      <c r="D69" s="24" t="s">
        <v>1357</v>
      </c>
    </row>
    <row r="70" spans="1:4" s="2" customFormat="1" ht="30" customHeight="1">
      <c r="A70" s="24">
        <v>324</v>
      </c>
      <c r="B70" s="3" t="s">
        <v>142</v>
      </c>
      <c r="C70" s="3" t="s">
        <v>143</v>
      </c>
      <c r="D70" s="24" t="s">
        <v>1357</v>
      </c>
    </row>
    <row r="71" spans="1:4" s="2" customFormat="1" ht="30" customHeight="1">
      <c r="A71" s="24">
        <v>73</v>
      </c>
      <c r="B71" s="3" t="s">
        <v>144</v>
      </c>
      <c r="C71" s="3" t="s">
        <v>145</v>
      </c>
      <c r="D71" s="24" t="s">
        <v>178</v>
      </c>
    </row>
    <row r="72" spans="1:4" s="2" customFormat="1" ht="30" customHeight="1">
      <c r="A72" s="24">
        <v>74</v>
      </c>
      <c r="B72" s="3" t="s">
        <v>146</v>
      </c>
      <c r="C72" s="3" t="s">
        <v>147</v>
      </c>
      <c r="D72" s="24" t="s">
        <v>178</v>
      </c>
    </row>
    <row r="73" spans="1:4" s="2" customFormat="1" ht="15" customHeight="1">
      <c r="A73" s="24">
        <v>75</v>
      </c>
      <c r="B73" s="3" t="s">
        <v>148</v>
      </c>
      <c r="C73" s="3" t="s">
        <v>149</v>
      </c>
      <c r="D73" s="24" t="s">
        <v>1357</v>
      </c>
    </row>
    <row r="74" spans="1:4" s="2" customFormat="1" ht="30" customHeight="1">
      <c r="A74" s="24">
        <v>333</v>
      </c>
      <c r="B74" s="3" t="s">
        <v>150</v>
      </c>
      <c r="C74" s="3" t="s">
        <v>151</v>
      </c>
      <c r="D74" s="24" t="s">
        <v>178</v>
      </c>
    </row>
    <row r="75" spans="1:4" s="2" customFormat="1" ht="15" customHeight="1">
      <c r="A75" s="24">
        <v>76</v>
      </c>
      <c r="B75" s="3" t="s">
        <v>152</v>
      </c>
      <c r="C75" s="3" t="s">
        <v>153</v>
      </c>
      <c r="D75" s="24" t="s">
        <v>178</v>
      </c>
    </row>
    <row r="76" spans="1:4" s="2" customFormat="1" ht="15" customHeight="1">
      <c r="A76" s="24">
        <v>77</v>
      </c>
      <c r="B76" s="3" t="s">
        <v>154</v>
      </c>
      <c r="C76" s="3" t="s">
        <v>155</v>
      </c>
      <c r="D76" s="24" t="s">
        <v>178</v>
      </c>
    </row>
    <row r="77" spans="1:4" s="2" customFormat="1" ht="15" customHeight="1">
      <c r="A77" s="24">
        <v>78</v>
      </c>
      <c r="B77" s="3" t="s">
        <v>156</v>
      </c>
      <c r="C77" s="3" t="s">
        <v>157</v>
      </c>
      <c r="D77" s="24" t="s">
        <v>178</v>
      </c>
    </row>
    <row r="78" spans="1:4" s="2" customFormat="1" ht="15" customHeight="1">
      <c r="A78" s="24">
        <v>79</v>
      </c>
      <c r="B78" s="3" t="s">
        <v>158</v>
      </c>
      <c r="C78" s="3" t="s">
        <v>159</v>
      </c>
      <c r="D78" s="24" t="s">
        <v>178</v>
      </c>
    </row>
    <row r="79" spans="1:4" s="2" customFormat="1" ht="15" customHeight="1">
      <c r="A79" s="24">
        <v>80</v>
      </c>
      <c r="B79" s="3" t="s">
        <v>160</v>
      </c>
      <c r="C79" s="3" t="s">
        <v>161</v>
      </c>
      <c r="D79" s="24" t="s">
        <v>178</v>
      </c>
    </row>
    <row r="80" spans="1:4" s="2" customFormat="1" ht="15" customHeight="1">
      <c r="A80" s="24">
        <v>519</v>
      </c>
      <c r="B80" s="3" t="s">
        <v>162</v>
      </c>
      <c r="C80" s="3" t="s">
        <v>163</v>
      </c>
      <c r="D80" s="63" t="s">
        <v>1357</v>
      </c>
    </row>
    <row r="81" spans="1:4" s="2" customFormat="1" ht="15" customHeight="1">
      <c r="A81" s="24">
        <v>81</v>
      </c>
      <c r="B81" s="3" t="s">
        <v>164</v>
      </c>
      <c r="C81" s="3" t="s">
        <v>165</v>
      </c>
      <c r="D81" s="24" t="s">
        <v>178</v>
      </c>
    </row>
    <row r="82" spans="1:4" s="2" customFormat="1" ht="15" customHeight="1">
      <c r="A82" s="24">
        <v>82</v>
      </c>
      <c r="B82" s="3" t="s">
        <v>166</v>
      </c>
      <c r="C82" s="3" t="s">
        <v>167</v>
      </c>
      <c r="D82" s="24" t="s">
        <v>178</v>
      </c>
    </row>
    <row r="83" spans="1:4" s="2" customFormat="1" ht="15" customHeight="1">
      <c r="A83" s="24">
        <v>83</v>
      </c>
      <c r="B83" s="3" t="s">
        <v>168</v>
      </c>
      <c r="C83" s="3" t="s">
        <v>169</v>
      </c>
      <c r="D83" s="24" t="s">
        <v>1357</v>
      </c>
    </row>
    <row r="84" spans="1:4" s="2" customFormat="1" ht="15" customHeight="1">
      <c r="A84" s="24">
        <v>85</v>
      </c>
      <c r="B84" s="3" t="s">
        <v>170</v>
      </c>
      <c r="C84" s="3" t="s">
        <v>171</v>
      </c>
      <c r="D84" s="24" t="s">
        <v>1357</v>
      </c>
    </row>
    <row r="85" spans="1:4" s="2" customFormat="1" ht="15" customHeight="1">
      <c r="A85" s="24">
        <v>86</v>
      </c>
      <c r="B85" s="3" t="s">
        <v>172</v>
      </c>
      <c r="C85" s="3" t="s">
        <v>173</v>
      </c>
      <c r="D85" s="24" t="s">
        <v>178</v>
      </c>
    </row>
    <row r="86" spans="1:4" s="2" customFormat="1" ht="15" customHeight="1">
      <c r="A86" s="24">
        <v>87</v>
      </c>
      <c r="B86" s="3" t="s">
        <v>174</v>
      </c>
      <c r="C86" s="3" t="s">
        <v>175</v>
      </c>
      <c r="D86" s="24" t="s">
        <v>178</v>
      </c>
    </row>
    <row r="87" spans="1:4" s="2" customFormat="1" ht="15" customHeight="1">
      <c r="A87" s="24">
        <v>88</v>
      </c>
      <c r="B87" s="3" t="s">
        <v>176</v>
      </c>
      <c r="C87" s="3" t="s">
        <v>177</v>
      </c>
      <c r="D87" s="24" t="s">
        <v>1357</v>
      </c>
    </row>
    <row r="88" spans="1:4" s="2" customFormat="1">
      <c r="A88" s="24">
        <v>89</v>
      </c>
      <c r="B88" s="3" t="s">
        <v>178</v>
      </c>
      <c r="C88" s="3" t="s">
        <v>179</v>
      </c>
      <c r="D88" s="24" t="s">
        <v>178</v>
      </c>
    </row>
    <row r="89" spans="1:4" s="2" customFormat="1" ht="15" customHeight="1">
      <c r="A89" s="24">
        <v>90</v>
      </c>
      <c r="B89" s="3" t="s">
        <v>180</v>
      </c>
      <c r="C89" s="3" t="s">
        <v>181</v>
      </c>
      <c r="D89" s="24" t="s">
        <v>1357</v>
      </c>
    </row>
    <row r="90" spans="1:4" s="2" customFormat="1" ht="15" customHeight="1">
      <c r="A90" s="24">
        <v>91</v>
      </c>
      <c r="B90" s="3" t="s">
        <v>182</v>
      </c>
      <c r="C90" s="3" t="s">
        <v>183</v>
      </c>
      <c r="D90" s="24" t="s">
        <v>1357</v>
      </c>
    </row>
    <row r="91" spans="1:4" s="2" customFormat="1" ht="15" customHeight="1">
      <c r="A91" s="24">
        <v>92</v>
      </c>
      <c r="B91" s="3" t="s">
        <v>184</v>
      </c>
      <c r="C91" s="3" t="s">
        <v>185</v>
      </c>
      <c r="D91" s="24" t="s">
        <v>1357</v>
      </c>
    </row>
    <row r="92" spans="1:4" s="2" customFormat="1" ht="15" customHeight="1">
      <c r="A92" s="24">
        <v>93</v>
      </c>
      <c r="B92" s="3" t="s">
        <v>186</v>
      </c>
      <c r="C92" s="3" t="s">
        <v>187</v>
      </c>
      <c r="D92" s="24" t="s">
        <v>178</v>
      </c>
    </row>
    <row r="93" spans="1:4" s="2" customFormat="1" ht="15" customHeight="1">
      <c r="A93" s="24">
        <v>94</v>
      </c>
      <c r="B93" s="3" t="s">
        <v>188</v>
      </c>
      <c r="C93" s="3" t="s">
        <v>189</v>
      </c>
      <c r="D93" s="24" t="s">
        <v>1357</v>
      </c>
    </row>
    <row r="94" spans="1:4" s="2" customFormat="1">
      <c r="A94" s="24">
        <v>351</v>
      </c>
      <c r="B94" s="3" t="s">
        <v>178</v>
      </c>
      <c r="C94" s="3" t="s">
        <v>190</v>
      </c>
      <c r="D94" s="24" t="s">
        <v>178</v>
      </c>
    </row>
    <row r="95" spans="1:4" s="2" customFormat="1" ht="15" customHeight="1">
      <c r="A95" s="24">
        <v>95</v>
      </c>
      <c r="B95" s="3" t="s">
        <v>191</v>
      </c>
      <c r="C95" s="3" t="s">
        <v>192</v>
      </c>
      <c r="D95" s="24" t="s">
        <v>1357</v>
      </c>
    </row>
    <row r="96" spans="1:4" s="2" customFormat="1" ht="15" customHeight="1">
      <c r="A96" s="24">
        <v>96</v>
      </c>
      <c r="B96" s="3" t="s">
        <v>193</v>
      </c>
      <c r="C96" s="3" t="s">
        <v>194</v>
      </c>
      <c r="D96" s="24" t="s">
        <v>178</v>
      </c>
    </row>
    <row r="97" spans="1:4" s="2" customFormat="1" ht="15" customHeight="1">
      <c r="A97" s="24">
        <v>97</v>
      </c>
      <c r="B97" s="3" t="s">
        <v>195</v>
      </c>
      <c r="C97" s="3" t="s">
        <v>196</v>
      </c>
      <c r="D97" s="24" t="s">
        <v>1357</v>
      </c>
    </row>
    <row r="98" spans="1:4" s="2" customFormat="1" ht="15" customHeight="1">
      <c r="A98" s="24">
        <v>98</v>
      </c>
      <c r="B98" s="3" t="s">
        <v>197</v>
      </c>
      <c r="C98" s="3" t="s">
        <v>198</v>
      </c>
      <c r="D98" s="24" t="s">
        <v>178</v>
      </c>
    </row>
    <row r="99" spans="1:4" s="2" customFormat="1" ht="15" customHeight="1">
      <c r="A99" s="24">
        <v>99</v>
      </c>
      <c r="B99" s="3" t="s">
        <v>199</v>
      </c>
      <c r="C99" s="3" t="s">
        <v>200</v>
      </c>
      <c r="D99" s="24" t="s">
        <v>178</v>
      </c>
    </row>
    <row r="100" spans="1:4" s="2" customFormat="1" ht="45" customHeight="1">
      <c r="A100" s="24">
        <v>243</v>
      </c>
      <c r="B100" s="3" t="s">
        <v>201</v>
      </c>
      <c r="C100" s="3" t="s">
        <v>202</v>
      </c>
      <c r="D100" s="24" t="s">
        <v>178</v>
      </c>
    </row>
    <row r="101" spans="1:4" s="2" customFormat="1" ht="15" customHeight="1">
      <c r="A101" s="24">
        <v>100</v>
      </c>
      <c r="B101" s="3" t="s">
        <v>203</v>
      </c>
      <c r="C101" s="3" t="s">
        <v>204</v>
      </c>
      <c r="D101" s="24" t="s">
        <v>178</v>
      </c>
    </row>
    <row r="102" spans="1:4" s="2" customFormat="1" ht="15" customHeight="1">
      <c r="A102" s="24">
        <v>101</v>
      </c>
      <c r="B102" s="3" t="s">
        <v>205</v>
      </c>
      <c r="C102" s="3" t="s">
        <v>206</v>
      </c>
      <c r="D102" s="24" t="s">
        <v>1357</v>
      </c>
    </row>
    <row r="103" spans="1:4" s="2" customFormat="1" ht="15" customHeight="1">
      <c r="A103" s="24">
        <v>102</v>
      </c>
      <c r="B103" s="3" t="s">
        <v>207</v>
      </c>
      <c r="C103" s="3" t="s">
        <v>208</v>
      </c>
      <c r="D103" s="24" t="s">
        <v>178</v>
      </c>
    </row>
    <row r="104" spans="1:4" s="2" customFormat="1" ht="15" customHeight="1">
      <c r="A104" s="24">
        <v>103</v>
      </c>
      <c r="B104" s="3" t="s">
        <v>209</v>
      </c>
      <c r="C104" s="3" t="s">
        <v>210</v>
      </c>
      <c r="D104" s="24" t="s">
        <v>1357</v>
      </c>
    </row>
    <row r="105" spans="1:4" s="2" customFormat="1" ht="15" customHeight="1">
      <c r="A105" s="24">
        <v>104</v>
      </c>
      <c r="B105" s="3" t="s">
        <v>211</v>
      </c>
      <c r="C105" s="3" t="s">
        <v>212</v>
      </c>
      <c r="D105" s="24" t="s">
        <v>1357</v>
      </c>
    </row>
    <row r="106" spans="1:4" s="2" customFormat="1" ht="30" customHeight="1">
      <c r="A106" s="24">
        <v>105</v>
      </c>
      <c r="B106" s="3" t="s">
        <v>213</v>
      </c>
      <c r="C106" s="3" t="s">
        <v>214</v>
      </c>
      <c r="D106" s="24" t="s">
        <v>178</v>
      </c>
    </row>
    <row r="107" spans="1:4" s="2" customFormat="1" ht="15" customHeight="1">
      <c r="A107" s="24">
        <v>106</v>
      </c>
      <c r="B107" s="3" t="s">
        <v>215</v>
      </c>
      <c r="C107" s="3" t="s">
        <v>216</v>
      </c>
      <c r="D107" s="24" t="s">
        <v>178</v>
      </c>
    </row>
    <row r="108" spans="1:4" s="2" customFormat="1" ht="15" customHeight="1">
      <c r="A108" s="24">
        <v>108</v>
      </c>
      <c r="B108" s="3" t="s">
        <v>217</v>
      </c>
      <c r="C108" s="3" t="s">
        <v>218</v>
      </c>
      <c r="D108" s="24" t="s">
        <v>1357</v>
      </c>
    </row>
    <row r="109" spans="1:4" s="2" customFormat="1" ht="30" customHeight="1">
      <c r="A109" s="24">
        <v>114</v>
      </c>
      <c r="B109" s="3" t="s">
        <v>219</v>
      </c>
      <c r="C109" s="3" t="s">
        <v>220</v>
      </c>
      <c r="D109" s="24" t="s">
        <v>1357</v>
      </c>
    </row>
    <row r="110" spans="1:4" s="2" customFormat="1" ht="15" customHeight="1">
      <c r="A110" s="24">
        <v>117</v>
      </c>
      <c r="B110" s="3" t="s">
        <v>221</v>
      </c>
      <c r="C110" s="3" t="s">
        <v>222</v>
      </c>
      <c r="D110" s="24" t="s">
        <v>178</v>
      </c>
    </row>
    <row r="111" spans="1:4" s="2" customFormat="1" ht="30" customHeight="1">
      <c r="A111" s="24">
        <v>246</v>
      </c>
      <c r="B111" s="3" t="s">
        <v>223</v>
      </c>
      <c r="C111" s="3" t="s">
        <v>224</v>
      </c>
      <c r="D111" s="24" t="s">
        <v>178</v>
      </c>
    </row>
    <row r="112" spans="1:4" s="2" customFormat="1" ht="15" customHeight="1">
      <c r="A112" s="24">
        <v>230</v>
      </c>
      <c r="B112" s="3" t="s">
        <v>225</v>
      </c>
      <c r="C112" s="3" t="s">
        <v>226</v>
      </c>
      <c r="D112" s="24" t="s">
        <v>1357</v>
      </c>
    </row>
    <row r="113" spans="1:4" s="2" customFormat="1" ht="15" customHeight="1">
      <c r="A113" s="24">
        <v>118</v>
      </c>
      <c r="B113" s="3" t="s">
        <v>227</v>
      </c>
      <c r="C113" s="3" t="s">
        <v>228</v>
      </c>
      <c r="D113" s="24" t="s">
        <v>1357</v>
      </c>
    </row>
    <row r="114" spans="1:4" s="2" customFormat="1" ht="15" customHeight="1">
      <c r="A114" s="24">
        <v>325</v>
      </c>
      <c r="B114" s="3" t="s">
        <v>229</v>
      </c>
      <c r="C114" s="3" t="s">
        <v>230</v>
      </c>
      <c r="D114" s="24" t="s">
        <v>1357</v>
      </c>
    </row>
    <row r="115" spans="1:4" s="2" customFormat="1" ht="30" customHeight="1">
      <c r="A115" s="24">
        <v>119</v>
      </c>
      <c r="B115" s="3" t="s">
        <v>231</v>
      </c>
      <c r="C115" s="3" t="s">
        <v>232</v>
      </c>
      <c r="D115" s="24" t="s">
        <v>1357</v>
      </c>
    </row>
    <row r="116" spans="1:4" s="2" customFormat="1" ht="15" customHeight="1">
      <c r="A116" s="24">
        <v>120</v>
      </c>
      <c r="B116" s="3" t="s">
        <v>233</v>
      </c>
      <c r="C116" s="3" t="s">
        <v>234</v>
      </c>
      <c r="D116" s="24" t="s">
        <v>178</v>
      </c>
    </row>
    <row r="117" spans="1:4" s="2" customFormat="1" ht="15" customHeight="1">
      <c r="A117" s="24">
        <v>122</v>
      </c>
      <c r="B117" s="3" t="s">
        <v>235</v>
      </c>
      <c r="C117" s="3" t="s">
        <v>236</v>
      </c>
      <c r="D117" s="24" t="s">
        <v>178</v>
      </c>
    </row>
    <row r="118" spans="1:4" s="2" customFormat="1" ht="15" customHeight="1">
      <c r="A118" s="24">
        <v>129</v>
      </c>
      <c r="B118" s="3" t="s">
        <v>237</v>
      </c>
      <c r="C118" s="3" t="s">
        <v>238</v>
      </c>
      <c r="D118" s="24" t="s">
        <v>178</v>
      </c>
    </row>
    <row r="119" spans="1:4" s="2" customFormat="1" ht="15" customHeight="1">
      <c r="A119" s="24">
        <v>130</v>
      </c>
      <c r="B119" s="3" t="s">
        <v>239</v>
      </c>
      <c r="C119" s="3" t="s">
        <v>240</v>
      </c>
      <c r="D119" s="24" t="s">
        <v>178</v>
      </c>
    </row>
    <row r="120" spans="1:4" s="2" customFormat="1" ht="15" customHeight="1">
      <c r="A120" s="24">
        <v>131</v>
      </c>
      <c r="B120" s="3" t="s">
        <v>241</v>
      </c>
      <c r="C120" s="3" t="s">
        <v>242</v>
      </c>
      <c r="D120" s="24" t="s">
        <v>1357</v>
      </c>
    </row>
    <row r="121" spans="1:4" s="2" customFormat="1" ht="15" customHeight="1">
      <c r="A121" s="24">
        <v>132</v>
      </c>
      <c r="B121" s="3" t="s">
        <v>243</v>
      </c>
      <c r="C121" s="3" t="s">
        <v>244</v>
      </c>
      <c r="D121" s="24" t="s">
        <v>178</v>
      </c>
    </row>
    <row r="122" spans="1:4" s="2" customFormat="1" ht="15" customHeight="1">
      <c r="A122" s="24">
        <v>133</v>
      </c>
      <c r="B122" s="3" t="s">
        <v>245</v>
      </c>
      <c r="C122" s="3" t="s">
        <v>246</v>
      </c>
      <c r="D122" s="24" t="s">
        <v>178</v>
      </c>
    </row>
    <row r="123" spans="1:4" s="2" customFormat="1" ht="15" customHeight="1">
      <c r="A123" s="24">
        <v>134</v>
      </c>
      <c r="B123" s="3" t="s">
        <v>247</v>
      </c>
      <c r="C123" s="3" t="s">
        <v>248</v>
      </c>
      <c r="D123" s="24" t="s">
        <v>178</v>
      </c>
    </row>
    <row r="124" spans="1:4" s="2" customFormat="1" ht="15" customHeight="1">
      <c r="A124" s="24">
        <v>135</v>
      </c>
      <c r="B124" s="3" t="s">
        <v>249</v>
      </c>
      <c r="C124" s="3" t="s">
        <v>250</v>
      </c>
      <c r="D124" s="24" t="s">
        <v>1357</v>
      </c>
    </row>
    <row r="125" spans="1:4" s="2" customFormat="1" ht="30" customHeight="1">
      <c r="A125" s="24">
        <v>136</v>
      </c>
      <c r="B125" s="3" t="s">
        <v>251</v>
      </c>
      <c r="C125" s="3" t="s">
        <v>1301</v>
      </c>
      <c r="D125" s="24" t="s">
        <v>1357</v>
      </c>
    </row>
    <row r="126" spans="1:4" s="2" customFormat="1" ht="30" customHeight="1">
      <c r="A126" s="24">
        <v>140</v>
      </c>
      <c r="B126" s="3" t="s">
        <v>1297</v>
      </c>
      <c r="C126" s="3" t="s">
        <v>1298</v>
      </c>
      <c r="D126" s="24" t="s">
        <v>1357</v>
      </c>
    </row>
    <row r="127" spans="1:4" s="2" customFormat="1" ht="30" customHeight="1">
      <c r="A127" s="24">
        <v>144</v>
      </c>
      <c r="B127" s="3" t="s">
        <v>252</v>
      </c>
      <c r="C127" s="3" t="s">
        <v>253</v>
      </c>
      <c r="D127" s="24" t="s">
        <v>178</v>
      </c>
    </row>
    <row r="128" spans="1:4" s="2" customFormat="1" ht="30" customHeight="1">
      <c r="A128" s="24">
        <v>145</v>
      </c>
      <c r="B128" s="3" t="s">
        <v>254</v>
      </c>
      <c r="C128" s="3" t="s">
        <v>255</v>
      </c>
      <c r="D128" s="24" t="s">
        <v>178</v>
      </c>
    </row>
    <row r="129" spans="1:4" s="2" customFormat="1" ht="15" customHeight="1">
      <c r="A129" s="24">
        <v>146</v>
      </c>
      <c r="B129" s="3" t="s">
        <v>256</v>
      </c>
      <c r="C129" s="3" t="s">
        <v>257</v>
      </c>
      <c r="D129" s="24" t="s">
        <v>1357</v>
      </c>
    </row>
    <row r="130" spans="1:4" s="2" customFormat="1" ht="15" customHeight="1">
      <c r="A130" s="24">
        <v>148</v>
      </c>
      <c r="B130" s="3" t="s">
        <v>178</v>
      </c>
      <c r="C130" s="3" t="s">
        <v>258</v>
      </c>
      <c r="D130" s="24" t="s">
        <v>1357</v>
      </c>
    </row>
    <row r="131" spans="1:4" s="2" customFormat="1">
      <c r="A131" s="24">
        <v>149</v>
      </c>
      <c r="B131" s="3" t="s">
        <v>259</v>
      </c>
      <c r="C131" s="3" t="s">
        <v>260</v>
      </c>
      <c r="D131" s="24" t="s">
        <v>178</v>
      </c>
    </row>
    <row r="132" spans="1:4" s="2" customFormat="1" ht="15" customHeight="1">
      <c r="A132" s="24">
        <v>150</v>
      </c>
      <c r="B132" s="3" t="s">
        <v>178</v>
      </c>
      <c r="C132" s="3" t="s">
        <v>261</v>
      </c>
      <c r="D132" s="24" t="s">
        <v>178</v>
      </c>
    </row>
    <row r="133" spans="1:4" s="2" customFormat="1">
      <c r="A133" s="24">
        <v>151</v>
      </c>
      <c r="B133" s="3" t="s">
        <v>262</v>
      </c>
      <c r="C133" s="3" t="s">
        <v>263</v>
      </c>
      <c r="D133" s="24" t="s">
        <v>178</v>
      </c>
    </row>
    <row r="134" spans="1:4" s="2" customFormat="1" ht="15" customHeight="1">
      <c r="A134" s="24">
        <v>152</v>
      </c>
      <c r="B134" s="3" t="s">
        <v>264</v>
      </c>
      <c r="C134" s="3" t="s">
        <v>265</v>
      </c>
      <c r="D134" s="24" t="s">
        <v>1357</v>
      </c>
    </row>
    <row r="135" spans="1:4" s="2" customFormat="1" ht="30" customHeight="1">
      <c r="A135" s="24">
        <v>153</v>
      </c>
      <c r="B135" s="3" t="s">
        <v>266</v>
      </c>
      <c r="C135" s="3" t="s">
        <v>1179</v>
      </c>
      <c r="D135" s="24" t="s">
        <v>1357</v>
      </c>
    </row>
    <row r="136" spans="1:4" s="2" customFormat="1" ht="15" customHeight="1">
      <c r="A136" s="24">
        <v>154</v>
      </c>
      <c r="B136" s="3" t="s">
        <v>267</v>
      </c>
      <c r="C136" s="3" t="s">
        <v>1180</v>
      </c>
      <c r="D136" s="24" t="s">
        <v>1357</v>
      </c>
    </row>
    <row r="137" spans="1:4" s="2" customFormat="1" ht="15" customHeight="1">
      <c r="A137" s="24">
        <v>155</v>
      </c>
      <c r="B137" s="3" t="s">
        <v>268</v>
      </c>
      <c r="C137" s="3" t="s">
        <v>1181</v>
      </c>
      <c r="D137" s="24" t="s">
        <v>1357</v>
      </c>
    </row>
    <row r="138" spans="1:4" s="2" customFormat="1" ht="15" customHeight="1">
      <c r="A138" s="24">
        <v>156</v>
      </c>
      <c r="B138" s="3" t="s">
        <v>269</v>
      </c>
      <c r="C138" s="3" t="s">
        <v>270</v>
      </c>
      <c r="D138" s="24" t="s">
        <v>178</v>
      </c>
    </row>
    <row r="139" spans="1:4" s="2" customFormat="1" ht="15" customHeight="1">
      <c r="A139" s="24">
        <v>158</v>
      </c>
      <c r="B139" s="3" t="s">
        <v>271</v>
      </c>
      <c r="C139" s="3" t="s">
        <v>272</v>
      </c>
      <c r="D139" s="24"/>
    </row>
    <row r="140" spans="1:4" s="2" customFormat="1" ht="15" customHeight="1">
      <c r="A140" s="24">
        <v>159</v>
      </c>
      <c r="B140" s="3" t="s">
        <v>273</v>
      </c>
      <c r="C140" s="3" t="s">
        <v>274</v>
      </c>
      <c r="D140" s="24" t="s">
        <v>178</v>
      </c>
    </row>
    <row r="141" spans="1:4" s="2" customFormat="1" ht="15" customHeight="1">
      <c r="A141" s="24">
        <v>160</v>
      </c>
      <c r="B141" s="3" t="s">
        <v>1299</v>
      </c>
      <c r="C141" s="3" t="s">
        <v>1300</v>
      </c>
      <c r="D141" s="24" t="s">
        <v>1357</v>
      </c>
    </row>
    <row r="142" spans="1:4" s="2" customFormat="1" ht="15" customHeight="1">
      <c r="A142" s="24">
        <v>161</v>
      </c>
      <c r="B142" s="3" t="s">
        <v>275</v>
      </c>
      <c r="C142" s="3" t="s">
        <v>276</v>
      </c>
      <c r="D142" s="24" t="s">
        <v>1357</v>
      </c>
    </row>
    <row r="143" spans="1:4" s="2" customFormat="1" ht="15" customHeight="1">
      <c r="A143" s="24">
        <v>162</v>
      </c>
      <c r="B143" s="3" t="s">
        <v>277</v>
      </c>
      <c r="C143" s="3" t="s">
        <v>278</v>
      </c>
      <c r="D143" s="24" t="s">
        <v>178</v>
      </c>
    </row>
    <row r="144" spans="1:4" s="2" customFormat="1" ht="15" customHeight="1">
      <c r="A144" s="24">
        <v>163</v>
      </c>
      <c r="B144" s="3" t="s">
        <v>279</v>
      </c>
      <c r="C144" s="3" t="s">
        <v>280</v>
      </c>
      <c r="D144" s="24" t="s">
        <v>178</v>
      </c>
    </row>
    <row r="145" spans="1:4" s="2" customFormat="1" ht="15" customHeight="1">
      <c r="A145" s="24">
        <v>164</v>
      </c>
      <c r="B145" s="3" t="s">
        <v>281</v>
      </c>
      <c r="C145" s="3" t="s">
        <v>282</v>
      </c>
      <c r="D145" s="24" t="s">
        <v>178</v>
      </c>
    </row>
    <row r="146" spans="1:4" s="2" customFormat="1" ht="15" customHeight="1">
      <c r="A146" s="24">
        <v>165</v>
      </c>
      <c r="B146" s="3" t="s">
        <v>283</v>
      </c>
      <c r="C146" s="3" t="s">
        <v>284</v>
      </c>
      <c r="D146" s="24" t="s">
        <v>178</v>
      </c>
    </row>
    <row r="147" spans="1:4" s="2" customFormat="1" ht="15" customHeight="1">
      <c r="A147" s="24">
        <v>166</v>
      </c>
      <c r="B147" s="3" t="s">
        <v>285</v>
      </c>
      <c r="C147" s="3" t="s">
        <v>286</v>
      </c>
      <c r="D147" s="24" t="s">
        <v>178</v>
      </c>
    </row>
    <row r="148" spans="1:4" s="2" customFormat="1" ht="15" customHeight="1">
      <c r="A148" s="24">
        <v>167</v>
      </c>
      <c r="B148" s="3" t="s">
        <v>287</v>
      </c>
      <c r="C148" s="3" t="s">
        <v>288</v>
      </c>
      <c r="D148" s="24" t="s">
        <v>178</v>
      </c>
    </row>
    <row r="149" spans="1:4" s="2" customFormat="1" ht="15" customHeight="1">
      <c r="A149" s="24">
        <v>168</v>
      </c>
      <c r="B149" s="3" t="s">
        <v>289</v>
      </c>
      <c r="C149" s="3" t="s">
        <v>290</v>
      </c>
      <c r="D149" s="24" t="s">
        <v>178</v>
      </c>
    </row>
    <row r="150" spans="1:4" s="2" customFormat="1" ht="15" customHeight="1">
      <c r="A150" s="24">
        <v>169</v>
      </c>
      <c r="B150" s="3" t="s">
        <v>291</v>
      </c>
      <c r="C150" s="3" t="s">
        <v>292</v>
      </c>
      <c r="D150" s="24" t="s">
        <v>178</v>
      </c>
    </row>
    <row r="151" spans="1:4" s="2" customFormat="1" ht="15" customHeight="1">
      <c r="A151" s="24">
        <v>170</v>
      </c>
      <c r="B151" s="3" t="s">
        <v>293</v>
      </c>
      <c r="C151" s="3" t="s">
        <v>294</v>
      </c>
      <c r="D151" s="24" t="s">
        <v>178</v>
      </c>
    </row>
    <row r="152" spans="1:4" s="2" customFormat="1" ht="30" customHeight="1">
      <c r="A152" s="24">
        <v>171</v>
      </c>
      <c r="B152" s="3" t="s">
        <v>295</v>
      </c>
      <c r="C152" s="3" t="s">
        <v>296</v>
      </c>
      <c r="D152" s="24" t="s">
        <v>178</v>
      </c>
    </row>
    <row r="153" spans="1:4" s="2" customFormat="1" ht="30" customHeight="1">
      <c r="A153" s="24">
        <v>172</v>
      </c>
      <c r="B153" s="3" t="s">
        <v>297</v>
      </c>
      <c r="C153" s="3" t="s">
        <v>298</v>
      </c>
      <c r="D153" s="24" t="s">
        <v>1357</v>
      </c>
    </row>
    <row r="154" spans="1:4" s="2" customFormat="1" ht="30" customHeight="1">
      <c r="A154" s="24">
        <v>637</v>
      </c>
      <c r="B154" s="3" t="s">
        <v>299</v>
      </c>
      <c r="C154" s="3" t="s">
        <v>300</v>
      </c>
      <c r="D154" s="24" t="s">
        <v>178</v>
      </c>
    </row>
    <row r="155" spans="1:4" s="2" customFormat="1" ht="30" customHeight="1">
      <c r="A155" s="24">
        <v>173</v>
      </c>
      <c r="B155" s="3" t="s">
        <v>301</v>
      </c>
      <c r="C155" s="3" t="s">
        <v>302</v>
      </c>
      <c r="D155" s="24" t="s">
        <v>178</v>
      </c>
    </row>
    <row r="156" spans="1:4" s="2" customFormat="1" ht="30" customHeight="1">
      <c r="A156" s="24">
        <v>174</v>
      </c>
      <c r="B156" s="3" t="s">
        <v>303</v>
      </c>
      <c r="C156" s="3" t="s">
        <v>304</v>
      </c>
      <c r="D156" s="24" t="s">
        <v>178</v>
      </c>
    </row>
    <row r="157" spans="1:4" s="2" customFormat="1" ht="30" customHeight="1">
      <c r="A157" s="24">
        <v>175</v>
      </c>
      <c r="B157" s="3" t="s">
        <v>305</v>
      </c>
      <c r="C157" s="3" t="s">
        <v>306</v>
      </c>
      <c r="D157" s="24" t="s">
        <v>178</v>
      </c>
    </row>
    <row r="158" spans="1:4" s="2" customFormat="1" ht="15" customHeight="1">
      <c r="A158" s="24">
        <v>183</v>
      </c>
      <c r="B158" s="3" t="s">
        <v>307</v>
      </c>
      <c r="C158" s="3" t="s">
        <v>308</v>
      </c>
      <c r="D158" s="24" t="s">
        <v>178</v>
      </c>
    </row>
    <row r="159" spans="1:4" s="2" customFormat="1" ht="15" customHeight="1">
      <c r="A159" s="24">
        <v>15</v>
      </c>
      <c r="B159" s="3" t="s">
        <v>309</v>
      </c>
      <c r="C159" s="3" t="s">
        <v>310</v>
      </c>
      <c r="D159" s="24"/>
    </row>
    <row r="160" spans="1:4" s="2" customFormat="1" ht="15" customHeight="1">
      <c r="A160" s="24">
        <v>17</v>
      </c>
      <c r="B160" s="3" t="s">
        <v>311</v>
      </c>
      <c r="C160" s="3" t="s">
        <v>312</v>
      </c>
      <c r="D160" s="24" t="s">
        <v>178</v>
      </c>
    </row>
    <row r="161" spans="1:4" s="2" customFormat="1" ht="15" customHeight="1">
      <c r="A161" s="24">
        <v>184</v>
      </c>
      <c r="B161" s="3" t="s">
        <v>313</v>
      </c>
      <c r="C161" s="3" t="s">
        <v>314</v>
      </c>
      <c r="D161" s="24" t="s">
        <v>1357</v>
      </c>
    </row>
    <row r="162" spans="1:4" s="2" customFormat="1" ht="30" customHeight="1">
      <c r="A162" s="24">
        <v>185</v>
      </c>
      <c r="B162" s="3" t="s">
        <v>315</v>
      </c>
      <c r="C162" s="3" t="s">
        <v>316</v>
      </c>
      <c r="D162" s="24" t="s">
        <v>1357</v>
      </c>
    </row>
    <row r="163" spans="1:4" s="2" customFormat="1" ht="15" customHeight="1">
      <c r="A163" s="24">
        <v>186</v>
      </c>
      <c r="B163" s="3" t="s">
        <v>317</v>
      </c>
      <c r="C163" s="3" t="s">
        <v>318</v>
      </c>
      <c r="D163" s="24" t="s">
        <v>178</v>
      </c>
    </row>
    <row r="164" spans="1:4" s="2" customFormat="1" ht="15" customHeight="1">
      <c r="A164" s="24">
        <v>188</v>
      </c>
      <c r="B164" s="3" t="s">
        <v>319</v>
      </c>
      <c r="C164" s="3" t="s">
        <v>320</v>
      </c>
      <c r="D164" s="24" t="s">
        <v>1357</v>
      </c>
    </row>
    <row r="165" spans="1:4" s="2" customFormat="1" ht="15" customHeight="1">
      <c r="A165" s="24">
        <v>189</v>
      </c>
      <c r="B165" s="3" t="s">
        <v>321</v>
      </c>
      <c r="C165" s="3" t="s">
        <v>322</v>
      </c>
      <c r="D165" s="24" t="s">
        <v>178</v>
      </c>
    </row>
    <row r="166" spans="1:4" s="2" customFormat="1" ht="15" customHeight="1">
      <c r="A166" s="24">
        <v>190</v>
      </c>
      <c r="B166" s="3" t="s">
        <v>323</v>
      </c>
      <c r="C166" s="3" t="s">
        <v>324</v>
      </c>
      <c r="D166" s="24" t="s">
        <v>1357</v>
      </c>
    </row>
    <row r="167" spans="1:4" s="2" customFormat="1" ht="30" customHeight="1">
      <c r="A167" s="24">
        <v>191</v>
      </c>
      <c r="B167" s="3" t="s">
        <v>325</v>
      </c>
      <c r="C167" s="3" t="s">
        <v>326</v>
      </c>
      <c r="D167" s="24" t="s">
        <v>178</v>
      </c>
    </row>
    <row r="168" spans="1:4" s="2" customFormat="1" ht="15" customHeight="1">
      <c r="A168" s="24">
        <v>520</v>
      </c>
      <c r="B168" s="3" t="s">
        <v>327</v>
      </c>
      <c r="C168" s="3" t="s">
        <v>328</v>
      </c>
      <c r="D168" s="24" t="s">
        <v>1357</v>
      </c>
    </row>
    <row r="169" spans="1:4" s="2" customFormat="1" ht="15" customHeight="1">
      <c r="A169" s="24">
        <v>110</v>
      </c>
      <c r="B169" s="3" t="s">
        <v>329</v>
      </c>
      <c r="C169" s="3" t="s">
        <v>330</v>
      </c>
      <c r="D169" s="24" t="s">
        <v>178</v>
      </c>
    </row>
    <row r="170" spans="1:4" s="2" customFormat="1" ht="15" customHeight="1">
      <c r="A170" s="24">
        <v>111</v>
      </c>
      <c r="B170" s="3" t="s">
        <v>331</v>
      </c>
      <c r="C170" s="3" t="s">
        <v>332</v>
      </c>
      <c r="D170" s="24" t="s">
        <v>178</v>
      </c>
    </row>
    <row r="171" spans="1:4" s="2" customFormat="1" ht="15" customHeight="1">
      <c r="A171" s="24">
        <v>112</v>
      </c>
      <c r="B171" s="3" t="s">
        <v>333</v>
      </c>
      <c r="C171" s="3" t="s">
        <v>334</v>
      </c>
      <c r="D171" s="24" t="s">
        <v>1357</v>
      </c>
    </row>
    <row r="172" spans="1:4" s="2" customFormat="1" ht="30" customHeight="1">
      <c r="A172" s="24">
        <v>192</v>
      </c>
      <c r="B172" s="3" t="s">
        <v>335</v>
      </c>
      <c r="C172" s="3" t="s">
        <v>336</v>
      </c>
      <c r="D172" s="24" t="s">
        <v>1357</v>
      </c>
    </row>
    <row r="173" spans="1:4" s="2" customFormat="1" ht="15" customHeight="1">
      <c r="A173" s="24">
        <v>247</v>
      </c>
      <c r="B173" s="3" t="s">
        <v>337</v>
      </c>
      <c r="C173" s="3" t="s">
        <v>338</v>
      </c>
      <c r="D173" s="24" t="s">
        <v>178</v>
      </c>
    </row>
    <row r="174" spans="1:4" s="2" customFormat="1" ht="30" customHeight="1">
      <c r="A174" s="24">
        <v>248</v>
      </c>
      <c r="B174" s="3" t="s">
        <v>339</v>
      </c>
      <c r="C174" s="3" t="s">
        <v>340</v>
      </c>
      <c r="D174" s="24" t="s">
        <v>178</v>
      </c>
    </row>
    <row r="175" spans="1:4" s="2" customFormat="1" ht="30" customHeight="1">
      <c r="A175" s="24">
        <v>193</v>
      </c>
      <c r="B175" s="3" t="s">
        <v>341</v>
      </c>
      <c r="C175" s="3" t="s">
        <v>342</v>
      </c>
      <c r="D175" s="24" t="s">
        <v>1357</v>
      </c>
    </row>
    <row r="176" spans="1:4" s="2" customFormat="1" ht="30" customHeight="1">
      <c r="A176" s="24">
        <v>116</v>
      </c>
      <c r="B176" s="3" t="s">
        <v>343</v>
      </c>
      <c r="C176" s="3" t="s">
        <v>344</v>
      </c>
      <c r="D176" s="24" t="s">
        <v>178</v>
      </c>
    </row>
    <row r="177" spans="1:4" s="2" customFormat="1" ht="15" customHeight="1">
      <c r="A177" s="24">
        <v>328</v>
      </c>
      <c r="B177" s="3" t="s">
        <v>345</v>
      </c>
      <c r="C177" s="3" t="s">
        <v>346</v>
      </c>
      <c r="D177" s="24" t="s">
        <v>1357</v>
      </c>
    </row>
    <row r="178" spans="1:4" s="2" customFormat="1" ht="30" customHeight="1">
      <c r="A178" s="24">
        <v>123</v>
      </c>
      <c r="B178" s="3" t="s">
        <v>347</v>
      </c>
      <c r="C178" s="3" t="s">
        <v>348</v>
      </c>
      <c r="D178" s="24" t="s">
        <v>178</v>
      </c>
    </row>
    <row r="179" spans="1:4" s="2" customFormat="1" ht="15" customHeight="1">
      <c r="A179" s="24">
        <v>194</v>
      </c>
      <c r="B179" s="3" t="s">
        <v>349</v>
      </c>
      <c r="C179" s="3" t="s">
        <v>350</v>
      </c>
      <c r="D179" s="24" t="s">
        <v>1357</v>
      </c>
    </row>
    <row r="180" spans="1:4" s="2" customFormat="1" ht="30" customHeight="1">
      <c r="A180" s="24">
        <v>195</v>
      </c>
      <c r="B180" s="3" t="s">
        <v>351</v>
      </c>
      <c r="C180" s="3" t="s">
        <v>352</v>
      </c>
      <c r="D180" s="24" t="s">
        <v>1357</v>
      </c>
    </row>
    <row r="181" spans="1:4" s="2" customFormat="1" ht="30" customHeight="1">
      <c r="A181" s="24">
        <v>196</v>
      </c>
      <c r="B181" s="3" t="s">
        <v>353</v>
      </c>
      <c r="C181" s="3" t="s">
        <v>354</v>
      </c>
      <c r="D181" s="24" t="s">
        <v>1357</v>
      </c>
    </row>
    <row r="182" spans="1:4" s="2" customFormat="1" ht="30" customHeight="1">
      <c r="A182" s="24">
        <v>197</v>
      </c>
      <c r="B182" s="3" t="s">
        <v>355</v>
      </c>
      <c r="C182" s="3" t="s">
        <v>356</v>
      </c>
      <c r="D182" s="24" t="s">
        <v>1357</v>
      </c>
    </row>
    <row r="183" spans="1:4" s="2" customFormat="1" ht="15" customHeight="1">
      <c r="A183" s="24">
        <v>198</v>
      </c>
      <c r="B183" s="3" t="s">
        <v>357</v>
      </c>
      <c r="C183" s="3" t="s">
        <v>358</v>
      </c>
      <c r="D183" s="24" t="s">
        <v>178</v>
      </c>
    </row>
    <row r="184" spans="1:4" s="2" customFormat="1" ht="15" customHeight="1">
      <c r="A184" s="24">
        <v>521</v>
      </c>
      <c r="B184" s="3" t="s">
        <v>359</v>
      </c>
      <c r="C184" s="3" t="s">
        <v>360</v>
      </c>
      <c r="D184" s="63" t="s">
        <v>1357</v>
      </c>
    </row>
    <row r="185" spans="1:4" s="2" customFormat="1" ht="15" customHeight="1">
      <c r="A185" s="24">
        <v>199</v>
      </c>
      <c r="B185" s="3" t="s">
        <v>361</v>
      </c>
      <c r="C185" s="3" t="s">
        <v>362</v>
      </c>
      <c r="D185" s="24" t="s">
        <v>178</v>
      </c>
    </row>
    <row r="186" spans="1:4" s="2" customFormat="1" ht="15" customHeight="1">
      <c r="A186" s="24">
        <v>200</v>
      </c>
      <c r="B186" s="3" t="s">
        <v>178</v>
      </c>
      <c r="C186" s="3" t="s">
        <v>363</v>
      </c>
      <c r="D186" s="24" t="s">
        <v>178</v>
      </c>
    </row>
    <row r="187" spans="1:4" s="2" customFormat="1" ht="15" customHeight="1">
      <c r="A187" s="24">
        <v>201</v>
      </c>
      <c r="B187" s="3" t="s">
        <v>364</v>
      </c>
      <c r="C187" s="3" t="s">
        <v>365</v>
      </c>
      <c r="D187" s="24" t="s">
        <v>1357</v>
      </c>
    </row>
    <row r="188" spans="1:4" s="2" customFormat="1">
      <c r="A188" s="24">
        <v>258</v>
      </c>
      <c r="B188" s="3" t="s">
        <v>366</v>
      </c>
      <c r="C188" s="3" t="s">
        <v>367</v>
      </c>
      <c r="D188" s="24" t="s">
        <v>178</v>
      </c>
    </row>
    <row r="189" spans="1:4" s="2" customFormat="1" ht="15" customHeight="1">
      <c r="A189" s="24">
        <v>259</v>
      </c>
      <c r="B189" s="3" t="s">
        <v>368</v>
      </c>
      <c r="C189" s="3" t="s">
        <v>369</v>
      </c>
      <c r="D189" s="24" t="s">
        <v>1357</v>
      </c>
    </row>
    <row r="190" spans="1:4" s="2" customFormat="1" ht="15" customHeight="1">
      <c r="A190" s="24">
        <v>260</v>
      </c>
      <c r="B190" s="3" t="s">
        <v>370</v>
      </c>
      <c r="C190" s="3" t="s">
        <v>371</v>
      </c>
      <c r="D190" s="24" t="s">
        <v>1357</v>
      </c>
    </row>
    <row r="191" spans="1:4" s="2" customFormat="1" ht="15" customHeight="1">
      <c r="A191" s="24">
        <v>261</v>
      </c>
      <c r="B191" s="3" t="s">
        <v>372</v>
      </c>
      <c r="C191" s="3" t="s">
        <v>373</v>
      </c>
      <c r="D191" s="24" t="s">
        <v>1357</v>
      </c>
    </row>
    <row r="192" spans="1:4" s="2" customFormat="1" ht="30" customHeight="1">
      <c r="A192" s="24">
        <v>262</v>
      </c>
      <c r="B192" s="3" t="s">
        <v>374</v>
      </c>
      <c r="C192" s="3" t="s">
        <v>375</v>
      </c>
      <c r="D192" s="24" t="s">
        <v>1357</v>
      </c>
    </row>
    <row r="193" spans="1:4" s="2" customFormat="1" ht="30" customHeight="1">
      <c r="A193" s="24">
        <v>523</v>
      </c>
      <c r="B193" s="3" t="s">
        <v>376</v>
      </c>
      <c r="C193" s="3" t="s">
        <v>377</v>
      </c>
      <c r="D193" s="63" t="s">
        <v>1357</v>
      </c>
    </row>
    <row r="194" spans="1:4" s="2" customFormat="1" ht="30" customHeight="1">
      <c r="A194" s="24">
        <v>202</v>
      </c>
      <c r="B194" s="3" t="s">
        <v>378</v>
      </c>
      <c r="C194" s="3" t="s">
        <v>379</v>
      </c>
      <c r="D194" s="24" t="s">
        <v>1357</v>
      </c>
    </row>
    <row r="195" spans="1:4" s="2" customFormat="1" ht="15" customHeight="1">
      <c r="A195" s="24">
        <v>203</v>
      </c>
      <c r="B195" s="3" t="s">
        <v>380</v>
      </c>
      <c r="C195" s="3" t="s">
        <v>381</v>
      </c>
      <c r="D195" s="24" t="s">
        <v>178</v>
      </c>
    </row>
    <row r="196" spans="1:4" s="2" customFormat="1" ht="15" customHeight="1">
      <c r="A196" s="24">
        <v>244</v>
      </c>
      <c r="B196" s="3" t="s">
        <v>382</v>
      </c>
      <c r="C196" s="3" t="s">
        <v>383</v>
      </c>
      <c r="D196" s="24" t="s">
        <v>178</v>
      </c>
    </row>
    <row r="197" spans="1:4" s="2" customFormat="1" ht="15" customHeight="1">
      <c r="A197" s="24">
        <v>204</v>
      </c>
      <c r="B197" s="3" t="s">
        <v>384</v>
      </c>
      <c r="C197" s="3" t="s">
        <v>385</v>
      </c>
      <c r="D197" s="24" t="s">
        <v>178</v>
      </c>
    </row>
    <row r="198" spans="1:4" s="2" customFormat="1" ht="15" customHeight="1">
      <c r="A198" s="24">
        <v>205</v>
      </c>
      <c r="B198" s="3" t="s">
        <v>386</v>
      </c>
      <c r="C198" s="3" t="s">
        <v>387</v>
      </c>
      <c r="D198" s="24" t="s">
        <v>178</v>
      </c>
    </row>
    <row r="199" spans="1:4" s="2" customFormat="1" ht="15" customHeight="1">
      <c r="A199" s="24">
        <v>206</v>
      </c>
      <c r="B199" s="3" t="s">
        <v>388</v>
      </c>
      <c r="C199" s="3" t="s">
        <v>389</v>
      </c>
      <c r="D199" s="24" t="s">
        <v>1357</v>
      </c>
    </row>
    <row r="200" spans="1:4" s="2" customFormat="1" ht="15" customHeight="1">
      <c r="A200" s="24">
        <v>207</v>
      </c>
      <c r="B200" s="3" t="s">
        <v>390</v>
      </c>
      <c r="C200" s="3" t="s">
        <v>391</v>
      </c>
      <c r="D200" s="24" t="s">
        <v>1357</v>
      </c>
    </row>
    <row r="201" spans="1:4" s="2" customFormat="1" ht="15" customHeight="1">
      <c r="A201" s="24">
        <v>208</v>
      </c>
      <c r="B201" s="3" t="s">
        <v>392</v>
      </c>
      <c r="C201" s="3" t="s">
        <v>393</v>
      </c>
      <c r="D201" s="24" t="s">
        <v>1357</v>
      </c>
    </row>
    <row r="202" spans="1:4" s="2" customFormat="1" ht="15" customHeight="1">
      <c r="A202" s="24">
        <v>209</v>
      </c>
      <c r="B202" s="3" t="s">
        <v>394</v>
      </c>
      <c r="C202" s="3" t="s">
        <v>395</v>
      </c>
      <c r="D202" s="24" t="s">
        <v>1357</v>
      </c>
    </row>
    <row r="203" spans="1:4" s="2" customFormat="1" ht="15" customHeight="1">
      <c r="A203" s="24">
        <v>210</v>
      </c>
      <c r="B203" s="3" t="s">
        <v>396</v>
      </c>
      <c r="C203" s="3" t="s">
        <v>397</v>
      </c>
      <c r="D203" s="24" t="s">
        <v>1357</v>
      </c>
    </row>
    <row r="204" spans="1:4" s="2" customFormat="1" ht="30" customHeight="1">
      <c r="A204" s="24">
        <v>211</v>
      </c>
      <c r="B204" s="3" t="s">
        <v>398</v>
      </c>
      <c r="C204" s="3" t="s">
        <v>399</v>
      </c>
      <c r="D204" s="24" t="s">
        <v>1357</v>
      </c>
    </row>
    <row r="205" spans="1:4" s="2" customFormat="1" ht="15" customHeight="1">
      <c r="A205" s="24">
        <v>212</v>
      </c>
      <c r="B205" s="3" t="s">
        <v>400</v>
      </c>
      <c r="C205" s="3" t="s">
        <v>401</v>
      </c>
      <c r="D205" s="24" t="s">
        <v>1357</v>
      </c>
    </row>
    <row r="206" spans="1:4" s="2" customFormat="1" ht="15" customHeight="1">
      <c r="A206" s="24">
        <v>524</v>
      </c>
      <c r="B206" s="3" t="s">
        <v>402</v>
      </c>
      <c r="C206" s="3" t="s">
        <v>403</v>
      </c>
      <c r="D206" s="24" t="s">
        <v>1357</v>
      </c>
    </row>
    <row r="207" spans="1:4" s="2" customFormat="1" ht="15" customHeight="1">
      <c r="A207" s="24">
        <v>213</v>
      </c>
      <c r="B207" s="3" t="s">
        <v>404</v>
      </c>
      <c r="C207" s="3" t="s">
        <v>405</v>
      </c>
      <c r="D207" s="24" t="s">
        <v>1357</v>
      </c>
    </row>
    <row r="208" spans="1:4" s="2" customFormat="1" ht="15" customHeight="1">
      <c r="A208" s="24">
        <v>214</v>
      </c>
      <c r="B208" s="3" t="s">
        <v>406</v>
      </c>
      <c r="C208" s="3" t="s">
        <v>407</v>
      </c>
      <c r="D208" s="24" t="s">
        <v>178</v>
      </c>
    </row>
    <row r="209" spans="1:4" s="2" customFormat="1" ht="15" customHeight="1">
      <c r="A209" s="24">
        <v>215</v>
      </c>
      <c r="B209" s="3" t="s">
        <v>408</v>
      </c>
      <c r="C209" s="3" t="s">
        <v>409</v>
      </c>
      <c r="D209" s="24" t="s">
        <v>1357</v>
      </c>
    </row>
    <row r="210" spans="1:4" s="2" customFormat="1" ht="15" customHeight="1">
      <c r="A210" s="24">
        <v>216</v>
      </c>
      <c r="B210" s="3" t="s">
        <v>410</v>
      </c>
      <c r="C210" s="3" t="s">
        <v>411</v>
      </c>
      <c r="D210" s="24" t="s">
        <v>1357</v>
      </c>
    </row>
    <row r="211" spans="1:4" s="2" customFormat="1" ht="15" customHeight="1">
      <c r="A211" s="24">
        <v>218</v>
      </c>
      <c r="B211" s="3" t="s">
        <v>412</v>
      </c>
      <c r="C211" s="3" t="s">
        <v>413</v>
      </c>
      <c r="D211" s="24" t="s">
        <v>1357</v>
      </c>
    </row>
    <row r="212" spans="1:4" s="2" customFormat="1" ht="15" customHeight="1">
      <c r="A212" s="24">
        <v>219</v>
      </c>
      <c r="B212" s="3" t="s">
        <v>414</v>
      </c>
      <c r="C212" s="3" t="s">
        <v>415</v>
      </c>
      <c r="D212" s="24" t="s">
        <v>178</v>
      </c>
    </row>
    <row r="213" spans="1:4" s="2" customFormat="1" ht="15" customHeight="1">
      <c r="A213" s="24">
        <v>220</v>
      </c>
      <c r="B213" s="3" t="s">
        <v>416</v>
      </c>
      <c r="C213" s="3" t="s">
        <v>417</v>
      </c>
      <c r="D213" s="24" t="s">
        <v>1357</v>
      </c>
    </row>
    <row r="214" spans="1:4" s="2" customFormat="1" ht="15" customHeight="1">
      <c r="A214" s="24">
        <v>221</v>
      </c>
      <c r="B214" s="3" t="s">
        <v>418</v>
      </c>
      <c r="C214" s="3" t="s">
        <v>419</v>
      </c>
      <c r="D214" s="24" t="s">
        <v>178</v>
      </c>
    </row>
    <row r="215" spans="1:4" s="2" customFormat="1" ht="15" customHeight="1">
      <c r="A215" s="24">
        <v>222</v>
      </c>
      <c r="B215" s="3" t="s">
        <v>420</v>
      </c>
      <c r="C215" s="3" t="s">
        <v>421</v>
      </c>
      <c r="D215" s="24" t="s">
        <v>1357</v>
      </c>
    </row>
    <row r="216" spans="1:4" s="2" customFormat="1" ht="15" customHeight="1">
      <c r="A216" s="24">
        <v>263</v>
      </c>
      <c r="B216" s="3" t="s">
        <v>422</v>
      </c>
      <c r="C216" s="3" t="s">
        <v>423</v>
      </c>
      <c r="D216" s="24" t="s">
        <v>178</v>
      </c>
    </row>
    <row r="217" spans="1:4" s="2" customFormat="1" ht="30" customHeight="1">
      <c r="A217" s="24">
        <v>264</v>
      </c>
      <c r="B217" s="3" t="s">
        <v>424</v>
      </c>
      <c r="C217" s="3" t="s">
        <v>425</v>
      </c>
      <c r="D217" s="24" t="s">
        <v>178</v>
      </c>
    </row>
    <row r="218" spans="1:4" s="2" customFormat="1" ht="15" customHeight="1">
      <c r="A218" s="24">
        <v>49</v>
      </c>
      <c r="B218" s="3" t="s">
        <v>426</v>
      </c>
      <c r="C218" s="3" t="s">
        <v>427</v>
      </c>
      <c r="D218" s="24" t="s">
        <v>178</v>
      </c>
    </row>
    <row r="219" spans="1:4" s="2" customFormat="1" ht="30" customHeight="1">
      <c r="A219" s="24">
        <v>50</v>
      </c>
      <c r="B219" s="3" t="s">
        <v>428</v>
      </c>
      <c r="C219" s="3" t="s">
        <v>429</v>
      </c>
      <c r="D219" s="24" t="s">
        <v>178</v>
      </c>
    </row>
    <row r="220" spans="1:4" s="2" customFormat="1" ht="15" customHeight="1">
      <c r="A220" s="24">
        <v>51</v>
      </c>
      <c r="B220" s="3" t="s">
        <v>430</v>
      </c>
      <c r="C220" s="3" t="s">
        <v>431</v>
      </c>
      <c r="D220" s="24" t="s">
        <v>178</v>
      </c>
    </row>
    <row r="221" spans="1:4" s="2" customFormat="1" ht="15" customHeight="1">
      <c r="A221" s="24">
        <v>223</v>
      </c>
      <c r="B221" s="3" t="s">
        <v>432</v>
      </c>
      <c r="C221" s="3" t="s">
        <v>433</v>
      </c>
      <c r="D221" s="24" t="s">
        <v>178</v>
      </c>
    </row>
    <row r="222" spans="1:4" s="2" customFormat="1" ht="15" customHeight="1">
      <c r="A222" s="24">
        <v>224</v>
      </c>
      <c r="B222" s="3" t="s">
        <v>434</v>
      </c>
      <c r="C222" s="3" t="s">
        <v>435</v>
      </c>
      <c r="D222" s="24" t="s">
        <v>178</v>
      </c>
    </row>
    <row r="223" spans="1:4" s="2" customFormat="1" ht="15" customHeight="1">
      <c r="A223" s="24">
        <v>225</v>
      </c>
      <c r="B223" s="3" t="s">
        <v>436</v>
      </c>
      <c r="C223" s="3" t="s">
        <v>437</v>
      </c>
      <c r="D223" s="24" t="s">
        <v>1357</v>
      </c>
    </row>
    <row r="224" spans="1:4" s="2" customFormat="1" ht="15" customHeight="1">
      <c r="A224" s="24">
        <v>226</v>
      </c>
      <c r="B224" s="3" t="s">
        <v>438</v>
      </c>
      <c r="C224" s="3" t="s">
        <v>439</v>
      </c>
      <c r="D224" s="24" t="s">
        <v>1357</v>
      </c>
    </row>
    <row r="225" spans="1:4" s="2" customFormat="1" ht="15" customHeight="1">
      <c r="A225" s="24">
        <v>227</v>
      </c>
      <c r="B225" s="3" t="s">
        <v>178</v>
      </c>
      <c r="C225" s="3" t="s">
        <v>440</v>
      </c>
      <c r="D225" s="24" t="s">
        <v>178</v>
      </c>
    </row>
    <row r="226" spans="1:4" s="2" customFormat="1" ht="15" customHeight="1">
      <c r="A226" s="24">
        <v>357</v>
      </c>
      <c r="B226" s="3" t="s">
        <v>441</v>
      </c>
      <c r="C226" s="3" t="s">
        <v>442</v>
      </c>
      <c r="D226" s="24" t="s">
        <v>178</v>
      </c>
    </row>
    <row r="227" spans="1:4" s="2" customFormat="1">
      <c r="A227" s="24">
        <v>228</v>
      </c>
      <c r="B227" s="3" t="s">
        <v>443</v>
      </c>
      <c r="C227" s="3" t="s">
        <v>444</v>
      </c>
      <c r="D227" s="24" t="s">
        <v>1357</v>
      </c>
    </row>
    <row r="228" spans="1:4" s="2" customFormat="1" ht="15" customHeight="1">
      <c r="A228" s="24">
        <v>229</v>
      </c>
      <c r="B228" s="3" t="s">
        <v>445</v>
      </c>
      <c r="C228" s="3" t="s">
        <v>446</v>
      </c>
      <c r="D228" s="24" t="s">
        <v>1357</v>
      </c>
    </row>
    <row r="229" spans="1:4" s="2" customFormat="1" ht="15" customHeight="1">
      <c r="A229" s="24">
        <v>231</v>
      </c>
      <c r="B229" s="3" t="s">
        <v>447</v>
      </c>
      <c r="C229" s="3" t="s">
        <v>448</v>
      </c>
      <c r="D229" s="24" t="s">
        <v>178</v>
      </c>
    </row>
    <row r="230" spans="1:4" s="2" customFormat="1" ht="15" customHeight="1">
      <c r="A230" s="24">
        <v>232</v>
      </c>
      <c r="B230" s="3" t="s">
        <v>449</v>
      </c>
      <c r="C230" s="3" t="s">
        <v>450</v>
      </c>
      <c r="D230" s="24" t="s">
        <v>1357</v>
      </c>
    </row>
    <row r="231" spans="1:4" s="2" customFormat="1" ht="15" customHeight="1">
      <c r="A231" s="24">
        <v>233</v>
      </c>
      <c r="B231" s="3" t="s">
        <v>451</v>
      </c>
      <c r="C231" s="3" t="s">
        <v>452</v>
      </c>
      <c r="D231" s="24" t="s">
        <v>1357</v>
      </c>
    </row>
    <row r="232" spans="1:4" s="2" customFormat="1" ht="30" customHeight="1">
      <c r="A232" s="24">
        <v>234</v>
      </c>
      <c r="B232" s="3" t="s">
        <v>453</v>
      </c>
      <c r="C232" s="3" t="s">
        <v>454</v>
      </c>
      <c r="D232" s="24" t="s">
        <v>1357</v>
      </c>
    </row>
    <row r="233" spans="1:4" s="2" customFormat="1" ht="30" customHeight="1">
      <c r="A233" s="24">
        <v>265</v>
      </c>
      <c r="B233" s="3" t="s">
        <v>455</v>
      </c>
      <c r="C233" s="3" t="s">
        <v>456</v>
      </c>
      <c r="D233" s="24" t="s">
        <v>1357</v>
      </c>
    </row>
    <row r="234" spans="1:4" s="2" customFormat="1" ht="15" customHeight="1">
      <c r="A234" s="24">
        <v>266</v>
      </c>
      <c r="B234" s="3" t="s">
        <v>457</v>
      </c>
      <c r="C234" s="3" t="s">
        <v>458</v>
      </c>
      <c r="D234" s="24" t="s">
        <v>1357</v>
      </c>
    </row>
    <row r="235" spans="1:4" s="2" customFormat="1" ht="15" customHeight="1">
      <c r="A235" s="24">
        <v>267</v>
      </c>
      <c r="B235" s="3" t="s">
        <v>459</v>
      </c>
      <c r="C235" s="3" t="s">
        <v>460</v>
      </c>
      <c r="D235" s="24"/>
    </row>
    <row r="236" spans="1:4" s="2" customFormat="1" ht="15" customHeight="1">
      <c r="A236" s="24">
        <v>268</v>
      </c>
      <c r="B236" s="3" t="s">
        <v>461</v>
      </c>
      <c r="C236" s="3" t="s">
        <v>462</v>
      </c>
      <c r="D236" s="24" t="s">
        <v>1357</v>
      </c>
    </row>
    <row r="237" spans="1:4" s="2" customFormat="1" ht="15" customHeight="1">
      <c r="A237" s="24">
        <v>269</v>
      </c>
      <c r="B237" s="3" t="s">
        <v>463</v>
      </c>
      <c r="C237" s="3" t="s">
        <v>464</v>
      </c>
      <c r="D237" s="24" t="s">
        <v>1357</v>
      </c>
    </row>
    <row r="238" spans="1:4" s="2" customFormat="1" ht="15" customHeight="1">
      <c r="A238" s="24">
        <v>270</v>
      </c>
      <c r="B238" s="3" t="s">
        <v>465</v>
      </c>
      <c r="C238" s="3" t="s">
        <v>466</v>
      </c>
      <c r="D238" s="24" t="s">
        <v>1357</v>
      </c>
    </row>
    <row r="239" spans="1:4" s="2" customFormat="1" ht="30" customHeight="1">
      <c r="A239" s="24">
        <v>271</v>
      </c>
      <c r="B239" s="3" t="s">
        <v>467</v>
      </c>
      <c r="C239" s="3" t="s">
        <v>468</v>
      </c>
      <c r="D239" s="24" t="s">
        <v>1357</v>
      </c>
    </row>
    <row r="240" spans="1:4" s="2" customFormat="1" ht="30" customHeight="1">
      <c r="A240" s="24">
        <v>272</v>
      </c>
      <c r="B240" s="3" t="s">
        <v>469</v>
      </c>
      <c r="C240" s="3" t="s">
        <v>470</v>
      </c>
      <c r="D240" s="24" t="s">
        <v>1357</v>
      </c>
    </row>
    <row r="241" spans="1:4" s="2" customFormat="1" ht="30" customHeight="1">
      <c r="A241" s="24">
        <v>235</v>
      </c>
      <c r="B241" s="3" t="s">
        <v>471</v>
      </c>
      <c r="C241" s="3" t="s">
        <v>472</v>
      </c>
      <c r="D241" s="24" t="s">
        <v>1357</v>
      </c>
    </row>
    <row r="242" spans="1:4" s="2" customFormat="1" ht="30" customHeight="1">
      <c r="A242" s="24">
        <v>236</v>
      </c>
      <c r="B242" s="3" t="s">
        <v>473</v>
      </c>
      <c r="C242" s="3" t="s">
        <v>474</v>
      </c>
      <c r="D242" s="24" t="s">
        <v>1357</v>
      </c>
    </row>
    <row r="243" spans="1:4" s="2" customFormat="1" ht="15" customHeight="1">
      <c r="A243" s="24">
        <v>237</v>
      </c>
      <c r="B243" s="3" t="s">
        <v>475</v>
      </c>
      <c r="C243" s="3" t="s">
        <v>476</v>
      </c>
      <c r="D243" s="24" t="s">
        <v>1357</v>
      </c>
    </row>
    <row r="244" spans="1:4" s="2" customFormat="1" ht="15" customHeight="1">
      <c r="A244" s="24">
        <v>238</v>
      </c>
      <c r="B244" s="3" t="s">
        <v>477</v>
      </c>
      <c r="C244" s="3" t="s">
        <v>478</v>
      </c>
      <c r="D244" s="24" t="s">
        <v>178</v>
      </c>
    </row>
    <row r="245" spans="1:4" s="2" customFormat="1" ht="15" customHeight="1">
      <c r="A245" s="24">
        <v>239</v>
      </c>
      <c r="B245" s="3" t="s">
        <v>178</v>
      </c>
      <c r="C245" s="3" t="s">
        <v>479</v>
      </c>
      <c r="D245" s="24"/>
    </row>
    <row r="246" spans="1:4" s="2" customFormat="1" ht="15" customHeight="1">
      <c r="A246" s="24">
        <v>241</v>
      </c>
      <c r="B246" s="3" t="s">
        <v>480</v>
      </c>
      <c r="C246" s="3" t="s">
        <v>481</v>
      </c>
      <c r="D246" s="24" t="s">
        <v>178</v>
      </c>
    </row>
    <row r="247" spans="1:4" s="2" customFormat="1">
      <c r="A247" s="24">
        <v>250</v>
      </c>
      <c r="B247" s="3" t="s">
        <v>482</v>
      </c>
      <c r="C247" s="3" t="s">
        <v>483</v>
      </c>
      <c r="D247" s="24" t="s">
        <v>1357</v>
      </c>
    </row>
    <row r="248" spans="1:4" s="2" customFormat="1" ht="15" customHeight="1">
      <c r="A248" s="24">
        <v>251</v>
      </c>
      <c r="B248" s="3" t="s">
        <v>484</v>
      </c>
      <c r="C248" s="3" t="s">
        <v>485</v>
      </c>
      <c r="D248" s="24" t="s">
        <v>178</v>
      </c>
    </row>
    <row r="249" spans="1:4" s="2" customFormat="1" ht="15" customHeight="1">
      <c r="A249" s="24">
        <v>252</v>
      </c>
      <c r="B249" s="3" t="s">
        <v>486</v>
      </c>
      <c r="C249" s="3" t="s">
        <v>487</v>
      </c>
      <c r="D249" s="24" t="s">
        <v>178</v>
      </c>
    </row>
    <row r="250" spans="1:4" s="2" customFormat="1" ht="15" customHeight="1">
      <c r="A250" s="24">
        <v>253</v>
      </c>
      <c r="B250" s="3" t="s">
        <v>488</v>
      </c>
      <c r="C250" s="3" t="s">
        <v>489</v>
      </c>
      <c r="D250" s="24" t="s">
        <v>178</v>
      </c>
    </row>
    <row r="251" spans="1:4" s="2" customFormat="1" ht="15" customHeight="1">
      <c r="A251" s="24">
        <v>352</v>
      </c>
      <c r="B251" s="3" t="s">
        <v>178</v>
      </c>
      <c r="C251" s="3" t="s">
        <v>490</v>
      </c>
      <c r="D251" s="24" t="s">
        <v>178</v>
      </c>
    </row>
    <row r="252" spans="1:4" s="2" customFormat="1" ht="15" customHeight="1">
      <c r="A252" s="24">
        <v>254</v>
      </c>
      <c r="B252" s="3" t="s">
        <v>491</v>
      </c>
      <c r="C252" s="3" t="s">
        <v>492</v>
      </c>
      <c r="D252" s="24" t="s">
        <v>178</v>
      </c>
    </row>
    <row r="253" spans="1:4" s="2" customFormat="1">
      <c r="A253" s="24">
        <v>255</v>
      </c>
      <c r="B253" s="3" t="s">
        <v>493</v>
      </c>
      <c r="C253" s="3" t="s">
        <v>494</v>
      </c>
      <c r="D253" s="24" t="s">
        <v>178</v>
      </c>
    </row>
    <row r="254" spans="1:4" s="2" customFormat="1" ht="15" customHeight="1">
      <c r="A254" s="24">
        <v>256</v>
      </c>
      <c r="B254" s="3" t="s">
        <v>495</v>
      </c>
      <c r="C254" s="3" t="s">
        <v>496</v>
      </c>
      <c r="D254" s="24" t="s">
        <v>178</v>
      </c>
    </row>
    <row r="255" spans="1:4" s="2" customFormat="1" ht="15" customHeight="1">
      <c r="A255" s="24">
        <v>276</v>
      </c>
      <c r="B255" s="3" t="s">
        <v>497</v>
      </c>
      <c r="C255" s="3" t="s">
        <v>498</v>
      </c>
      <c r="D255" s="24" t="s">
        <v>178</v>
      </c>
    </row>
    <row r="256" spans="1:4" s="2" customFormat="1" ht="15" customHeight="1">
      <c r="A256" s="24">
        <v>277</v>
      </c>
      <c r="B256" s="3" t="s">
        <v>499</v>
      </c>
      <c r="C256" s="3" t="s">
        <v>500</v>
      </c>
      <c r="D256" s="24" t="s">
        <v>178</v>
      </c>
    </row>
    <row r="257" spans="1:4" s="2" customFormat="1" ht="15" customHeight="1">
      <c r="A257" s="24">
        <v>278</v>
      </c>
      <c r="B257" s="3" t="s">
        <v>501</v>
      </c>
      <c r="C257" s="3" t="s">
        <v>502</v>
      </c>
      <c r="D257" s="24" t="s">
        <v>1357</v>
      </c>
    </row>
    <row r="258" spans="1:4" s="2" customFormat="1" ht="15" customHeight="1">
      <c r="A258" s="24">
        <v>279</v>
      </c>
      <c r="B258" s="3" t="s">
        <v>503</v>
      </c>
      <c r="C258" s="3" t="s">
        <v>504</v>
      </c>
      <c r="D258" s="24" t="s">
        <v>178</v>
      </c>
    </row>
    <row r="259" spans="1:4" s="2" customFormat="1" ht="15" customHeight="1">
      <c r="A259" s="24">
        <v>280</v>
      </c>
      <c r="B259" s="3" t="s">
        <v>505</v>
      </c>
      <c r="C259" s="3" t="s">
        <v>506</v>
      </c>
      <c r="D259" s="24" t="s">
        <v>1357</v>
      </c>
    </row>
    <row r="260" spans="1:4" s="2" customFormat="1" ht="15" customHeight="1">
      <c r="A260" s="24">
        <v>281</v>
      </c>
      <c r="B260" s="3" t="s">
        <v>507</v>
      </c>
      <c r="C260" s="3" t="s">
        <v>508</v>
      </c>
      <c r="D260" s="24" t="s">
        <v>1357</v>
      </c>
    </row>
    <row r="261" spans="1:4" s="2" customFormat="1" ht="15" customHeight="1">
      <c r="A261" s="24">
        <v>282</v>
      </c>
      <c r="B261" s="3" t="s">
        <v>509</v>
      </c>
      <c r="C261" s="3" t="s">
        <v>510</v>
      </c>
      <c r="D261" s="24" t="s">
        <v>1357</v>
      </c>
    </row>
    <row r="262" spans="1:4" s="2" customFormat="1" ht="15" customHeight="1">
      <c r="A262" s="24">
        <v>283</v>
      </c>
      <c r="B262" s="3" t="s">
        <v>511</v>
      </c>
      <c r="C262" s="3" t="s">
        <v>512</v>
      </c>
      <c r="D262" s="24" t="s">
        <v>1357</v>
      </c>
    </row>
    <row r="263" spans="1:4" s="2" customFormat="1" ht="45" customHeight="1">
      <c r="A263" s="24">
        <v>284</v>
      </c>
      <c r="B263" s="3" t="s">
        <v>513</v>
      </c>
      <c r="C263" s="3" t="s">
        <v>514</v>
      </c>
      <c r="D263" s="24" t="s">
        <v>1357</v>
      </c>
    </row>
    <row r="264" spans="1:4" s="2" customFormat="1" ht="15" customHeight="1">
      <c r="A264" s="24">
        <v>285</v>
      </c>
      <c r="B264" s="3" t="s">
        <v>515</v>
      </c>
      <c r="C264" s="3" t="s">
        <v>516</v>
      </c>
      <c r="D264" s="24" t="s">
        <v>1357</v>
      </c>
    </row>
    <row r="265" spans="1:4" s="2" customFormat="1" ht="15" customHeight="1">
      <c r="A265" s="24">
        <v>286</v>
      </c>
      <c r="B265" s="3" t="s">
        <v>517</v>
      </c>
      <c r="C265" s="3" t="s">
        <v>518</v>
      </c>
      <c r="D265" s="24" t="s">
        <v>1357</v>
      </c>
    </row>
    <row r="266" spans="1:4" s="2" customFormat="1" ht="30" customHeight="1">
      <c r="A266" s="24">
        <v>287</v>
      </c>
      <c r="B266" s="3" t="s">
        <v>519</v>
      </c>
      <c r="C266" s="3" t="s">
        <v>520</v>
      </c>
      <c r="D266" s="24" t="s">
        <v>1357</v>
      </c>
    </row>
    <row r="267" spans="1:4" s="2" customFormat="1" ht="15" customHeight="1">
      <c r="A267" s="24">
        <v>288</v>
      </c>
      <c r="B267" s="3" t="s">
        <v>521</v>
      </c>
      <c r="C267" s="3" t="s">
        <v>522</v>
      </c>
      <c r="D267" s="24" t="s">
        <v>1357</v>
      </c>
    </row>
    <row r="268" spans="1:4" s="2" customFormat="1" ht="15" customHeight="1">
      <c r="A268" s="24">
        <v>297</v>
      </c>
      <c r="B268" s="3" t="s">
        <v>523</v>
      </c>
      <c r="C268" s="3" t="s">
        <v>524</v>
      </c>
      <c r="D268" s="24" t="s">
        <v>1357</v>
      </c>
    </row>
    <row r="269" spans="1:4" s="2" customFormat="1" ht="15" customHeight="1">
      <c r="A269" s="24">
        <v>289</v>
      </c>
      <c r="B269" s="3" t="s">
        <v>525</v>
      </c>
      <c r="C269" s="3" t="s">
        <v>526</v>
      </c>
      <c r="D269" s="24" t="s">
        <v>1357</v>
      </c>
    </row>
    <row r="270" spans="1:4" s="2" customFormat="1" ht="15" customHeight="1">
      <c r="A270" s="24">
        <v>290</v>
      </c>
      <c r="B270" s="3" t="s">
        <v>527</v>
      </c>
      <c r="C270" s="3" t="s">
        <v>528</v>
      </c>
      <c r="D270" s="24" t="s">
        <v>1357</v>
      </c>
    </row>
    <row r="271" spans="1:4" s="2" customFormat="1" ht="15" customHeight="1">
      <c r="A271" s="24">
        <v>291</v>
      </c>
      <c r="B271" s="3" t="s">
        <v>529</v>
      </c>
      <c r="C271" s="3" t="s">
        <v>530</v>
      </c>
      <c r="D271" s="24" t="s">
        <v>178</v>
      </c>
    </row>
    <row r="272" spans="1:4" s="2" customFormat="1" ht="15" customHeight="1">
      <c r="A272" s="24">
        <v>292</v>
      </c>
      <c r="B272" s="3" t="s">
        <v>531</v>
      </c>
      <c r="C272" s="3" t="s">
        <v>532</v>
      </c>
      <c r="D272" s="24" t="s">
        <v>1357</v>
      </c>
    </row>
    <row r="273" spans="1:4" s="2" customFormat="1" ht="15" customHeight="1">
      <c r="A273" s="24">
        <v>69</v>
      </c>
      <c r="B273" s="3" t="s">
        <v>533</v>
      </c>
      <c r="C273" s="3" t="s">
        <v>534</v>
      </c>
      <c r="D273" s="24" t="s">
        <v>178</v>
      </c>
    </row>
    <row r="274" spans="1:4" s="2" customFormat="1" ht="15" customHeight="1">
      <c r="A274" s="24">
        <v>240</v>
      </c>
      <c r="B274" s="3" t="s">
        <v>535</v>
      </c>
      <c r="C274" s="3" t="s">
        <v>536</v>
      </c>
      <c r="D274" s="24" t="s">
        <v>1357</v>
      </c>
    </row>
    <row r="275" spans="1:4" s="2" customFormat="1" ht="15" customHeight="1">
      <c r="A275" s="24">
        <v>293</v>
      </c>
      <c r="B275" s="3" t="s">
        <v>537</v>
      </c>
      <c r="C275" s="3" t="s">
        <v>538</v>
      </c>
      <c r="D275" s="24" t="s">
        <v>178</v>
      </c>
    </row>
    <row r="276" spans="1:4" s="2" customFormat="1" ht="15" customHeight="1">
      <c r="A276" s="24">
        <v>294</v>
      </c>
      <c r="B276" s="3" t="s">
        <v>539</v>
      </c>
      <c r="C276" s="3" t="s">
        <v>540</v>
      </c>
      <c r="D276" s="24" t="s">
        <v>1357</v>
      </c>
    </row>
    <row r="277" spans="1:4" s="2" customFormat="1" ht="15" customHeight="1">
      <c r="A277" s="24">
        <v>570</v>
      </c>
      <c r="B277" s="3" t="s">
        <v>541</v>
      </c>
      <c r="C277" s="3" t="s">
        <v>542</v>
      </c>
      <c r="D277" s="24" t="s">
        <v>178</v>
      </c>
    </row>
    <row r="278" spans="1:4" s="2" customFormat="1" ht="15" customHeight="1">
      <c r="A278" s="24">
        <v>295</v>
      </c>
      <c r="B278" s="3" t="s">
        <v>543</v>
      </c>
      <c r="C278" s="3" t="s">
        <v>544</v>
      </c>
      <c r="D278" s="24" t="s">
        <v>178</v>
      </c>
    </row>
    <row r="279" spans="1:4" s="2" customFormat="1" ht="15" customHeight="1">
      <c r="A279" s="24">
        <v>300</v>
      </c>
      <c r="B279" s="3" t="s">
        <v>545</v>
      </c>
      <c r="C279" s="3" t="s">
        <v>546</v>
      </c>
      <c r="D279" s="24" t="s">
        <v>1357</v>
      </c>
    </row>
    <row r="280" spans="1:4" s="2" customFormat="1" ht="15" customHeight="1">
      <c r="A280" s="24">
        <v>301</v>
      </c>
      <c r="B280" s="3" t="s">
        <v>547</v>
      </c>
      <c r="C280" s="3" t="s">
        <v>548</v>
      </c>
      <c r="D280" s="24" t="s">
        <v>178</v>
      </c>
    </row>
    <row r="281" spans="1:4" s="2" customFormat="1" ht="15" customHeight="1">
      <c r="A281" s="24">
        <v>302</v>
      </c>
      <c r="B281" s="3" t="s">
        <v>549</v>
      </c>
      <c r="C281" s="3" t="s">
        <v>550</v>
      </c>
      <c r="D281" s="24" t="s">
        <v>178</v>
      </c>
    </row>
    <row r="282" spans="1:4" s="2" customFormat="1" ht="30" customHeight="1">
      <c r="A282" s="24">
        <v>157</v>
      </c>
      <c r="B282" s="3" t="s">
        <v>551</v>
      </c>
      <c r="C282" s="3" t="s">
        <v>552</v>
      </c>
      <c r="D282" s="24" t="s">
        <v>1357</v>
      </c>
    </row>
    <row r="283" spans="1:4" s="2" customFormat="1" ht="15" customHeight="1">
      <c r="A283" s="24">
        <v>303</v>
      </c>
      <c r="B283" s="3" t="s">
        <v>553</v>
      </c>
      <c r="C283" s="3" t="s">
        <v>554</v>
      </c>
      <c r="D283" s="24" t="s">
        <v>178</v>
      </c>
    </row>
    <row r="284" spans="1:4" s="2" customFormat="1" ht="15" customHeight="1">
      <c r="A284" s="24">
        <v>304</v>
      </c>
      <c r="B284" s="3" t="s">
        <v>555</v>
      </c>
      <c r="C284" s="3" t="s">
        <v>556</v>
      </c>
      <c r="D284" s="24" t="s">
        <v>178</v>
      </c>
    </row>
    <row r="285" spans="1:4" s="2" customFormat="1" ht="15" customHeight="1">
      <c r="A285" s="24">
        <v>305</v>
      </c>
      <c r="B285" s="3" t="s">
        <v>557</v>
      </c>
      <c r="C285" s="3" t="s">
        <v>558</v>
      </c>
      <c r="D285" s="24"/>
    </row>
    <row r="286" spans="1:4" s="2" customFormat="1" ht="15" customHeight="1">
      <c r="A286" s="24">
        <v>306</v>
      </c>
      <c r="B286" s="3" t="s">
        <v>559</v>
      </c>
      <c r="C286" s="3" t="s">
        <v>560</v>
      </c>
      <c r="D286" s="24" t="s">
        <v>1357</v>
      </c>
    </row>
    <row r="287" spans="1:4" s="2" customFormat="1" ht="15" customHeight="1">
      <c r="A287" s="24">
        <v>311</v>
      </c>
      <c r="B287" s="3" t="s">
        <v>561</v>
      </c>
      <c r="C287" s="3" t="s">
        <v>562</v>
      </c>
      <c r="D287" s="24" t="s">
        <v>1357</v>
      </c>
    </row>
    <row r="288" spans="1:4" s="2" customFormat="1" ht="15" customHeight="1">
      <c r="A288" s="24">
        <v>312</v>
      </c>
      <c r="B288" s="3" t="s">
        <v>563</v>
      </c>
      <c r="C288" s="3" t="s">
        <v>564</v>
      </c>
      <c r="D288" s="24" t="s">
        <v>1357</v>
      </c>
    </row>
    <row r="289" spans="1:4" s="2" customFormat="1" ht="15" customHeight="1">
      <c r="A289" s="24">
        <v>314</v>
      </c>
      <c r="B289" s="3" t="s">
        <v>565</v>
      </c>
      <c r="C289" s="3" t="s">
        <v>566</v>
      </c>
      <c r="D289" s="24" t="s">
        <v>178</v>
      </c>
    </row>
    <row r="290" spans="1:4" s="2" customFormat="1" ht="15" customHeight="1">
      <c r="A290" s="24">
        <v>315</v>
      </c>
      <c r="B290" s="3" t="s">
        <v>567</v>
      </c>
      <c r="C290" s="3" t="s">
        <v>568</v>
      </c>
      <c r="D290" s="24" t="s">
        <v>178</v>
      </c>
    </row>
    <row r="291" spans="1:4" s="2" customFormat="1" ht="15" customHeight="1">
      <c r="A291" s="24">
        <v>316</v>
      </c>
      <c r="B291" s="3" t="s">
        <v>569</v>
      </c>
      <c r="C291" s="3" t="s">
        <v>570</v>
      </c>
      <c r="D291" s="24" t="s">
        <v>1357</v>
      </c>
    </row>
    <row r="292" spans="1:4" s="2" customFormat="1" ht="15" customHeight="1">
      <c r="A292" s="24">
        <v>320</v>
      </c>
      <c r="B292" s="3" t="s">
        <v>571</v>
      </c>
      <c r="C292" s="3" t="s">
        <v>1182</v>
      </c>
      <c r="D292" s="24" t="s">
        <v>1357</v>
      </c>
    </row>
    <row r="293" spans="1:4" s="2" customFormat="1" ht="15" customHeight="1">
      <c r="A293" s="24">
        <v>319</v>
      </c>
      <c r="B293" s="3" t="s">
        <v>572</v>
      </c>
      <c r="C293" s="3" t="s">
        <v>1183</v>
      </c>
      <c r="D293" s="24" t="s">
        <v>1357</v>
      </c>
    </row>
    <row r="294" spans="1:4" s="2" customFormat="1" ht="15" customHeight="1">
      <c r="A294" s="24">
        <v>638</v>
      </c>
      <c r="B294" s="3" t="s">
        <v>573</v>
      </c>
      <c r="C294" s="3" t="s">
        <v>1184</v>
      </c>
      <c r="D294" s="24" t="s">
        <v>1357</v>
      </c>
    </row>
    <row r="295" spans="1:4" s="2" customFormat="1" ht="15" customHeight="1">
      <c r="A295" s="24">
        <v>321</v>
      </c>
      <c r="B295" s="3" t="s">
        <v>574</v>
      </c>
      <c r="C295" s="3" t="s">
        <v>575</v>
      </c>
      <c r="D295" s="24" t="s">
        <v>1357</v>
      </c>
    </row>
    <row r="296" spans="1:4" s="2" customFormat="1" ht="15" customHeight="1">
      <c r="A296" s="24">
        <v>322</v>
      </c>
      <c r="B296" s="3" t="s">
        <v>576</v>
      </c>
      <c r="C296" s="3" t="s">
        <v>577</v>
      </c>
      <c r="D296" s="24" t="s">
        <v>1357</v>
      </c>
    </row>
    <row r="297" spans="1:4" s="2" customFormat="1" ht="15" customHeight="1">
      <c r="A297" s="24">
        <v>323</v>
      </c>
      <c r="B297" s="3" t="s">
        <v>578</v>
      </c>
      <c r="C297" s="3" t="s">
        <v>579</v>
      </c>
      <c r="D297" s="24" t="s">
        <v>178</v>
      </c>
    </row>
    <row r="298" spans="1:4" s="2" customFormat="1" ht="15" customHeight="1">
      <c r="A298" s="24">
        <v>327</v>
      </c>
      <c r="B298" s="3" t="s">
        <v>580</v>
      </c>
      <c r="C298" s="3" t="s">
        <v>581</v>
      </c>
      <c r="D298" s="24" t="s">
        <v>1357</v>
      </c>
    </row>
    <row r="299" spans="1:4" s="2" customFormat="1" ht="45" customHeight="1">
      <c r="A299" s="24">
        <v>329</v>
      </c>
      <c r="B299" s="3" t="s">
        <v>582</v>
      </c>
      <c r="C299" s="3" t="s">
        <v>583</v>
      </c>
      <c r="D299" s="24" t="s">
        <v>1357</v>
      </c>
    </row>
    <row r="300" spans="1:4" s="2" customFormat="1" ht="30" customHeight="1">
      <c r="A300" s="24">
        <v>330</v>
      </c>
      <c r="B300" s="3" t="s">
        <v>584</v>
      </c>
      <c r="C300" s="3" t="s">
        <v>585</v>
      </c>
      <c r="D300" s="24" t="s">
        <v>178</v>
      </c>
    </row>
    <row r="301" spans="1:4" s="2" customFormat="1" ht="30" customHeight="1">
      <c r="A301" s="24">
        <v>331</v>
      </c>
      <c r="B301" s="3" t="s">
        <v>586</v>
      </c>
      <c r="C301" s="3" t="s">
        <v>587</v>
      </c>
      <c r="D301" s="24" t="s">
        <v>178</v>
      </c>
    </row>
    <row r="302" spans="1:4" s="2" customFormat="1" ht="30" customHeight="1">
      <c r="A302" s="24">
        <v>332</v>
      </c>
      <c r="B302" s="3" t="s">
        <v>588</v>
      </c>
      <c r="C302" s="3" t="s">
        <v>589</v>
      </c>
      <c r="D302" s="24" t="s">
        <v>178</v>
      </c>
    </row>
    <row r="303" spans="1:4" s="2" customFormat="1" ht="30" customHeight="1">
      <c r="A303" s="24">
        <v>298</v>
      </c>
      <c r="B303" s="3" t="s">
        <v>590</v>
      </c>
      <c r="C303" s="3" t="s">
        <v>591</v>
      </c>
      <c r="D303" s="24" t="s">
        <v>1357</v>
      </c>
    </row>
    <row r="304" spans="1:4" s="2" customFormat="1" ht="30" customHeight="1">
      <c r="A304" s="24">
        <v>334</v>
      </c>
      <c r="B304" s="3" t="s">
        <v>592</v>
      </c>
      <c r="C304" s="3" t="s">
        <v>593</v>
      </c>
      <c r="D304" s="24" t="s">
        <v>1357</v>
      </c>
    </row>
    <row r="305" spans="1:4" s="2" customFormat="1" ht="30" customHeight="1">
      <c r="A305" s="24">
        <v>335</v>
      </c>
      <c r="B305" s="3" t="s">
        <v>594</v>
      </c>
      <c r="C305" s="3" t="s">
        <v>595</v>
      </c>
      <c r="D305" s="24" t="s">
        <v>178</v>
      </c>
    </row>
    <row r="306" spans="1:4" s="2" customFormat="1" ht="15" customHeight="1">
      <c r="A306" s="24">
        <v>336</v>
      </c>
      <c r="B306" s="3" t="s">
        <v>596</v>
      </c>
      <c r="C306" s="3" t="s">
        <v>597</v>
      </c>
      <c r="D306" s="24" t="s">
        <v>1357</v>
      </c>
    </row>
    <row r="307" spans="1:4" s="2" customFormat="1" ht="15" customHeight="1">
      <c r="A307" s="24">
        <v>337</v>
      </c>
      <c r="B307" s="3" t="s">
        <v>598</v>
      </c>
      <c r="C307" s="3" t="s">
        <v>599</v>
      </c>
      <c r="D307" s="24" t="s">
        <v>1357</v>
      </c>
    </row>
    <row r="308" spans="1:4" s="2" customFormat="1" ht="15" customHeight="1">
      <c r="A308" s="24">
        <v>299</v>
      </c>
      <c r="B308" s="3" t="s">
        <v>600</v>
      </c>
      <c r="C308" s="3" t="s">
        <v>601</v>
      </c>
      <c r="D308" s="24" t="s">
        <v>1357</v>
      </c>
    </row>
    <row r="309" spans="1:4" s="2" customFormat="1" ht="30" customHeight="1">
      <c r="A309" s="24">
        <v>338</v>
      </c>
      <c r="B309" s="3" t="s">
        <v>602</v>
      </c>
      <c r="C309" s="3" t="s">
        <v>603</v>
      </c>
      <c r="D309" s="24" t="s">
        <v>178</v>
      </c>
    </row>
    <row r="310" spans="1:4" s="2" customFormat="1" ht="15" customHeight="1">
      <c r="A310" s="24">
        <v>339</v>
      </c>
      <c r="B310" s="3" t="s">
        <v>604</v>
      </c>
      <c r="C310" s="3" t="s">
        <v>605</v>
      </c>
      <c r="D310" s="24" t="s">
        <v>1357</v>
      </c>
    </row>
    <row r="311" spans="1:4" s="2" customFormat="1" ht="30" customHeight="1">
      <c r="A311" s="24">
        <v>340</v>
      </c>
      <c r="B311" s="3" t="s">
        <v>606</v>
      </c>
      <c r="C311" s="3" t="s">
        <v>607</v>
      </c>
      <c r="D311" s="24" t="s">
        <v>178</v>
      </c>
    </row>
    <row r="312" spans="1:4" s="2" customFormat="1" ht="15" customHeight="1">
      <c r="A312" s="24">
        <v>341</v>
      </c>
      <c r="B312" s="3" t="s">
        <v>608</v>
      </c>
      <c r="C312" s="3" t="s">
        <v>609</v>
      </c>
      <c r="D312" s="24" t="s">
        <v>178</v>
      </c>
    </row>
    <row r="313" spans="1:4" s="2" customFormat="1" ht="15" customHeight="1">
      <c r="A313" s="24">
        <v>342</v>
      </c>
      <c r="B313" s="3" t="s">
        <v>610</v>
      </c>
      <c r="C313" s="3" t="s">
        <v>611</v>
      </c>
      <c r="D313" s="24" t="s">
        <v>178</v>
      </c>
    </row>
    <row r="314" spans="1:4" s="2" customFormat="1" ht="15" customHeight="1">
      <c r="A314" s="24">
        <v>343</v>
      </c>
      <c r="B314" s="3" t="s">
        <v>612</v>
      </c>
      <c r="C314" s="3" t="s">
        <v>1185</v>
      </c>
      <c r="D314" s="24" t="s">
        <v>178</v>
      </c>
    </row>
    <row r="315" spans="1:4" s="2" customFormat="1" ht="30" customHeight="1">
      <c r="A315" s="24">
        <v>344</v>
      </c>
      <c r="B315" s="3" t="s">
        <v>613</v>
      </c>
      <c r="C315" s="3" t="s">
        <v>1186</v>
      </c>
      <c r="D315" s="24" t="s">
        <v>178</v>
      </c>
    </row>
    <row r="316" spans="1:4" s="2" customFormat="1" ht="15" customHeight="1">
      <c r="A316" s="24">
        <v>345</v>
      </c>
      <c r="B316" s="3" t="s">
        <v>614</v>
      </c>
      <c r="C316" s="3" t="s">
        <v>615</v>
      </c>
      <c r="D316" s="24" t="s">
        <v>178</v>
      </c>
    </row>
    <row r="317" spans="1:4" s="2" customFormat="1" ht="15" customHeight="1">
      <c r="A317" s="24">
        <v>346</v>
      </c>
      <c r="B317" s="3" t="s">
        <v>616</v>
      </c>
      <c r="C317" s="3" t="s">
        <v>617</v>
      </c>
      <c r="D317" s="24" t="s">
        <v>1357</v>
      </c>
    </row>
    <row r="318" spans="1:4" s="2" customFormat="1" ht="15" customHeight="1">
      <c r="A318" s="24">
        <v>347</v>
      </c>
      <c r="B318" s="3" t="s">
        <v>618</v>
      </c>
      <c r="C318" s="3" t="s">
        <v>619</v>
      </c>
      <c r="D318" s="24" t="s">
        <v>178</v>
      </c>
    </row>
    <row r="319" spans="1:4" s="2" customFormat="1" ht="15" customHeight="1">
      <c r="A319" s="24">
        <v>348</v>
      </c>
      <c r="B319" s="3" t="s">
        <v>620</v>
      </c>
      <c r="C319" s="3" t="s">
        <v>621</v>
      </c>
      <c r="D319" s="24" t="s">
        <v>178</v>
      </c>
    </row>
    <row r="320" spans="1:4" s="2" customFormat="1" ht="15" customHeight="1">
      <c r="A320" s="24">
        <v>349</v>
      </c>
      <c r="B320" s="3" t="s">
        <v>178</v>
      </c>
      <c r="C320" s="3" t="s">
        <v>622</v>
      </c>
      <c r="D320" s="24" t="s">
        <v>1357</v>
      </c>
    </row>
    <row r="321" spans="1:4" s="2" customFormat="1" ht="15" customHeight="1">
      <c r="A321" s="24">
        <v>350</v>
      </c>
      <c r="B321" s="3" t="s">
        <v>178</v>
      </c>
      <c r="C321" s="3" t="s">
        <v>1165</v>
      </c>
      <c r="D321" s="24" t="s">
        <v>178</v>
      </c>
    </row>
    <row r="322" spans="1:4" s="2" customFormat="1">
      <c r="A322" s="24">
        <v>359</v>
      </c>
      <c r="B322" s="3" t="s">
        <v>623</v>
      </c>
      <c r="C322" s="3" t="s">
        <v>624</v>
      </c>
      <c r="D322" s="24" t="s">
        <v>178</v>
      </c>
    </row>
    <row r="323" spans="1:4" s="2" customFormat="1">
      <c r="A323" s="24">
        <v>360</v>
      </c>
      <c r="B323" s="3" t="s">
        <v>625</v>
      </c>
      <c r="C323" s="3" t="s">
        <v>626</v>
      </c>
      <c r="D323" s="24" t="s">
        <v>178</v>
      </c>
    </row>
    <row r="324" spans="1:4" s="2" customFormat="1" ht="15" customHeight="1">
      <c r="A324" s="24">
        <v>361</v>
      </c>
      <c r="B324" s="3" t="s">
        <v>627</v>
      </c>
      <c r="C324" s="3" t="s">
        <v>628</v>
      </c>
      <c r="D324" s="24" t="s">
        <v>178</v>
      </c>
    </row>
    <row r="325" spans="1:4" s="2" customFormat="1" ht="15" customHeight="1">
      <c r="A325" s="24">
        <v>362</v>
      </c>
      <c r="B325" s="3" t="s">
        <v>629</v>
      </c>
      <c r="C325" s="3" t="s">
        <v>630</v>
      </c>
      <c r="D325" s="24" t="s">
        <v>178</v>
      </c>
    </row>
    <row r="326" spans="1:4" s="2" customFormat="1" ht="15" customHeight="1">
      <c r="A326" s="24">
        <v>363</v>
      </c>
      <c r="B326" s="3" t="s">
        <v>631</v>
      </c>
      <c r="C326" s="3" t="s">
        <v>632</v>
      </c>
      <c r="D326" s="24" t="s">
        <v>178</v>
      </c>
    </row>
    <row r="327" spans="1:4" s="2" customFormat="1" ht="15" customHeight="1">
      <c r="A327" s="24">
        <v>428</v>
      </c>
      <c r="B327" s="3" t="s">
        <v>633</v>
      </c>
      <c r="C327" s="3" t="s">
        <v>634</v>
      </c>
      <c r="D327" s="24" t="s">
        <v>1357</v>
      </c>
    </row>
    <row r="328" spans="1:4" s="2" customFormat="1" ht="15" customHeight="1">
      <c r="A328" s="24">
        <v>364</v>
      </c>
      <c r="B328" s="3" t="s">
        <v>635</v>
      </c>
      <c r="C328" s="3" t="s">
        <v>636</v>
      </c>
      <c r="D328" s="24" t="s">
        <v>1357</v>
      </c>
    </row>
    <row r="329" spans="1:4" s="2" customFormat="1" ht="15" customHeight="1">
      <c r="A329" s="24">
        <v>365</v>
      </c>
      <c r="B329" s="3" t="s">
        <v>178</v>
      </c>
      <c r="C329" s="3" t="s">
        <v>1166</v>
      </c>
      <c r="D329" s="24" t="s">
        <v>1357</v>
      </c>
    </row>
    <row r="330" spans="1:4" s="2" customFormat="1" ht="15" customHeight="1">
      <c r="A330" s="24">
        <v>366</v>
      </c>
      <c r="B330" s="3" t="s">
        <v>637</v>
      </c>
      <c r="C330" s="3" t="s">
        <v>638</v>
      </c>
      <c r="D330" s="24" t="s">
        <v>1357</v>
      </c>
    </row>
    <row r="331" spans="1:4" s="2" customFormat="1">
      <c r="A331" s="24">
        <v>367</v>
      </c>
      <c r="B331" s="3" t="s">
        <v>639</v>
      </c>
      <c r="C331" s="3" t="s">
        <v>640</v>
      </c>
      <c r="D331" s="24" t="s">
        <v>1357</v>
      </c>
    </row>
    <row r="332" spans="1:4" s="2" customFormat="1" ht="15" customHeight="1">
      <c r="A332" s="24">
        <v>639</v>
      </c>
      <c r="B332" s="3" t="s">
        <v>641</v>
      </c>
      <c r="C332" s="3" t="s">
        <v>642</v>
      </c>
      <c r="D332" s="24" t="s">
        <v>1357</v>
      </c>
    </row>
    <row r="333" spans="1:4" s="2" customFormat="1" ht="15" customHeight="1">
      <c r="A333" s="24">
        <v>368</v>
      </c>
      <c r="B333" s="3" t="s">
        <v>178</v>
      </c>
      <c r="C333" s="3" t="s">
        <v>1167</v>
      </c>
      <c r="D333" s="24" t="s">
        <v>1357</v>
      </c>
    </row>
    <row r="334" spans="1:4" s="2" customFormat="1" ht="15" customHeight="1">
      <c r="A334" s="24">
        <v>369</v>
      </c>
      <c r="B334" s="3" t="s">
        <v>643</v>
      </c>
      <c r="C334" s="3" t="s">
        <v>644</v>
      </c>
      <c r="D334" s="24" t="s">
        <v>1357</v>
      </c>
    </row>
    <row r="335" spans="1:4" s="2" customFormat="1" ht="15" customHeight="1">
      <c r="A335" s="24">
        <v>370</v>
      </c>
      <c r="B335" s="3" t="s">
        <v>645</v>
      </c>
      <c r="C335" s="3" t="s">
        <v>646</v>
      </c>
      <c r="D335" s="24" t="s">
        <v>1357</v>
      </c>
    </row>
    <row r="336" spans="1:4" s="2" customFormat="1">
      <c r="A336" s="24">
        <v>640</v>
      </c>
      <c r="B336" s="3" t="s">
        <v>647</v>
      </c>
      <c r="C336" s="3" t="s">
        <v>648</v>
      </c>
      <c r="D336" s="24" t="s">
        <v>1357</v>
      </c>
    </row>
    <row r="337" spans="1:4" s="2" customFormat="1" ht="15" customHeight="1">
      <c r="A337" s="24">
        <v>371</v>
      </c>
      <c r="B337" s="3" t="s">
        <v>649</v>
      </c>
      <c r="C337" s="3" t="s">
        <v>650</v>
      </c>
      <c r="D337" s="24" t="s">
        <v>1357</v>
      </c>
    </row>
    <row r="338" spans="1:4" s="2" customFormat="1" ht="15" customHeight="1">
      <c r="A338" s="24">
        <v>641</v>
      </c>
      <c r="B338" s="3" t="s">
        <v>651</v>
      </c>
      <c r="C338" s="3" t="s">
        <v>652</v>
      </c>
      <c r="D338" s="24" t="s">
        <v>1357</v>
      </c>
    </row>
    <row r="339" spans="1:4" s="2" customFormat="1" ht="15" customHeight="1">
      <c r="A339" s="24">
        <v>372</v>
      </c>
      <c r="B339" s="3" t="s">
        <v>653</v>
      </c>
      <c r="C339" s="3" t="s">
        <v>654</v>
      </c>
      <c r="D339" s="24" t="s">
        <v>1357</v>
      </c>
    </row>
    <row r="340" spans="1:4" s="2" customFormat="1" ht="15" customHeight="1">
      <c r="A340" s="24">
        <v>642</v>
      </c>
      <c r="B340" s="3" t="s">
        <v>655</v>
      </c>
      <c r="C340" s="3" t="s">
        <v>656</v>
      </c>
      <c r="D340" s="24" t="s">
        <v>1357</v>
      </c>
    </row>
    <row r="341" spans="1:4" s="2" customFormat="1" ht="15" customHeight="1">
      <c r="A341" s="24">
        <v>643</v>
      </c>
      <c r="B341" s="3" t="s">
        <v>657</v>
      </c>
      <c r="C341" s="3" t="s">
        <v>658</v>
      </c>
      <c r="D341" s="24" t="s">
        <v>1357</v>
      </c>
    </row>
    <row r="342" spans="1:4" s="2" customFormat="1" ht="15" customHeight="1">
      <c r="A342" s="24">
        <v>644</v>
      </c>
      <c r="B342" s="3" t="s">
        <v>659</v>
      </c>
      <c r="C342" s="3" t="s">
        <v>660</v>
      </c>
      <c r="D342" s="24" t="s">
        <v>1357</v>
      </c>
    </row>
    <row r="343" spans="1:4" s="2" customFormat="1" ht="15" customHeight="1">
      <c r="A343" s="24">
        <v>373</v>
      </c>
      <c r="B343" s="3" t="s">
        <v>661</v>
      </c>
      <c r="C343" s="3" t="s">
        <v>662</v>
      </c>
      <c r="D343" s="24" t="s">
        <v>1357</v>
      </c>
    </row>
    <row r="344" spans="1:4" s="2" customFormat="1" ht="15" customHeight="1">
      <c r="A344" s="24">
        <v>376</v>
      </c>
      <c r="B344" s="3" t="s">
        <v>663</v>
      </c>
      <c r="C344" s="3" t="s">
        <v>664</v>
      </c>
      <c r="D344" s="24" t="s">
        <v>178</v>
      </c>
    </row>
    <row r="345" spans="1:4" s="2" customFormat="1" ht="15" customHeight="1">
      <c r="A345" s="24">
        <v>377</v>
      </c>
      <c r="B345" s="3" t="s">
        <v>665</v>
      </c>
      <c r="C345" s="3" t="s">
        <v>666</v>
      </c>
      <c r="D345" s="24" t="s">
        <v>178</v>
      </c>
    </row>
    <row r="346" spans="1:4" s="2" customFormat="1" ht="15" customHeight="1">
      <c r="A346" s="24">
        <v>378</v>
      </c>
      <c r="B346" s="3" t="s">
        <v>667</v>
      </c>
      <c r="C346" s="3" t="s">
        <v>668</v>
      </c>
      <c r="D346" s="24" t="s">
        <v>178</v>
      </c>
    </row>
    <row r="347" spans="1:4" s="2" customFormat="1" ht="15" customHeight="1">
      <c r="A347" s="24">
        <v>379</v>
      </c>
      <c r="B347" s="3" t="s">
        <v>669</v>
      </c>
      <c r="C347" s="3" t="s">
        <v>670</v>
      </c>
      <c r="D347" s="24" t="s">
        <v>178</v>
      </c>
    </row>
    <row r="348" spans="1:4" s="2" customFormat="1" ht="15" customHeight="1">
      <c r="A348" s="24">
        <v>380</v>
      </c>
      <c r="B348" s="3" t="s">
        <v>671</v>
      </c>
      <c r="C348" s="3" t="s">
        <v>672</v>
      </c>
      <c r="D348" s="24" t="s">
        <v>178</v>
      </c>
    </row>
    <row r="349" spans="1:4" s="2" customFormat="1" ht="15" customHeight="1">
      <c r="A349" s="24">
        <v>381</v>
      </c>
      <c r="B349" s="3" t="s">
        <v>673</v>
      </c>
      <c r="C349" s="3" t="s">
        <v>674</v>
      </c>
      <c r="D349" s="24" t="s">
        <v>1357</v>
      </c>
    </row>
    <row r="350" spans="1:4" s="2" customFormat="1" ht="30" customHeight="1">
      <c r="A350" s="24">
        <v>382</v>
      </c>
      <c r="B350" s="3" t="s">
        <v>675</v>
      </c>
      <c r="C350" s="3" t="s">
        <v>676</v>
      </c>
      <c r="D350" s="24" t="s">
        <v>1357</v>
      </c>
    </row>
    <row r="351" spans="1:4" s="2" customFormat="1" ht="15" customHeight="1">
      <c r="A351" s="24">
        <v>383</v>
      </c>
      <c r="B351" s="3" t="s">
        <v>677</v>
      </c>
      <c r="C351" s="3" t="s">
        <v>678</v>
      </c>
      <c r="D351" s="24" t="s">
        <v>178</v>
      </c>
    </row>
    <row r="352" spans="1:4" s="2" customFormat="1" ht="15" customHeight="1">
      <c r="A352" s="24">
        <v>384</v>
      </c>
      <c r="B352" s="3" t="s">
        <v>679</v>
      </c>
      <c r="C352" s="3" t="s">
        <v>680</v>
      </c>
      <c r="D352" s="24" t="s">
        <v>178</v>
      </c>
    </row>
    <row r="353" spans="1:4" s="2" customFormat="1" ht="15" customHeight="1">
      <c r="A353" s="24">
        <v>385</v>
      </c>
      <c r="B353" s="3" t="s">
        <v>681</v>
      </c>
      <c r="C353" s="3" t="s">
        <v>682</v>
      </c>
      <c r="D353" s="24" t="s">
        <v>178</v>
      </c>
    </row>
    <row r="354" spans="1:4" s="2" customFormat="1" ht="15" customHeight="1">
      <c r="A354" s="24">
        <v>386</v>
      </c>
      <c r="B354" s="3" t="s">
        <v>683</v>
      </c>
      <c r="C354" s="3" t="s">
        <v>684</v>
      </c>
      <c r="D354" s="24" t="s">
        <v>178</v>
      </c>
    </row>
    <row r="355" spans="1:4" s="2" customFormat="1" ht="15" customHeight="1">
      <c r="A355" s="24">
        <v>387</v>
      </c>
      <c r="B355" s="3" t="s">
        <v>685</v>
      </c>
      <c r="C355" s="3" t="s">
        <v>686</v>
      </c>
      <c r="D355" s="24" t="s">
        <v>178</v>
      </c>
    </row>
    <row r="356" spans="1:4" s="2" customFormat="1" ht="30" customHeight="1">
      <c r="A356" s="24">
        <v>388</v>
      </c>
      <c r="B356" s="3" t="s">
        <v>687</v>
      </c>
      <c r="C356" s="3" t="s">
        <v>688</v>
      </c>
      <c r="D356" s="24" t="s">
        <v>1357</v>
      </c>
    </row>
    <row r="357" spans="1:4" s="2" customFormat="1" ht="30" customHeight="1">
      <c r="A357" s="24">
        <v>389</v>
      </c>
      <c r="B357" s="3" t="s">
        <v>689</v>
      </c>
      <c r="C357" s="3" t="s">
        <v>690</v>
      </c>
      <c r="D357" s="24" t="s">
        <v>1357</v>
      </c>
    </row>
    <row r="358" spans="1:4" s="2" customFormat="1" ht="15" customHeight="1">
      <c r="A358" s="24">
        <v>177</v>
      </c>
      <c r="B358" s="3" t="s">
        <v>691</v>
      </c>
      <c r="C358" s="3" t="s">
        <v>692</v>
      </c>
      <c r="D358" s="24" t="s">
        <v>178</v>
      </c>
    </row>
    <row r="359" spans="1:4" s="2" customFormat="1" ht="15" customHeight="1">
      <c r="A359" s="24">
        <v>178</v>
      </c>
      <c r="B359" s="3" t="s">
        <v>693</v>
      </c>
      <c r="C359" s="3" t="s">
        <v>694</v>
      </c>
      <c r="D359" s="24" t="s">
        <v>178</v>
      </c>
    </row>
    <row r="360" spans="1:4" s="2" customFormat="1" ht="15" customHeight="1">
      <c r="A360" s="24">
        <v>179</v>
      </c>
      <c r="B360" s="3" t="s">
        <v>695</v>
      </c>
      <c r="C360" s="3" t="s">
        <v>696</v>
      </c>
      <c r="D360" s="24" t="s">
        <v>178</v>
      </c>
    </row>
    <row r="361" spans="1:4" s="2" customFormat="1" ht="15" customHeight="1">
      <c r="A361" s="24">
        <v>180</v>
      </c>
      <c r="B361" s="3" t="s">
        <v>697</v>
      </c>
      <c r="C361" s="3" t="s">
        <v>698</v>
      </c>
      <c r="D361" s="24" t="s">
        <v>1357</v>
      </c>
    </row>
    <row r="362" spans="1:4" s="2" customFormat="1" ht="15" customHeight="1">
      <c r="A362" s="24">
        <v>390</v>
      </c>
      <c r="B362" s="3" t="s">
        <v>699</v>
      </c>
      <c r="C362" s="3" t="s">
        <v>700</v>
      </c>
      <c r="D362" s="24" t="s">
        <v>178</v>
      </c>
    </row>
    <row r="363" spans="1:4" s="2" customFormat="1" ht="15" customHeight="1">
      <c r="A363" s="24">
        <v>391</v>
      </c>
      <c r="B363" s="3" t="s">
        <v>701</v>
      </c>
      <c r="C363" s="3" t="s">
        <v>702</v>
      </c>
      <c r="D363" s="24" t="s">
        <v>178</v>
      </c>
    </row>
    <row r="364" spans="1:4" s="2" customFormat="1" ht="15" customHeight="1">
      <c r="A364" s="24">
        <v>181</v>
      </c>
      <c r="B364" s="3" t="s">
        <v>703</v>
      </c>
      <c r="C364" s="3" t="s">
        <v>704</v>
      </c>
      <c r="D364" s="24" t="s">
        <v>178</v>
      </c>
    </row>
    <row r="365" spans="1:4" s="2" customFormat="1" ht="15" customHeight="1">
      <c r="A365" s="24">
        <v>182</v>
      </c>
      <c r="B365" s="3" t="s">
        <v>705</v>
      </c>
      <c r="C365" s="3" t="s">
        <v>706</v>
      </c>
      <c r="D365" s="24" t="s">
        <v>178</v>
      </c>
    </row>
    <row r="366" spans="1:4" s="2" customFormat="1" ht="15" customHeight="1">
      <c r="A366" s="24">
        <v>392</v>
      </c>
      <c r="B366" s="3" t="s">
        <v>707</v>
      </c>
      <c r="C366" s="3" t="s">
        <v>708</v>
      </c>
      <c r="D366" s="24" t="s">
        <v>178</v>
      </c>
    </row>
    <row r="367" spans="1:4" s="2" customFormat="1" ht="15" customHeight="1">
      <c r="A367" s="24">
        <v>393</v>
      </c>
      <c r="B367" s="3" t="s">
        <v>709</v>
      </c>
      <c r="C367" s="3" t="s">
        <v>710</v>
      </c>
      <c r="D367" s="24" t="s">
        <v>178</v>
      </c>
    </row>
    <row r="368" spans="1:4" s="2" customFormat="1" ht="15" customHeight="1">
      <c r="A368" s="24">
        <v>394</v>
      </c>
      <c r="B368" s="3" t="s">
        <v>711</v>
      </c>
      <c r="C368" s="3" t="s">
        <v>712</v>
      </c>
      <c r="D368" s="24" t="s">
        <v>1357</v>
      </c>
    </row>
    <row r="369" spans="1:4" s="2" customFormat="1" ht="15" customHeight="1">
      <c r="A369" s="24">
        <v>395</v>
      </c>
      <c r="B369" s="3" t="s">
        <v>713</v>
      </c>
      <c r="C369" s="3" t="s">
        <v>714</v>
      </c>
      <c r="D369" s="24" t="s">
        <v>1357</v>
      </c>
    </row>
    <row r="370" spans="1:4" s="2" customFormat="1" ht="15" customHeight="1">
      <c r="A370" s="24">
        <v>396</v>
      </c>
      <c r="B370" s="3" t="s">
        <v>715</v>
      </c>
      <c r="C370" s="3" t="s">
        <v>716</v>
      </c>
      <c r="D370" s="24" t="s">
        <v>178</v>
      </c>
    </row>
    <row r="371" spans="1:4" s="2" customFormat="1" ht="15" customHeight="1">
      <c r="A371" s="24">
        <v>397</v>
      </c>
      <c r="B371" s="3" t="s">
        <v>717</v>
      </c>
      <c r="C371" s="3" t="s">
        <v>718</v>
      </c>
      <c r="D371" s="24" t="s">
        <v>178</v>
      </c>
    </row>
    <row r="372" spans="1:4" s="2" customFormat="1" ht="15" customHeight="1">
      <c r="A372" s="24">
        <v>398</v>
      </c>
      <c r="B372" s="3" t="s">
        <v>719</v>
      </c>
      <c r="C372" s="3" t="s">
        <v>720</v>
      </c>
      <c r="D372" s="24" t="s">
        <v>178</v>
      </c>
    </row>
    <row r="373" spans="1:4" s="2" customFormat="1" ht="15" customHeight="1">
      <c r="A373" s="24">
        <v>399</v>
      </c>
      <c r="B373" s="3" t="s">
        <v>721</v>
      </c>
      <c r="C373" s="3" t="s">
        <v>1187</v>
      </c>
      <c r="D373" s="24" t="s">
        <v>178</v>
      </c>
    </row>
    <row r="374" spans="1:4" s="2" customFormat="1" ht="15" customHeight="1">
      <c r="A374" s="24">
        <v>400</v>
      </c>
      <c r="B374" s="3" t="s">
        <v>722</v>
      </c>
      <c r="C374" s="3" t="s">
        <v>723</v>
      </c>
      <c r="D374" s="24" t="s">
        <v>178</v>
      </c>
    </row>
    <row r="375" spans="1:4" s="2" customFormat="1" ht="15" customHeight="1">
      <c r="A375" s="24">
        <v>589</v>
      </c>
      <c r="B375" s="3" t="s">
        <v>724</v>
      </c>
      <c r="C375" s="3" t="s">
        <v>725</v>
      </c>
      <c r="D375" s="24" t="s">
        <v>178</v>
      </c>
    </row>
    <row r="376" spans="1:4" s="2" customFormat="1" ht="15" customHeight="1">
      <c r="A376" s="24">
        <v>446</v>
      </c>
      <c r="B376" s="3" t="s">
        <v>726</v>
      </c>
      <c r="C376" s="3" t="s">
        <v>727</v>
      </c>
      <c r="D376" s="24" t="s">
        <v>1357</v>
      </c>
    </row>
    <row r="377" spans="1:4" s="2" customFormat="1" ht="15" customHeight="1">
      <c r="A377" s="24">
        <v>124</v>
      </c>
      <c r="B377" s="3" t="s">
        <v>728</v>
      </c>
      <c r="C377" s="3" t="s">
        <v>729</v>
      </c>
      <c r="D377" s="24" t="s">
        <v>1357</v>
      </c>
    </row>
    <row r="378" spans="1:4" s="2" customFormat="1" ht="15" customHeight="1">
      <c r="A378" s="24">
        <v>485</v>
      </c>
      <c r="B378" s="3" t="s">
        <v>730</v>
      </c>
      <c r="C378" s="3" t="s">
        <v>731</v>
      </c>
      <c r="D378" s="24" t="s">
        <v>178</v>
      </c>
    </row>
    <row r="379" spans="1:4" s="2" customFormat="1" ht="15" customHeight="1">
      <c r="A379" s="24">
        <v>486</v>
      </c>
      <c r="B379" s="3" t="s">
        <v>732</v>
      </c>
      <c r="C379" s="3" t="s">
        <v>733</v>
      </c>
      <c r="D379" s="24" t="s">
        <v>1357</v>
      </c>
    </row>
    <row r="380" spans="1:4" s="2" customFormat="1" ht="15" customHeight="1">
      <c r="A380" s="24">
        <v>487</v>
      </c>
      <c r="B380" s="3" t="s">
        <v>734</v>
      </c>
      <c r="C380" s="3" t="s">
        <v>735</v>
      </c>
      <c r="D380" s="24" t="s">
        <v>178</v>
      </c>
    </row>
    <row r="381" spans="1:4" s="2" customFormat="1" ht="15" customHeight="1">
      <c r="A381" s="24">
        <v>489</v>
      </c>
      <c r="B381" s="3" t="s">
        <v>178</v>
      </c>
      <c r="C381" s="3" t="s">
        <v>1168</v>
      </c>
      <c r="D381" s="24" t="s">
        <v>178</v>
      </c>
    </row>
    <row r="382" spans="1:4" s="2" customFormat="1" ht="30" customHeight="1">
      <c r="A382" s="24">
        <v>490</v>
      </c>
      <c r="B382" s="3" t="s">
        <v>736</v>
      </c>
      <c r="C382" s="3" t="s">
        <v>737</v>
      </c>
      <c r="D382" s="24" t="s">
        <v>178</v>
      </c>
    </row>
    <row r="383" spans="1:4" s="2" customFormat="1" ht="15" customHeight="1">
      <c r="A383" s="24">
        <v>491</v>
      </c>
      <c r="B383" s="3" t="s">
        <v>738</v>
      </c>
      <c r="C383" s="3" t="s">
        <v>739</v>
      </c>
      <c r="D383" s="24" t="s">
        <v>178</v>
      </c>
    </row>
    <row r="384" spans="1:4" s="2" customFormat="1">
      <c r="A384" s="24">
        <v>492</v>
      </c>
      <c r="B384" s="3" t="s">
        <v>740</v>
      </c>
      <c r="C384" s="3" t="s">
        <v>741</v>
      </c>
      <c r="D384" s="24" t="s">
        <v>178</v>
      </c>
    </row>
    <row r="385" spans="1:4" s="2" customFormat="1" ht="15" customHeight="1">
      <c r="A385" s="24">
        <v>493</v>
      </c>
      <c r="B385" s="3" t="s">
        <v>742</v>
      </c>
      <c r="C385" s="3" t="s">
        <v>743</v>
      </c>
      <c r="D385" s="24" t="s">
        <v>178</v>
      </c>
    </row>
    <row r="386" spans="1:4" s="2" customFormat="1" ht="30" customHeight="1">
      <c r="A386" s="24">
        <v>494</v>
      </c>
      <c r="B386" s="3" t="s">
        <v>744</v>
      </c>
      <c r="C386" s="3" t="s">
        <v>745</v>
      </c>
      <c r="D386" s="24" t="s">
        <v>178</v>
      </c>
    </row>
    <row r="387" spans="1:4" s="2" customFormat="1" ht="15" customHeight="1">
      <c r="A387" s="24">
        <v>495</v>
      </c>
      <c r="B387" s="3" t="s">
        <v>746</v>
      </c>
      <c r="C387" s="3" t="s">
        <v>747</v>
      </c>
      <c r="D387" s="24" t="s">
        <v>178</v>
      </c>
    </row>
    <row r="388" spans="1:4" s="2" customFormat="1" ht="15" customHeight="1">
      <c r="A388" s="24">
        <v>496</v>
      </c>
      <c r="B388" s="3" t="s">
        <v>748</v>
      </c>
      <c r="C388" s="3" t="s">
        <v>749</v>
      </c>
      <c r="D388" s="24" t="s">
        <v>178</v>
      </c>
    </row>
    <row r="389" spans="1:4" s="2" customFormat="1" ht="15" customHeight="1">
      <c r="A389" s="24">
        <v>497</v>
      </c>
      <c r="B389" s="3" t="s">
        <v>750</v>
      </c>
      <c r="C389" s="3" t="s">
        <v>751</v>
      </c>
      <c r="D389" s="24" t="s">
        <v>1357</v>
      </c>
    </row>
    <row r="390" spans="1:4" s="2" customFormat="1" ht="15" customHeight="1">
      <c r="A390" s="24">
        <v>498</v>
      </c>
      <c r="B390" s="3" t="s">
        <v>752</v>
      </c>
      <c r="C390" s="3" t="s">
        <v>753</v>
      </c>
      <c r="D390" s="24" t="s">
        <v>178</v>
      </c>
    </row>
    <row r="391" spans="1:4" s="2" customFormat="1" ht="15" customHeight="1">
      <c r="A391" s="24">
        <v>499</v>
      </c>
      <c r="B391" s="3" t="s">
        <v>754</v>
      </c>
      <c r="C391" s="3" t="s">
        <v>755</v>
      </c>
      <c r="D391" s="24" t="s">
        <v>178</v>
      </c>
    </row>
    <row r="392" spans="1:4" s="2" customFormat="1" ht="15" customHeight="1">
      <c r="A392" s="24">
        <v>500</v>
      </c>
      <c r="B392" s="3" t="s">
        <v>756</v>
      </c>
      <c r="C392" s="3" t="s">
        <v>757</v>
      </c>
      <c r="D392" s="24" t="s">
        <v>1357</v>
      </c>
    </row>
    <row r="393" spans="1:4" s="2" customFormat="1" ht="15" customHeight="1">
      <c r="A393" s="24">
        <v>501</v>
      </c>
      <c r="B393" s="3" t="s">
        <v>758</v>
      </c>
      <c r="C393" s="3" t="s">
        <v>759</v>
      </c>
      <c r="D393" s="24" t="s">
        <v>178</v>
      </c>
    </row>
    <row r="394" spans="1:4" s="2" customFormat="1" ht="30" customHeight="1">
      <c r="A394" s="24">
        <v>502</v>
      </c>
      <c r="B394" s="3" t="s">
        <v>760</v>
      </c>
      <c r="C394" s="3" t="s">
        <v>1188</v>
      </c>
      <c r="D394" s="24" t="s">
        <v>178</v>
      </c>
    </row>
    <row r="395" spans="1:4" s="2" customFormat="1" ht="15" customHeight="1">
      <c r="A395" s="24">
        <v>503</v>
      </c>
      <c r="B395" s="3" t="s">
        <v>761</v>
      </c>
      <c r="C395" s="3" t="s">
        <v>762</v>
      </c>
      <c r="D395" s="24" t="s">
        <v>1357</v>
      </c>
    </row>
    <row r="396" spans="1:4" s="2" customFormat="1" ht="15" customHeight="1">
      <c r="A396" s="24">
        <v>506</v>
      </c>
      <c r="B396" s="3" t="s">
        <v>763</v>
      </c>
      <c r="C396" s="3" t="s">
        <v>764</v>
      </c>
      <c r="D396" s="24" t="s">
        <v>1357</v>
      </c>
    </row>
    <row r="397" spans="1:4" s="2" customFormat="1" ht="15" customHeight="1">
      <c r="A397" s="24">
        <v>507</v>
      </c>
      <c r="B397" s="3" t="s">
        <v>765</v>
      </c>
      <c r="C397" s="3" t="s">
        <v>766</v>
      </c>
      <c r="D397" s="24"/>
    </row>
    <row r="398" spans="1:4" s="2" customFormat="1" ht="15" customHeight="1">
      <c r="A398" s="24">
        <v>504</v>
      </c>
      <c r="B398" s="54" t="s">
        <v>1282</v>
      </c>
      <c r="C398" s="3" t="s">
        <v>1169</v>
      </c>
      <c r="D398" s="24" t="s">
        <v>1357</v>
      </c>
    </row>
    <row r="399" spans="1:4" s="2" customFormat="1" ht="15" customHeight="1">
      <c r="A399" s="24">
        <v>508</v>
      </c>
      <c r="B399" s="3" t="s">
        <v>767</v>
      </c>
      <c r="C399" s="3" t="s">
        <v>768</v>
      </c>
      <c r="D399" s="24" t="s">
        <v>1357</v>
      </c>
    </row>
    <row r="400" spans="1:4" s="2" customFormat="1" ht="15" customHeight="1">
      <c r="A400" s="24">
        <v>509</v>
      </c>
      <c r="B400" s="3" t="s">
        <v>769</v>
      </c>
      <c r="C400" s="3" t="s">
        <v>770</v>
      </c>
      <c r="D400" s="24" t="s">
        <v>1357</v>
      </c>
    </row>
    <row r="401" spans="1:4" s="2" customFormat="1">
      <c r="A401" s="24">
        <v>510</v>
      </c>
      <c r="B401" s="3" t="s">
        <v>771</v>
      </c>
      <c r="C401" s="3" t="s">
        <v>772</v>
      </c>
      <c r="D401" s="24" t="s">
        <v>1357</v>
      </c>
    </row>
    <row r="402" spans="1:4" s="2" customFormat="1" ht="15" customHeight="1">
      <c r="A402" s="24">
        <v>511</v>
      </c>
      <c r="B402" s="3" t="s">
        <v>773</v>
      </c>
      <c r="C402" s="3" t="s">
        <v>774</v>
      </c>
      <c r="D402" s="24" t="s">
        <v>1357</v>
      </c>
    </row>
    <row r="403" spans="1:4" s="2" customFormat="1" ht="15" customHeight="1">
      <c r="A403" s="24">
        <v>636</v>
      </c>
      <c r="B403" s="3" t="s">
        <v>775</v>
      </c>
      <c r="C403" s="3" t="s">
        <v>776</v>
      </c>
      <c r="D403" s="24" t="s">
        <v>1357</v>
      </c>
    </row>
    <row r="404" spans="1:4" s="2" customFormat="1" ht="15" customHeight="1">
      <c r="A404" s="24">
        <v>518</v>
      </c>
      <c r="B404" s="3" t="s">
        <v>178</v>
      </c>
      <c r="C404" s="3" t="s">
        <v>1170</v>
      </c>
      <c r="D404" s="24" t="s">
        <v>1357</v>
      </c>
    </row>
    <row r="405" spans="1:4" s="2" customFormat="1" ht="15" customHeight="1">
      <c r="A405" s="24">
        <v>525</v>
      </c>
      <c r="B405" s="3" t="s">
        <v>777</v>
      </c>
      <c r="C405" s="3" t="s">
        <v>778</v>
      </c>
      <c r="D405" s="24" t="s">
        <v>1357</v>
      </c>
    </row>
    <row r="406" spans="1:4" s="2" customFormat="1" ht="15" customHeight="1">
      <c r="A406" s="24">
        <v>447</v>
      </c>
      <c r="B406" s="3" t="s">
        <v>178</v>
      </c>
      <c r="C406" s="3" t="s">
        <v>779</v>
      </c>
      <c r="D406" s="24" t="s">
        <v>178</v>
      </c>
    </row>
    <row r="407" spans="1:4" s="2" customFormat="1">
      <c r="A407" s="24">
        <v>448</v>
      </c>
      <c r="B407" s="3" t="s">
        <v>780</v>
      </c>
      <c r="C407" s="3" t="s">
        <v>781</v>
      </c>
      <c r="D407" s="24" t="s">
        <v>178</v>
      </c>
    </row>
    <row r="408" spans="1:4" s="2" customFormat="1" ht="15" customHeight="1">
      <c r="A408" s="24">
        <v>449</v>
      </c>
      <c r="B408" s="3" t="s">
        <v>782</v>
      </c>
      <c r="C408" s="3" t="s">
        <v>783</v>
      </c>
      <c r="D408" s="24" t="s">
        <v>178</v>
      </c>
    </row>
    <row r="409" spans="1:4" s="2" customFormat="1">
      <c r="A409" s="24">
        <v>450</v>
      </c>
      <c r="B409" s="3" t="s">
        <v>784</v>
      </c>
      <c r="C409" s="3" t="s">
        <v>1189</v>
      </c>
      <c r="D409" s="24" t="s">
        <v>178</v>
      </c>
    </row>
    <row r="410" spans="1:4" s="2" customFormat="1" ht="30" customHeight="1">
      <c r="A410" s="24">
        <v>451</v>
      </c>
      <c r="B410" s="3" t="s">
        <v>785</v>
      </c>
      <c r="C410" s="3" t="s">
        <v>1190</v>
      </c>
      <c r="D410" s="24" t="s">
        <v>178</v>
      </c>
    </row>
    <row r="411" spans="1:4" s="2" customFormat="1" ht="30" customHeight="1">
      <c r="A411" s="24">
        <v>452</v>
      </c>
      <c r="B411" s="3" t="s">
        <v>786</v>
      </c>
      <c r="C411" s="3" t="s">
        <v>787</v>
      </c>
      <c r="D411" s="24" t="s">
        <v>178</v>
      </c>
    </row>
    <row r="412" spans="1:4" s="2" customFormat="1" ht="30" customHeight="1">
      <c r="A412" s="24">
        <v>453</v>
      </c>
      <c r="B412" s="3" t="s">
        <v>788</v>
      </c>
      <c r="C412" s="3" t="s">
        <v>1191</v>
      </c>
      <c r="D412" s="24" t="s">
        <v>178</v>
      </c>
    </row>
    <row r="413" spans="1:4" s="2" customFormat="1" ht="30" customHeight="1">
      <c r="A413" s="24">
        <v>454</v>
      </c>
      <c r="B413" s="3" t="s">
        <v>789</v>
      </c>
      <c r="C413" s="3" t="s">
        <v>1192</v>
      </c>
      <c r="D413" s="24" t="s">
        <v>178</v>
      </c>
    </row>
    <row r="414" spans="1:4" s="2" customFormat="1" ht="30" customHeight="1">
      <c r="A414" s="24">
        <v>455</v>
      </c>
      <c r="B414" s="3" t="s">
        <v>790</v>
      </c>
      <c r="C414" s="3" t="s">
        <v>1193</v>
      </c>
      <c r="D414" s="24" t="s">
        <v>178</v>
      </c>
    </row>
    <row r="415" spans="1:4" s="2" customFormat="1" ht="30" customHeight="1">
      <c r="A415" s="24">
        <v>456</v>
      </c>
      <c r="B415" s="3" t="s">
        <v>791</v>
      </c>
      <c r="C415" s="3" t="s">
        <v>792</v>
      </c>
      <c r="D415" s="24" t="s">
        <v>1357</v>
      </c>
    </row>
    <row r="416" spans="1:4" s="2" customFormat="1" ht="30" customHeight="1">
      <c r="A416" s="24">
        <v>645</v>
      </c>
      <c r="B416" s="3" t="s">
        <v>178</v>
      </c>
      <c r="C416" s="3" t="s">
        <v>1171</v>
      </c>
      <c r="D416" s="24" t="s">
        <v>1357</v>
      </c>
    </row>
    <row r="417" spans="1:4" s="2" customFormat="1" ht="30" customHeight="1">
      <c r="A417" s="24">
        <v>457</v>
      </c>
      <c r="B417" s="3" t="s">
        <v>793</v>
      </c>
      <c r="C417" s="3" t="s">
        <v>794</v>
      </c>
      <c r="D417" s="24" t="s">
        <v>1357</v>
      </c>
    </row>
    <row r="418" spans="1:4" s="2" customFormat="1" ht="15" customHeight="1">
      <c r="A418" s="24">
        <v>458</v>
      </c>
      <c r="B418" s="3" t="s">
        <v>795</v>
      </c>
      <c r="C418" s="3" t="s">
        <v>796</v>
      </c>
      <c r="D418" s="24" t="s">
        <v>1357</v>
      </c>
    </row>
    <row r="419" spans="1:4" s="2" customFormat="1">
      <c r="A419" s="24">
        <v>459</v>
      </c>
      <c r="B419" s="3" t="s">
        <v>797</v>
      </c>
      <c r="C419" s="3" t="s">
        <v>1194</v>
      </c>
      <c r="D419" s="24" t="s">
        <v>1357</v>
      </c>
    </row>
    <row r="420" spans="1:4" s="2" customFormat="1" ht="15" customHeight="1">
      <c r="A420" s="24">
        <v>460</v>
      </c>
      <c r="B420" s="3" t="s">
        <v>798</v>
      </c>
      <c r="C420" s="3" t="s">
        <v>799</v>
      </c>
      <c r="D420" s="24" t="s">
        <v>1357</v>
      </c>
    </row>
    <row r="421" spans="1:4" s="2" customFormat="1" ht="15" customHeight="1">
      <c r="A421" s="24">
        <v>461</v>
      </c>
      <c r="B421" s="3" t="s">
        <v>800</v>
      </c>
      <c r="C421" s="3" t="s">
        <v>1195</v>
      </c>
      <c r="D421" s="24" t="s">
        <v>1357</v>
      </c>
    </row>
    <row r="422" spans="1:4" s="2" customFormat="1" ht="15" customHeight="1">
      <c r="A422" s="24">
        <v>462</v>
      </c>
      <c r="B422" s="3" t="s">
        <v>801</v>
      </c>
      <c r="C422" s="3" t="s">
        <v>802</v>
      </c>
      <c r="D422" s="24" t="s">
        <v>1357</v>
      </c>
    </row>
    <row r="423" spans="1:4" s="2" customFormat="1" ht="30" customHeight="1">
      <c r="A423" s="24">
        <v>463</v>
      </c>
      <c r="B423" s="3" t="s">
        <v>803</v>
      </c>
      <c r="C423" s="3" t="s">
        <v>804</v>
      </c>
      <c r="D423" s="24" t="s">
        <v>1357</v>
      </c>
    </row>
    <row r="424" spans="1:4" s="2" customFormat="1" ht="30" customHeight="1">
      <c r="A424" s="24">
        <v>464</v>
      </c>
      <c r="B424" s="3" t="s">
        <v>805</v>
      </c>
      <c r="C424" s="3" t="s">
        <v>806</v>
      </c>
      <c r="D424" s="24" t="s">
        <v>1357</v>
      </c>
    </row>
    <row r="425" spans="1:4" s="2" customFormat="1" ht="30" customHeight="1">
      <c r="A425" s="24">
        <v>465</v>
      </c>
      <c r="B425" s="3" t="s">
        <v>807</v>
      </c>
      <c r="C425" s="3" t="s">
        <v>1196</v>
      </c>
      <c r="D425" s="24" t="s">
        <v>1357</v>
      </c>
    </row>
    <row r="426" spans="1:4" s="2" customFormat="1" ht="30" customHeight="1">
      <c r="A426" s="24">
        <v>466</v>
      </c>
      <c r="B426" s="3" t="s">
        <v>808</v>
      </c>
      <c r="C426" s="3" t="s">
        <v>809</v>
      </c>
      <c r="D426" s="24" t="s">
        <v>1357</v>
      </c>
    </row>
    <row r="427" spans="1:4" s="2" customFormat="1" ht="30" customHeight="1">
      <c r="A427" s="24">
        <v>467</v>
      </c>
      <c r="B427" s="3" t="s">
        <v>810</v>
      </c>
      <c r="C427" s="3" t="s">
        <v>811</v>
      </c>
      <c r="D427" s="24" t="s">
        <v>1357</v>
      </c>
    </row>
    <row r="428" spans="1:4" s="2" customFormat="1" ht="30" customHeight="1">
      <c r="A428" s="24">
        <v>468</v>
      </c>
      <c r="B428" s="3" t="s">
        <v>812</v>
      </c>
      <c r="C428" s="3" t="s">
        <v>813</v>
      </c>
      <c r="D428" s="24" t="s">
        <v>1357</v>
      </c>
    </row>
    <row r="429" spans="1:4" s="2" customFormat="1" ht="30" customHeight="1">
      <c r="A429" s="24">
        <v>469</v>
      </c>
      <c r="B429" s="3" t="s">
        <v>814</v>
      </c>
      <c r="C429" s="3" t="s">
        <v>815</v>
      </c>
      <c r="D429" s="24" t="s">
        <v>1357</v>
      </c>
    </row>
    <row r="430" spans="1:4" s="2" customFormat="1" ht="30" customHeight="1">
      <c r="A430" s="24">
        <v>470</v>
      </c>
      <c r="B430" s="3" t="s">
        <v>816</v>
      </c>
      <c r="C430" s="3" t="s">
        <v>817</v>
      </c>
      <c r="D430" s="24" t="s">
        <v>1357</v>
      </c>
    </row>
    <row r="431" spans="1:4" s="2" customFormat="1" ht="30" customHeight="1">
      <c r="A431" s="24">
        <v>471</v>
      </c>
      <c r="B431" s="3" t="s">
        <v>818</v>
      </c>
      <c r="C431" s="3" t="s">
        <v>819</v>
      </c>
      <c r="D431" s="24" t="s">
        <v>1357</v>
      </c>
    </row>
    <row r="432" spans="1:4" s="2" customFormat="1" ht="30" customHeight="1">
      <c r="A432" s="24">
        <v>472</v>
      </c>
      <c r="B432" s="3" t="s">
        <v>820</v>
      </c>
      <c r="C432" s="3" t="s">
        <v>1197</v>
      </c>
      <c r="D432" s="24" t="s">
        <v>1357</v>
      </c>
    </row>
    <row r="433" spans="1:4" s="2" customFormat="1" ht="30" customHeight="1">
      <c r="A433" s="24">
        <v>473</v>
      </c>
      <c r="B433" s="3" t="s">
        <v>821</v>
      </c>
      <c r="C433" s="3" t="s">
        <v>1198</v>
      </c>
      <c r="D433" s="24" t="s">
        <v>1357</v>
      </c>
    </row>
    <row r="434" spans="1:4" s="2" customFormat="1" ht="30" customHeight="1">
      <c r="A434" s="24">
        <v>474</v>
      </c>
      <c r="B434" s="3" t="s">
        <v>822</v>
      </c>
      <c r="C434" s="3" t="s">
        <v>823</v>
      </c>
      <c r="D434" s="24" t="s">
        <v>1357</v>
      </c>
    </row>
    <row r="435" spans="1:4" s="2" customFormat="1" ht="30" customHeight="1">
      <c r="A435" s="24">
        <v>475</v>
      </c>
      <c r="B435" s="3" t="s">
        <v>824</v>
      </c>
      <c r="C435" s="3" t="s">
        <v>825</v>
      </c>
      <c r="D435" s="24" t="s">
        <v>1357</v>
      </c>
    </row>
    <row r="436" spans="1:4" s="2" customFormat="1" ht="30" customHeight="1">
      <c r="A436" s="24">
        <v>476</v>
      </c>
      <c r="B436" s="3" t="s">
        <v>826</v>
      </c>
      <c r="C436" s="3" t="s">
        <v>827</v>
      </c>
      <c r="D436" s="24" t="s">
        <v>1357</v>
      </c>
    </row>
    <row r="437" spans="1:4" s="2" customFormat="1" ht="30" customHeight="1">
      <c r="A437" s="24">
        <v>477</v>
      </c>
      <c r="B437" s="3" t="s">
        <v>828</v>
      </c>
      <c r="C437" s="3" t="s">
        <v>829</v>
      </c>
      <c r="D437" s="24" t="s">
        <v>1357</v>
      </c>
    </row>
    <row r="438" spans="1:4" s="2" customFormat="1" ht="30" customHeight="1">
      <c r="A438" s="24">
        <v>478</v>
      </c>
      <c r="B438" s="3" t="s">
        <v>830</v>
      </c>
      <c r="C438" s="3" t="s">
        <v>831</v>
      </c>
      <c r="D438" s="24" t="s">
        <v>1357</v>
      </c>
    </row>
    <row r="439" spans="1:4" s="2" customFormat="1" ht="30" customHeight="1">
      <c r="A439" s="24">
        <v>479</v>
      </c>
      <c r="B439" s="3" t="s">
        <v>832</v>
      </c>
      <c r="C439" s="3" t="s">
        <v>1199</v>
      </c>
      <c r="D439" s="24" t="s">
        <v>1357</v>
      </c>
    </row>
    <row r="440" spans="1:4" s="2" customFormat="1" ht="30" customHeight="1">
      <c r="A440" s="24">
        <v>480</v>
      </c>
      <c r="B440" s="3" t="s">
        <v>833</v>
      </c>
      <c r="C440" s="3" t="s">
        <v>834</v>
      </c>
      <c r="D440" s="24" t="s">
        <v>1357</v>
      </c>
    </row>
    <row r="441" spans="1:4" s="2" customFormat="1" ht="30" customHeight="1">
      <c r="A441" s="24">
        <v>481</v>
      </c>
      <c r="B441" s="3" t="s">
        <v>835</v>
      </c>
      <c r="C441" s="3" t="s">
        <v>836</v>
      </c>
      <c r="D441" s="24" t="s">
        <v>1357</v>
      </c>
    </row>
    <row r="442" spans="1:4" s="2" customFormat="1" ht="30" customHeight="1">
      <c r="A442" s="24">
        <v>482</v>
      </c>
      <c r="B442" s="3" t="s">
        <v>837</v>
      </c>
      <c r="C442" s="3" t="s">
        <v>838</v>
      </c>
      <c r="D442" s="24" t="s">
        <v>1357</v>
      </c>
    </row>
    <row r="443" spans="1:4" s="2" customFormat="1" ht="30" customHeight="1">
      <c r="A443" s="24">
        <v>483</v>
      </c>
      <c r="B443" s="3" t="s">
        <v>839</v>
      </c>
      <c r="C443" s="3" t="s">
        <v>840</v>
      </c>
      <c r="D443" s="24" t="s">
        <v>1357</v>
      </c>
    </row>
    <row r="444" spans="1:4" s="2" customFormat="1" ht="30" customHeight="1">
      <c r="A444" s="24">
        <v>484</v>
      </c>
      <c r="B444" s="3" t="s">
        <v>841</v>
      </c>
      <c r="C444" s="3" t="s">
        <v>842</v>
      </c>
      <c r="D444" s="24" t="s">
        <v>1357</v>
      </c>
    </row>
    <row r="445" spans="1:4" s="2" customFormat="1" ht="30" customHeight="1">
      <c r="A445" s="24">
        <v>646</v>
      </c>
      <c r="B445" s="3" t="s">
        <v>178</v>
      </c>
      <c r="C445" s="3" t="s">
        <v>1172</v>
      </c>
      <c r="D445" s="63" t="s">
        <v>1357</v>
      </c>
    </row>
    <row r="446" spans="1:4" s="2" customFormat="1" ht="30" customHeight="1">
      <c r="A446" s="24">
        <v>527</v>
      </c>
      <c r="B446" s="3" t="s">
        <v>843</v>
      </c>
      <c r="C446" s="3" t="s">
        <v>844</v>
      </c>
      <c r="D446" s="24" t="s">
        <v>1357</v>
      </c>
    </row>
    <row r="447" spans="1:4" s="2" customFormat="1" ht="30" customHeight="1">
      <c r="A447" s="24">
        <v>528</v>
      </c>
      <c r="B447" s="3" t="s">
        <v>845</v>
      </c>
      <c r="C447" s="3" t="s">
        <v>846</v>
      </c>
      <c r="D447" s="24"/>
    </row>
    <row r="448" spans="1:4" s="2" customFormat="1">
      <c r="A448" s="24">
        <v>529</v>
      </c>
      <c r="B448" s="3" t="s">
        <v>847</v>
      </c>
      <c r="C448" s="3" t="s">
        <v>848</v>
      </c>
      <c r="D448" s="24"/>
    </row>
    <row r="449" spans="1:4" s="2" customFormat="1" ht="30" customHeight="1">
      <c r="A449" s="24">
        <v>530</v>
      </c>
      <c r="B449" s="3" t="s">
        <v>849</v>
      </c>
      <c r="C449" s="3" t="s">
        <v>850</v>
      </c>
      <c r="D449" s="24"/>
    </row>
    <row r="450" spans="1:4" s="2" customFormat="1" ht="30" customHeight="1">
      <c r="A450" s="24">
        <v>531</v>
      </c>
      <c r="B450" s="3" t="s">
        <v>851</v>
      </c>
      <c r="C450" s="3" t="s">
        <v>852</v>
      </c>
      <c r="D450" s="24"/>
    </row>
    <row r="451" spans="1:4" s="2" customFormat="1" ht="30" customHeight="1">
      <c r="A451" s="24">
        <v>532</v>
      </c>
      <c r="B451" s="3" t="s">
        <v>853</v>
      </c>
      <c r="C451" s="3" t="s">
        <v>854</v>
      </c>
      <c r="D451" s="24"/>
    </row>
    <row r="452" spans="1:4" s="2" customFormat="1" ht="30" customHeight="1">
      <c r="A452" s="24">
        <v>533</v>
      </c>
      <c r="B452" s="3" t="s">
        <v>855</v>
      </c>
      <c r="C452" s="3" t="s">
        <v>856</v>
      </c>
      <c r="D452" s="24"/>
    </row>
    <row r="453" spans="1:4" s="2" customFormat="1" ht="30" customHeight="1">
      <c r="A453" s="24">
        <v>539</v>
      </c>
      <c r="B453" s="3" t="s">
        <v>857</v>
      </c>
      <c r="C453" s="3" t="s">
        <v>858</v>
      </c>
      <c r="D453" s="24" t="s">
        <v>1357</v>
      </c>
    </row>
    <row r="454" spans="1:4" s="2" customFormat="1" ht="30" customHeight="1">
      <c r="A454" s="24">
        <v>540</v>
      </c>
      <c r="B454" s="3" t="s">
        <v>859</v>
      </c>
      <c r="C454" s="3" t="s">
        <v>860</v>
      </c>
      <c r="D454" s="24" t="s">
        <v>1357</v>
      </c>
    </row>
    <row r="455" spans="1:4" s="2" customFormat="1" ht="30" customHeight="1">
      <c r="A455" s="24">
        <v>541</v>
      </c>
      <c r="B455" s="3" t="s">
        <v>861</v>
      </c>
      <c r="C455" s="3" t="s">
        <v>862</v>
      </c>
      <c r="D455" s="24" t="s">
        <v>1357</v>
      </c>
    </row>
    <row r="456" spans="1:4" s="2" customFormat="1" ht="30" customHeight="1">
      <c r="A456" s="24">
        <v>542</v>
      </c>
      <c r="B456" s="3" t="s">
        <v>863</v>
      </c>
      <c r="C456" s="3" t="s">
        <v>864</v>
      </c>
      <c r="D456" s="24" t="s">
        <v>1357</v>
      </c>
    </row>
    <row r="457" spans="1:4" s="2" customFormat="1" ht="45" customHeight="1">
      <c r="A457" s="24">
        <v>543</v>
      </c>
      <c r="B457" s="3" t="s">
        <v>865</v>
      </c>
      <c r="C457" s="3" t="s">
        <v>866</v>
      </c>
      <c r="D457" s="24" t="s">
        <v>1357</v>
      </c>
    </row>
    <row r="458" spans="1:4" s="2" customFormat="1" ht="45" customHeight="1">
      <c r="A458" s="24">
        <v>544</v>
      </c>
      <c r="B458" s="3" t="s">
        <v>867</v>
      </c>
      <c r="C458" s="3" t="s">
        <v>868</v>
      </c>
      <c r="D458" s="24" t="s">
        <v>1357</v>
      </c>
    </row>
    <row r="459" spans="1:4" s="2" customFormat="1" ht="30" customHeight="1">
      <c r="A459" s="24">
        <v>545</v>
      </c>
      <c r="B459" s="3" t="s">
        <v>869</v>
      </c>
      <c r="C459" s="3" t="s">
        <v>1200</v>
      </c>
      <c r="D459" s="24" t="s">
        <v>1357</v>
      </c>
    </row>
    <row r="460" spans="1:4" s="2" customFormat="1" ht="30" customHeight="1">
      <c r="A460" s="24">
        <v>546</v>
      </c>
      <c r="B460" s="3" t="s">
        <v>870</v>
      </c>
      <c r="C460" s="3" t="s">
        <v>871</v>
      </c>
      <c r="D460" s="24" t="s">
        <v>1357</v>
      </c>
    </row>
    <row r="461" spans="1:4" s="2" customFormat="1" ht="30" customHeight="1">
      <c r="A461" s="24">
        <v>547</v>
      </c>
      <c r="B461" s="3" t="s">
        <v>872</v>
      </c>
      <c r="C461" s="3" t="s">
        <v>873</v>
      </c>
      <c r="D461" s="24" t="s">
        <v>1357</v>
      </c>
    </row>
    <row r="462" spans="1:4" s="2" customFormat="1" ht="30" customHeight="1">
      <c r="A462" s="24">
        <v>548</v>
      </c>
      <c r="B462" s="3" t="s">
        <v>874</v>
      </c>
      <c r="C462" s="3" t="s">
        <v>875</v>
      </c>
      <c r="D462" s="24" t="s">
        <v>1357</v>
      </c>
    </row>
    <row r="463" spans="1:4" s="2" customFormat="1" ht="45" customHeight="1">
      <c r="A463" s="24">
        <v>401</v>
      </c>
      <c r="B463" s="3" t="s">
        <v>178</v>
      </c>
      <c r="C463" s="3" t="s">
        <v>1173</v>
      </c>
      <c r="D463" s="24" t="s">
        <v>1357</v>
      </c>
    </row>
    <row r="464" spans="1:4" s="2" customFormat="1" ht="45" customHeight="1">
      <c r="A464" s="24">
        <v>402</v>
      </c>
      <c r="B464" s="3" t="s">
        <v>876</v>
      </c>
      <c r="C464" s="3" t="s">
        <v>877</v>
      </c>
      <c r="D464" s="24" t="s">
        <v>1357</v>
      </c>
    </row>
    <row r="465" spans="1:4" s="2" customFormat="1" ht="15" customHeight="1">
      <c r="A465" s="24">
        <v>403</v>
      </c>
      <c r="B465" s="3" t="s">
        <v>878</v>
      </c>
      <c r="C465" s="3" t="s">
        <v>879</v>
      </c>
      <c r="D465" s="24" t="s">
        <v>1357</v>
      </c>
    </row>
    <row r="466" spans="1:4" s="2" customFormat="1">
      <c r="A466" s="24">
        <v>404</v>
      </c>
      <c r="B466" s="3" t="s">
        <v>880</v>
      </c>
      <c r="C466" s="3" t="s">
        <v>881</v>
      </c>
      <c r="D466" s="24" t="s">
        <v>1357</v>
      </c>
    </row>
    <row r="467" spans="1:4" s="2" customFormat="1" ht="15" customHeight="1">
      <c r="A467" s="24">
        <v>635</v>
      </c>
      <c r="B467" s="3" t="s">
        <v>882</v>
      </c>
      <c r="C467" s="3" t="s">
        <v>883</v>
      </c>
      <c r="D467" s="24" t="s">
        <v>1357</v>
      </c>
    </row>
    <row r="468" spans="1:4" s="2" customFormat="1" ht="15" customHeight="1">
      <c r="A468" s="24">
        <v>405</v>
      </c>
      <c r="B468" s="3" t="s">
        <v>884</v>
      </c>
      <c r="C468" s="3" t="s">
        <v>885</v>
      </c>
      <c r="D468" s="24" t="s">
        <v>1357</v>
      </c>
    </row>
    <row r="469" spans="1:4" s="2" customFormat="1" ht="15" customHeight="1">
      <c r="A469" s="24">
        <v>406</v>
      </c>
      <c r="B469" s="3" t="s">
        <v>886</v>
      </c>
      <c r="C469" s="3" t="s">
        <v>887</v>
      </c>
      <c r="D469" s="24" t="s">
        <v>1357</v>
      </c>
    </row>
    <row r="470" spans="1:4" s="2" customFormat="1" ht="15" customHeight="1">
      <c r="A470" s="24">
        <v>407</v>
      </c>
      <c r="B470" s="3" t="s">
        <v>888</v>
      </c>
      <c r="C470" s="3" t="s">
        <v>889</v>
      </c>
      <c r="D470" s="24" t="s">
        <v>1357</v>
      </c>
    </row>
    <row r="471" spans="1:4" s="2" customFormat="1" ht="15" customHeight="1">
      <c r="A471" s="24">
        <v>408</v>
      </c>
      <c r="B471" s="3" t="s">
        <v>890</v>
      </c>
      <c r="C471" s="3" t="s">
        <v>891</v>
      </c>
      <c r="D471" s="24" t="s">
        <v>1357</v>
      </c>
    </row>
    <row r="472" spans="1:4" s="2" customFormat="1" ht="15" customHeight="1">
      <c r="A472" s="24">
        <v>409</v>
      </c>
      <c r="B472" s="3" t="s">
        <v>892</v>
      </c>
      <c r="C472" s="3" t="s">
        <v>893</v>
      </c>
      <c r="D472" s="24" t="s">
        <v>1357</v>
      </c>
    </row>
    <row r="473" spans="1:4" s="2" customFormat="1" ht="15" customHeight="1">
      <c r="A473" s="24">
        <v>410</v>
      </c>
      <c r="B473" s="3" t="s">
        <v>894</v>
      </c>
      <c r="C473" s="3" t="s">
        <v>895</v>
      </c>
      <c r="D473" s="24" t="s">
        <v>1357</v>
      </c>
    </row>
    <row r="474" spans="1:4" s="2" customFormat="1" ht="15" customHeight="1">
      <c r="A474" s="24">
        <v>411</v>
      </c>
      <c r="B474" s="3" t="s">
        <v>896</v>
      </c>
      <c r="C474" s="3" t="s">
        <v>897</v>
      </c>
      <c r="D474" s="24" t="s">
        <v>1357</v>
      </c>
    </row>
    <row r="475" spans="1:4" s="2" customFormat="1" ht="15" customHeight="1">
      <c r="A475" s="24">
        <v>412</v>
      </c>
      <c r="B475" s="3" t="s">
        <v>898</v>
      </c>
      <c r="C475" s="3" t="s">
        <v>899</v>
      </c>
      <c r="D475" s="24" t="s">
        <v>1357</v>
      </c>
    </row>
    <row r="476" spans="1:4" s="2" customFormat="1" ht="15" customHeight="1">
      <c r="A476" s="24">
        <v>413</v>
      </c>
      <c r="B476" s="3" t="s">
        <v>900</v>
      </c>
      <c r="C476" s="3" t="s">
        <v>901</v>
      </c>
      <c r="D476" s="24" t="s">
        <v>1357</v>
      </c>
    </row>
    <row r="477" spans="1:4" s="2" customFormat="1" ht="15" customHeight="1">
      <c r="A477" s="24">
        <v>414</v>
      </c>
      <c r="B477" s="3" t="s">
        <v>902</v>
      </c>
      <c r="C477" s="3" t="s">
        <v>903</v>
      </c>
      <c r="D477" s="24" t="s">
        <v>1357</v>
      </c>
    </row>
    <row r="478" spans="1:4" s="2" customFormat="1" ht="15" customHeight="1">
      <c r="A478" s="24">
        <v>415</v>
      </c>
      <c r="B478" s="3" t="s">
        <v>904</v>
      </c>
      <c r="C478" s="3" t="s">
        <v>905</v>
      </c>
      <c r="D478" s="24" t="s">
        <v>1357</v>
      </c>
    </row>
    <row r="479" spans="1:4" s="2" customFormat="1" ht="15" customHeight="1">
      <c r="A479" s="24">
        <v>416</v>
      </c>
      <c r="B479" s="3" t="s">
        <v>906</v>
      </c>
      <c r="C479" s="3" t="s">
        <v>907</v>
      </c>
      <c r="D479" s="24" t="s">
        <v>1357</v>
      </c>
    </row>
    <row r="480" spans="1:4" s="2" customFormat="1" ht="15" customHeight="1">
      <c r="A480" s="24">
        <v>417</v>
      </c>
      <c r="B480" s="3" t="s">
        <v>908</v>
      </c>
      <c r="C480" s="3" t="s">
        <v>909</v>
      </c>
      <c r="D480" s="24" t="s">
        <v>1357</v>
      </c>
    </row>
    <row r="481" spans="1:4" s="2" customFormat="1" ht="15" customHeight="1">
      <c r="A481" s="24">
        <v>418</v>
      </c>
      <c r="B481" s="3" t="s">
        <v>910</v>
      </c>
      <c r="C481" s="3" t="s">
        <v>911</v>
      </c>
      <c r="D481" s="24" t="s">
        <v>1357</v>
      </c>
    </row>
    <row r="482" spans="1:4" s="2" customFormat="1" ht="15" customHeight="1">
      <c r="A482" s="24">
        <v>419</v>
      </c>
      <c r="B482" s="3" t="s">
        <v>912</v>
      </c>
      <c r="C482" s="3" t="s">
        <v>913</v>
      </c>
      <c r="D482" s="24" t="s">
        <v>1357</v>
      </c>
    </row>
    <row r="483" spans="1:4" s="2" customFormat="1" ht="15" customHeight="1">
      <c r="A483" s="24">
        <v>187</v>
      </c>
      <c r="B483" s="3" t="s">
        <v>914</v>
      </c>
      <c r="C483" s="3" t="s">
        <v>915</v>
      </c>
      <c r="D483" s="24" t="s">
        <v>1357</v>
      </c>
    </row>
    <row r="484" spans="1:4" s="2" customFormat="1" ht="15" customHeight="1">
      <c r="A484" s="24">
        <v>420</v>
      </c>
      <c r="B484" s="3" t="s">
        <v>916</v>
      </c>
      <c r="C484" s="3" t="s">
        <v>917</v>
      </c>
      <c r="D484" s="24" t="s">
        <v>1357</v>
      </c>
    </row>
    <row r="485" spans="1:4" s="2" customFormat="1" ht="15" customHeight="1">
      <c r="A485" s="24">
        <v>421</v>
      </c>
      <c r="B485" s="3" t="s">
        <v>918</v>
      </c>
      <c r="C485" s="3" t="s">
        <v>919</v>
      </c>
      <c r="D485" s="24" t="s">
        <v>1357</v>
      </c>
    </row>
    <row r="486" spans="1:4" s="2" customFormat="1" ht="15" customHeight="1">
      <c r="A486" s="24">
        <v>422</v>
      </c>
      <c r="B486" s="3" t="s">
        <v>920</v>
      </c>
      <c r="C486" s="3" t="s">
        <v>921</v>
      </c>
      <c r="D486" s="24" t="s">
        <v>1357</v>
      </c>
    </row>
    <row r="487" spans="1:4" s="2" customFormat="1" ht="15" customHeight="1">
      <c r="A487" s="24">
        <v>423</v>
      </c>
      <c r="B487" s="3" t="s">
        <v>922</v>
      </c>
      <c r="C487" s="3" t="s">
        <v>923</v>
      </c>
      <c r="D487" s="24" t="s">
        <v>1357</v>
      </c>
    </row>
    <row r="488" spans="1:4" s="2" customFormat="1" ht="15" customHeight="1">
      <c r="A488" s="24">
        <v>424</v>
      </c>
      <c r="B488" s="3" t="s">
        <v>924</v>
      </c>
      <c r="C488" s="3" t="s">
        <v>925</v>
      </c>
      <c r="D488" s="24" t="s">
        <v>1357</v>
      </c>
    </row>
    <row r="489" spans="1:4" s="2" customFormat="1" ht="15" customHeight="1">
      <c r="A489" s="24">
        <v>425</v>
      </c>
      <c r="B489" s="3" t="s">
        <v>926</v>
      </c>
      <c r="C489" s="3" t="s">
        <v>927</v>
      </c>
      <c r="D489" s="24" t="s">
        <v>1357</v>
      </c>
    </row>
    <row r="490" spans="1:4" s="2" customFormat="1" ht="15" customHeight="1">
      <c r="A490" s="24">
        <v>426</v>
      </c>
      <c r="B490" s="3" t="s">
        <v>928</v>
      </c>
      <c r="C490" s="3" t="s">
        <v>929</v>
      </c>
      <c r="D490" s="24" t="s">
        <v>1357</v>
      </c>
    </row>
    <row r="491" spans="1:4" s="2" customFormat="1" ht="15" customHeight="1">
      <c r="A491" s="24">
        <v>427</v>
      </c>
      <c r="B491" s="3" t="s">
        <v>930</v>
      </c>
      <c r="C491" s="3" t="s">
        <v>931</v>
      </c>
      <c r="D491" s="24" t="s">
        <v>1357</v>
      </c>
    </row>
    <row r="492" spans="1:4" s="2" customFormat="1" ht="15" customHeight="1">
      <c r="A492" s="24">
        <v>429</v>
      </c>
      <c r="B492" s="3" t="s">
        <v>932</v>
      </c>
      <c r="C492" s="3" t="s">
        <v>933</v>
      </c>
      <c r="D492" s="24" t="s">
        <v>1357</v>
      </c>
    </row>
    <row r="493" spans="1:4" s="2" customFormat="1" ht="15" customHeight="1">
      <c r="A493" s="24">
        <v>430</v>
      </c>
      <c r="B493" s="3" t="s">
        <v>934</v>
      </c>
      <c r="C493" s="3" t="s">
        <v>935</v>
      </c>
      <c r="D493" s="24" t="s">
        <v>1357</v>
      </c>
    </row>
    <row r="494" spans="1:4" s="2" customFormat="1" ht="15" customHeight="1">
      <c r="A494" s="24">
        <v>431</v>
      </c>
      <c r="B494" s="3" t="s">
        <v>936</v>
      </c>
      <c r="C494" s="3" t="s">
        <v>937</v>
      </c>
      <c r="D494" s="24" t="s">
        <v>1357</v>
      </c>
    </row>
    <row r="495" spans="1:4" s="2" customFormat="1" ht="15" customHeight="1">
      <c r="A495" s="24">
        <v>432</v>
      </c>
      <c r="B495" s="3" t="s">
        <v>178</v>
      </c>
      <c r="C495" s="3" t="s">
        <v>1174</v>
      </c>
      <c r="D495" s="24" t="s">
        <v>1357</v>
      </c>
    </row>
    <row r="496" spans="1:4" s="2" customFormat="1" ht="15" customHeight="1">
      <c r="A496" s="24">
        <v>433</v>
      </c>
      <c r="B496" s="3" t="s">
        <v>938</v>
      </c>
      <c r="C496" s="3" t="s">
        <v>939</v>
      </c>
      <c r="D496" s="24" t="s">
        <v>1357</v>
      </c>
    </row>
    <row r="497" spans="1:4" s="2" customFormat="1" ht="15" customHeight="1">
      <c r="A497" s="24">
        <v>434</v>
      </c>
      <c r="B497" s="3" t="s">
        <v>940</v>
      </c>
      <c r="C497" s="3" t="s">
        <v>941</v>
      </c>
      <c r="D497" s="24" t="s">
        <v>1357</v>
      </c>
    </row>
    <row r="498" spans="1:4" s="2" customFormat="1">
      <c r="A498" s="24">
        <v>435</v>
      </c>
      <c r="B498" s="3" t="s">
        <v>942</v>
      </c>
      <c r="C498" s="3" t="s">
        <v>943</v>
      </c>
      <c r="D498" s="24" t="s">
        <v>1357</v>
      </c>
    </row>
    <row r="499" spans="1:4" s="2" customFormat="1" ht="15" customHeight="1">
      <c r="A499" s="24">
        <v>436</v>
      </c>
      <c r="B499" s="3" t="s">
        <v>944</v>
      </c>
      <c r="C499" s="3" t="s">
        <v>945</v>
      </c>
      <c r="D499" s="24" t="s">
        <v>1357</v>
      </c>
    </row>
    <row r="500" spans="1:4" s="2" customFormat="1" ht="15" customHeight="1">
      <c r="A500" s="24">
        <v>437</v>
      </c>
      <c r="B500" s="3" t="s">
        <v>946</v>
      </c>
      <c r="C500" s="3" t="s">
        <v>947</v>
      </c>
      <c r="D500" s="24" t="s">
        <v>1357</v>
      </c>
    </row>
    <row r="501" spans="1:4" s="2" customFormat="1" ht="15" customHeight="1">
      <c r="A501" s="24">
        <v>438</v>
      </c>
      <c r="B501" s="3" t="s">
        <v>948</v>
      </c>
      <c r="C501" s="3" t="s">
        <v>949</v>
      </c>
      <c r="D501" s="24" t="s">
        <v>1357</v>
      </c>
    </row>
    <row r="502" spans="1:4" s="2" customFormat="1" ht="15" customHeight="1">
      <c r="A502" s="24">
        <v>439</v>
      </c>
      <c r="B502" s="3" t="s">
        <v>950</v>
      </c>
      <c r="C502" s="3" t="s">
        <v>951</v>
      </c>
      <c r="D502" s="24" t="s">
        <v>1357</v>
      </c>
    </row>
    <row r="503" spans="1:4" s="2" customFormat="1" ht="15" customHeight="1">
      <c r="A503" s="24">
        <v>440</v>
      </c>
      <c r="B503" s="3" t="s">
        <v>952</v>
      </c>
      <c r="C503" s="3" t="s">
        <v>953</v>
      </c>
      <c r="D503" s="24" t="s">
        <v>1357</v>
      </c>
    </row>
    <row r="504" spans="1:4" s="2" customFormat="1" ht="15" customHeight="1">
      <c r="A504" s="24">
        <v>441</v>
      </c>
      <c r="B504" s="3" t="s">
        <v>954</v>
      </c>
      <c r="C504" s="3" t="s">
        <v>955</v>
      </c>
      <c r="D504" s="24" t="s">
        <v>1357</v>
      </c>
    </row>
    <row r="505" spans="1:4" s="2" customFormat="1" ht="15" customHeight="1">
      <c r="A505" s="24">
        <v>442</v>
      </c>
      <c r="B505" s="3" t="s">
        <v>956</v>
      </c>
      <c r="C505" s="3" t="s">
        <v>957</v>
      </c>
      <c r="D505" s="24" t="s">
        <v>1357</v>
      </c>
    </row>
    <row r="506" spans="1:4" s="2" customFormat="1" ht="15" customHeight="1">
      <c r="A506" s="24">
        <v>443</v>
      </c>
      <c r="B506" s="3" t="s">
        <v>958</v>
      </c>
      <c r="C506" s="3" t="s">
        <v>959</v>
      </c>
      <c r="D506" s="24" t="s">
        <v>1357</v>
      </c>
    </row>
    <row r="507" spans="1:4" s="2" customFormat="1" ht="15" customHeight="1">
      <c r="A507" s="24">
        <v>444</v>
      </c>
      <c r="B507" s="3" t="s">
        <v>960</v>
      </c>
      <c r="C507" s="3" t="s">
        <v>961</v>
      </c>
      <c r="D507" s="24" t="s">
        <v>1357</v>
      </c>
    </row>
    <row r="508" spans="1:4" s="2" customFormat="1" ht="15" customHeight="1">
      <c r="A508" s="24">
        <v>445</v>
      </c>
      <c r="B508" s="3" t="s">
        <v>962</v>
      </c>
      <c r="C508" s="3" t="s">
        <v>963</v>
      </c>
      <c r="D508" s="24" t="s">
        <v>1357</v>
      </c>
    </row>
    <row r="509" spans="1:4" s="2" customFormat="1" ht="15" customHeight="1">
      <c r="A509" s="24">
        <v>553</v>
      </c>
      <c r="B509" s="3" t="s">
        <v>964</v>
      </c>
      <c r="C509" s="3" t="s">
        <v>965</v>
      </c>
      <c r="D509" s="24" t="s">
        <v>178</v>
      </c>
    </row>
    <row r="510" spans="1:4" s="2" customFormat="1" ht="15" customHeight="1">
      <c r="A510" s="24">
        <v>554</v>
      </c>
      <c r="B510" s="3" t="s">
        <v>966</v>
      </c>
      <c r="C510" s="3" t="s">
        <v>967</v>
      </c>
      <c r="D510" s="24" t="s">
        <v>178</v>
      </c>
    </row>
    <row r="511" spans="1:4" s="2" customFormat="1" ht="15" customHeight="1">
      <c r="A511" s="24">
        <v>70</v>
      </c>
      <c r="B511" s="3" t="s">
        <v>968</v>
      </c>
      <c r="C511" s="3" t="s">
        <v>969</v>
      </c>
      <c r="D511" s="24" t="s">
        <v>178</v>
      </c>
    </row>
    <row r="512" spans="1:4" s="2" customFormat="1" ht="15" customHeight="1">
      <c r="A512" s="24">
        <v>555</v>
      </c>
      <c r="B512" s="3" t="s">
        <v>970</v>
      </c>
      <c r="C512" s="3" t="s">
        <v>971</v>
      </c>
      <c r="D512" s="24" t="s">
        <v>178</v>
      </c>
    </row>
    <row r="513" spans="1:4" s="2" customFormat="1" ht="15" customHeight="1">
      <c r="A513" s="24">
        <v>556</v>
      </c>
      <c r="B513" s="3" t="s">
        <v>972</v>
      </c>
      <c r="C513" s="3" t="s">
        <v>973</v>
      </c>
      <c r="D513" s="24" t="s">
        <v>178</v>
      </c>
    </row>
    <row r="514" spans="1:4" s="2" customFormat="1" ht="15" customHeight="1">
      <c r="A514" s="24">
        <v>557</v>
      </c>
      <c r="B514" s="3" t="s">
        <v>974</v>
      </c>
      <c r="C514" s="3" t="s">
        <v>975</v>
      </c>
      <c r="D514" s="24" t="s">
        <v>1357</v>
      </c>
    </row>
    <row r="515" spans="1:4" s="2" customFormat="1" ht="15" customHeight="1">
      <c r="A515" s="24">
        <v>558</v>
      </c>
      <c r="B515" s="3" t="s">
        <v>976</v>
      </c>
      <c r="C515" s="3" t="s">
        <v>977</v>
      </c>
      <c r="D515" s="24" t="s">
        <v>1357</v>
      </c>
    </row>
    <row r="516" spans="1:4" s="2" customFormat="1" ht="15" customHeight="1">
      <c r="A516" s="24">
        <v>559</v>
      </c>
      <c r="B516" s="3" t="s">
        <v>978</v>
      </c>
      <c r="C516" s="3" t="s">
        <v>979</v>
      </c>
      <c r="D516" s="24" t="s">
        <v>1357</v>
      </c>
    </row>
    <row r="517" spans="1:4" s="2" customFormat="1" ht="15" customHeight="1">
      <c r="A517" s="24">
        <v>560</v>
      </c>
      <c r="B517" s="3" t="s">
        <v>980</v>
      </c>
      <c r="C517" s="3" t="s">
        <v>981</v>
      </c>
      <c r="D517" s="24" t="s">
        <v>1357</v>
      </c>
    </row>
    <row r="518" spans="1:4" s="2" customFormat="1" ht="15" customHeight="1">
      <c r="A518" s="24">
        <v>561</v>
      </c>
      <c r="B518" s="3" t="s">
        <v>982</v>
      </c>
      <c r="C518" s="3" t="s">
        <v>983</v>
      </c>
      <c r="D518" s="24" t="s">
        <v>178</v>
      </c>
    </row>
    <row r="519" spans="1:4" s="2" customFormat="1" ht="15" customHeight="1">
      <c r="A519" s="24">
        <v>562</v>
      </c>
      <c r="B519" s="3" t="s">
        <v>984</v>
      </c>
      <c r="C519" s="3" t="s">
        <v>985</v>
      </c>
      <c r="D519" s="24" t="s">
        <v>178</v>
      </c>
    </row>
    <row r="520" spans="1:4" s="2" customFormat="1" ht="15" customHeight="1">
      <c r="A520" s="24">
        <v>273</v>
      </c>
      <c r="B520" s="3" t="s">
        <v>986</v>
      </c>
      <c r="C520" s="3" t="s">
        <v>987</v>
      </c>
      <c r="D520" s="24" t="s">
        <v>178</v>
      </c>
    </row>
    <row r="521" spans="1:4" s="2" customFormat="1" ht="15" customHeight="1">
      <c r="A521" s="24">
        <v>274</v>
      </c>
      <c r="B521" s="3" t="s">
        <v>988</v>
      </c>
      <c r="C521" s="3" t="s">
        <v>989</v>
      </c>
      <c r="D521" s="24" t="s">
        <v>178</v>
      </c>
    </row>
    <row r="522" spans="1:4" s="2" customFormat="1" ht="15" customHeight="1">
      <c r="A522" s="24">
        <v>563</v>
      </c>
      <c r="B522" s="3" t="s">
        <v>990</v>
      </c>
      <c r="C522" s="3" t="s">
        <v>991</v>
      </c>
      <c r="D522" s="24" t="s">
        <v>1357</v>
      </c>
    </row>
    <row r="523" spans="1:4" s="2" customFormat="1" ht="30" customHeight="1">
      <c r="A523" s="24">
        <v>564</v>
      </c>
      <c r="B523" s="3" t="s">
        <v>992</v>
      </c>
      <c r="C523" s="3" t="s">
        <v>993</v>
      </c>
      <c r="D523" s="24" t="s">
        <v>1357</v>
      </c>
    </row>
    <row r="524" spans="1:4" s="2" customFormat="1" ht="30" customHeight="1">
      <c r="A524" s="24">
        <v>565</v>
      </c>
      <c r="B524" s="3" t="s">
        <v>994</v>
      </c>
      <c r="C524" s="3" t="s">
        <v>995</v>
      </c>
      <c r="D524" s="24" t="s">
        <v>178</v>
      </c>
    </row>
    <row r="525" spans="1:4" s="2" customFormat="1" ht="15" customHeight="1">
      <c r="A525" s="24">
        <v>566</v>
      </c>
      <c r="B525" s="3" t="s">
        <v>996</v>
      </c>
      <c r="C525" s="3" t="s">
        <v>997</v>
      </c>
      <c r="D525" s="24" t="s">
        <v>178</v>
      </c>
    </row>
    <row r="526" spans="1:4" s="2" customFormat="1" ht="30" customHeight="1">
      <c r="A526" s="24">
        <v>567</v>
      </c>
      <c r="B526" s="3" t="s">
        <v>998</v>
      </c>
      <c r="C526" s="3" t="s">
        <v>999</v>
      </c>
      <c r="D526" s="24" t="s">
        <v>1357</v>
      </c>
    </row>
    <row r="527" spans="1:4" s="2" customFormat="1" ht="15" customHeight="1">
      <c r="A527" s="24">
        <v>568</v>
      </c>
      <c r="B527" s="3" t="s">
        <v>1000</v>
      </c>
      <c r="C527" s="3" t="s">
        <v>1001</v>
      </c>
      <c r="D527" s="24" t="s">
        <v>1357</v>
      </c>
    </row>
    <row r="528" spans="1:4" s="2" customFormat="1" ht="15" customHeight="1">
      <c r="A528" s="24">
        <v>569</v>
      </c>
      <c r="B528" s="3"/>
      <c r="C528" s="3" t="s">
        <v>1302</v>
      </c>
      <c r="D528" s="24" t="s">
        <v>1357</v>
      </c>
    </row>
    <row r="529" spans="1:4" s="2" customFormat="1" ht="15" customHeight="1">
      <c r="A529" s="24">
        <v>571</v>
      </c>
      <c r="B529" s="3" t="s">
        <v>178</v>
      </c>
      <c r="C529" s="3" t="s">
        <v>1002</v>
      </c>
      <c r="D529" s="24" t="s">
        <v>1357</v>
      </c>
    </row>
    <row r="530" spans="1:4" s="2" customFormat="1" ht="15" customHeight="1">
      <c r="A530" s="24">
        <v>572</v>
      </c>
      <c r="B530" s="3" t="s">
        <v>178</v>
      </c>
      <c r="C530" s="3" t="s">
        <v>1003</v>
      </c>
      <c r="D530" s="24" t="s">
        <v>178</v>
      </c>
    </row>
    <row r="531" spans="1:4" s="2" customFormat="1" ht="15" customHeight="1">
      <c r="A531" s="24">
        <v>573</v>
      </c>
      <c r="B531" s="3" t="s">
        <v>1004</v>
      </c>
      <c r="C531" s="3" t="s">
        <v>1201</v>
      </c>
      <c r="D531" s="24" t="s">
        <v>178</v>
      </c>
    </row>
    <row r="532" spans="1:4" s="2" customFormat="1">
      <c r="A532" s="24">
        <v>353</v>
      </c>
      <c r="B532" s="3" t="s">
        <v>178</v>
      </c>
      <c r="C532" s="3" t="s">
        <v>1005</v>
      </c>
      <c r="D532" s="24" t="s">
        <v>178</v>
      </c>
    </row>
    <row r="533" spans="1:4" s="2" customFormat="1">
      <c r="A533" s="24">
        <v>574</v>
      </c>
      <c r="B533" s="3" t="s">
        <v>1006</v>
      </c>
      <c r="C533" s="3" t="s">
        <v>1007</v>
      </c>
      <c r="D533" s="24" t="s">
        <v>178</v>
      </c>
    </row>
    <row r="534" spans="1:4" s="2" customFormat="1" ht="15" customHeight="1">
      <c r="A534" s="24">
        <v>577</v>
      </c>
      <c r="B534" s="3" t="s">
        <v>1008</v>
      </c>
      <c r="C534" s="3" t="s">
        <v>1009</v>
      </c>
      <c r="D534" s="24" t="s">
        <v>1357</v>
      </c>
    </row>
    <row r="535" spans="1:4" s="2" customFormat="1">
      <c r="A535" s="24">
        <v>575</v>
      </c>
      <c r="B535" s="3" t="s">
        <v>1010</v>
      </c>
      <c r="C535" s="3" t="s">
        <v>1011</v>
      </c>
      <c r="D535" s="24" t="s">
        <v>1357</v>
      </c>
    </row>
    <row r="536" spans="1:4" s="2" customFormat="1" ht="15" customHeight="1">
      <c r="A536" s="24">
        <v>578</v>
      </c>
      <c r="B536" s="3" t="s">
        <v>1012</v>
      </c>
      <c r="C536" s="3" t="s">
        <v>1013</v>
      </c>
      <c r="D536" s="24" t="s">
        <v>1357</v>
      </c>
    </row>
    <row r="537" spans="1:4" s="2" customFormat="1" ht="15" customHeight="1">
      <c r="A537" s="24">
        <v>579</v>
      </c>
      <c r="B537" s="3" t="s">
        <v>1014</v>
      </c>
      <c r="C537" s="3" t="s">
        <v>1015</v>
      </c>
      <c r="D537" s="24" t="s">
        <v>178</v>
      </c>
    </row>
    <row r="538" spans="1:4" s="2" customFormat="1" ht="15" customHeight="1">
      <c r="A538" s="24">
        <v>580</v>
      </c>
      <c r="B538" s="3" t="s">
        <v>1016</v>
      </c>
      <c r="C538" s="3" t="s">
        <v>1017</v>
      </c>
      <c r="D538" s="24" t="s">
        <v>178</v>
      </c>
    </row>
    <row r="539" spans="1:4" s="2" customFormat="1" ht="15" customHeight="1">
      <c r="A539" s="24">
        <v>354</v>
      </c>
      <c r="B539" s="3" t="s">
        <v>178</v>
      </c>
      <c r="C539" s="3" t="s">
        <v>1018</v>
      </c>
      <c r="D539" s="24" t="s">
        <v>178</v>
      </c>
    </row>
    <row r="540" spans="1:4" s="2" customFormat="1" ht="15" customHeight="1">
      <c r="A540" s="24">
        <v>582</v>
      </c>
      <c r="B540" s="3" t="s">
        <v>1019</v>
      </c>
      <c r="C540" s="3" t="s">
        <v>1020</v>
      </c>
      <c r="D540" s="24" t="s">
        <v>178</v>
      </c>
    </row>
    <row r="541" spans="1:4" s="2" customFormat="1" ht="15" customHeight="1">
      <c r="A541" s="24">
        <v>583</v>
      </c>
      <c r="B541" s="3" t="s">
        <v>1021</v>
      </c>
      <c r="C541" s="3" t="s">
        <v>1022</v>
      </c>
      <c r="D541" s="24" t="s">
        <v>178</v>
      </c>
    </row>
    <row r="542" spans="1:4" s="2" customFormat="1">
      <c r="A542" s="24">
        <v>584</v>
      </c>
      <c r="B542" s="3" t="s">
        <v>1023</v>
      </c>
      <c r="C542" s="3" t="s">
        <v>1024</v>
      </c>
      <c r="D542" s="24" t="s">
        <v>178</v>
      </c>
    </row>
    <row r="543" spans="1:4" s="2" customFormat="1" ht="15" customHeight="1">
      <c r="A543" s="24">
        <v>585</v>
      </c>
      <c r="B543" s="3" t="s">
        <v>1025</v>
      </c>
      <c r="C543" s="3" t="s">
        <v>1026</v>
      </c>
      <c r="D543" s="24" t="s">
        <v>1357</v>
      </c>
    </row>
    <row r="544" spans="1:4" s="2" customFormat="1" ht="15" customHeight="1">
      <c r="A544" s="24">
        <v>586</v>
      </c>
      <c r="B544" s="3" t="s">
        <v>1027</v>
      </c>
      <c r="C544" s="3" t="s">
        <v>1028</v>
      </c>
      <c r="D544" s="24" t="s">
        <v>1357</v>
      </c>
    </row>
    <row r="545" spans="1:4" s="2" customFormat="1" ht="15" customHeight="1">
      <c r="A545" s="24">
        <v>587</v>
      </c>
      <c r="B545" s="3" t="s">
        <v>1029</v>
      </c>
      <c r="C545" s="3" t="s">
        <v>1030</v>
      </c>
      <c r="D545" s="24" t="s">
        <v>178</v>
      </c>
    </row>
    <row r="546" spans="1:4" s="2" customFormat="1" ht="15" customHeight="1">
      <c r="A546" s="24">
        <v>591</v>
      </c>
      <c r="B546" s="3" t="s">
        <v>1031</v>
      </c>
      <c r="C546" s="3" t="s">
        <v>1032</v>
      </c>
      <c r="D546" s="24" t="s">
        <v>178</v>
      </c>
    </row>
    <row r="547" spans="1:4" s="2" customFormat="1" ht="15" customHeight="1">
      <c r="A547" s="24">
        <v>588</v>
      </c>
      <c r="B547" s="3" t="s">
        <v>1033</v>
      </c>
      <c r="C547" s="3" t="s">
        <v>1034</v>
      </c>
      <c r="D547" s="24" t="s">
        <v>178</v>
      </c>
    </row>
    <row r="548" spans="1:4" s="2" customFormat="1" ht="15" customHeight="1">
      <c r="A548" s="24">
        <v>590</v>
      </c>
      <c r="B548" s="3" t="s">
        <v>1035</v>
      </c>
      <c r="C548" s="3" t="s">
        <v>1036</v>
      </c>
      <c r="D548" s="24" t="s">
        <v>178</v>
      </c>
    </row>
    <row r="549" spans="1:4" s="2" customFormat="1" ht="15" customHeight="1">
      <c r="A549" s="24">
        <v>358</v>
      </c>
      <c r="B549" s="3" t="s">
        <v>178</v>
      </c>
      <c r="C549" s="3" t="s">
        <v>1037</v>
      </c>
      <c r="D549" s="24" t="s">
        <v>178</v>
      </c>
    </row>
    <row r="550" spans="1:4" s="2" customFormat="1" ht="15" customHeight="1">
      <c r="A550" s="24">
        <v>592</v>
      </c>
      <c r="B550" s="3" t="s">
        <v>1038</v>
      </c>
      <c r="C550" s="3" t="s">
        <v>1039</v>
      </c>
      <c r="D550" s="63" t="s">
        <v>1357</v>
      </c>
    </row>
    <row r="551" spans="1:4" s="2" customFormat="1" ht="15" customHeight="1">
      <c r="A551" s="24">
        <v>593</v>
      </c>
      <c r="B551" s="3" t="s">
        <v>1040</v>
      </c>
      <c r="C551" s="3" t="s">
        <v>1041</v>
      </c>
      <c r="D551" s="24" t="s">
        <v>178</v>
      </c>
    </row>
    <row r="552" spans="1:4" s="2" customFormat="1">
      <c r="A552" s="24">
        <v>115</v>
      </c>
      <c r="B552" s="3" t="s">
        <v>1042</v>
      </c>
      <c r="C552" s="3" t="s">
        <v>1043</v>
      </c>
      <c r="D552" s="24" t="s">
        <v>178</v>
      </c>
    </row>
    <row r="553" spans="1:4" s="2" customFormat="1" ht="15" customHeight="1">
      <c r="A553" s="24">
        <v>594</v>
      </c>
      <c r="B553" s="3" t="s">
        <v>1044</v>
      </c>
      <c r="C553" s="3" t="s">
        <v>1045</v>
      </c>
      <c r="D553" s="24" t="s">
        <v>1357</v>
      </c>
    </row>
    <row r="554" spans="1:4" s="2" customFormat="1" ht="15" customHeight="1">
      <c r="A554" s="24">
        <v>488</v>
      </c>
      <c r="B554" s="3" t="s">
        <v>1046</v>
      </c>
      <c r="C554" s="3" t="s">
        <v>1047</v>
      </c>
      <c r="D554" s="24" t="s">
        <v>1357</v>
      </c>
    </row>
    <row r="555" spans="1:4" s="2" customFormat="1" ht="15" customHeight="1">
      <c r="A555" s="24">
        <v>128</v>
      </c>
      <c r="B555" s="3" t="s">
        <v>1048</v>
      </c>
      <c r="C555" s="3" t="s">
        <v>1049</v>
      </c>
      <c r="D555" s="24" t="s">
        <v>178</v>
      </c>
    </row>
    <row r="556" spans="1:4" s="2" customFormat="1" ht="15" customHeight="1">
      <c r="A556" s="24">
        <v>245</v>
      </c>
      <c r="B556" s="3" t="s">
        <v>1050</v>
      </c>
      <c r="C556" s="3" t="s">
        <v>1051</v>
      </c>
      <c r="D556" s="24" t="s">
        <v>178</v>
      </c>
    </row>
    <row r="557" spans="1:4" s="2" customFormat="1" ht="30" customHeight="1">
      <c r="A557" s="24">
        <v>595</v>
      </c>
      <c r="B557" s="3" t="s">
        <v>1052</v>
      </c>
      <c r="C557" s="3" t="s">
        <v>1053</v>
      </c>
      <c r="D557" s="24" t="s">
        <v>178</v>
      </c>
    </row>
    <row r="558" spans="1:4" s="2" customFormat="1" ht="15" customHeight="1">
      <c r="A558" s="24">
        <v>596</v>
      </c>
      <c r="B558" s="3" t="s">
        <v>1054</v>
      </c>
      <c r="C558" s="3" t="s">
        <v>1055</v>
      </c>
      <c r="D558" s="24" t="s">
        <v>178</v>
      </c>
    </row>
    <row r="559" spans="1:4" s="2" customFormat="1" ht="15" customHeight="1">
      <c r="A559" s="24">
        <v>597</v>
      </c>
      <c r="B559" s="3" t="s">
        <v>1056</v>
      </c>
      <c r="C559" s="3" t="s">
        <v>1057</v>
      </c>
      <c r="D559" s="24" t="s">
        <v>178</v>
      </c>
    </row>
    <row r="560" spans="1:4" s="2" customFormat="1" ht="15" customHeight="1">
      <c r="A560" s="24">
        <v>598</v>
      </c>
      <c r="B560" s="3" t="s">
        <v>1058</v>
      </c>
      <c r="C560" s="3" t="s">
        <v>1059</v>
      </c>
      <c r="D560" s="24" t="s">
        <v>178</v>
      </c>
    </row>
    <row r="561" spans="1:4" s="2" customFormat="1" ht="15" customHeight="1">
      <c r="A561" s="24">
        <v>599</v>
      </c>
      <c r="B561" s="3" t="s">
        <v>1060</v>
      </c>
      <c r="C561" s="3" t="s">
        <v>1061</v>
      </c>
      <c r="D561" s="24" t="s">
        <v>1357</v>
      </c>
    </row>
    <row r="562" spans="1:4" s="2" customFormat="1" ht="15" customHeight="1">
      <c r="A562" s="24">
        <v>600</v>
      </c>
      <c r="B562" s="3" t="s">
        <v>1062</v>
      </c>
      <c r="C562" s="3" t="s">
        <v>1063</v>
      </c>
      <c r="D562" s="24" t="s">
        <v>1357</v>
      </c>
    </row>
    <row r="563" spans="1:4" s="2" customFormat="1" ht="15" customHeight="1">
      <c r="A563" s="24">
        <v>601</v>
      </c>
      <c r="B563" s="3" t="s">
        <v>1064</v>
      </c>
      <c r="C563" s="3" t="s">
        <v>1065</v>
      </c>
      <c r="D563" s="24" t="s">
        <v>178</v>
      </c>
    </row>
    <row r="564" spans="1:4" s="2" customFormat="1" ht="15" customHeight="1">
      <c r="A564" s="24">
        <v>602</v>
      </c>
      <c r="B564" s="3" t="s">
        <v>1066</v>
      </c>
      <c r="C564" s="3" t="s">
        <v>1067</v>
      </c>
      <c r="D564" s="24" t="s">
        <v>1357</v>
      </c>
    </row>
    <row r="565" spans="1:4" s="2" customFormat="1" ht="15" customHeight="1">
      <c r="A565" s="24">
        <v>603</v>
      </c>
      <c r="B565" s="3" t="s">
        <v>1068</v>
      </c>
      <c r="C565" s="3" t="s">
        <v>1069</v>
      </c>
      <c r="D565" s="24" t="s">
        <v>178</v>
      </c>
    </row>
    <row r="566" spans="1:4" s="2" customFormat="1" ht="30" customHeight="1">
      <c r="A566" s="24">
        <v>604</v>
      </c>
      <c r="B566" s="3" t="s">
        <v>1070</v>
      </c>
      <c r="C566" s="3" t="s">
        <v>1071</v>
      </c>
      <c r="D566" s="24" t="s">
        <v>1357</v>
      </c>
    </row>
    <row r="567" spans="1:4" s="2" customFormat="1" ht="15" customHeight="1">
      <c r="A567" s="24">
        <v>605</v>
      </c>
      <c r="B567" s="3" t="s">
        <v>1072</v>
      </c>
      <c r="C567" s="3" t="s">
        <v>1073</v>
      </c>
      <c r="D567" s="24" t="s">
        <v>1357</v>
      </c>
    </row>
    <row r="568" spans="1:4" s="2" customFormat="1" ht="15" customHeight="1">
      <c r="A568" s="24">
        <v>534</v>
      </c>
      <c r="B568" s="3" t="s">
        <v>1074</v>
      </c>
      <c r="C568" s="3" t="s">
        <v>1202</v>
      </c>
      <c r="D568" s="24" t="s">
        <v>1357</v>
      </c>
    </row>
    <row r="569" spans="1:4" s="2" customFormat="1" ht="15" customHeight="1">
      <c r="A569" s="24">
        <v>535</v>
      </c>
      <c r="B569" s="3" t="s">
        <v>1075</v>
      </c>
      <c r="C569" s="3" t="s">
        <v>1203</v>
      </c>
      <c r="D569" s="24" t="s">
        <v>1357</v>
      </c>
    </row>
    <row r="570" spans="1:4" s="2" customFormat="1" ht="15" customHeight="1">
      <c r="A570" s="24">
        <v>536</v>
      </c>
      <c r="B570" s="3" t="s">
        <v>1076</v>
      </c>
      <c r="C570" s="3" t="s">
        <v>1204</v>
      </c>
      <c r="D570" s="24" t="s">
        <v>1357</v>
      </c>
    </row>
    <row r="571" spans="1:4" s="2" customFormat="1" ht="30" customHeight="1">
      <c r="A571" s="24">
        <v>537</v>
      </c>
      <c r="B571" s="3" t="s">
        <v>1077</v>
      </c>
      <c r="C571" s="3" t="s">
        <v>1205</v>
      </c>
      <c r="D571" s="24" t="s">
        <v>1357</v>
      </c>
    </row>
    <row r="572" spans="1:4" s="2" customFormat="1" ht="30" customHeight="1">
      <c r="A572" s="24">
        <v>549</v>
      </c>
      <c r="B572" s="3" t="s">
        <v>1078</v>
      </c>
      <c r="C572" s="3" t="s">
        <v>1206</v>
      </c>
      <c r="D572" s="24" t="s">
        <v>1357</v>
      </c>
    </row>
    <row r="573" spans="1:4" s="2" customFormat="1" ht="30" customHeight="1">
      <c r="A573" s="24">
        <v>550</v>
      </c>
      <c r="B573" s="3" t="s">
        <v>1079</v>
      </c>
      <c r="C573" s="3" t="s">
        <v>1207</v>
      </c>
      <c r="D573" s="24" t="s">
        <v>1357</v>
      </c>
    </row>
    <row r="574" spans="1:4" s="2" customFormat="1" ht="30" customHeight="1">
      <c r="A574" s="24">
        <v>551</v>
      </c>
      <c r="B574" s="3" t="s">
        <v>1080</v>
      </c>
      <c r="C574" s="3" t="s">
        <v>1208</v>
      </c>
      <c r="D574" s="24" t="s">
        <v>1357</v>
      </c>
    </row>
    <row r="575" spans="1:4" s="2" customFormat="1" ht="15" customHeight="1">
      <c r="A575" s="24">
        <v>552</v>
      </c>
      <c r="B575" s="3" t="s">
        <v>1081</v>
      </c>
      <c r="C575" s="3" t="s">
        <v>1209</v>
      </c>
      <c r="D575" s="24" t="s">
        <v>1357</v>
      </c>
    </row>
    <row r="576" spans="1:4" s="2" customFormat="1" ht="15" customHeight="1">
      <c r="A576" s="24">
        <v>606</v>
      </c>
      <c r="B576" s="3" t="s">
        <v>1082</v>
      </c>
      <c r="C576" s="3" t="s">
        <v>1083</v>
      </c>
      <c r="D576" s="24" t="s">
        <v>1357</v>
      </c>
    </row>
    <row r="577" spans="1:4" s="2" customFormat="1" ht="15" customHeight="1">
      <c r="A577" s="24">
        <v>512</v>
      </c>
      <c r="B577" s="3" t="s">
        <v>1084</v>
      </c>
      <c r="C577" s="3" t="s">
        <v>1085</v>
      </c>
      <c r="D577" s="24" t="s">
        <v>178</v>
      </c>
    </row>
    <row r="578" spans="1:4" s="2" customFormat="1" ht="15" customHeight="1">
      <c r="A578" s="24">
        <v>113</v>
      </c>
      <c r="B578" s="3" t="s">
        <v>1086</v>
      </c>
      <c r="C578" s="3" t="s">
        <v>1087</v>
      </c>
      <c r="D578" s="24" t="s">
        <v>1357</v>
      </c>
    </row>
    <row r="579" spans="1:4" s="2" customFormat="1" ht="30" customHeight="1">
      <c r="A579" s="24">
        <v>326</v>
      </c>
      <c r="B579" s="3" t="s">
        <v>1088</v>
      </c>
      <c r="C579" s="3" t="s">
        <v>1089</v>
      </c>
      <c r="D579" s="24" t="s">
        <v>1357</v>
      </c>
    </row>
    <row r="580" spans="1:4" s="2" customFormat="1" ht="15" customHeight="1">
      <c r="A580" s="24">
        <v>607</v>
      </c>
      <c r="B580" s="3" t="s">
        <v>1090</v>
      </c>
      <c r="C580" s="3" t="s">
        <v>1091</v>
      </c>
      <c r="D580" s="24" t="s">
        <v>1357</v>
      </c>
    </row>
    <row r="581" spans="1:4" s="2" customFormat="1" ht="15" customHeight="1">
      <c r="A581" s="24">
        <v>608</v>
      </c>
      <c r="B581" s="3" t="s">
        <v>1092</v>
      </c>
      <c r="C581" s="3" t="s">
        <v>1093</v>
      </c>
      <c r="D581" s="24" t="s">
        <v>1357</v>
      </c>
    </row>
    <row r="582" spans="1:4" s="2" customFormat="1" ht="30" customHeight="1">
      <c r="A582" s="24">
        <v>249</v>
      </c>
      <c r="B582" s="3" t="s">
        <v>1094</v>
      </c>
      <c r="C582" s="3" t="s">
        <v>1095</v>
      </c>
      <c r="D582" s="24" t="s">
        <v>178</v>
      </c>
    </row>
    <row r="583" spans="1:4" s="2" customFormat="1" ht="30" customHeight="1">
      <c r="A583" s="24">
        <v>125</v>
      </c>
      <c r="B583" s="3" t="s">
        <v>1096</v>
      </c>
      <c r="C583" s="3" t="s">
        <v>1097</v>
      </c>
      <c r="D583" s="24" t="s">
        <v>1357</v>
      </c>
    </row>
    <row r="584" spans="1:4" s="2" customFormat="1" ht="30" customHeight="1">
      <c r="A584" s="24">
        <v>126</v>
      </c>
      <c r="B584" s="3" t="s">
        <v>1098</v>
      </c>
      <c r="C584" s="3" t="s">
        <v>1099</v>
      </c>
      <c r="D584" s="24" t="s">
        <v>1357</v>
      </c>
    </row>
    <row r="585" spans="1:4" s="2" customFormat="1" ht="30" customHeight="1">
      <c r="A585" s="24">
        <v>609</v>
      </c>
      <c r="B585" s="3" t="s">
        <v>1100</v>
      </c>
      <c r="C585" s="3" t="s">
        <v>1101</v>
      </c>
      <c r="D585" s="24" t="s">
        <v>178</v>
      </c>
    </row>
    <row r="586" spans="1:4" s="2" customFormat="1" ht="15" customHeight="1">
      <c r="A586" s="24">
        <v>513</v>
      </c>
      <c r="B586" s="3" t="s">
        <v>1102</v>
      </c>
      <c r="C586" s="3" t="s">
        <v>1103</v>
      </c>
      <c r="D586" s="24" t="s">
        <v>178</v>
      </c>
    </row>
    <row r="587" spans="1:4" s="2" customFormat="1" ht="15" customHeight="1">
      <c r="A587" s="24">
        <v>610</v>
      </c>
      <c r="B587" s="3" t="s">
        <v>1104</v>
      </c>
      <c r="C587" s="3" t="s">
        <v>1105</v>
      </c>
      <c r="D587" s="24" t="s">
        <v>1357</v>
      </c>
    </row>
    <row r="588" spans="1:4" s="2" customFormat="1" ht="15" customHeight="1">
      <c r="A588" s="24">
        <v>275</v>
      </c>
      <c r="B588" s="3" t="s">
        <v>1106</v>
      </c>
      <c r="C588" s="3" t="s">
        <v>1107</v>
      </c>
      <c r="D588" s="24" t="s">
        <v>1357</v>
      </c>
    </row>
    <row r="589" spans="1:4" s="2" customFormat="1" ht="15" customHeight="1">
      <c r="A589" s="24">
        <v>514</v>
      </c>
      <c r="B589" s="3" t="s">
        <v>1108</v>
      </c>
      <c r="C589" s="3" t="s">
        <v>1109</v>
      </c>
      <c r="D589" s="24" t="s">
        <v>178</v>
      </c>
    </row>
    <row r="590" spans="1:4" s="2" customFormat="1" ht="15" customHeight="1">
      <c r="A590" s="24">
        <v>515</v>
      </c>
      <c r="B590" s="3" t="s">
        <v>1110</v>
      </c>
      <c r="C590" s="3" t="s">
        <v>1210</v>
      </c>
      <c r="D590" s="24" t="s">
        <v>178</v>
      </c>
    </row>
    <row r="591" spans="1:4" s="2" customFormat="1" ht="15" customHeight="1">
      <c r="A591" s="24">
        <v>516</v>
      </c>
      <c r="B591" s="3" t="s">
        <v>1111</v>
      </c>
      <c r="C591" s="3" t="s">
        <v>1211</v>
      </c>
      <c r="D591" s="24" t="s">
        <v>178</v>
      </c>
    </row>
    <row r="592" spans="1:4" s="2" customFormat="1" ht="15" customHeight="1">
      <c r="A592" s="24">
        <v>517</v>
      </c>
      <c r="B592" s="3" t="s">
        <v>1112</v>
      </c>
      <c r="C592" s="3" t="s">
        <v>1212</v>
      </c>
      <c r="D592" s="24" t="s">
        <v>178</v>
      </c>
    </row>
    <row r="593" spans="1:4" s="2" customFormat="1" ht="15" customHeight="1">
      <c r="A593" s="24">
        <v>611</v>
      </c>
      <c r="B593" s="3" t="s">
        <v>1113</v>
      </c>
      <c r="C593" s="3" t="s">
        <v>1114</v>
      </c>
      <c r="D593" s="24" t="s">
        <v>1357</v>
      </c>
    </row>
    <row r="594" spans="1:4" s="2" customFormat="1" ht="15" customHeight="1">
      <c r="A594" s="24">
        <v>613</v>
      </c>
      <c r="B594" s="3" t="s">
        <v>1115</v>
      </c>
      <c r="C594" s="3" t="s">
        <v>1116</v>
      </c>
      <c r="D594" s="24" t="s">
        <v>178</v>
      </c>
    </row>
    <row r="595" spans="1:4" s="2" customFormat="1" ht="15" customHeight="1">
      <c r="A595" s="24">
        <v>614</v>
      </c>
      <c r="B595" s="3" t="s">
        <v>1117</v>
      </c>
      <c r="C595" s="3" t="s">
        <v>1118</v>
      </c>
      <c r="D595" s="24" t="s">
        <v>178</v>
      </c>
    </row>
    <row r="596" spans="1:4" s="2" customFormat="1" ht="15" customHeight="1">
      <c r="A596" s="24">
        <v>615</v>
      </c>
      <c r="B596" s="3" t="s">
        <v>1119</v>
      </c>
      <c r="C596" s="3" t="s">
        <v>1120</v>
      </c>
      <c r="D596" s="24" t="s">
        <v>178</v>
      </c>
    </row>
    <row r="597" spans="1:4" s="2" customFormat="1" ht="15" customHeight="1">
      <c r="A597" s="24">
        <v>616</v>
      </c>
      <c r="B597" s="3" t="s">
        <v>1121</v>
      </c>
      <c r="C597" s="3" t="s">
        <v>1122</v>
      </c>
      <c r="D597" s="24" t="s">
        <v>1357</v>
      </c>
    </row>
    <row r="598" spans="1:4" s="2" customFormat="1" ht="15" customHeight="1">
      <c r="A598" s="24">
        <v>617</v>
      </c>
      <c r="B598" s="3" t="s">
        <v>1123</v>
      </c>
      <c r="C598" s="3" t="s">
        <v>1124</v>
      </c>
      <c r="D598" s="24" t="s">
        <v>178</v>
      </c>
    </row>
    <row r="599" spans="1:4" s="2" customFormat="1" ht="15" customHeight="1">
      <c r="A599" s="24">
        <v>618</v>
      </c>
      <c r="B599" s="3" t="s">
        <v>1125</v>
      </c>
      <c r="C599" s="3" t="s">
        <v>1126</v>
      </c>
      <c r="D599" s="24" t="s">
        <v>178</v>
      </c>
    </row>
    <row r="600" spans="1:4" s="2" customFormat="1" ht="15" customHeight="1">
      <c r="A600" s="24">
        <v>619</v>
      </c>
      <c r="B600" s="3" t="s">
        <v>1127</v>
      </c>
      <c r="C600" s="3" t="s">
        <v>1128</v>
      </c>
      <c r="D600" s="24" t="s">
        <v>1357</v>
      </c>
    </row>
    <row r="601" spans="1:4" s="2" customFormat="1" ht="15" customHeight="1">
      <c r="A601" s="24">
        <v>620</v>
      </c>
      <c r="B601" s="3" t="s">
        <v>1129</v>
      </c>
      <c r="C601" s="3" t="s">
        <v>1130</v>
      </c>
      <c r="D601" s="24" t="s">
        <v>178</v>
      </c>
    </row>
    <row r="602" spans="1:4" s="2" customFormat="1" ht="15" customHeight="1">
      <c r="A602" s="24">
        <v>621</v>
      </c>
      <c r="B602" s="3" t="s">
        <v>1131</v>
      </c>
      <c r="C602" s="3" t="s">
        <v>1132</v>
      </c>
      <c r="D602" s="24" t="s">
        <v>178</v>
      </c>
    </row>
    <row r="603" spans="1:4" s="2" customFormat="1" ht="15" customHeight="1">
      <c r="A603" s="24">
        <v>622</v>
      </c>
      <c r="B603" s="3" t="s">
        <v>1133</v>
      </c>
      <c r="C603" s="3" t="s">
        <v>1134</v>
      </c>
      <c r="D603" s="24" t="s">
        <v>1357</v>
      </c>
    </row>
    <row r="604" spans="1:4" s="2" customFormat="1" ht="15" customHeight="1">
      <c r="A604" s="24">
        <v>623</v>
      </c>
      <c r="B604" s="3" t="s">
        <v>1135</v>
      </c>
      <c r="C604" s="3" t="s">
        <v>1136</v>
      </c>
      <c r="D604" s="24" t="s">
        <v>1357</v>
      </c>
    </row>
    <row r="605" spans="1:4" s="2" customFormat="1" ht="15" customHeight="1">
      <c r="A605" s="24">
        <v>624</v>
      </c>
      <c r="B605" s="3" t="s">
        <v>1137</v>
      </c>
      <c r="C605" s="3" t="s">
        <v>1138</v>
      </c>
      <c r="D605" s="24" t="s">
        <v>1357</v>
      </c>
    </row>
    <row r="606" spans="1:4" s="2" customFormat="1" ht="15" customHeight="1">
      <c r="A606" s="24">
        <v>625</v>
      </c>
      <c r="B606" s="3" t="s">
        <v>1139</v>
      </c>
      <c r="C606" s="3" t="s">
        <v>1140</v>
      </c>
      <c r="D606" s="24" t="s">
        <v>178</v>
      </c>
    </row>
    <row r="607" spans="1:4" s="2" customFormat="1" ht="15" customHeight="1">
      <c r="A607" s="24">
        <v>626</v>
      </c>
      <c r="B607" s="3" t="s">
        <v>1141</v>
      </c>
      <c r="C607" s="3" t="s">
        <v>1142</v>
      </c>
      <c r="D607" s="24" t="s">
        <v>178</v>
      </c>
    </row>
    <row r="608" spans="1:4" s="2" customFormat="1" ht="15" customHeight="1">
      <c r="A608" s="24">
        <v>627</v>
      </c>
      <c r="B608" s="3" t="s">
        <v>1143</v>
      </c>
      <c r="C608" s="3" t="s">
        <v>1144</v>
      </c>
      <c r="D608" s="24" t="s">
        <v>1357</v>
      </c>
    </row>
    <row r="609" spans="1:4" s="2" customFormat="1" ht="15" customHeight="1">
      <c r="A609" s="24">
        <v>628</v>
      </c>
      <c r="B609" s="3" t="s">
        <v>1145</v>
      </c>
      <c r="C609" s="3" t="s">
        <v>1146</v>
      </c>
      <c r="D609" s="24" t="s">
        <v>1357</v>
      </c>
    </row>
    <row r="610" spans="1:4" s="2" customFormat="1" ht="15" customHeight="1">
      <c r="A610" s="24">
        <v>629</v>
      </c>
      <c r="B610" s="3" t="s">
        <v>1147</v>
      </c>
      <c r="C610" s="3" t="s">
        <v>1213</v>
      </c>
      <c r="D610" s="24" t="s">
        <v>1357</v>
      </c>
    </row>
    <row r="611" spans="1:4" s="2" customFormat="1" ht="15" customHeight="1">
      <c r="A611" s="24">
        <v>630</v>
      </c>
      <c r="B611" s="3" t="s">
        <v>1148</v>
      </c>
      <c r="C611" s="3" t="s">
        <v>1214</v>
      </c>
      <c r="D611" s="24" t="s">
        <v>1357</v>
      </c>
    </row>
    <row r="612" spans="1:4" s="2" customFormat="1" ht="30" customHeight="1">
      <c r="A612" s="24">
        <v>631</v>
      </c>
      <c r="B612" s="3" t="s">
        <v>1149</v>
      </c>
      <c r="C612" s="3" t="s">
        <v>1215</v>
      </c>
      <c r="D612" s="24" t="s">
        <v>1357</v>
      </c>
    </row>
    <row r="613" spans="1:4" s="2" customFormat="1" ht="15" customHeight="1">
      <c r="A613" s="24">
        <v>632</v>
      </c>
      <c r="B613" s="3" t="s">
        <v>1150</v>
      </c>
      <c r="C613" s="3" t="s">
        <v>1151</v>
      </c>
      <c r="D613" s="24" t="s">
        <v>178</v>
      </c>
    </row>
    <row r="614" spans="1:4" s="2" customFormat="1" ht="15" customHeight="1">
      <c r="A614" s="24">
        <v>633</v>
      </c>
      <c r="B614" s="3" t="s">
        <v>1152</v>
      </c>
      <c r="C614" s="3" t="s">
        <v>1153</v>
      </c>
      <c r="D614" s="24" t="s">
        <v>178</v>
      </c>
    </row>
    <row r="615" spans="1:4" s="2" customFormat="1" ht="15" customHeight="1">
      <c r="A615" s="1"/>
      <c r="B615"/>
      <c r="C615" s="27"/>
      <c r="D615" s="24" t="s">
        <v>178</v>
      </c>
    </row>
    <row r="616" spans="1:4" s="2" customFormat="1" ht="15" customHeight="1">
      <c r="A616" s="1"/>
      <c r="B616"/>
      <c r="C616" s="27"/>
      <c r="D616" s="24" t="s">
        <v>178</v>
      </c>
    </row>
    <row r="617" spans="1:4" s="2" customFormat="1" ht="15" customHeight="1">
      <c r="A617" s="1"/>
      <c r="B617"/>
      <c r="C617" s="27"/>
      <c r="D617" s="24" t="s">
        <v>1359</v>
      </c>
    </row>
    <row r="618" spans="1:4">
      <c r="D618" s="1" t="s">
        <v>1360</v>
      </c>
    </row>
    <row r="619" spans="1:4">
      <c r="D619" s="1" t="s">
        <v>1361</v>
      </c>
    </row>
    <row r="620" spans="1:4">
      <c r="D620" s="1" t="s">
        <v>1362</v>
      </c>
    </row>
    <row r="621" spans="1:4">
      <c r="D621" s="1" t="s">
        <v>1363</v>
      </c>
    </row>
    <row r="622" spans="1:4">
      <c r="D622" s="1" t="s">
        <v>1364</v>
      </c>
    </row>
    <row r="623" spans="1:4">
      <c r="D623" s="1" t="s">
        <v>1367</v>
      </c>
    </row>
    <row r="624" spans="1:4">
      <c r="D624" s="1" t="s">
        <v>1365</v>
      </c>
    </row>
    <row r="625" spans="4:4">
      <c r="D625" s="1" t="s">
        <v>1366</v>
      </c>
    </row>
  </sheetData>
  <sheetProtection algorithmName="SHA-512" hashValue="yWuZeY+qSw6zIm4CCKSwVhekHDlfgzpu5f7WqzEpTiu9ZkyQQyjrM22zE4kPaXFX0dhg/rus4uTBN0V7w46L5A==" saltValue="uTCRJKWgUgSChSQebuYnow==" spinCount="100000" sheet="1" autoFilter="0"/>
  <autoFilter ref="B6:D617"/>
  <pageMargins left="0.7" right="0.7" top="0.75" bottom="0.75" header="0.3" footer="0.3"/>
  <pageSetup orientation="landscape" horizontalDpi="0" verticalDpi="0"/>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00B050"/>
  </sheetPr>
  <dimension ref="A1:L39"/>
  <sheetViews>
    <sheetView zoomScaleNormal="100" workbookViewId="0"/>
  </sheetViews>
  <sheetFormatPr defaultColWidth="8.85546875" defaultRowHeight="15"/>
  <cols>
    <col min="1" max="1" width="25.85546875" customWidth="1"/>
    <col min="2" max="2" width="62.140625" bestFit="1" customWidth="1"/>
    <col min="3" max="6" width="18.85546875" customWidth="1"/>
    <col min="7" max="7" width="20.85546875" customWidth="1"/>
    <col min="8" max="9" width="18.85546875" customWidth="1"/>
    <col min="10" max="19" width="15.85546875" customWidth="1"/>
  </cols>
  <sheetData>
    <row r="1" spans="1:12" ht="23.25">
      <c r="A1" s="403" t="s">
        <v>1528</v>
      </c>
      <c r="J1" s="401" t="s">
        <v>1534</v>
      </c>
      <c r="K1" s="404">
        <v>0.01</v>
      </c>
      <c r="L1" s="405" t="s">
        <v>1535</v>
      </c>
    </row>
    <row r="2" spans="1:12" ht="32.1" customHeight="1">
      <c r="J2" s="534" t="s">
        <v>1530</v>
      </c>
      <c r="K2" s="535"/>
    </row>
    <row r="3" spans="1:12" ht="30">
      <c r="A3" s="64" t="s">
        <v>1368</v>
      </c>
      <c r="B3" s="64" t="s">
        <v>1369</v>
      </c>
      <c r="C3" s="64" t="s">
        <v>1370</v>
      </c>
      <c r="D3" s="416" t="s">
        <v>1371</v>
      </c>
      <c r="E3" s="416" t="s">
        <v>1372</v>
      </c>
      <c r="F3" s="64" t="s">
        <v>1373</v>
      </c>
      <c r="G3" s="64" t="s">
        <v>1374</v>
      </c>
      <c r="H3" s="64" t="s">
        <v>1375</v>
      </c>
      <c r="I3" s="407" t="s">
        <v>1376</v>
      </c>
      <c r="J3" s="406" t="s">
        <v>1532</v>
      </c>
      <c r="K3" s="406" t="s">
        <v>1533</v>
      </c>
    </row>
    <row r="4" spans="1:12">
      <c r="A4" s="64" t="s">
        <v>1399</v>
      </c>
      <c r="B4" s="65" t="s">
        <v>1377</v>
      </c>
      <c r="C4" s="66">
        <v>608</v>
      </c>
      <c r="D4" s="417" t="s">
        <v>1092</v>
      </c>
      <c r="E4" s="418">
        <v>35948.355000000003</v>
      </c>
      <c r="F4" s="67" t="s">
        <v>1378</v>
      </c>
      <c r="G4" s="67" t="s">
        <v>1217</v>
      </c>
      <c r="H4" s="68">
        <v>172.42449723958401</v>
      </c>
      <c r="I4" s="68">
        <f>E4/365</f>
        <v>98.488643835616443</v>
      </c>
      <c r="J4" s="408">
        <f t="array" ref="J4">SUM((A4='3. Pollutant Emissions - EF'!$A$17:$A$32)*(D4='3. Pollutant Emissions - EF'!$B$17:$B$32)*'3. Pollutant Emissions - EF'!$J$17:$J$32)+SUM((A4='5. Pollutant Emissions - MB'!$A$19:$A$52)*('ENTEK Chemical Inventory'!D4='5. Pollutant Emissions - MB'!$C$19:$C$52)*'5. Pollutant Emissions - MB'!$I$19:$I$52)</f>
        <v>35948.355000000003</v>
      </c>
      <c r="K4" s="409" t="b">
        <f t="shared" ref="K4:K33" si="0">ABS(E4-J4)&lt;$K$1</f>
        <v>1</v>
      </c>
    </row>
    <row r="5" spans="1:12">
      <c r="A5" s="64" t="s">
        <v>1428</v>
      </c>
      <c r="B5" s="65" t="s">
        <v>550</v>
      </c>
      <c r="C5" s="66">
        <v>302</v>
      </c>
      <c r="D5" s="417" t="s">
        <v>549</v>
      </c>
      <c r="E5" s="418">
        <v>3522.4560000000001</v>
      </c>
      <c r="F5" s="67" t="s">
        <v>1378</v>
      </c>
      <c r="G5" s="67" t="s">
        <v>1217</v>
      </c>
      <c r="H5" s="69"/>
      <c r="I5" s="68">
        <f t="shared" ref="I5:I9" si="1">E5/365</f>
        <v>9.6505643835616439</v>
      </c>
      <c r="J5" s="410">
        <f t="array" ref="J5">SUM((A5='3. Pollutant Emissions - EF'!$A$17:$A$32)*(D5='3. Pollutant Emissions - EF'!$B$17:$B$32)*'3. Pollutant Emissions - EF'!$J$17:$J$32)+SUM((A5='5. Pollutant Emissions - MB'!$A$19:$A$52)*('ENTEK Chemical Inventory'!D5='5. Pollutant Emissions - MB'!$C$19:$C$52)*'5. Pollutant Emissions - MB'!$I$19:$I$52)</f>
        <v>3522.4560000000001</v>
      </c>
      <c r="K5" s="409" t="b">
        <f t="shared" si="0"/>
        <v>1</v>
      </c>
    </row>
    <row r="6" spans="1:12">
      <c r="A6" s="64" t="s">
        <v>1399</v>
      </c>
      <c r="B6" s="65" t="s">
        <v>439</v>
      </c>
      <c r="C6" s="66">
        <v>226</v>
      </c>
      <c r="D6" s="417" t="s">
        <v>438</v>
      </c>
      <c r="E6" s="418">
        <v>180.64500000000001</v>
      </c>
      <c r="F6" s="67" t="s">
        <v>1378</v>
      </c>
      <c r="G6" s="67" t="s">
        <v>1217</v>
      </c>
      <c r="H6" s="69"/>
      <c r="I6" s="68">
        <f t="shared" si="1"/>
        <v>0.49491780821917813</v>
      </c>
      <c r="J6" s="408">
        <f t="array" ref="J6">SUM((A6='3. Pollutant Emissions - EF'!$A$17:$A$32)*(D6='3. Pollutant Emissions - EF'!$B$17:$B$32)*'3. Pollutant Emissions - EF'!$J$17:$J$32)+SUM((A6='5. Pollutant Emissions - MB'!$A$19:$A$52)*('ENTEK Chemical Inventory'!D6='5. Pollutant Emissions - MB'!$C$19:$C$52)*'5. Pollutant Emissions - MB'!$I$19:$I$52)</f>
        <v>180.64500000000001</v>
      </c>
      <c r="K6" s="409" t="b">
        <f t="shared" si="0"/>
        <v>1</v>
      </c>
    </row>
    <row r="7" spans="1:12">
      <c r="A7" s="64" t="s">
        <v>1428</v>
      </c>
      <c r="B7" s="65" t="s">
        <v>153</v>
      </c>
      <c r="C7" s="66">
        <v>76</v>
      </c>
      <c r="D7" s="417" t="s">
        <v>152</v>
      </c>
      <c r="E7" s="418">
        <v>60.048000000000002</v>
      </c>
      <c r="F7" s="67" t="s">
        <v>1378</v>
      </c>
      <c r="G7" s="67" t="s">
        <v>1217</v>
      </c>
      <c r="H7" s="69"/>
      <c r="I7" s="68">
        <f t="shared" si="1"/>
        <v>0.1645150684931507</v>
      </c>
      <c r="J7" s="408">
        <f t="array" ref="J7">SUM((A7='3. Pollutant Emissions - EF'!$A$17:$A$32)*(D7='3. Pollutant Emissions - EF'!$B$17:$B$32)*'3. Pollutant Emissions - EF'!$J$17:$J$32)+SUM((A7='5. Pollutant Emissions - MB'!$A$19:$A$52)*('ENTEK Chemical Inventory'!D7='5. Pollutant Emissions - MB'!$C$19:$C$52)*'5. Pollutant Emissions - MB'!$I$19:$I$52)</f>
        <v>60.048000000000002</v>
      </c>
      <c r="K7" s="409" t="b">
        <f t="shared" si="0"/>
        <v>1</v>
      </c>
    </row>
    <row r="8" spans="1:12">
      <c r="A8" s="64" t="s">
        <v>1428</v>
      </c>
      <c r="B8" s="65" t="s">
        <v>1379</v>
      </c>
      <c r="C8" s="66">
        <v>333</v>
      </c>
      <c r="D8" s="417" t="s">
        <v>150</v>
      </c>
      <c r="E8" s="418">
        <v>7.5060000000000002</v>
      </c>
      <c r="F8" s="67" t="s">
        <v>1378</v>
      </c>
      <c r="G8" s="67" t="s">
        <v>1217</v>
      </c>
      <c r="H8" s="69"/>
      <c r="I8" s="68">
        <f t="shared" si="1"/>
        <v>2.0564383561643838E-2</v>
      </c>
      <c r="J8" s="408">
        <f t="array" ref="J8">SUM((A8='3. Pollutant Emissions - EF'!$A$17:$A$32)*(D8='3. Pollutant Emissions - EF'!$B$17:$B$32)*'3. Pollutant Emissions - EF'!$J$17:$J$32)+SUM((A8='5. Pollutant Emissions - MB'!$A$19:$A$52)*('ENTEK Chemical Inventory'!D8='5. Pollutant Emissions - MB'!$C$19:$C$52)*'5. Pollutant Emissions - MB'!$I$19:$I$52)</f>
        <v>7.5060000000000002</v>
      </c>
      <c r="K8" s="409" t="b">
        <f t="shared" si="0"/>
        <v>1</v>
      </c>
    </row>
    <row r="9" spans="1:12">
      <c r="A9" s="64" t="s">
        <v>1449</v>
      </c>
      <c r="B9" s="65" t="s">
        <v>550</v>
      </c>
      <c r="C9" s="66">
        <v>302</v>
      </c>
      <c r="D9" s="417" t="s">
        <v>549</v>
      </c>
      <c r="E9" s="418">
        <v>1785.7260000000001</v>
      </c>
      <c r="F9" s="67" t="s">
        <v>1378</v>
      </c>
      <c r="G9" s="67" t="s">
        <v>1217</v>
      </c>
      <c r="H9" s="69"/>
      <c r="I9" s="68">
        <f t="shared" si="1"/>
        <v>4.8924000000000003</v>
      </c>
      <c r="J9" s="410">
        <f t="array" ref="J9">SUM((A9='3. Pollutant Emissions - EF'!$A$17:$A$32)*(D9='3. Pollutant Emissions - EF'!$B$17:$B$32)*'3. Pollutant Emissions - EF'!$J$17:$J$32)+SUM((A9='5. Pollutant Emissions - MB'!$A$19:$A$52)*('ENTEK Chemical Inventory'!D9='5. Pollutant Emissions - MB'!$C$19:$C$52)*'5. Pollutant Emissions - MB'!$I$19:$I$52)</f>
        <v>1785.7260000000001</v>
      </c>
      <c r="K9" s="409" t="b">
        <f t="shared" si="0"/>
        <v>1</v>
      </c>
    </row>
    <row r="10" spans="1:12">
      <c r="A10" s="64" t="s">
        <v>1527</v>
      </c>
      <c r="B10" s="65" t="s">
        <v>575</v>
      </c>
      <c r="C10" s="66">
        <v>321</v>
      </c>
      <c r="D10" s="417" t="s">
        <v>574</v>
      </c>
      <c r="E10" s="418">
        <v>127.13335872</v>
      </c>
      <c r="F10" s="67" t="s">
        <v>1378</v>
      </c>
      <c r="G10" s="67" t="s">
        <v>1381</v>
      </c>
      <c r="H10" s="69"/>
      <c r="I10" s="68">
        <f>E10/365</f>
        <v>0.34831057183561642</v>
      </c>
      <c r="J10" s="408">
        <f t="array" ref="J10">SUM((A10='3. Pollutant Emissions - EF'!$A$17:$A$32)*(D10='3. Pollutant Emissions - EF'!$B$17:$B$32)*'3. Pollutant Emissions - EF'!$J$17:$J$32)+SUM((A10='5. Pollutant Emissions - MB'!$A$19:$A$52)*('ENTEK Chemical Inventory'!D10='5. Pollutant Emissions - MB'!$C$19:$C$52)*'5. Pollutant Emissions - MB'!$I$19:$I$52)</f>
        <v>127.13335872</v>
      </c>
      <c r="K10" s="409" t="b">
        <f t="shared" si="0"/>
        <v>1</v>
      </c>
    </row>
    <row r="11" spans="1:12">
      <c r="A11" s="64" t="s">
        <v>1527</v>
      </c>
      <c r="B11" s="65" t="s">
        <v>1382</v>
      </c>
      <c r="C11" s="66">
        <v>607</v>
      </c>
      <c r="D11" s="417" t="s">
        <v>1150</v>
      </c>
      <c r="E11" s="418">
        <v>75.894000000000005</v>
      </c>
      <c r="F11" s="67" t="s">
        <v>1378</v>
      </c>
      <c r="G11" s="67" t="s">
        <v>1381</v>
      </c>
      <c r="H11" s="69"/>
      <c r="I11" s="68">
        <f t="shared" ref="I11:I29" si="2">E11/365</f>
        <v>0.2079287671232877</v>
      </c>
      <c r="J11" s="408">
        <f t="array" ref="J11">SUM((A11='3. Pollutant Emissions - EF'!$A$17:$A$32)*(D11='3. Pollutant Emissions - EF'!$B$17:$B$32)*'3. Pollutant Emissions - EF'!$J$17:$J$32)+SUM((A11='5. Pollutant Emissions - MB'!$A$19:$A$52)*('ENTEK Chemical Inventory'!D11='5. Pollutant Emissions - MB'!$C$19:$C$52)*'5. Pollutant Emissions - MB'!$I$19:$I$52)</f>
        <v>75.894000000000005</v>
      </c>
      <c r="K11" s="409" t="b">
        <f t="shared" si="0"/>
        <v>1</v>
      </c>
    </row>
    <row r="12" spans="1:12">
      <c r="A12" s="64" t="s">
        <v>1527</v>
      </c>
      <c r="B12" s="65" t="s">
        <v>1063</v>
      </c>
      <c r="C12" s="66">
        <v>600</v>
      </c>
      <c r="D12" s="417" t="s">
        <v>1062</v>
      </c>
      <c r="E12" s="418">
        <v>54.571399999999997</v>
      </c>
      <c r="F12" s="67" t="s">
        <v>1378</v>
      </c>
      <c r="G12" s="67" t="s">
        <v>1381</v>
      </c>
      <c r="H12" s="69"/>
      <c r="I12" s="68">
        <f t="shared" si="2"/>
        <v>0.14951068493150685</v>
      </c>
      <c r="J12" s="408">
        <f t="array" ref="J12">SUM((A12='3. Pollutant Emissions - EF'!$A$17:$A$32)*(D12='3. Pollutant Emissions - EF'!$B$17:$B$32)*'3. Pollutant Emissions - EF'!$J$17:$J$32)+SUM((A12='5. Pollutant Emissions - MB'!$A$19:$A$52)*('ENTEK Chemical Inventory'!D12='5. Pollutant Emissions - MB'!$C$19:$C$52)*'5. Pollutant Emissions - MB'!$I$19:$I$52)</f>
        <v>54.571400000000004</v>
      </c>
      <c r="K12" s="409" t="b">
        <f t="shared" si="0"/>
        <v>1</v>
      </c>
    </row>
    <row r="13" spans="1:12">
      <c r="A13" s="64" t="s">
        <v>1527</v>
      </c>
      <c r="B13" s="65" t="s">
        <v>1383</v>
      </c>
      <c r="C13" s="66">
        <v>628</v>
      </c>
      <c r="D13" s="417" t="s">
        <v>1145</v>
      </c>
      <c r="E13" s="418">
        <v>41.978000000000009</v>
      </c>
      <c r="F13" s="67" t="s">
        <v>1378</v>
      </c>
      <c r="G13" s="67" t="s">
        <v>1381</v>
      </c>
      <c r="H13" s="69"/>
      <c r="I13" s="68">
        <f t="shared" si="2"/>
        <v>0.11500821917808221</v>
      </c>
      <c r="J13" s="408">
        <f t="array" ref="J13">SUM((A13='3. Pollutant Emissions - EF'!$A$17:$A$32)*(D13='3. Pollutant Emissions - EF'!$B$17:$B$32)*'3. Pollutant Emissions - EF'!$J$17:$J$32)+SUM((A13='5. Pollutant Emissions - MB'!$A$19:$A$52)*('ENTEK Chemical Inventory'!D13='5. Pollutant Emissions - MB'!$C$19:$C$52)*'5. Pollutant Emissions - MB'!$I$19:$I$52)</f>
        <v>41.978000000000009</v>
      </c>
      <c r="K13" s="409" t="b">
        <f t="shared" si="0"/>
        <v>1</v>
      </c>
    </row>
    <row r="14" spans="1:12">
      <c r="A14" s="64" t="s">
        <v>1527</v>
      </c>
      <c r="B14" s="65" t="s">
        <v>1384</v>
      </c>
      <c r="C14" s="66">
        <v>612</v>
      </c>
      <c r="D14" s="417" t="s">
        <v>1115</v>
      </c>
      <c r="E14" s="418">
        <v>42.392220000000009</v>
      </c>
      <c r="F14" s="67" t="s">
        <v>1378</v>
      </c>
      <c r="G14" s="67" t="s">
        <v>1381</v>
      </c>
      <c r="H14" s="69"/>
      <c r="I14" s="68">
        <f t="shared" si="2"/>
        <v>0.1161430684931507</v>
      </c>
      <c r="J14" s="408">
        <f t="array" ref="J14">SUM((A14='3. Pollutant Emissions - EF'!$A$17:$A$32)*(D14='3. Pollutant Emissions - EF'!$B$17:$B$32)*'3. Pollutant Emissions - EF'!$J$17:$J$32)+SUM((A14='5. Pollutant Emissions - MB'!$A$19:$A$52)*('ENTEK Chemical Inventory'!D14='5. Pollutant Emissions - MB'!$C$19:$C$52)*'5. Pollutant Emissions - MB'!$I$19:$I$52)</f>
        <v>42.392220000000009</v>
      </c>
      <c r="K14" s="409" t="b">
        <f t="shared" si="0"/>
        <v>1</v>
      </c>
    </row>
    <row r="15" spans="1:12">
      <c r="A15" s="64" t="s">
        <v>1527</v>
      </c>
      <c r="B15" s="65" t="s">
        <v>278</v>
      </c>
      <c r="C15" s="66">
        <v>162</v>
      </c>
      <c r="D15" s="417" t="s">
        <v>277</v>
      </c>
      <c r="E15" s="418">
        <v>29.983968000000001</v>
      </c>
      <c r="F15" s="67" t="s">
        <v>1378</v>
      </c>
      <c r="G15" s="67" t="s">
        <v>1381</v>
      </c>
      <c r="H15" s="69"/>
      <c r="I15" s="68">
        <f t="shared" si="2"/>
        <v>8.2147857534246582E-2</v>
      </c>
      <c r="J15" s="408">
        <f t="array" ref="J15">SUM((A15='3. Pollutant Emissions - EF'!$A$17:$A$32)*(D15='3. Pollutant Emissions - EF'!$B$17:$B$32)*'3. Pollutant Emissions - EF'!$J$17:$J$32)+SUM((A15='5. Pollutant Emissions - MB'!$A$19:$A$52)*('ENTEK Chemical Inventory'!D15='5. Pollutant Emissions - MB'!$C$19:$C$52)*'5. Pollutant Emissions - MB'!$I$19:$I$52)</f>
        <v>29.983968000000004</v>
      </c>
      <c r="K15" s="409" t="b">
        <f t="shared" si="0"/>
        <v>1</v>
      </c>
    </row>
    <row r="16" spans="1:12">
      <c r="A16" s="64" t="s">
        <v>1527</v>
      </c>
      <c r="B16" s="65" t="s">
        <v>1379</v>
      </c>
      <c r="C16" s="66">
        <v>333</v>
      </c>
      <c r="D16" s="417" t="s">
        <v>150</v>
      </c>
      <c r="E16" s="418">
        <v>18.626000000000001</v>
      </c>
      <c r="F16" s="67" t="s">
        <v>1378</v>
      </c>
      <c r="G16" s="67" t="s">
        <v>1381</v>
      </c>
      <c r="H16" s="69"/>
      <c r="I16" s="68">
        <f t="shared" si="2"/>
        <v>5.1030136986301371E-2</v>
      </c>
      <c r="J16" s="408">
        <f t="array" ref="J16">SUM((A16='3. Pollutant Emissions - EF'!$A$17:$A$32)*(D16='3. Pollutant Emissions - EF'!$B$17:$B$32)*'3. Pollutant Emissions - EF'!$J$17:$J$32)+SUM((A16='5. Pollutant Emissions - MB'!$A$19:$A$52)*('ENTEK Chemical Inventory'!D16='5. Pollutant Emissions - MB'!$C$19:$C$52)*'5. Pollutant Emissions - MB'!$I$19:$I$52)</f>
        <v>18.626000000000001</v>
      </c>
      <c r="K16" s="409" t="b">
        <f t="shared" si="0"/>
        <v>1</v>
      </c>
    </row>
    <row r="17" spans="1:11">
      <c r="A17" s="64" t="s">
        <v>1527</v>
      </c>
      <c r="B17" s="65" t="s">
        <v>446</v>
      </c>
      <c r="C17" s="66">
        <v>229</v>
      </c>
      <c r="D17" s="417" t="s">
        <v>445</v>
      </c>
      <c r="E17" s="418">
        <v>20.989000000000001</v>
      </c>
      <c r="F17" s="67" t="s">
        <v>1378</v>
      </c>
      <c r="G17" s="67" t="s">
        <v>1381</v>
      </c>
      <c r="H17" s="69"/>
      <c r="I17" s="68">
        <f t="shared" si="2"/>
        <v>5.7504109589041098E-2</v>
      </c>
      <c r="J17" s="408">
        <f t="array" ref="J17">SUM((A17='3. Pollutant Emissions - EF'!$A$17:$A$32)*(D17='3. Pollutant Emissions - EF'!$B$17:$B$32)*'3. Pollutant Emissions - EF'!$J$17:$J$32)+SUM((A17='5. Pollutant Emissions - MB'!$A$19:$A$52)*('ENTEK Chemical Inventory'!D17='5. Pollutant Emissions - MB'!$C$19:$C$52)*'5. Pollutant Emissions - MB'!$I$19:$I$52)</f>
        <v>20.989000000000004</v>
      </c>
      <c r="K17" s="409" t="b">
        <f t="shared" si="0"/>
        <v>1</v>
      </c>
    </row>
    <row r="18" spans="1:11">
      <c r="A18" s="64" t="s">
        <v>1527</v>
      </c>
      <c r="B18" s="65" t="s">
        <v>383</v>
      </c>
      <c r="C18" s="66">
        <v>244</v>
      </c>
      <c r="D18" s="417" t="s">
        <v>382</v>
      </c>
      <c r="E18" s="418">
        <v>14.991984</v>
      </c>
      <c r="F18" s="67" t="s">
        <v>1378</v>
      </c>
      <c r="G18" s="67" t="s">
        <v>1381</v>
      </c>
      <c r="H18" s="69"/>
      <c r="I18" s="68">
        <f t="shared" si="2"/>
        <v>4.1073928767123291E-2</v>
      </c>
      <c r="J18" s="408">
        <f t="array" ref="J18">SUM((A18='3. Pollutant Emissions - EF'!$A$17:$A$32)*(D18='3. Pollutant Emissions - EF'!$B$17:$B$32)*'3. Pollutant Emissions - EF'!$J$17:$J$32)+SUM((A18='5. Pollutant Emissions - MB'!$A$19:$A$52)*('ENTEK Chemical Inventory'!D18='5. Pollutant Emissions - MB'!$C$19:$C$52)*'5. Pollutant Emissions - MB'!$I$19:$I$52)</f>
        <v>14.991984000000002</v>
      </c>
      <c r="K18" s="409" t="b">
        <f t="shared" si="0"/>
        <v>1</v>
      </c>
    </row>
    <row r="19" spans="1:11">
      <c r="A19" s="64" t="s">
        <v>1527</v>
      </c>
      <c r="B19" s="65" t="s">
        <v>367</v>
      </c>
      <c r="C19" s="66">
        <v>258</v>
      </c>
      <c r="D19" s="417" t="s">
        <v>366</v>
      </c>
      <c r="E19" s="418">
        <v>0.6671999999999999</v>
      </c>
      <c r="F19" s="67" t="s">
        <v>1378</v>
      </c>
      <c r="G19" s="67" t="s">
        <v>1381</v>
      </c>
      <c r="H19" s="69"/>
      <c r="I19" s="68">
        <f t="shared" si="2"/>
        <v>1.8279452054794517E-3</v>
      </c>
      <c r="J19" s="408">
        <f t="array" ref="J19">SUM((A19='3. Pollutant Emissions - EF'!$A$17:$A$32)*(D19='3. Pollutant Emissions - EF'!$B$17:$B$32)*'3. Pollutant Emissions - EF'!$J$17:$J$32)+SUM((A19='5. Pollutant Emissions - MB'!$A$19:$A$52)*('ENTEK Chemical Inventory'!D19='5. Pollutant Emissions - MB'!$C$19:$C$52)*'5. Pollutant Emissions - MB'!$I$19:$I$52)</f>
        <v>0.6671999999999999</v>
      </c>
      <c r="K19" s="409" t="b">
        <f t="shared" si="0"/>
        <v>1</v>
      </c>
    </row>
    <row r="20" spans="1:11" ht="30">
      <c r="A20" s="64" t="s">
        <v>1385</v>
      </c>
      <c r="B20" s="65" t="s">
        <v>1386</v>
      </c>
      <c r="C20" s="66">
        <v>392</v>
      </c>
      <c r="D20" s="417" t="s">
        <v>1282</v>
      </c>
      <c r="E20" s="418">
        <v>552.41921191649556</v>
      </c>
      <c r="F20" s="67" t="s">
        <v>1378</v>
      </c>
      <c r="G20" s="70" t="s">
        <v>1531</v>
      </c>
      <c r="H20" s="69"/>
      <c r="I20" s="68">
        <f t="shared" si="2"/>
        <v>1.5134772929219056</v>
      </c>
      <c r="J20" s="410">
        <f t="array" ref="J20">SUM((A20='3. Pollutant Emissions - EF'!$A$17:$A$32)*(D20='3. Pollutant Emissions - EF'!$B$17:$B$32)*'3. Pollutant Emissions - EF'!$J$17:$J$32)+SUM((A20='5. Pollutant Emissions - MB'!$A$19:$A$52)*('ENTEK Chemical Inventory'!D20='5. Pollutant Emissions - MB'!$C$19:$C$52)*'5. Pollutant Emissions - MB'!$I$19:$I$52)</f>
        <v>552.41921191649556</v>
      </c>
      <c r="K20" s="409" t="b">
        <f t="shared" si="0"/>
        <v>1</v>
      </c>
    </row>
    <row r="21" spans="1:11">
      <c r="A21" s="64" t="s">
        <v>1529</v>
      </c>
      <c r="B21" s="65" t="s">
        <v>550</v>
      </c>
      <c r="C21" s="66">
        <v>302</v>
      </c>
      <c r="D21" s="417" t="s">
        <v>549</v>
      </c>
      <c r="E21" s="418">
        <v>0.22184400000000001</v>
      </c>
      <c r="F21" s="67" t="s">
        <v>1378</v>
      </c>
      <c r="G21" s="67" t="s">
        <v>1381</v>
      </c>
      <c r="H21" s="69"/>
      <c r="I21" s="68">
        <f t="shared" si="2"/>
        <v>6.0779178082191786E-4</v>
      </c>
      <c r="J21" s="408">
        <f t="array" ref="J21">SUM((A21='3. Pollutant Emissions - EF'!$A$17:$A$32)*(D21='3. Pollutant Emissions - EF'!$B$17:$B$32)*'3. Pollutant Emissions - EF'!$J$17:$J$32)+SUM((A21='5. Pollutant Emissions - MB'!$A$19:$A$52)*('ENTEK Chemical Inventory'!D21='5. Pollutant Emissions - MB'!$C$19:$C$52)*'5. Pollutant Emissions - MB'!$I$19:$I$52)</f>
        <v>0.22184400000000001</v>
      </c>
      <c r="K21" s="409" t="b">
        <f t="shared" si="0"/>
        <v>1</v>
      </c>
    </row>
    <row r="22" spans="1:11">
      <c r="A22" s="64" t="s">
        <v>1529</v>
      </c>
      <c r="B22" s="65" t="s">
        <v>1063</v>
      </c>
      <c r="C22" s="66">
        <v>600</v>
      </c>
      <c r="D22" s="417" t="s">
        <v>1062</v>
      </c>
      <c r="E22" s="418">
        <v>12.78290426</v>
      </c>
      <c r="F22" s="67" t="s">
        <v>1378</v>
      </c>
      <c r="G22" s="67" t="s">
        <v>1381</v>
      </c>
      <c r="H22" s="69"/>
      <c r="I22" s="68">
        <f t="shared" si="2"/>
        <v>3.5021655506849318E-2</v>
      </c>
      <c r="J22" s="408">
        <f t="array" ref="J22">SUM((A22='3. Pollutant Emissions - EF'!$A$17:$A$32)*(D22='3. Pollutant Emissions - EF'!$B$17:$B$32)*'3. Pollutant Emissions - EF'!$J$17:$J$32)+SUM((A22='5. Pollutant Emissions - MB'!$A$19:$A$52)*('ENTEK Chemical Inventory'!D22='5. Pollutant Emissions - MB'!$C$19:$C$52)*'5. Pollutant Emissions - MB'!$I$19:$I$52)</f>
        <v>12.782904260000002</v>
      </c>
      <c r="K22" s="409" t="b">
        <f t="shared" si="0"/>
        <v>1</v>
      </c>
    </row>
    <row r="23" spans="1:11">
      <c r="A23" s="64" t="s">
        <v>1529</v>
      </c>
      <c r="B23" s="65" t="s">
        <v>1383</v>
      </c>
      <c r="C23" s="66">
        <v>628</v>
      </c>
      <c r="D23" s="417" t="s">
        <v>1145</v>
      </c>
      <c r="E23" s="418">
        <v>3.2190509600000001</v>
      </c>
      <c r="F23" s="67" t="s">
        <v>1378</v>
      </c>
      <c r="G23" s="67" t="s">
        <v>1381</v>
      </c>
      <c r="H23" s="69"/>
      <c r="I23" s="68">
        <f t="shared" si="2"/>
        <v>8.8193176986301365E-3</v>
      </c>
      <c r="J23" s="408">
        <f t="array" ref="J23">SUM((A23='3. Pollutant Emissions - EF'!$A$17:$A$32)*(D23='3. Pollutant Emissions - EF'!$B$17:$B$32)*'3. Pollutant Emissions - EF'!$J$17:$J$32)+SUM((A23='5. Pollutant Emissions - MB'!$A$19:$A$52)*('ENTEK Chemical Inventory'!D23='5. Pollutant Emissions - MB'!$C$19:$C$52)*'5. Pollutant Emissions - MB'!$I$19:$I$52)</f>
        <v>3.2190509600000001</v>
      </c>
      <c r="K23" s="409" t="b">
        <f t="shared" si="0"/>
        <v>1</v>
      </c>
    </row>
    <row r="24" spans="1:11">
      <c r="A24" s="64" t="s">
        <v>1529</v>
      </c>
      <c r="B24" s="65" t="s">
        <v>446</v>
      </c>
      <c r="C24" s="66">
        <v>229</v>
      </c>
      <c r="D24" s="417" t="s">
        <v>445</v>
      </c>
      <c r="E24" s="418">
        <v>0.97577166000000015</v>
      </c>
      <c r="F24" s="67" t="s">
        <v>1378</v>
      </c>
      <c r="G24" s="67" t="s">
        <v>1381</v>
      </c>
      <c r="H24" s="69"/>
      <c r="I24" s="68">
        <f t="shared" si="2"/>
        <v>2.6733470136986307E-3</v>
      </c>
      <c r="J24" s="408">
        <f t="array" ref="J24">SUM((A24='3. Pollutant Emissions - EF'!$A$17:$A$32)*(D24='3. Pollutant Emissions - EF'!$B$17:$B$32)*'3. Pollutant Emissions - EF'!$J$17:$J$32)+SUM((A24='5. Pollutant Emissions - MB'!$A$19:$A$52)*('ENTEK Chemical Inventory'!D24='5. Pollutant Emissions - MB'!$C$19:$C$52)*'5. Pollutant Emissions - MB'!$I$19:$I$52)</f>
        <v>0.97577166000000015</v>
      </c>
      <c r="K24" s="409" t="b">
        <f t="shared" si="0"/>
        <v>1</v>
      </c>
    </row>
    <row r="25" spans="1:11">
      <c r="A25" s="64" t="s">
        <v>1529</v>
      </c>
      <c r="B25" s="65" t="s">
        <v>1387</v>
      </c>
      <c r="C25" s="66">
        <v>488</v>
      </c>
      <c r="D25" s="417" t="s">
        <v>1046</v>
      </c>
      <c r="E25" s="418">
        <v>13.5108</v>
      </c>
      <c r="F25" s="67" t="s">
        <v>1378</v>
      </c>
      <c r="G25" s="67" t="s">
        <v>1381</v>
      </c>
      <c r="H25" s="69"/>
      <c r="I25" s="68">
        <f t="shared" si="2"/>
        <v>3.7015890410958902E-2</v>
      </c>
      <c r="J25" s="408">
        <f t="array" ref="J25">SUM((A25='3. Pollutant Emissions - EF'!$A$17:$A$32)*(D25='3. Pollutant Emissions - EF'!$B$17:$B$32)*'3. Pollutant Emissions - EF'!$J$17:$J$32)+SUM((A25='5. Pollutant Emissions - MB'!$A$19:$A$52)*('ENTEK Chemical Inventory'!D25='5. Pollutant Emissions - MB'!$C$19:$C$52)*'5. Pollutant Emissions - MB'!$I$19:$I$52)</f>
        <v>13.510800000000001</v>
      </c>
      <c r="K25" s="409" t="b">
        <f t="shared" si="0"/>
        <v>1</v>
      </c>
    </row>
    <row r="26" spans="1:11">
      <c r="A26" s="64" t="s">
        <v>1529</v>
      </c>
      <c r="B26" s="65" t="s">
        <v>367</v>
      </c>
      <c r="C26" s="66">
        <v>258</v>
      </c>
      <c r="D26" s="417" t="s">
        <v>366</v>
      </c>
      <c r="E26" s="418">
        <v>1.86816</v>
      </c>
      <c r="F26" s="67" t="s">
        <v>1378</v>
      </c>
      <c r="G26" s="67" t="s">
        <v>1381</v>
      </c>
      <c r="H26" s="69"/>
      <c r="I26" s="68">
        <f t="shared" si="2"/>
        <v>5.1182465753424663E-3</v>
      </c>
      <c r="J26" s="408">
        <f t="array" ref="J26">SUM((A26='3. Pollutant Emissions - EF'!$A$17:$A$32)*(D26='3. Pollutant Emissions - EF'!$B$17:$B$32)*'3. Pollutant Emissions - EF'!$J$17:$J$32)+SUM((A26='5. Pollutant Emissions - MB'!$A$19:$A$52)*('ENTEK Chemical Inventory'!D26='5. Pollutant Emissions - MB'!$C$19:$C$52)*'5. Pollutant Emissions - MB'!$I$19:$I$52)</f>
        <v>1.8681600000000005</v>
      </c>
      <c r="K26" s="409" t="b">
        <f t="shared" si="0"/>
        <v>1</v>
      </c>
    </row>
    <row r="27" spans="1:11">
      <c r="A27" s="64" t="s">
        <v>1529</v>
      </c>
      <c r="B27" s="65" t="s">
        <v>1388</v>
      </c>
      <c r="C27" s="66">
        <v>337</v>
      </c>
      <c r="D27" s="417" t="s">
        <v>598</v>
      </c>
      <c r="E27" s="418">
        <v>1.9662383999999999</v>
      </c>
      <c r="F27" s="67" t="s">
        <v>1378</v>
      </c>
      <c r="G27" s="67" t="s">
        <v>1381</v>
      </c>
      <c r="H27" s="69"/>
      <c r="I27" s="68">
        <f t="shared" si="2"/>
        <v>5.3869545205479452E-3</v>
      </c>
      <c r="J27" s="408">
        <f t="array" ref="J27">SUM((A27='3. Pollutant Emissions - EF'!$A$17:$A$32)*(D27='3. Pollutant Emissions - EF'!$B$17:$B$32)*'3. Pollutant Emissions - EF'!$J$17:$J$32)+SUM((A27='5. Pollutant Emissions - MB'!$A$19:$A$52)*('ENTEK Chemical Inventory'!D27='5. Pollutant Emissions - MB'!$C$19:$C$52)*'5. Pollutant Emissions - MB'!$I$19:$I$52)</f>
        <v>1.9662383999999999</v>
      </c>
      <c r="K27" s="409" t="b">
        <f t="shared" si="0"/>
        <v>1</v>
      </c>
    </row>
    <row r="28" spans="1:11">
      <c r="A28" s="64" t="s">
        <v>1529</v>
      </c>
      <c r="B28" s="65" t="s">
        <v>460</v>
      </c>
      <c r="C28" s="66">
        <v>267</v>
      </c>
      <c r="D28" s="417" t="s">
        <v>459</v>
      </c>
      <c r="E28" s="418">
        <v>1.33579</v>
      </c>
      <c r="F28" s="67" t="s">
        <v>1378</v>
      </c>
      <c r="G28" s="67" t="s">
        <v>1381</v>
      </c>
      <c r="H28" s="69"/>
      <c r="I28" s="68">
        <f t="shared" si="2"/>
        <v>3.6596986301369863E-3</v>
      </c>
      <c r="J28" s="408">
        <f t="array" ref="J28">SUM((A28='3. Pollutant Emissions - EF'!$A$17:$A$32)*(D28='3. Pollutant Emissions - EF'!$B$17:$B$32)*'3. Pollutant Emissions - EF'!$J$17:$J$32)+SUM((A28='5. Pollutant Emissions - MB'!$A$19:$A$52)*('ENTEK Chemical Inventory'!D28='5. Pollutant Emissions - MB'!$C$19:$C$52)*'5. Pollutant Emissions - MB'!$I$19:$I$52)</f>
        <v>1.33579</v>
      </c>
      <c r="K28" s="409" t="b">
        <f t="shared" si="0"/>
        <v>1</v>
      </c>
    </row>
    <row r="29" spans="1:11">
      <c r="A29" s="64" t="s">
        <v>1529</v>
      </c>
      <c r="B29" s="65" t="s">
        <v>157</v>
      </c>
      <c r="C29" s="66">
        <v>78</v>
      </c>
      <c r="D29" s="417" t="s">
        <v>156</v>
      </c>
      <c r="E29" s="418">
        <v>0.68638199999999994</v>
      </c>
      <c r="F29" s="67" t="s">
        <v>1378</v>
      </c>
      <c r="G29" s="67" t="s">
        <v>1381</v>
      </c>
      <c r="H29" s="69"/>
      <c r="I29" s="68">
        <f t="shared" si="2"/>
        <v>1.8804986301369862E-3</v>
      </c>
      <c r="J29" s="408">
        <f t="array" ref="J29">SUM((A29='3. Pollutant Emissions - EF'!$A$17:$A$32)*(D29='3. Pollutant Emissions - EF'!$B$17:$B$32)*'3. Pollutant Emissions - EF'!$J$17:$J$32)+SUM((A29='5. Pollutant Emissions - MB'!$A$19:$A$52)*('ENTEK Chemical Inventory'!D29='5. Pollutant Emissions - MB'!$C$19:$C$52)*'5. Pollutant Emissions - MB'!$I$19:$I$52)</f>
        <v>0.68638199999999994</v>
      </c>
      <c r="K29" s="409" t="b">
        <f t="shared" si="0"/>
        <v>1</v>
      </c>
    </row>
    <row r="30" spans="1:11">
      <c r="A30" s="64" t="s">
        <v>1448</v>
      </c>
      <c r="B30" s="65" t="s">
        <v>564</v>
      </c>
      <c r="C30" s="66">
        <v>312</v>
      </c>
      <c r="D30" s="417" t="s">
        <v>563</v>
      </c>
      <c r="E30" s="419">
        <v>0.80659300000000012</v>
      </c>
      <c r="F30" s="67" t="s">
        <v>1380</v>
      </c>
      <c r="G30" s="67" t="s">
        <v>1381</v>
      </c>
      <c r="H30" s="69"/>
      <c r="I30" s="68">
        <f t="shared" ref="I30:I33" si="3">E30/(NETWORKDAYS(DATE(2018,1,1), DATE(2019, 12, 31))-8)</f>
        <v>1.5692470817120624E-3</v>
      </c>
      <c r="J30" s="411">
        <f t="array" ref="J30">SUM((A30='3. Pollutant Emissions - EF'!$A$17:$A$32)*(D30='3. Pollutant Emissions - EF'!$B$17:$B$32)*'3. Pollutant Emissions - EF'!$J$17:$J$32)+SUM((A30='5. Pollutant Emissions - MB'!$A$19:$A$52)*('ENTEK Chemical Inventory'!D30='5. Pollutant Emissions - MB'!$C$19:$C$52)*'5. Pollutant Emissions - MB'!$I$19:$I$52)</f>
        <v>0.80659300000000012</v>
      </c>
      <c r="K30" s="409" t="b">
        <f t="shared" si="0"/>
        <v>1</v>
      </c>
    </row>
    <row r="31" spans="1:11">
      <c r="A31" s="64" t="s">
        <v>1448</v>
      </c>
      <c r="B31" s="65" t="s">
        <v>636</v>
      </c>
      <c r="C31" s="66">
        <v>364</v>
      </c>
      <c r="D31" s="417" t="s">
        <v>635</v>
      </c>
      <c r="E31" s="419">
        <v>2.5260999999999999E-2</v>
      </c>
      <c r="F31" s="67" t="s">
        <v>1380</v>
      </c>
      <c r="G31" s="67" t="s">
        <v>1381</v>
      </c>
      <c r="H31" s="69"/>
      <c r="I31" s="68">
        <f t="shared" si="3"/>
        <v>4.9145914396887159E-5</v>
      </c>
      <c r="J31" s="411">
        <f t="array" ref="J31">SUM((A31='3. Pollutant Emissions - EF'!$A$17:$A$32)*(D31='3. Pollutant Emissions - EF'!$B$17:$B$32)*'3. Pollutant Emissions - EF'!$J$17:$J$32)+SUM((A31='5. Pollutant Emissions - MB'!$A$19:$A$52)*('ENTEK Chemical Inventory'!D31='5. Pollutant Emissions - MB'!$C$19:$C$52)*'5. Pollutant Emissions - MB'!$I$19:$I$52)</f>
        <v>2.5260999999999999E-2</v>
      </c>
      <c r="K31" s="409" t="b">
        <f t="shared" si="0"/>
        <v>1</v>
      </c>
    </row>
    <row r="32" spans="1:11">
      <c r="A32" s="64" t="s">
        <v>1448</v>
      </c>
      <c r="B32" s="65" t="s">
        <v>1301</v>
      </c>
      <c r="C32" s="66">
        <v>136</v>
      </c>
      <c r="D32" s="417" t="s">
        <v>251</v>
      </c>
      <c r="E32" s="419">
        <v>2.4749999999999998E-2</v>
      </c>
      <c r="F32" s="67" t="s">
        <v>1380</v>
      </c>
      <c r="G32" s="67" t="s">
        <v>1381</v>
      </c>
      <c r="H32" s="69"/>
      <c r="I32" s="68">
        <f t="shared" si="3"/>
        <v>4.815175097276264E-5</v>
      </c>
      <c r="J32" s="411">
        <f t="array" ref="J32">SUM((A32='3. Pollutant Emissions - EF'!$A$17:$A$32)*(D32='3. Pollutant Emissions - EF'!$B$17:$B$32)*'3. Pollutant Emissions - EF'!$J$17:$J$32)+SUM((A32='5. Pollutant Emissions - MB'!$A$19:$A$52)*('ENTEK Chemical Inventory'!D32='5. Pollutant Emissions - MB'!$C$19:$C$52)*'5. Pollutant Emissions - MB'!$I$19:$I$52)</f>
        <v>2.4749999999999998E-2</v>
      </c>
      <c r="K32" s="409" t="b">
        <f t="shared" si="0"/>
        <v>1</v>
      </c>
    </row>
    <row r="33" spans="1:11">
      <c r="A33" s="64" t="s">
        <v>1448</v>
      </c>
      <c r="B33" s="65" t="s">
        <v>257</v>
      </c>
      <c r="C33" s="66">
        <v>146</v>
      </c>
      <c r="D33" s="417" t="s">
        <v>256</v>
      </c>
      <c r="E33" s="419">
        <v>1.1070000000000001E-3</v>
      </c>
      <c r="F33" s="67" t="s">
        <v>1380</v>
      </c>
      <c r="G33" s="67" t="s">
        <v>1381</v>
      </c>
      <c r="H33" s="69"/>
      <c r="I33" s="68">
        <f t="shared" si="3"/>
        <v>2.1536964980544748E-6</v>
      </c>
      <c r="J33" s="412">
        <f t="array" ref="J33">SUM((A33='3. Pollutant Emissions - EF'!$A$17:$A$32)*(D33='3. Pollutant Emissions - EF'!$B$17:$B$32)*'3. Pollutant Emissions - EF'!$J$17:$J$32)+SUM((A33='5. Pollutant Emissions - MB'!$A$19:$A$52)*('ENTEK Chemical Inventory'!D33='5. Pollutant Emissions - MB'!$C$19:$C$52)*'5. Pollutant Emissions - MB'!$I$19:$I$52)</f>
        <v>1.1070000000000001E-3</v>
      </c>
      <c r="K33" s="413" t="b">
        <f t="shared" si="0"/>
        <v>1</v>
      </c>
    </row>
    <row r="36" spans="1:11" ht="30">
      <c r="A36" s="71" t="s">
        <v>1389</v>
      </c>
      <c r="B36" s="64" t="s">
        <v>1369</v>
      </c>
      <c r="C36" s="64" t="s">
        <v>1370</v>
      </c>
      <c r="D36" s="64" t="s">
        <v>1371</v>
      </c>
      <c r="E36" s="64" t="s">
        <v>1390</v>
      </c>
      <c r="F36" s="64" t="s">
        <v>1391</v>
      </c>
    </row>
    <row r="37" spans="1:11">
      <c r="A37" t="s">
        <v>1392</v>
      </c>
      <c r="B37" t="s">
        <v>1389</v>
      </c>
      <c r="E37" s="72">
        <f>'Boiler Natural Gas'!C36</f>
        <v>5178848.9227200001</v>
      </c>
      <c r="F37" s="73">
        <f>'Boiler Natural Gas'!G36</f>
        <v>493.4586872529776</v>
      </c>
    </row>
    <row r="38" spans="1:11">
      <c r="A38" t="s">
        <v>1393</v>
      </c>
      <c r="B38" t="s">
        <v>1389</v>
      </c>
      <c r="E38" s="72">
        <f>'Boiler Natural Gas'!C33</f>
        <v>0</v>
      </c>
      <c r="F38" s="73">
        <f>'Boiler Natural Gas'!G33</f>
        <v>0</v>
      </c>
    </row>
    <row r="39" spans="1:11">
      <c r="A39" t="s">
        <v>1394</v>
      </c>
      <c r="B39" t="s">
        <v>1389</v>
      </c>
      <c r="E39" s="72">
        <f>'Generator Natural Gas'!B17</f>
        <v>215.54933740384615</v>
      </c>
      <c r="F39" s="73">
        <f>'Generator Natural Gas'!B17</f>
        <v>215.54933740384615</v>
      </c>
    </row>
  </sheetData>
  <mergeCells count="1">
    <mergeCell ref="J2:K2"/>
  </mergeCells>
  <conditionalFormatting sqref="I4:I33">
    <cfRule type="cellIs" dxfId="3" priority="7" operator="lessThan">
      <formula>0.1</formula>
    </cfRule>
  </conditionalFormatting>
  <conditionalFormatting sqref="H4">
    <cfRule type="cellIs" dxfId="2" priority="6" operator="lessThan">
      <formula>0.1</formula>
    </cfRule>
  </conditionalFormatting>
  <conditionalFormatting sqref="K4:K33">
    <cfRule type="cellIs" dxfId="1" priority="1" operator="equal">
      <formula>FALSE</formula>
    </cfRule>
    <cfRule type="cellIs" dxfId="0" priority="2" operator="equal">
      <formula>TRUE</formula>
    </cfRule>
  </conditionalFormatting>
  <pageMargins left="0.7" right="0.7" top="0.75" bottom="0.75" header="0.3" footer="0.3"/>
  <pageSetup orientation="portrait" horizontalDpi="0" verticalDpi="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3:E10"/>
  <sheetViews>
    <sheetView workbookViewId="0">
      <selection activeCell="E13" sqref="E13"/>
    </sheetView>
  </sheetViews>
  <sheetFormatPr defaultColWidth="8.85546875" defaultRowHeight="15"/>
  <cols>
    <col min="3" max="3" width="9.140625" style="37"/>
    <col min="4" max="4" width="24" bestFit="1" customWidth="1"/>
    <col min="5" max="5" width="106.7109375" customWidth="1"/>
  </cols>
  <sheetData>
    <row r="3" spans="3:5" s="39" customFormat="1">
      <c r="C3" s="38" t="s">
        <v>1230</v>
      </c>
      <c r="D3" s="39" t="s">
        <v>1231</v>
      </c>
      <c r="E3" s="39" t="s">
        <v>1232</v>
      </c>
    </row>
    <row r="4" spans="3:5">
      <c r="C4" s="37">
        <v>0</v>
      </c>
      <c r="D4" t="s">
        <v>1233</v>
      </c>
      <c r="E4" t="s">
        <v>1234</v>
      </c>
    </row>
    <row r="5" spans="3:5" ht="45">
      <c r="C5" s="37">
        <v>1</v>
      </c>
      <c r="D5" t="s">
        <v>1235</v>
      </c>
      <c r="E5" s="2" t="s">
        <v>1236</v>
      </c>
    </row>
    <row r="6" spans="3:5" ht="30">
      <c r="C6" s="37">
        <v>2</v>
      </c>
      <c r="D6" t="s">
        <v>1235</v>
      </c>
      <c r="E6" s="2" t="s">
        <v>1238</v>
      </c>
    </row>
    <row r="7" spans="3:5" ht="75">
      <c r="C7" s="37">
        <v>3</v>
      </c>
      <c r="D7" t="s">
        <v>1237</v>
      </c>
      <c r="E7" s="2" t="s">
        <v>1241</v>
      </c>
    </row>
    <row r="8" spans="3:5">
      <c r="C8" s="37">
        <v>4</v>
      </c>
      <c r="D8" t="s">
        <v>1233</v>
      </c>
      <c r="E8" s="2" t="s">
        <v>1293</v>
      </c>
    </row>
    <row r="9" spans="3:5" ht="45">
      <c r="C9" s="37">
        <v>5</v>
      </c>
      <c r="D9" t="s">
        <v>1354</v>
      </c>
      <c r="E9" s="2" t="s">
        <v>1355</v>
      </c>
    </row>
    <row r="10" spans="3:5">
      <c r="C10" s="37">
        <v>5.0999999999999996</v>
      </c>
      <c r="D10" t="s">
        <v>1233</v>
      </c>
      <c r="E10" s="2" t="s">
        <v>1358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5:B12"/>
  <sheetViews>
    <sheetView showGridLines="0" zoomScaleNormal="100" workbookViewId="0"/>
  </sheetViews>
  <sheetFormatPr defaultColWidth="8.85546875" defaultRowHeight="15"/>
  <cols>
    <col min="1" max="1" width="30.7109375" customWidth="1"/>
    <col min="2" max="2" width="60.42578125" customWidth="1"/>
  </cols>
  <sheetData>
    <row r="5" spans="1:2" ht="21">
      <c r="A5" s="428" t="s">
        <v>1295</v>
      </c>
      <c r="B5" s="428"/>
    </row>
    <row r="6" spans="1:2" ht="21.95" customHeight="1">
      <c r="A6" s="49" t="s">
        <v>0</v>
      </c>
      <c r="B6" s="172" t="s">
        <v>1395</v>
      </c>
    </row>
    <row r="7" spans="1:2" ht="21.95" customHeight="1">
      <c r="A7" s="49" t="s">
        <v>1</v>
      </c>
      <c r="B7" s="172" t="s">
        <v>1396</v>
      </c>
    </row>
    <row r="8" spans="1:2" ht="21.95" customHeight="1">
      <c r="A8" s="49" t="s">
        <v>2</v>
      </c>
      <c r="B8" s="172" t="s">
        <v>1397</v>
      </c>
    </row>
    <row r="9" spans="1:2" ht="21.95" customHeight="1">
      <c r="A9" s="49" t="s">
        <v>3</v>
      </c>
      <c r="B9" s="173">
        <v>97355</v>
      </c>
    </row>
    <row r="10" spans="1:2" ht="42">
      <c r="A10" s="49" t="s">
        <v>1296</v>
      </c>
      <c r="B10" s="310" t="s">
        <v>1473</v>
      </c>
    </row>
    <row r="11" spans="1:2" ht="21.95" customHeight="1">
      <c r="A11" s="49" t="s">
        <v>4</v>
      </c>
      <c r="B11" s="174" t="s">
        <v>1402</v>
      </c>
    </row>
    <row r="12" spans="1:2" ht="21.95" customHeight="1">
      <c r="A12" s="49" t="s">
        <v>5</v>
      </c>
      <c r="B12" s="172" t="s">
        <v>1398</v>
      </c>
    </row>
  </sheetData>
  <mergeCells count="1">
    <mergeCell ref="A5:B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C000"/>
  </sheetPr>
  <dimension ref="A1:M183"/>
  <sheetViews>
    <sheetView zoomScaleNormal="100" workbookViewId="0"/>
  </sheetViews>
  <sheetFormatPr defaultColWidth="8.85546875" defaultRowHeight="15"/>
  <cols>
    <col min="1" max="1" width="60.85546875" style="1" customWidth="1"/>
    <col min="2" max="2" width="60.42578125" customWidth="1"/>
    <col min="3" max="3" width="28.28515625" customWidth="1"/>
    <col min="4" max="5" width="18.7109375" style="1" customWidth="1"/>
    <col min="6" max="6" width="22.28515625" style="1" customWidth="1"/>
    <col min="7" max="7" width="22.28515625" customWidth="1"/>
    <col min="8" max="13" width="14.42578125" style="1" customWidth="1"/>
  </cols>
  <sheetData>
    <row r="1" spans="1:13" ht="20.100000000000001" customHeight="1"/>
    <row r="2" spans="1:13" ht="20.100000000000001" customHeight="1"/>
    <row r="3" spans="1:13" ht="20.100000000000001" customHeight="1"/>
    <row r="4" spans="1:13" ht="20.100000000000001" customHeight="1"/>
    <row r="5" spans="1:13" ht="20.100000000000001" customHeight="1"/>
    <row r="6" spans="1:13" ht="20.100000000000001" customHeight="1"/>
    <row r="7" spans="1:13" ht="20.100000000000001" customHeight="1"/>
    <row r="8" spans="1:13" ht="20.100000000000001" customHeight="1"/>
    <row r="9" spans="1:13" ht="20.100000000000001" customHeight="1" thickBot="1"/>
    <row r="10" spans="1:13" ht="50.1" customHeight="1" thickBot="1">
      <c r="A10" s="432" t="s">
        <v>13</v>
      </c>
      <c r="B10" s="433"/>
      <c r="C10" s="433"/>
      <c r="D10" s="448" t="s">
        <v>1161</v>
      </c>
      <c r="E10" s="449"/>
      <c r="F10" s="432" t="s">
        <v>6</v>
      </c>
      <c r="G10" s="433"/>
      <c r="H10" s="433"/>
      <c r="I10" s="433"/>
      <c r="J10" s="433"/>
      <c r="K10" s="433"/>
      <c r="L10" s="433"/>
      <c r="M10" s="434"/>
    </row>
    <row r="11" spans="1:13" ht="20.100000000000001" customHeight="1" thickBot="1">
      <c r="A11" s="450" t="s">
        <v>1228</v>
      </c>
      <c r="B11" s="435" t="s">
        <v>9</v>
      </c>
      <c r="C11" s="437" t="s">
        <v>12</v>
      </c>
      <c r="D11" s="446" t="s">
        <v>11</v>
      </c>
      <c r="E11" s="439" t="s">
        <v>1160</v>
      </c>
      <c r="F11" s="441" t="s">
        <v>1162</v>
      </c>
      <c r="G11" s="439" t="s">
        <v>10</v>
      </c>
      <c r="H11" s="443" t="s">
        <v>1243</v>
      </c>
      <c r="I11" s="444"/>
      <c r="J11" s="445"/>
      <c r="K11" s="429" t="s">
        <v>1289</v>
      </c>
      <c r="L11" s="430"/>
      <c r="M11" s="431"/>
    </row>
    <row r="12" spans="1:13" ht="48" customHeight="1" thickBot="1">
      <c r="A12" s="451"/>
      <c r="B12" s="436"/>
      <c r="C12" s="438"/>
      <c r="D12" s="447"/>
      <c r="E12" s="440"/>
      <c r="F12" s="442"/>
      <c r="G12" s="440"/>
      <c r="H12" s="42" t="s">
        <v>7</v>
      </c>
      <c r="I12" s="44" t="s">
        <v>1247</v>
      </c>
      <c r="J12" s="41" t="s">
        <v>8</v>
      </c>
      <c r="K12" s="43" t="s">
        <v>7</v>
      </c>
      <c r="L12" s="44" t="s">
        <v>1247</v>
      </c>
      <c r="M12" s="41" t="s">
        <v>8</v>
      </c>
    </row>
    <row r="13" spans="1:13" hidden="1">
      <c r="A13" s="15" t="s">
        <v>1229</v>
      </c>
      <c r="B13" s="16" t="s">
        <v>1315</v>
      </c>
      <c r="C13" s="17" t="s">
        <v>1216</v>
      </c>
      <c r="D13" s="19" t="s">
        <v>1217</v>
      </c>
      <c r="E13" s="18" t="s">
        <v>1218</v>
      </c>
      <c r="F13" s="19" t="s">
        <v>1219</v>
      </c>
      <c r="G13" s="20" t="s">
        <v>1220</v>
      </c>
      <c r="H13" s="21">
        <v>100</v>
      </c>
      <c r="I13" s="22">
        <v>140</v>
      </c>
      <c r="J13" s="18">
        <v>200</v>
      </c>
      <c r="K13" s="21">
        <v>0.3</v>
      </c>
      <c r="L13" s="22">
        <v>0.5</v>
      </c>
      <c r="M13" s="18">
        <v>0.8</v>
      </c>
    </row>
    <row r="14" spans="1:13">
      <c r="A14" s="55"/>
      <c r="B14" s="60"/>
      <c r="C14" s="56"/>
      <c r="D14" s="58"/>
      <c r="E14" s="59"/>
      <c r="F14" s="58"/>
      <c r="G14" s="57"/>
      <c r="H14" s="61"/>
      <c r="I14" s="62"/>
      <c r="J14" s="59"/>
      <c r="K14" s="61"/>
      <c r="L14" s="62"/>
      <c r="M14" s="59"/>
    </row>
    <row r="15" spans="1:13">
      <c r="A15" s="238"/>
      <c r="B15" s="246"/>
      <c r="C15" s="247"/>
      <c r="D15" s="248"/>
      <c r="E15" s="237"/>
      <c r="F15" s="248"/>
      <c r="G15" s="249"/>
      <c r="H15" s="250"/>
      <c r="I15" s="251"/>
      <c r="J15" s="237"/>
      <c r="K15" s="250"/>
      <c r="L15" s="251"/>
      <c r="M15" s="237"/>
    </row>
    <row r="16" spans="1:13">
      <c r="A16" s="238"/>
      <c r="B16" s="246"/>
      <c r="C16" s="247"/>
      <c r="D16" s="248"/>
      <c r="E16" s="237"/>
      <c r="F16" s="248"/>
      <c r="G16" s="249"/>
      <c r="H16" s="250"/>
      <c r="I16" s="251"/>
      <c r="J16" s="237"/>
      <c r="K16" s="250"/>
      <c r="L16" s="251"/>
      <c r="M16" s="237"/>
    </row>
    <row r="17" spans="1:13" ht="30">
      <c r="A17" s="238" t="s">
        <v>1469</v>
      </c>
      <c r="B17" s="246" t="s">
        <v>1401</v>
      </c>
      <c r="C17" s="247" t="s">
        <v>1400</v>
      </c>
      <c r="D17" s="248" t="s">
        <v>1217</v>
      </c>
      <c r="E17" s="237" t="s">
        <v>1525</v>
      </c>
      <c r="F17" s="248" t="s">
        <v>1404</v>
      </c>
      <c r="G17" s="237" t="s">
        <v>1521</v>
      </c>
      <c r="H17" s="252">
        <v>1</v>
      </c>
      <c r="I17" s="253">
        <v>1.3611909663762802</v>
      </c>
      <c r="J17" s="254">
        <v>2.4368291678437024</v>
      </c>
      <c r="K17" s="252">
        <v>1</v>
      </c>
      <c r="L17" s="253">
        <v>1.3919135844515165</v>
      </c>
      <c r="M17" s="254">
        <v>1.3919135844515165</v>
      </c>
    </row>
    <row r="18" spans="1:13">
      <c r="A18" s="238"/>
      <c r="B18" s="246"/>
      <c r="C18" s="247"/>
      <c r="D18" s="248"/>
      <c r="E18" s="237"/>
      <c r="F18" s="248"/>
      <c r="G18" s="249"/>
      <c r="H18" s="250"/>
      <c r="I18" s="251"/>
      <c r="J18" s="237"/>
      <c r="K18" s="250"/>
      <c r="L18" s="251"/>
      <c r="M18" s="237"/>
    </row>
    <row r="19" spans="1:13" ht="90">
      <c r="A19" s="238" t="s">
        <v>1470</v>
      </c>
      <c r="B19" s="246" t="s">
        <v>1401</v>
      </c>
      <c r="C19" s="247" t="s">
        <v>1403</v>
      </c>
      <c r="D19" s="248" t="s">
        <v>1217</v>
      </c>
      <c r="E19" s="237" t="s">
        <v>1525</v>
      </c>
      <c r="F19" s="248" t="s">
        <v>1404</v>
      </c>
      <c r="G19" s="237" t="s">
        <v>1524</v>
      </c>
      <c r="H19" s="252">
        <v>1</v>
      </c>
      <c r="I19" s="253">
        <v>1.3611909663762802</v>
      </c>
      <c r="J19" s="254">
        <v>2.4368291678437024</v>
      </c>
      <c r="K19" s="252">
        <v>1</v>
      </c>
      <c r="L19" s="253">
        <v>1.3919135844515165</v>
      </c>
      <c r="M19" s="254">
        <v>1.3919135844515165</v>
      </c>
    </row>
    <row r="20" spans="1:13">
      <c r="A20" s="238"/>
      <c r="B20" s="246"/>
      <c r="C20" s="247"/>
      <c r="D20" s="248"/>
      <c r="E20" s="237"/>
      <c r="F20" s="248"/>
      <c r="G20" s="249"/>
      <c r="H20" s="250"/>
      <c r="I20" s="251"/>
      <c r="J20" s="237"/>
      <c r="K20" s="250"/>
      <c r="L20" s="251"/>
      <c r="M20" s="237"/>
    </row>
    <row r="21" spans="1:13" ht="45">
      <c r="A21" s="238" t="s">
        <v>1477</v>
      </c>
      <c r="B21" s="246" t="s">
        <v>1401</v>
      </c>
      <c r="C21" s="247" t="s">
        <v>1403</v>
      </c>
      <c r="D21" s="248" t="s">
        <v>1217</v>
      </c>
      <c r="E21" s="237" t="s">
        <v>1525</v>
      </c>
      <c r="F21" s="248" t="s">
        <v>1404</v>
      </c>
      <c r="G21" s="237" t="s">
        <v>1447</v>
      </c>
      <c r="H21" s="255">
        <v>1</v>
      </c>
      <c r="I21" s="256">
        <v>2.0417864495644205</v>
      </c>
      <c r="J21" s="257">
        <v>2.0417864495644205</v>
      </c>
      <c r="K21" s="258">
        <v>2.7397260273972603E-3</v>
      </c>
      <c r="L21" s="259">
        <v>5.5939354782586865E-3</v>
      </c>
      <c r="M21" s="257">
        <v>2.0417864495644205</v>
      </c>
    </row>
    <row r="22" spans="1:13">
      <c r="A22" s="238"/>
      <c r="B22" s="246"/>
      <c r="C22" s="247"/>
      <c r="D22" s="248"/>
      <c r="E22" s="237"/>
      <c r="F22" s="248"/>
      <c r="G22" s="249"/>
      <c r="H22" s="250"/>
      <c r="I22" s="251"/>
      <c r="J22" s="237"/>
      <c r="K22" s="250"/>
      <c r="L22" s="251"/>
      <c r="M22" s="237"/>
    </row>
    <row r="23" spans="1:13" ht="45">
      <c r="A23" s="238" t="s">
        <v>1478</v>
      </c>
      <c r="B23" s="246" t="s">
        <v>1401</v>
      </c>
      <c r="C23" s="247" t="s">
        <v>1403</v>
      </c>
      <c r="D23" s="248" t="s">
        <v>1217</v>
      </c>
      <c r="E23" s="237" t="s">
        <v>1525</v>
      </c>
      <c r="F23" s="248" t="s">
        <v>1404</v>
      </c>
      <c r="G23" s="237" t="s">
        <v>1447</v>
      </c>
      <c r="H23" s="255">
        <v>1</v>
      </c>
      <c r="I23" s="256">
        <v>3.6340924674190358</v>
      </c>
      <c r="J23" s="257">
        <v>3.6340924674190358</v>
      </c>
      <c r="K23" s="258">
        <v>2.7397260273972603E-3</v>
      </c>
      <c r="L23" s="259">
        <v>9.956417718956263E-3</v>
      </c>
      <c r="M23" s="257">
        <v>3.6340924674190358</v>
      </c>
    </row>
    <row r="24" spans="1:13">
      <c r="A24" s="238"/>
      <c r="B24" s="246"/>
      <c r="C24" s="247"/>
      <c r="D24" s="248"/>
      <c r="E24" s="237"/>
      <c r="F24" s="248"/>
      <c r="G24" s="249"/>
      <c r="H24" s="250"/>
      <c r="I24" s="251"/>
      <c r="J24" s="237"/>
      <c r="K24" s="250"/>
      <c r="L24" s="251"/>
      <c r="M24" s="237"/>
    </row>
    <row r="25" spans="1:13" ht="45">
      <c r="A25" s="238" t="s">
        <v>1444</v>
      </c>
      <c r="B25" s="246" t="e">
        <f>"Welding activities in the ENTEK Manufacturing fabrication area - " &amp;#REF!</f>
        <v>#REF!</v>
      </c>
      <c r="C25" s="247" t="s">
        <v>1442</v>
      </c>
      <c r="D25" s="248" t="s">
        <v>1475</v>
      </c>
      <c r="E25" s="237" t="s">
        <v>1403</v>
      </c>
      <c r="F25" s="248" t="s">
        <v>1404</v>
      </c>
      <c r="G25" s="237" t="s">
        <v>1472</v>
      </c>
      <c r="H25" s="255">
        <v>1</v>
      </c>
      <c r="I25" s="256">
        <v>2</v>
      </c>
      <c r="J25" s="257">
        <v>2</v>
      </c>
      <c r="K25" s="258">
        <v>1.9455252918287938E-3</v>
      </c>
      <c r="L25" s="259">
        <v>3.8910505836575876E-3</v>
      </c>
      <c r="M25" s="260">
        <v>7.9051383399209481E-3</v>
      </c>
    </row>
    <row r="26" spans="1:13">
      <c r="A26" s="238"/>
      <c r="B26" s="246"/>
      <c r="C26" s="247"/>
      <c r="D26" s="248"/>
      <c r="E26" s="237"/>
      <c r="F26" s="248"/>
      <c r="G26" s="249"/>
      <c r="H26" s="250"/>
      <c r="I26" s="251"/>
      <c r="J26" s="237"/>
      <c r="K26" s="250"/>
      <c r="L26" s="251"/>
      <c r="M26" s="237"/>
    </row>
    <row r="27" spans="1:13" ht="45">
      <c r="A27" s="238" t="s">
        <v>1445</v>
      </c>
      <c r="B27" s="246" t="s">
        <v>1446</v>
      </c>
      <c r="C27" s="247" t="s">
        <v>1403</v>
      </c>
      <c r="D27" s="248" t="s">
        <v>1217</v>
      </c>
      <c r="E27" s="237" t="s">
        <v>1403</v>
      </c>
      <c r="F27" s="248" t="s">
        <v>1404</v>
      </c>
      <c r="G27" s="237" t="s">
        <v>1447</v>
      </c>
      <c r="H27" s="255">
        <v>1</v>
      </c>
      <c r="I27" s="256">
        <v>3.924731182795699</v>
      </c>
      <c r="J27" s="257">
        <v>3.924731182795699</v>
      </c>
      <c r="K27" s="258">
        <v>2.7397260273972603E-3</v>
      </c>
      <c r="L27" s="259">
        <v>1.0752688172043012E-2</v>
      </c>
      <c r="M27" s="260">
        <v>1.0752688172043012E-2</v>
      </c>
    </row>
    <row r="28" spans="1:13">
      <c r="A28" s="238"/>
      <c r="B28" s="246"/>
      <c r="C28" s="247"/>
      <c r="D28" s="248"/>
      <c r="E28" s="237"/>
      <c r="F28" s="248"/>
      <c r="G28" s="249"/>
      <c r="H28" s="250"/>
      <c r="I28" s="251"/>
      <c r="J28" s="237"/>
      <c r="K28" s="250"/>
      <c r="L28" s="251"/>
      <c r="M28" s="237"/>
    </row>
    <row r="29" spans="1:13">
      <c r="A29" s="238"/>
      <c r="B29" s="246"/>
      <c r="C29" s="247"/>
      <c r="D29" s="248"/>
      <c r="E29" s="237"/>
      <c r="F29" s="248"/>
      <c r="G29" s="249"/>
      <c r="H29" s="250"/>
      <c r="I29" s="251"/>
      <c r="J29" s="237"/>
      <c r="K29" s="250"/>
      <c r="L29" s="251"/>
      <c r="M29" s="237"/>
    </row>
    <row r="30" spans="1:13">
      <c r="A30" s="238"/>
      <c r="B30" s="246"/>
      <c r="C30" s="247"/>
      <c r="D30" s="248"/>
      <c r="E30" s="237"/>
      <c r="F30" s="248"/>
      <c r="G30" s="249"/>
      <c r="H30" s="250"/>
      <c r="I30" s="251"/>
      <c r="J30" s="237"/>
      <c r="K30" s="250"/>
      <c r="L30" s="251"/>
      <c r="M30" s="237"/>
    </row>
    <row r="31" spans="1:13">
      <c r="A31" s="238"/>
      <c r="B31" s="246"/>
      <c r="C31" s="247"/>
      <c r="D31" s="248"/>
      <c r="E31" s="237"/>
      <c r="F31" s="248"/>
      <c r="G31" s="249"/>
      <c r="H31" s="250"/>
      <c r="I31" s="251"/>
      <c r="J31" s="237"/>
      <c r="K31" s="250"/>
      <c r="L31" s="251"/>
      <c r="M31" s="237"/>
    </row>
    <row r="32" spans="1:13">
      <c r="A32" s="238"/>
      <c r="B32" s="246"/>
      <c r="C32" s="247"/>
      <c r="D32" s="248"/>
      <c r="E32" s="237"/>
      <c r="F32" s="248"/>
      <c r="G32" s="249"/>
      <c r="H32" s="250"/>
      <c r="I32" s="251"/>
      <c r="J32" s="237"/>
      <c r="K32" s="250"/>
      <c r="L32" s="251"/>
      <c r="M32" s="237"/>
    </row>
    <row r="33" spans="1:13">
      <c r="A33" s="238"/>
      <c r="B33" s="246"/>
      <c r="C33" s="247"/>
      <c r="D33" s="248"/>
      <c r="E33" s="237"/>
      <c r="F33" s="248"/>
      <c r="G33" s="249"/>
      <c r="H33" s="250"/>
      <c r="I33" s="251"/>
      <c r="J33" s="237"/>
      <c r="K33" s="250"/>
      <c r="L33" s="251"/>
      <c r="M33" s="237"/>
    </row>
    <row r="34" spans="1:13">
      <c r="A34" s="238"/>
      <c r="B34" s="246"/>
      <c r="C34" s="247"/>
      <c r="D34" s="248"/>
      <c r="E34" s="237"/>
      <c r="F34" s="248"/>
      <c r="G34" s="249"/>
      <c r="H34" s="250"/>
      <c r="I34" s="251"/>
      <c r="J34" s="237"/>
      <c r="K34" s="250"/>
      <c r="L34" s="251"/>
      <c r="M34" s="237"/>
    </row>
    <row r="35" spans="1:13">
      <c r="A35" s="238"/>
      <c r="B35" s="246"/>
      <c r="C35" s="247"/>
      <c r="D35" s="248"/>
      <c r="E35" s="237"/>
      <c r="F35" s="248"/>
      <c r="G35" s="249"/>
      <c r="H35" s="250"/>
      <c r="I35" s="251"/>
      <c r="J35" s="237"/>
      <c r="K35" s="250"/>
      <c r="L35" s="251"/>
      <c r="M35" s="237"/>
    </row>
    <row r="36" spans="1:13">
      <c r="A36" s="238"/>
      <c r="B36" s="246"/>
      <c r="C36" s="247"/>
      <c r="D36" s="248"/>
      <c r="E36" s="237"/>
      <c r="F36" s="248"/>
      <c r="G36" s="249"/>
      <c r="H36" s="250"/>
      <c r="I36" s="251"/>
      <c r="J36" s="237"/>
      <c r="K36" s="250"/>
      <c r="L36" s="251"/>
      <c r="M36" s="237"/>
    </row>
    <row r="37" spans="1:13">
      <c r="A37" s="238"/>
      <c r="B37" s="246"/>
      <c r="C37" s="247"/>
      <c r="D37" s="248"/>
      <c r="E37" s="237"/>
      <c r="F37" s="248"/>
      <c r="G37" s="249"/>
      <c r="H37" s="250"/>
      <c r="I37" s="251"/>
      <c r="J37" s="237"/>
      <c r="K37" s="250"/>
      <c r="L37" s="251"/>
      <c r="M37" s="237"/>
    </row>
    <row r="38" spans="1:13">
      <c r="A38" s="238"/>
      <c r="B38" s="246"/>
      <c r="C38" s="247"/>
      <c r="D38" s="248"/>
      <c r="E38" s="237"/>
      <c r="F38" s="248"/>
      <c r="G38" s="249"/>
      <c r="H38" s="250"/>
      <c r="I38" s="251"/>
      <c r="J38" s="237"/>
      <c r="K38" s="250"/>
      <c r="L38" s="251"/>
      <c r="M38" s="237"/>
    </row>
    <row r="39" spans="1:13">
      <c r="A39" s="238"/>
      <c r="B39" s="246"/>
      <c r="C39" s="247"/>
      <c r="D39" s="248"/>
      <c r="E39" s="237"/>
      <c r="F39" s="248"/>
      <c r="G39" s="249"/>
      <c r="H39" s="250"/>
      <c r="I39" s="251"/>
      <c r="J39" s="237"/>
      <c r="K39" s="250"/>
      <c r="L39" s="251"/>
      <c r="M39" s="237"/>
    </row>
    <row r="40" spans="1:13">
      <c r="A40" s="238"/>
      <c r="B40" s="246"/>
      <c r="C40" s="247"/>
      <c r="D40" s="248"/>
      <c r="E40" s="237"/>
      <c r="F40" s="248"/>
      <c r="G40" s="249"/>
      <c r="H40" s="250"/>
      <c r="I40" s="251"/>
      <c r="J40" s="237"/>
      <c r="K40" s="250"/>
      <c r="L40" s="251"/>
      <c r="M40" s="237"/>
    </row>
    <row r="41" spans="1:13">
      <c r="A41" s="238"/>
      <c r="B41" s="246"/>
      <c r="C41" s="247"/>
      <c r="D41" s="248"/>
      <c r="E41" s="237"/>
      <c r="F41" s="248"/>
      <c r="G41" s="249"/>
      <c r="H41" s="250"/>
      <c r="I41" s="251"/>
      <c r="J41" s="237"/>
      <c r="K41" s="250"/>
      <c r="L41" s="251"/>
      <c r="M41" s="237"/>
    </row>
    <row r="42" spans="1:13">
      <c r="A42" s="238"/>
      <c r="B42" s="246"/>
      <c r="C42" s="247"/>
      <c r="D42" s="248"/>
      <c r="E42" s="237"/>
      <c r="F42" s="248"/>
      <c r="G42" s="249"/>
      <c r="H42" s="250"/>
      <c r="I42" s="251"/>
      <c r="J42" s="237"/>
      <c r="K42" s="250"/>
      <c r="L42" s="251"/>
      <c r="M42" s="237"/>
    </row>
    <row r="43" spans="1:13">
      <c r="A43" s="238"/>
      <c r="B43" s="246"/>
      <c r="C43" s="247"/>
      <c r="D43" s="248"/>
      <c r="E43" s="237"/>
      <c r="F43" s="248"/>
      <c r="G43" s="249"/>
      <c r="H43" s="250"/>
      <c r="I43" s="251"/>
      <c r="J43" s="237"/>
      <c r="K43" s="250"/>
      <c r="L43" s="251"/>
      <c r="M43" s="237"/>
    </row>
    <row r="44" spans="1:13">
      <c r="A44" s="238"/>
      <c r="B44" s="246"/>
      <c r="C44" s="247"/>
      <c r="D44" s="248"/>
      <c r="E44" s="237"/>
      <c r="F44" s="248"/>
      <c r="G44" s="249"/>
      <c r="H44" s="250"/>
      <c r="I44" s="251"/>
      <c r="J44" s="237"/>
      <c r="K44" s="250"/>
      <c r="L44" s="251"/>
      <c r="M44" s="237"/>
    </row>
    <row r="45" spans="1:13">
      <c r="A45" s="238"/>
      <c r="B45" s="246"/>
      <c r="C45" s="247"/>
      <c r="D45" s="248"/>
      <c r="E45" s="237"/>
      <c r="F45" s="248"/>
      <c r="G45" s="249"/>
      <c r="H45" s="250"/>
      <c r="I45" s="251"/>
      <c r="J45" s="237"/>
      <c r="K45" s="250"/>
      <c r="L45" s="251"/>
      <c r="M45" s="237"/>
    </row>
    <row r="46" spans="1:13">
      <c r="A46" s="238"/>
      <c r="B46" s="246"/>
      <c r="C46" s="247"/>
      <c r="D46" s="248"/>
      <c r="E46" s="237"/>
      <c r="F46" s="248"/>
      <c r="G46" s="249"/>
      <c r="H46" s="250"/>
      <c r="I46" s="251"/>
      <c r="J46" s="237"/>
      <c r="K46" s="250"/>
      <c r="L46" s="251"/>
      <c r="M46" s="237"/>
    </row>
    <row r="47" spans="1:13">
      <c r="A47" s="238"/>
      <c r="B47" s="246"/>
      <c r="C47" s="247"/>
      <c r="D47" s="248"/>
      <c r="E47" s="237"/>
      <c r="F47" s="248"/>
      <c r="G47" s="249"/>
      <c r="H47" s="250"/>
      <c r="I47" s="251"/>
      <c r="J47" s="237"/>
      <c r="K47" s="250"/>
      <c r="L47" s="251"/>
      <c r="M47" s="237"/>
    </row>
    <row r="48" spans="1:13">
      <c r="A48" s="238"/>
      <c r="B48" s="246"/>
      <c r="C48" s="247"/>
      <c r="D48" s="248"/>
      <c r="E48" s="237"/>
      <c r="F48" s="248"/>
      <c r="G48" s="249"/>
      <c r="H48" s="250"/>
      <c r="I48" s="251"/>
      <c r="J48" s="237"/>
      <c r="K48" s="250"/>
      <c r="L48" s="251"/>
      <c r="M48" s="237"/>
    </row>
    <row r="49" spans="1:13">
      <c r="A49" s="238"/>
      <c r="B49" s="246"/>
      <c r="C49" s="247"/>
      <c r="D49" s="248"/>
      <c r="E49" s="237"/>
      <c r="F49" s="248"/>
      <c r="G49" s="249"/>
      <c r="H49" s="250"/>
      <c r="I49" s="251"/>
      <c r="J49" s="237"/>
      <c r="K49" s="250"/>
      <c r="L49" s="251"/>
      <c r="M49" s="237"/>
    </row>
    <row r="50" spans="1:13">
      <c r="A50" s="238"/>
      <c r="B50" s="246"/>
      <c r="C50" s="247"/>
      <c r="D50" s="248"/>
      <c r="E50" s="237"/>
      <c r="F50" s="248"/>
      <c r="G50" s="249"/>
      <c r="H50" s="250"/>
      <c r="I50" s="251"/>
      <c r="J50" s="237"/>
      <c r="K50" s="250"/>
      <c r="L50" s="251"/>
      <c r="M50" s="237"/>
    </row>
    <row r="51" spans="1:13">
      <c r="A51" s="238"/>
      <c r="B51" s="246"/>
      <c r="C51" s="247"/>
      <c r="D51" s="248"/>
      <c r="E51" s="237"/>
      <c r="F51" s="248"/>
      <c r="G51" s="249"/>
      <c r="H51" s="250"/>
      <c r="I51" s="251"/>
      <c r="J51" s="237"/>
      <c r="K51" s="250"/>
      <c r="L51" s="251"/>
      <c r="M51" s="237"/>
    </row>
    <row r="52" spans="1:13">
      <c r="A52" s="238"/>
      <c r="B52" s="246"/>
      <c r="C52" s="247"/>
      <c r="D52" s="248"/>
      <c r="E52" s="237"/>
      <c r="F52" s="248"/>
      <c r="G52" s="249"/>
      <c r="H52" s="250"/>
      <c r="I52" s="251"/>
      <c r="J52" s="237"/>
      <c r="K52" s="250"/>
      <c r="L52" s="251"/>
      <c r="M52" s="237"/>
    </row>
    <row r="53" spans="1:13">
      <c r="A53" s="238"/>
      <c r="B53" s="246"/>
      <c r="C53" s="247"/>
      <c r="D53" s="248"/>
      <c r="E53" s="237"/>
      <c r="F53" s="248"/>
      <c r="G53" s="249"/>
      <c r="H53" s="250"/>
      <c r="I53" s="251"/>
      <c r="J53" s="237"/>
      <c r="K53" s="250"/>
      <c r="L53" s="251"/>
      <c r="M53" s="237"/>
    </row>
    <row r="54" spans="1:13">
      <c r="A54" s="238"/>
      <c r="B54" s="246"/>
      <c r="C54" s="247"/>
      <c r="D54" s="248"/>
      <c r="E54" s="237"/>
      <c r="F54" s="248"/>
      <c r="G54" s="249"/>
      <c r="H54" s="250"/>
      <c r="I54" s="251"/>
      <c r="J54" s="237"/>
      <c r="K54" s="250"/>
      <c r="L54" s="251"/>
      <c r="M54" s="237"/>
    </row>
    <row r="55" spans="1:13">
      <c r="A55" s="238"/>
      <c r="B55" s="246"/>
      <c r="C55" s="247"/>
      <c r="D55" s="248"/>
      <c r="E55" s="237"/>
      <c r="F55" s="248"/>
      <c r="G55" s="249"/>
      <c r="H55" s="250"/>
      <c r="I55" s="251"/>
      <c r="J55" s="237"/>
      <c r="K55" s="250"/>
      <c r="L55" s="251"/>
      <c r="M55" s="237"/>
    </row>
    <row r="56" spans="1:13">
      <c r="A56" s="238"/>
      <c r="B56" s="246"/>
      <c r="C56" s="247"/>
      <c r="D56" s="248"/>
      <c r="E56" s="237"/>
      <c r="F56" s="248"/>
      <c r="G56" s="249"/>
      <c r="H56" s="250"/>
      <c r="I56" s="251"/>
      <c r="J56" s="237"/>
      <c r="K56" s="250"/>
      <c r="L56" s="251"/>
      <c r="M56" s="237"/>
    </row>
    <row r="57" spans="1:13">
      <c r="A57" s="238"/>
      <c r="B57" s="246"/>
      <c r="C57" s="247"/>
      <c r="D57" s="248"/>
      <c r="E57" s="237"/>
      <c r="F57" s="248"/>
      <c r="G57" s="249"/>
      <c r="H57" s="250"/>
      <c r="I57" s="251"/>
      <c r="J57" s="237"/>
      <c r="K57" s="250"/>
      <c r="L57" s="251"/>
      <c r="M57" s="237"/>
    </row>
    <row r="58" spans="1:13">
      <c r="A58" s="238"/>
      <c r="B58" s="246"/>
      <c r="C58" s="247"/>
      <c r="D58" s="248"/>
      <c r="E58" s="237"/>
      <c r="F58" s="248"/>
      <c r="G58" s="249"/>
      <c r="H58" s="250"/>
      <c r="I58" s="251"/>
      <c r="J58" s="237"/>
      <c r="K58" s="250"/>
      <c r="L58" s="251"/>
      <c r="M58" s="237"/>
    </row>
    <row r="59" spans="1:13">
      <c r="A59" s="238"/>
      <c r="B59" s="246"/>
      <c r="C59" s="247"/>
      <c r="D59" s="248"/>
      <c r="E59" s="237"/>
      <c r="F59" s="248"/>
      <c r="G59" s="249"/>
      <c r="H59" s="250"/>
      <c r="I59" s="251"/>
      <c r="J59" s="237"/>
      <c r="K59" s="250"/>
      <c r="L59" s="251"/>
      <c r="M59" s="237"/>
    </row>
    <row r="60" spans="1:13">
      <c r="A60" s="238"/>
      <c r="B60" s="246"/>
      <c r="C60" s="247"/>
      <c r="D60" s="248"/>
      <c r="E60" s="237"/>
      <c r="F60" s="248"/>
      <c r="G60" s="249"/>
      <c r="H60" s="250"/>
      <c r="I60" s="251"/>
      <c r="J60" s="237"/>
      <c r="K60" s="250"/>
      <c r="L60" s="251"/>
      <c r="M60" s="237"/>
    </row>
    <row r="61" spans="1:13">
      <c r="A61" s="238"/>
      <c r="B61" s="246"/>
      <c r="C61" s="247"/>
      <c r="D61" s="248"/>
      <c r="E61" s="237"/>
      <c r="F61" s="248"/>
      <c r="G61" s="249"/>
      <c r="H61" s="250"/>
      <c r="I61" s="251"/>
      <c r="J61" s="237"/>
      <c r="K61" s="250"/>
      <c r="L61" s="251"/>
      <c r="M61" s="237"/>
    </row>
    <row r="62" spans="1:13">
      <c r="A62" s="238"/>
      <c r="B62" s="246"/>
      <c r="C62" s="247"/>
      <c r="D62" s="248"/>
      <c r="E62" s="237"/>
      <c r="F62" s="248"/>
      <c r="G62" s="249"/>
      <c r="H62" s="250"/>
      <c r="I62" s="251"/>
      <c r="J62" s="237"/>
      <c r="K62" s="250"/>
      <c r="L62" s="251"/>
      <c r="M62" s="237"/>
    </row>
    <row r="63" spans="1:13">
      <c r="A63" s="238"/>
      <c r="B63" s="246"/>
      <c r="C63" s="247"/>
      <c r="D63" s="248"/>
      <c r="E63" s="237"/>
      <c r="F63" s="248"/>
      <c r="G63" s="249"/>
      <c r="H63" s="250"/>
      <c r="I63" s="251"/>
      <c r="J63" s="237"/>
      <c r="K63" s="250"/>
      <c r="L63" s="251"/>
      <c r="M63" s="237"/>
    </row>
    <row r="64" spans="1:13">
      <c r="A64" s="238"/>
      <c r="B64" s="246"/>
      <c r="C64" s="247"/>
      <c r="D64" s="248"/>
      <c r="E64" s="237"/>
      <c r="F64" s="248"/>
      <c r="G64" s="249"/>
      <c r="H64" s="250"/>
      <c r="I64" s="251"/>
      <c r="J64" s="237"/>
      <c r="K64" s="250"/>
      <c r="L64" s="251"/>
      <c r="M64" s="237"/>
    </row>
    <row r="65" spans="1:13">
      <c r="A65" s="238"/>
      <c r="B65" s="246"/>
      <c r="C65" s="247"/>
      <c r="D65" s="248"/>
      <c r="E65" s="237"/>
      <c r="F65" s="248"/>
      <c r="G65" s="249"/>
      <c r="H65" s="250"/>
      <c r="I65" s="251"/>
      <c r="J65" s="237"/>
      <c r="K65" s="250"/>
      <c r="L65" s="251"/>
      <c r="M65" s="237"/>
    </row>
    <row r="66" spans="1:13">
      <c r="A66" s="238"/>
      <c r="B66" s="246"/>
      <c r="C66" s="247"/>
      <c r="D66" s="248"/>
      <c r="E66" s="237"/>
      <c r="F66" s="248"/>
      <c r="G66" s="249"/>
      <c r="H66" s="250"/>
      <c r="I66" s="251"/>
      <c r="J66" s="237"/>
      <c r="K66" s="250"/>
      <c r="L66" s="251"/>
      <c r="M66" s="237"/>
    </row>
    <row r="67" spans="1:13">
      <c r="A67" s="238"/>
      <c r="B67" s="246"/>
      <c r="C67" s="247"/>
      <c r="D67" s="248"/>
      <c r="E67" s="237"/>
      <c r="F67" s="248"/>
      <c r="G67" s="249"/>
      <c r="H67" s="250"/>
      <c r="I67" s="251"/>
      <c r="J67" s="237"/>
      <c r="K67" s="250"/>
      <c r="L67" s="251"/>
      <c r="M67" s="237"/>
    </row>
    <row r="68" spans="1:13">
      <c r="A68" s="238"/>
      <c r="B68" s="246"/>
      <c r="C68" s="247"/>
      <c r="D68" s="248"/>
      <c r="E68" s="237"/>
      <c r="F68" s="248"/>
      <c r="G68" s="249"/>
      <c r="H68" s="250"/>
      <c r="I68" s="251"/>
      <c r="J68" s="237"/>
      <c r="K68" s="250"/>
      <c r="L68" s="251"/>
      <c r="M68" s="237"/>
    </row>
    <row r="69" spans="1:13">
      <c r="A69" s="238"/>
      <c r="B69" s="246"/>
      <c r="C69" s="247"/>
      <c r="D69" s="248"/>
      <c r="E69" s="237"/>
      <c r="F69" s="248"/>
      <c r="G69" s="249"/>
      <c r="H69" s="250"/>
      <c r="I69" s="251"/>
      <c r="J69" s="237"/>
      <c r="K69" s="250"/>
      <c r="L69" s="251"/>
      <c r="M69" s="237"/>
    </row>
    <row r="70" spans="1:13">
      <c r="A70" s="238"/>
      <c r="B70" s="246"/>
      <c r="C70" s="247"/>
      <c r="D70" s="248"/>
      <c r="E70" s="237"/>
      <c r="F70" s="248"/>
      <c r="G70" s="249"/>
      <c r="H70" s="250"/>
      <c r="I70" s="251"/>
      <c r="J70" s="237"/>
      <c r="K70" s="250"/>
      <c r="L70" s="251"/>
      <c r="M70" s="237"/>
    </row>
    <row r="71" spans="1:13">
      <c r="A71" s="238"/>
      <c r="B71" s="246"/>
      <c r="C71" s="247"/>
      <c r="D71" s="248"/>
      <c r="E71" s="237"/>
      <c r="F71" s="248"/>
      <c r="G71" s="249"/>
      <c r="H71" s="250"/>
      <c r="I71" s="251"/>
      <c r="J71" s="237"/>
      <c r="K71" s="250"/>
      <c r="L71" s="251"/>
      <c r="M71" s="237"/>
    </row>
    <row r="72" spans="1:13">
      <c r="A72" s="238"/>
      <c r="B72" s="246"/>
      <c r="C72" s="247"/>
      <c r="D72" s="248"/>
      <c r="E72" s="237"/>
      <c r="F72" s="248"/>
      <c r="G72" s="249"/>
      <c r="H72" s="250"/>
      <c r="I72" s="251"/>
      <c r="J72" s="237"/>
      <c r="K72" s="250"/>
      <c r="L72" s="251"/>
      <c r="M72" s="237"/>
    </row>
    <row r="73" spans="1:13">
      <c r="A73" s="238"/>
      <c r="B73" s="246"/>
      <c r="C73" s="247"/>
      <c r="D73" s="248"/>
      <c r="E73" s="237"/>
      <c r="F73" s="248"/>
      <c r="G73" s="249"/>
      <c r="H73" s="250"/>
      <c r="I73" s="251"/>
      <c r="J73" s="237"/>
      <c r="K73" s="250"/>
      <c r="L73" s="251"/>
      <c r="M73" s="237"/>
    </row>
    <row r="74" spans="1:13">
      <c r="A74" s="238"/>
      <c r="B74" s="246"/>
      <c r="C74" s="247"/>
      <c r="D74" s="248"/>
      <c r="E74" s="237"/>
      <c r="F74" s="248"/>
      <c r="G74" s="249"/>
      <c r="H74" s="250"/>
      <c r="I74" s="251"/>
      <c r="J74" s="237"/>
      <c r="K74" s="250"/>
      <c r="L74" s="251"/>
      <c r="M74" s="237"/>
    </row>
    <row r="75" spans="1:13">
      <c r="A75" s="238"/>
      <c r="B75" s="246"/>
      <c r="C75" s="247"/>
      <c r="D75" s="248"/>
      <c r="E75" s="237"/>
      <c r="F75" s="248"/>
      <c r="G75" s="249"/>
      <c r="H75" s="250"/>
      <c r="I75" s="251"/>
      <c r="J75" s="237"/>
      <c r="K75" s="250"/>
      <c r="L75" s="251"/>
      <c r="M75" s="237"/>
    </row>
    <row r="76" spans="1:13">
      <c r="A76" s="238"/>
      <c r="B76" s="246"/>
      <c r="C76" s="247"/>
      <c r="D76" s="248"/>
      <c r="E76" s="237"/>
      <c r="F76" s="248"/>
      <c r="G76" s="249"/>
      <c r="H76" s="250"/>
      <c r="I76" s="251"/>
      <c r="J76" s="237"/>
      <c r="K76" s="250"/>
      <c r="L76" s="251"/>
      <c r="M76" s="237"/>
    </row>
    <row r="77" spans="1:13">
      <c r="A77" s="238"/>
      <c r="B77" s="246"/>
      <c r="C77" s="247"/>
      <c r="D77" s="248"/>
      <c r="E77" s="237"/>
      <c r="F77" s="248"/>
      <c r="G77" s="249"/>
      <c r="H77" s="250"/>
      <c r="I77" s="251"/>
      <c r="J77" s="237"/>
      <c r="K77" s="250"/>
      <c r="L77" s="251"/>
      <c r="M77" s="237"/>
    </row>
    <row r="78" spans="1:13">
      <c r="A78" s="238"/>
      <c r="B78" s="246"/>
      <c r="C78" s="247"/>
      <c r="D78" s="248"/>
      <c r="E78" s="237"/>
      <c r="F78" s="248"/>
      <c r="G78" s="249"/>
      <c r="H78" s="250"/>
      <c r="I78" s="251"/>
      <c r="J78" s="237"/>
      <c r="K78" s="250"/>
      <c r="L78" s="251"/>
      <c r="M78" s="237"/>
    </row>
    <row r="79" spans="1:13">
      <c r="A79" s="238"/>
      <c r="B79" s="246"/>
      <c r="C79" s="247"/>
      <c r="D79" s="248"/>
      <c r="E79" s="237"/>
      <c r="F79" s="248"/>
      <c r="G79" s="249"/>
      <c r="H79" s="250"/>
      <c r="I79" s="251"/>
      <c r="J79" s="237"/>
      <c r="K79" s="250"/>
      <c r="L79" s="251"/>
      <c r="M79" s="237"/>
    </row>
    <row r="80" spans="1:13">
      <c r="A80" s="238"/>
      <c r="B80" s="246"/>
      <c r="C80" s="247"/>
      <c r="D80" s="248"/>
      <c r="E80" s="237"/>
      <c r="F80" s="248"/>
      <c r="G80" s="249"/>
      <c r="H80" s="250"/>
      <c r="I80" s="251"/>
      <c r="J80" s="237"/>
      <c r="K80" s="250"/>
      <c r="L80" s="251"/>
      <c r="M80" s="237"/>
    </row>
    <row r="81" spans="1:13">
      <c r="A81" s="238"/>
      <c r="B81" s="246"/>
      <c r="C81" s="247"/>
      <c r="D81" s="248"/>
      <c r="E81" s="237"/>
      <c r="F81" s="248"/>
      <c r="G81" s="249"/>
      <c r="H81" s="250"/>
      <c r="I81" s="251"/>
      <c r="J81" s="237"/>
      <c r="K81" s="250"/>
      <c r="L81" s="251"/>
      <c r="M81" s="237"/>
    </row>
    <row r="82" spans="1:13">
      <c r="A82" s="238"/>
      <c r="B82" s="246"/>
      <c r="C82" s="247"/>
      <c r="D82" s="248"/>
      <c r="E82" s="237"/>
      <c r="F82" s="248"/>
      <c r="G82" s="249"/>
      <c r="H82" s="250"/>
      <c r="I82" s="251"/>
      <c r="J82" s="237"/>
      <c r="K82" s="250"/>
      <c r="L82" s="251"/>
      <c r="M82" s="237"/>
    </row>
    <row r="83" spans="1:13">
      <c r="A83" s="238"/>
      <c r="B83" s="246"/>
      <c r="C83" s="247"/>
      <c r="D83" s="248"/>
      <c r="E83" s="237"/>
      <c r="F83" s="248"/>
      <c r="G83" s="249"/>
      <c r="H83" s="250"/>
      <c r="I83" s="251"/>
      <c r="J83" s="237"/>
      <c r="K83" s="250"/>
      <c r="L83" s="251"/>
      <c r="M83" s="237"/>
    </row>
    <row r="84" spans="1:13">
      <c r="A84" s="238"/>
      <c r="B84" s="246"/>
      <c r="C84" s="247"/>
      <c r="D84" s="248"/>
      <c r="E84" s="237"/>
      <c r="F84" s="248"/>
      <c r="G84" s="249"/>
      <c r="H84" s="250"/>
      <c r="I84" s="251"/>
      <c r="J84" s="237"/>
      <c r="K84" s="250"/>
      <c r="L84" s="251"/>
      <c r="M84" s="237"/>
    </row>
    <row r="85" spans="1:13">
      <c r="A85" s="238"/>
      <c r="B85" s="246"/>
      <c r="C85" s="247"/>
      <c r="D85" s="248"/>
      <c r="E85" s="237"/>
      <c r="F85" s="248"/>
      <c r="G85" s="249"/>
      <c r="H85" s="250"/>
      <c r="I85" s="251"/>
      <c r="J85" s="237"/>
      <c r="K85" s="250"/>
      <c r="L85" s="251"/>
      <c r="M85" s="237"/>
    </row>
    <row r="86" spans="1:13">
      <c r="A86" s="238"/>
      <c r="B86" s="246"/>
      <c r="C86" s="247"/>
      <c r="D86" s="248"/>
      <c r="E86" s="237"/>
      <c r="F86" s="248"/>
      <c r="G86" s="249"/>
      <c r="H86" s="250"/>
      <c r="I86" s="251"/>
      <c r="J86" s="237"/>
      <c r="K86" s="250"/>
      <c r="L86" s="251"/>
      <c r="M86" s="237"/>
    </row>
    <row r="87" spans="1:13">
      <c r="A87" s="238"/>
      <c r="B87" s="246"/>
      <c r="C87" s="247"/>
      <c r="D87" s="248"/>
      <c r="E87" s="237"/>
      <c r="F87" s="248"/>
      <c r="G87" s="249"/>
      <c r="H87" s="250"/>
      <c r="I87" s="251"/>
      <c r="J87" s="237"/>
      <c r="K87" s="250"/>
      <c r="L87" s="251"/>
      <c r="M87" s="237"/>
    </row>
    <row r="88" spans="1:13">
      <c r="A88" s="238"/>
      <c r="B88" s="246"/>
      <c r="C88" s="247"/>
      <c r="D88" s="248"/>
      <c r="E88" s="237"/>
      <c r="F88" s="248"/>
      <c r="G88" s="249"/>
      <c r="H88" s="250"/>
      <c r="I88" s="251"/>
      <c r="J88" s="237"/>
      <c r="K88" s="250"/>
      <c r="L88" s="251"/>
      <c r="M88" s="237"/>
    </row>
    <row r="89" spans="1:13">
      <c r="A89" s="238"/>
      <c r="B89" s="246"/>
      <c r="C89" s="247"/>
      <c r="D89" s="248"/>
      <c r="E89" s="237"/>
      <c r="F89" s="248"/>
      <c r="G89" s="249"/>
      <c r="H89" s="250"/>
      <c r="I89" s="251"/>
      <c r="J89" s="237"/>
      <c r="K89" s="250"/>
      <c r="L89" s="251"/>
      <c r="M89" s="237"/>
    </row>
    <row r="90" spans="1:13">
      <c r="A90" s="238"/>
      <c r="B90" s="246"/>
      <c r="C90" s="247"/>
      <c r="D90" s="248"/>
      <c r="E90" s="237"/>
      <c r="F90" s="248"/>
      <c r="G90" s="249"/>
      <c r="H90" s="250"/>
      <c r="I90" s="251"/>
      <c r="J90" s="237"/>
      <c r="K90" s="250"/>
      <c r="L90" s="251"/>
      <c r="M90" s="237"/>
    </row>
    <row r="91" spans="1:13">
      <c r="A91" s="238"/>
      <c r="B91" s="246"/>
      <c r="C91" s="247"/>
      <c r="D91" s="248"/>
      <c r="E91" s="237"/>
      <c r="F91" s="248"/>
      <c r="G91" s="249"/>
      <c r="H91" s="250"/>
      <c r="I91" s="251"/>
      <c r="J91" s="237"/>
      <c r="K91" s="250"/>
      <c r="L91" s="251"/>
      <c r="M91" s="237"/>
    </row>
    <row r="92" spans="1:13">
      <c r="A92" s="238"/>
      <c r="B92" s="246"/>
      <c r="C92" s="247"/>
      <c r="D92" s="248"/>
      <c r="E92" s="237"/>
      <c r="F92" s="248"/>
      <c r="G92" s="249"/>
      <c r="H92" s="250"/>
      <c r="I92" s="251"/>
      <c r="J92" s="237"/>
      <c r="K92" s="250"/>
      <c r="L92" s="251"/>
      <c r="M92" s="237"/>
    </row>
    <row r="93" spans="1:13">
      <c r="A93" s="238"/>
      <c r="B93" s="246"/>
      <c r="C93" s="247"/>
      <c r="D93" s="248"/>
      <c r="E93" s="237"/>
      <c r="F93" s="248"/>
      <c r="G93" s="249"/>
      <c r="H93" s="250"/>
      <c r="I93" s="251"/>
      <c r="J93" s="237"/>
      <c r="K93" s="250"/>
      <c r="L93" s="251"/>
      <c r="M93" s="237"/>
    </row>
    <row r="94" spans="1:13">
      <c r="A94" s="238"/>
      <c r="B94" s="246"/>
      <c r="C94" s="247"/>
      <c r="D94" s="248"/>
      <c r="E94" s="237"/>
      <c r="F94" s="248"/>
      <c r="G94" s="249"/>
      <c r="H94" s="250"/>
      <c r="I94" s="251"/>
      <c r="J94" s="237"/>
      <c r="K94" s="250"/>
      <c r="L94" s="251"/>
      <c r="M94" s="237"/>
    </row>
    <row r="95" spans="1:13">
      <c r="A95" s="238"/>
      <c r="B95" s="246"/>
      <c r="C95" s="247"/>
      <c r="D95" s="248"/>
      <c r="E95" s="237"/>
      <c r="F95" s="248"/>
      <c r="G95" s="249"/>
      <c r="H95" s="250"/>
      <c r="I95" s="251"/>
      <c r="J95" s="237"/>
      <c r="K95" s="250"/>
      <c r="L95" s="251"/>
      <c r="M95" s="237"/>
    </row>
    <row r="96" spans="1:13">
      <c r="A96" s="238"/>
      <c r="B96" s="246"/>
      <c r="C96" s="247"/>
      <c r="D96" s="248"/>
      <c r="E96" s="237"/>
      <c r="F96" s="248"/>
      <c r="G96" s="249"/>
      <c r="H96" s="250"/>
      <c r="I96" s="251"/>
      <c r="J96" s="237"/>
      <c r="K96" s="250"/>
      <c r="L96" s="251"/>
      <c r="M96" s="237"/>
    </row>
    <row r="97" spans="1:13">
      <c r="A97" s="238"/>
      <c r="B97" s="246"/>
      <c r="C97" s="247"/>
      <c r="D97" s="248"/>
      <c r="E97" s="237"/>
      <c r="F97" s="248"/>
      <c r="G97" s="249"/>
      <c r="H97" s="250"/>
      <c r="I97" s="251"/>
      <c r="J97" s="237"/>
      <c r="K97" s="250"/>
      <c r="L97" s="251"/>
      <c r="M97" s="237"/>
    </row>
    <row r="98" spans="1:13">
      <c r="A98" s="238"/>
      <c r="B98" s="246"/>
      <c r="C98" s="247"/>
      <c r="D98" s="248"/>
      <c r="E98" s="237"/>
      <c r="F98" s="248"/>
      <c r="G98" s="249"/>
      <c r="H98" s="250"/>
      <c r="I98" s="251"/>
      <c r="J98" s="237"/>
      <c r="K98" s="250"/>
      <c r="L98" s="251"/>
      <c r="M98" s="237"/>
    </row>
    <row r="99" spans="1:13">
      <c r="A99" s="238"/>
      <c r="B99" s="246"/>
      <c r="C99" s="247"/>
      <c r="D99" s="248"/>
      <c r="E99" s="237"/>
      <c r="F99" s="248"/>
      <c r="G99" s="249"/>
      <c r="H99" s="250"/>
      <c r="I99" s="251"/>
      <c r="J99" s="237"/>
      <c r="K99" s="250"/>
      <c r="L99" s="251"/>
      <c r="M99" s="237"/>
    </row>
    <row r="100" spans="1:13">
      <c r="A100" s="238"/>
      <c r="B100" s="246"/>
      <c r="C100" s="247"/>
      <c r="D100" s="248"/>
      <c r="E100" s="237"/>
      <c r="F100" s="248"/>
      <c r="G100" s="249"/>
      <c r="H100" s="250"/>
      <c r="I100" s="251"/>
      <c r="J100" s="237"/>
      <c r="K100" s="250"/>
      <c r="L100" s="251"/>
      <c r="M100" s="237"/>
    </row>
    <row r="101" spans="1:13">
      <c r="A101" s="238"/>
      <c r="B101" s="246"/>
      <c r="C101" s="247"/>
      <c r="D101" s="248"/>
      <c r="E101" s="237"/>
      <c r="F101" s="248"/>
      <c r="G101" s="249"/>
      <c r="H101" s="250"/>
      <c r="I101" s="251"/>
      <c r="J101" s="237"/>
      <c r="K101" s="250"/>
      <c r="L101" s="251"/>
      <c r="M101" s="237"/>
    </row>
    <row r="102" spans="1:13">
      <c r="A102" s="238"/>
      <c r="B102" s="246"/>
      <c r="C102" s="247"/>
      <c r="D102" s="248"/>
      <c r="E102" s="237"/>
      <c r="F102" s="248"/>
      <c r="G102" s="249"/>
      <c r="H102" s="250"/>
      <c r="I102" s="251"/>
      <c r="J102" s="237"/>
      <c r="K102" s="250"/>
      <c r="L102" s="251"/>
      <c r="M102" s="237"/>
    </row>
    <row r="103" spans="1:13">
      <c r="A103" s="238"/>
      <c r="B103" s="246"/>
      <c r="C103" s="247"/>
      <c r="D103" s="248"/>
      <c r="E103" s="237"/>
      <c r="F103" s="248"/>
      <c r="G103" s="249"/>
      <c r="H103" s="250"/>
      <c r="I103" s="251"/>
      <c r="J103" s="237"/>
      <c r="K103" s="250"/>
      <c r="L103" s="251"/>
      <c r="M103" s="237"/>
    </row>
    <row r="104" spans="1:13">
      <c r="A104" s="238"/>
      <c r="B104" s="246"/>
      <c r="C104" s="247"/>
      <c r="D104" s="248"/>
      <c r="E104" s="237"/>
      <c r="F104" s="248"/>
      <c r="G104" s="249"/>
      <c r="H104" s="250"/>
      <c r="I104" s="251"/>
      <c r="J104" s="237"/>
      <c r="K104" s="250"/>
      <c r="L104" s="251"/>
      <c r="M104" s="237"/>
    </row>
    <row r="105" spans="1:13">
      <c r="A105" s="238"/>
      <c r="B105" s="246"/>
      <c r="C105" s="247"/>
      <c r="D105" s="248"/>
      <c r="E105" s="237"/>
      <c r="F105" s="248"/>
      <c r="G105" s="249"/>
      <c r="H105" s="250"/>
      <c r="I105" s="251"/>
      <c r="J105" s="237"/>
      <c r="K105" s="250"/>
      <c r="L105" s="251"/>
      <c r="M105" s="237"/>
    </row>
    <row r="106" spans="1:13">
      <c r="A106" s="238"/>
      <c r="B106" s="246"/>
      <c r="C106" s="247"/>
      <c r="D106" s="248"/>
      <c r="E106" s="237"/>
      <c r="F106" s="248"/>
      <c r="G106" s="249"/>
      <c r="H106" s="250"/>
      <c r="I106" s="251"/>
      <c r="J106" s="237"/>
      <c r="K106" s="250"/>
      <c r="L106" s="251"/>
      <c r="M106" s="237"/>
    </row>
    <row r="107" spans="1:13">
      <c r="A107" s="238"/>
      <c r="B107" s="246"/>
      <c r="C107" s="247"/>
      <c r="D107" s="248"/>
      <c r="E107" s="237"/>
      <c r="F107" s="248"/>
      <c r="G107" s="249"/>
      <c r="H107" s="250"/>
      <c r="I107" s="251"/>
      <c r="J107" s="237"/>
      <c r="K107" s="250"/>
      <c r="L107" s="251"/>
      <c r="M107" s="237"/>
    </row>
    <row r="108" spans="1:13">
      <c r="A108" s="238"/>
      <c r="B108" s="246"/>
      <c r="C108" s="247"/>
      <c r="D108" s="248"/>
      <c r="E108" s="237"/>
      <c r="F108" s="248"/>
      <c r="G108" s="249"/>
      <c r="H108" s="250"/>
      <c r="I108" s="251"/>
      <c r="J108" s="237"/>
      <c r="K108" s="250"/>
      <c r="L108" s="251"/>
      <c r="M108" s="237"/>
    </row>
    <row r="109" spans="1:13">
      <c r="A109" s="238"/>
      <c r="B109" s="246"/>
      <c r="C109" s="247"/>
      <c r="D109" s="248"/>
      <c r="E109" s="237"/>
      <c r="F109" s="248"/>
      <c r="G109" s="249"/>
      <c r="H109" s="250"/>
      <c r="I109" s="251"/>
      <c r="J109" s="237"/>
      <c r="K109" s="250"/>
      <c r="L109" s="251"/>
      <c r="M109" s="237"/>
    </row>
    <row r="110" spans="1:13">
      <c r="A110" s="238"/>
      <c r="B110" s="246"/>
      <c r="C110" s="247"/>
      <c r="D110" s="248"/>
      <c r="E110" s="237"/>
      <c r="F110" s="248"/>
      <c r="G110" s="249"/>
      <c r="H110" s="250"/>
      <c r="I110" s="251"/>
      <c r="J110" s="237"/>
      <c r="K110" s="250"/>
      <c r="L110" s="251"/>
      <c r="M110" s="237"/>
    </row>
    <row r="111" spans="1:13">
      <c r="A111" s="238"/>
      <c r="B111" s="246"/>
      <c r="C111" s="247"/>
      <c r="D111" s="248"/>
      <c r="E111" s="237"/>
      <c r="F111" s="248"/>
      <c r="G111" s="249"/>
      <c r="H111" s="250"/>
      <c r="I111" s="251"/>
      <c r="J111" s="237"/>
      <c r="K111" s="250"/>
      <c r="L111" s="251"/>
      <c r="M111" s="237"/>
    </row>
    <row r="112" spans="1:13">
      <c r="A112" s="238"/>
      <c r="B112" s="246"/>
      <c r="C112" s="247"/>
      <c r="D112" s="248"/>
      <c r="E112" s="237"/>
      <c r="F112" s="248"/>
      <c r="G112" s="249"/>
      <c r="H112" s="250"/>
      <c r="I112" s="251"/>
      <c r="J112" s="237"/>
      <c r="K112" s="250"/>
      <c r="L112" s="251"/>
      <c r="M112" s="237"/>
    </row>
    <row r="113" spans="1:13">
      <c r="A113" s="238"/>
      <c r="B113" s="246"/>
      <c r="C113" s="247"/>
      <c r="D113" s="248"/>
      <c r="E113" s="237"/>
      <c r="F113" s="248"/>
      <c r="G113" s="249"/>
      <c r="H113" s="250"/>
      <c r="I113" s="251"/>
      <c r="J113" s="237"/>
      <c r="K113" s="250"/>
      <c r="L113" s="251"/>
      <c r="M113" s="237"/>
    </row>
    <row r="114" spans="1:13">
      <c r="A114" s="238"/>
      <c r="B114" s="246"/>
      <c r="C114" s="247"/>
      <c r="D114" s="248"/>
      <c r="E114" s="237"/>
      <c r="F114" s="248"/>
      <c r="G114" s="249"/>
      <c r="H114" s="250"/>
      <c r="I114" s="251"/>
      <c r="J114" s="237"/>
      <c r="K114" s="250"/>
      <c r="L114" s="251"/>
      <c r="M114" s="237"/>
    </row>
    <row r="115" spans="1:13">
      <c r="A115" s="238"/>
      <c r="B115" s="246"/>
      <c r="C115" s="247"/>
      <c r="D115" s="248"/>
      <c r="E115" s="237"/>
      <c r="F115" s="248"/>
      <c r="G115" s="249"/>
      <c r="H115" s="250"/>
      <c r="I115" s="251"/>
      <c r="J115" s="237"/>
      <c r="K115" s="250"/>
      <c r="L115" s="251"/>
      <c r="M115" s="237"/>
    </row>
    <row r="116" spans="1:13">
      <c r="A116" s="238"/>
      <c r="B116" s="246"/>
      <c r="C116" s="247"/>
      <c r="D116" s="248"/>
      <c r="E116" s="237"/>
      <c r="F116" s="248"/>
      <c r="G116" s="249"/>
      <c r="H116" s="250"/>
      <c r="I116" s="251"/>
      <c r="J116" s="237"/>
      <c r="K116" s="250"/>
      <c r="L116" s="251"/>
      <c r="M116" s="237"/>
    </row>
    <row r="117" spans="1:13">
      <c r="A117" s="238"/>
      <c r="B117" s="246"/>
      <c r="C117" s="247"/>
      <c r="D117" s="248"/>
      <c r="E117" s="237"/>
      <c r="F117" s="248"/>
      <c r="G117" s="249"/>
      <c r="H117" s="250"/>
      <c r="I117" s="251"/>
      <c r="J117" s="237"/>
      <c r="K117" s="250"/>
      <c r="L117" s="251"/>
      <c r="M117" s="237"/>
    </row>
    <row r="118" spans="1:13">
      <c r="A118" s="238"/>
      <c r="B118" s="246"/>
      <c r="C118" s="247"/>
      <c r="D118" s="248"/>
      <c r="E118" s="237"/>
      <c r="F118" s="248"/>
      <c r="G118" s="249"/>
      <c r="H118" s="250"/>
      <c r="I118" s="251"/>
      <c r="J118" s="237"/>
      <c r="K118" s="250"/>
      <c r="L118" s="251"/>
      <c r="M118" s="237"/>
    </row>
    <row r="119" spans="1:13">
      <c r="A119" s="238"/>
      <c r="B119" s="246"/>
      <c r="C119" s="247"/>
      <c r="D119" s="248"/>
      <c r="E119" s="237"/>
      <c r="F119" s="248"/>
      <c r="G119" s="249"/>
      <c r="H119" s="250"/>
      <c r="I119" s="251"/>
      <c r="J119" s="237"/>
      <c r="K119" s="250"/>
      <c r="L119" s="251"/>
      <c r="M119" s="237"/>
    </row>
    <row r="120" spans="1:13">
      <c r="A120" s="238"/>
      <c r="B120" s="246"/>
      <c r="C120" s="247"/>
      <c r="D120" s="248"/>
      <c r="E120" s="237"/>
      <c r="F120" s="248"/>
      <c r="G120" s="249"/>
      <c r="H120" s="250"/>
      <c r="I120" s="251"/>
      <c r="J120" s="237"/>
      <c r="K120" s="250"/>
      <c r="L120" s="251"/>
      <c r="M120" s="237"/>
    </row>
    <row r="121" spans="1:13">
      <c r="A121" s="238"/>
      <c r="B121" s="246"/>
      <c r="C121" s="247"/>
      <c r="D121" s="248"/>
      <c r="E121" s="237"/>
      <c r="F121" s="248"/>
      <c r="G121" s="249"/>
      <c r="H121" s="250"/>
      <c r="I121" s="251"/>
      <c r="J121" s="237"/>
      <c r="K121" s="250"/>
      <c r="L121" s="251"/>
      <c r="M121" s="237"/>
    </row>
    <row r="122" spans="1:13">
      <c r="A122" s="238"/>
      <c r="B122" s="246"/>
      <c r="C122" s="247"/>
      <c r="D122" s="248"/>
      <c r="E122" s="237"/>
      <c r="F122" s="248"/>
      <c r="G122" s="249"/>
      <c r="H122" s="250"/>
      <c r="I122" s="251"/>
      <c r="J122" s="237"/>
      <c r="K122" s="250"/>
      <c r="L122" s="251"/>
      <c r="M122" s="237"/>
    </row>
    <row r="123" spans="1:13">
      <c r="A123" s="238"/>
      <c r="B123" s="246"/>
      <c r="C123" s="247"/>
      <c r="D123" s="248"/>
      <c r="E123" s="237"/>
      <c r="F123" s="248"/>
      <c r="G123" s="249"/>
      <c r="H123" s="250"/>
      <c r="I123" s="251"/>
      <c r="J123" s="237"/>
      <c r="K123" s="250"/>
      <c r="L123" s="251"/>
      <c r="M123" s="237"/>
    </row>
    <row r="124" spans="1:13">
      <c r="A124" s="238"/>
      <c r="B124" s="246"/>
      <c r="C124" s="247"/>
      <c r="D124" s="248"/>
      <c r="E124" s="237"/>
      <c r="F124" s="248"/>
      <c r="G124" s="249"/>
      <c r="H124" s="250"/>
      <c r="I124" s="251"/>
      <c r="J124" s="237"/>
      <c r="K124" s="250"/>
      <c r="L124" s="251"/>
      <c r="M124" s="237"/>
    </row>
    <row r="125" spans="1:13">
      <c r="A125" s="238"/>
      <c r="B125" s="246"/>
      <c r="C125" s="247"/>
      <c r="D125" s="248"/>
      <c r="E125" s="237"/>
      <c r="F125" s="248"/>
      <c r="G125" s="249"/>
      <c r="H125" s="250"/>
      <c r="I125" s="251"/>
      <c r="J125" s="237"/>
      <c r="K125" s="250"/>
      <c r="L125" s="251"/>
      <c r="M125" s="237"/>
    </row>
    <row r="126" spans="1:13">
      <c r="A126" s="238"/>
      <c r="B126" s="246"/>
      <c r="C126" s="247"/>
      <c r="D126" s="248"/>
      <c r="E126" s="237"/>
      <c r="F126" s="248"/>
      <c r="G126" s="249"/>
      <c r="H126" s="250"/>
      <c r="I126" s="251"/>
      <c r="J126" s="237"/>
      <c r="K126" s="250"/>
      <c r="L126" s="251"/>
      <c r="M126" s="237"/>
    </row>
    <row r="127" spans="1:13">
      <c r="A127" s="238"/>
      <c r="B127" s="246"/>
      <c r="C127" s="247"/>
      <c r="D127" s="248"/>
      <c r="E127" s="237"/>
      <c r="F127" s="248"/>
      <c r="G127" s="249"/>
      <c r="H127" s="250"/>
      <c r="I127" s="251"/>
      <c r="J127" s="237"/>
      <c r="K127" s="250"/>
      <c r="L127" s="251"/>
      <c r="M127" s="237"/>
    </row>
    <row r="128" spans="1:13">
      <c r="A128" s="238"/>
      <c r="B128" s="246"/>
      <c r="C128" s="247"/>
      <c r="D128" s="248"/>
      <c r="E128" s="237"/>
      <c r="F128" s="248"/>
      <c r="G128" s="249"/>
      <c r="H128" s="250"/>
      <c r="I128" s="251"/>
      <c r="J128" s="237"/>
      <c r="K128" s="250"/>
      <c r="L128" s="251"/>
      <c r="M128" s="237"/>
    </row>
    <row r="129" spans="1:13">
      <c r="A129" s="238"/>
      <c r="B129" s="246"/>
      <c r="C129" s="247"/>
      <c r="D129" s="248"/>
      <c r="E129" s="237"/>
      <c r="F129" s="248"/>
      <c r="G129" s="249"/>
      <c r="H129" s="250"/>
      <c r="I129" s="251"/>
      <c r="J129" s="237"/>
      <c r="K129" s="250"/>
      <c r="L129" s="251"/>
      <c r="M129" s="237"/>
    </row>
    <row r="130" spans="1:13">
      <c r="A130" s="238"/>
      <c r="B130" s="246"/>
      <c r="C130" s="247"/>
      <c r="D130" s="248"/>
      <c r="E130" s="237"/>
      <c r="F130" s="248"/>
      <c r="G130" s="249"/>
      <c r="H130" s="250"/>
      <c r="I130" s="251"/>
      <c r="J130" s="237"/>
      <c r="K130" s="250"/>
      <c r="L130" s="251"/>
      <c r="M130" s="237"/>
    </row>
    <row r="131" spans="1:13">
      <c r="A131" s="238"/>
      <c r="B131" s="246"/>
      <c r="C131" s="247"/>
      <c r="D131" s="248"/>
      <c r="E131" s="237"/>
      <c r="F131" s="248"/>
      <c r="G131" s="249"/>
      <c r="H131" s="250"/>
      <c r="I131" s="251"/>
      <c r="J131" s="237"/>
      <c r="K131" s="250"/>
      <c r="L131" s="251"/>
      <c r="M131" s="237"/>
    </row>
    <row r="132" spans="1:13">
      <c r="A132" s="238"/>
      <c r="B132" s="246"/>
      <c r="C132" s="247"/>
      <c r="D132" s="248"/>
      <c r="E132" s="237"/>
      <c r="F132" s="248"/>
      <c r="G132" s="249"/>
      <c r="H132" s="250"/>
      <c r="I132" s="251"/>
      <c r="J132" s="237"/>
      <c r="K132" s="250"/>
      <c r="L132" s="251"/>
      <c r="M132" s="237"/>
    </row>
    <row r="133" spans="1:13">
      <c r="A133" s="238"/>
      <c r="B133" s="246"/>
      <c r="C133" s="247"/>
      <c r="D133" s="248"/>
      <c r="E133" s="237"/>
      <c r="F133" s="248"/>
      <c r="G133" s="249"/>
      <c r="H133" s="250"/>
      <c r="I133" s="251"/>
      <c r="J133" s="237"/>
      <c r="K133" s="250"/>
      <c r="L133" s="251"/>
      <c r="M133" s="237"/>
    </row>
    <row r="134" spans="1:13">
      <c r="A134" s="238"/>
      <c r="B134" s="246"/>
      <c r="C134" s="247"/>
      <c r="D134" s="248"/>
      <c r="E134" s="237"/>
      <c r="F134" s="248"/>
      <c r="G134" s="249"/>
      <c r="H134" s="250"/>
      <c r="I134" s="251"/>
      <c r="J134" s="237"/>
      <c r="K134" s="250"/>
      <c r="L134" s="251"/>
      <c r="M134" s="237"/>
    </row>
    <row r="135" spans="1:13">
      <c r="A135" s="238"/>
      <c r="B135" s="246"/>
      <c r="C135" s="247"/>
      <c r="D135" s="248"/>
      <c r="E135" s="237"/>
      <c r="F135" s="248"/>
      <c r="G135" s="249"/>
      <c r="H135" s="250"/>
      <c r="I135" s="251"/>
      <c r="J135" s="237"/>
      <c r="K135" s="250"/>
      <c r="L135" s="251"/>
      <c r="M135" s="237"/>
    </row>
    <row r="136" spans="1:13">
      <c r="A136" s="238"/>
      <c r="B136" s="246"/>
      <c r="C136" s="247"/>
      <c r="D136" s="248"/>
      <c r="E136" s="237"/>
      <c r="F136" s="248"/>
      <c r="G136" s="249"/>
      <c r="H136" s="250"/>
      <c r="I136" s="251"/>
      <c r="J136" s="237"/>
      <c r="K136" s="250"/>
      <c r="L136" s="251"/>
      <c r="M136" s="237"/>
    </row>
    <row r="137" spans="1:13">
      <c r="A137" s="238"/>
      <c r="B137" s="246"/>
      <c r="C137" s="247"/>
      <c r="D137" s="248"/>
      <c r="E137" s="237"/>
      <c r="F137" s="248"/>
      <c r="G137" s="249"/>
      <c r="H137" s="250"/>
      <c r="I137" s="251"/>
      <c r="J137" s="237"/>
      <c r="K137" s="250"/>
      <c r="L137" s="251"/>
      <c r="M137" s="237"/>
    </row>
    <row r="138" spans="1:13">
      <c r="A138" s="238"/>
      <c r="B138" s="246"/>
      <c r="C138" s="247"/>
      <c r="D138" s="248"/>
      <c r="E138" s="237"/>
      <c r="F138" s="248"/>
      <c r="G138" s="249"/>
      <c r="H138" s="250"/>
      <c r="I138" s="251"/>
      <c r="J138" s="237"/>
      <c r="K138" s="250"/>
      <c r="L138" s="251"/>
      <c r="M138" s="237"/>
    </row>
    <row r="139" spans="1:13">
      <c r="A139" s="238"/>
      <c r="B139" s="246"/>
      <c r="C139" s="247"/>
      <c r="D139" s="248"/>
      <c r="E139" s="237"/>
      <c r="F139" s="248"/>
      <c r="G139" s="249"/>
      <c r="H139" s="250"/>
      <c r="I139" s="251"/>
      <c r="J139" s="237"/>
      <c r="K139" s="250"/>
      <c r="L139" s="251"/>
      <c r="M139" s="237"/>
    </row>
    <row r="140" spans="1:13">
      <c r="A140" s="238"/>
      <c r="B140" s="246"/>
      <c r="C140" s="247"/>
      <c r="D140" s="248"/>
      <c r="E140" s="237"/>
      <c r="F140" s="248"/>
      <c r="G140" s="249"/>
      <c r="H140" s="250"/>
      <c r="I140" s="251"/>
      <c r="J140" s="237"/>
      <c r="K140" s="250"/>
      <c r="L140" s="251"/>
      <c r="M140" s="237"/>
    </row>
    <row r="141" spans="1:13">
      <c r="A141" s="238"/>
      <c r="B141" s="246"/>
      <c r="C141" s="247"/>
      <c r="D141" s="248"/>
      <c r="E141" s="237"/>
      <c r="F141" s="248"/>
      <c r="G141" s="249"/>
      <c r="H141" s="250"/>
      <c r="I141" s="251"/>
      <c r="J141" s="237"/>
      <c r="K141" s="250"/>
      <c r="L141" s="251"/>
      <c r="M141" s="237"/>
    </row>
    <row r="142" spans="1:13">
      <c r="A142" s="238"/>
      <c r="B142" s="246"/>
      <c r="C142" s="247"/>
      <c r="D142" s="248"/>
      <c r="E142" s="237"/>
      <c r="F142" s="248"/>
      <c r="G142" s="249"/>
      <c r="H142" s="250"/>
      <c r="I142" s="251"/>
      <c r="J142" s="237"/>
      <c r="K142" s="250"/>
      <c r="L142" s="251"/>
      <c r="M142" s="237"/>
    </row>
    <row r="143" spans="1:13">
      <c r="A143" s="238"/>
      <c r="B143" s="246"/>
      <c r="C143" s="247"/>
      <c r="D143" s="248"/>
      <c r="E143" s="237"/>
      <c r="F143" s="248"/>
      <c r="G143" s="249"/>
      <c r="H143" s="250"/>
      <c r="I143" s="251"/>
      <c r="J143" s="237"/>
      <c r="K143" s="250"/>
      <c r="L143" s="251"/>
      <c r="M143" s="237"/>
    </row>
    <row r="144" spans="1:13">
      <c r="A144" s="238"/>
      <c r="B144" s="246"/>
      <c r="C144" s="247"/>
      <c r="D144" s="248"/>
      <c r="E144" s="237"/>
      <c r="F144" s="248"/>
      <c r="G144" s="249"/>
      <c r="H144" s="250"/>
      <c r="I144" s="251"/>
      <c r="J144" s="237"/>
      <c r="K144" s="250"/>
      <c r="L144" s="251"/>
      <c r="M144" s="237"/>
    </row>
    <row r="145" spans="1:13">
      <c r="A145" s="238"/>
      <c r="B145" s="246"/>
      <c r="C145" s="247"/>
      <c r="D145" s="248"/>
      <c r="E145" s="237"/>
      <c r="F145" s="248"/>
      <c r="G145" s="249"/>
      <c r="H145" s="250"/>
      <c r="I145" s="251"/>
      <c r="J145" s="237"/>
      <c r="K145" s="250"/>
      <c r="L145" s="251"/>
      <c r="M145" s="237"/>
    </row>
    <row r="146" spans="1:13">
      <c r="A146" s="238"/>
      <c r="B146" s="246"/>
      <c r="C146" s="247"/>
      <c r="D146" s="248"/>
      <c r="E146" s="237"/>
      <c r="F146" s="248"/>
      <c r="G146" s="249"/>
      <c r="H146" s="250"/>
      <c r="I146" s="251"/>
      <c r="J146" s="237"/>
      <c r="K146" s="250"/>
      <c r="L146" s="251"/>
      <c r="M146" s="237"/>
    </row>
    <row r="147" spans="1:13">
      <c r="A147" s="238"/>
      <c r="B147" s="246"/>
      <c r="C147" s="247"/>
      <c r="D147" s="248"/>
      <c r="E147" s="237"/>
      <c r="F147" s="248"/>
      <c r="G147" s="249"/>
      <c r="H147" s="250"/>
      <c r="I147" s="251"/>
      <c r="J147" s="237"/>
      <c r="K147" s="250"/>
      <c r="L147" s="251"/>
      <c r="M147" s="237"/>
    </row>
    <row r="148" spans="1:13">
      <c r="A148" s="238"/>
      <c r="B148" s="246"/>
      <c r="C148" s="247"/>
      <c r="D148" s="248"/>
      <c r="E148" s="237"/>
      <c r="F148" s="248"/>
      <c r="G148" s="249"/>
      <c r="H148" s="250"/>
      <c r="I148" s="251"/>
      <c r="J148" s="237"/>
      <c r="K148" s="250"/>
      <c r="L148" s="251"/>
      <c r="M148" s="237"/>
    </row>
    <row r="149" spans="1:13">
      <c r="A149" s="238"/>
      <c r="B149" s="246"/>
      <c r="C149" s="247"/>
      <c r="D149" s="248"/>
      <c r="E149" s="237"/>
      <c r="F149" s="248"/>
      <c r="G149" s="249"/>
      <c r="H149" s="250"/>
      <c r="I149" s="251"/>
      <c r="J149" s="237"/>
      <c r="K149" s="250"/>
      <c r="L149" s="251"/>
      <c r="M149" s="237"/>
    </row>
    <row r="150" spans="1:13">
      <c r="A150" s="238"/>
      <c r="B150" s="246"/>
      <c r="C150" s="247"/>
      <c r="D150" s="248"/>
      <c r="E150" s="237"/>
      <c r="F150" s="248"/>
      <c r="G150" s="249"/>
      <c r="H150" s="250"/>
      <c r="I150" s="251"/>
      <c r="J150" s="237"/>
      <c r="K150" s="250"/>
      <c r="L150" s="251"/>
      <c r="M150" s="237"/>
    </row>
    <row r="151" spans="1:13">
      <c r="A151" s="238"/>
      <c r="B151" s="246"/>
      <c r="C151" s="247"/>
      <c r="D151" s="248"/>
      <c r="E151" s="237"/>
      <c r="F151" s="248"/>
      <c r="G151" s="249"/>
      <c r="H151" s="250"/>
      <c r="I151" s="251"/>
      <c r="J151" s="237"/>
      <c r="K151" s="250"/>
      <c r="L151" s="251"/>
      <c r="M151" s="237"/>
    </row>
    <row r="152" spans="1:13">
      <c r="A152" s="238"/>
      <c r="B152" s="246"/>
      <c r="C152" s="247"/>
      <c r="D152" s="248"/>
      <c r="E152" s="237"/>
      <c r="F152" s="248"/>
      <c r="G152" s="249"/>
      <c r="H152" s="250"/>
      <c r="I152" s="251"/>
      <c r="J152" s="237"/>
      <c r="K152" s="250"/>
      <c r="L152" s="251"/>
      <c r="M152" s="237"/>
    </row>
    <row r="153" spans="1:13">
      <c r="A153" s="238"/>
      <c r="B153" s="246"/>
      <c r="C153" s="247"/>
      <c r="D153" s="248"/>
      <c r="E153" s="237"/>
      <c r="F153" s="248"/>
      <c r="G153" s="249"/>
      <c r="H153" s="250"/>
      <c r="I153" s="251"/>
      <c r="J153" s="237"/>
      <c r="K153" s="250"/>
      <c r="L153" s="251"/>
      <c r="M153" s="237"/>
    </row>
    <row r="154" spans="1:13">
      <c r="A154" s="238"/>
      <c r="B154" s="246"/>
      <c r="C154" s="247"/>
      <c r="D154" s="248"/>
      <c r="E154" s="237"/>
      <c r="F154" s="248"/>
      <c r="G154" s="249"/>
      <c r="H154" s="250"/>
      <c r="I154" s="251"/>
      <c r="J154" s="237"/>
      <c r="K154" s="250"/>
      <c r="L154" s="251"/>
      <c r="M154" s="237"/>
    </row>
    <row r="155" spans="1:13">
      <c r="A155" s="238"/>
      <c r="B155" s="246"/>
      <c r="C155" s="247"/>
      <c r="D155" s="248"/>
      <c r="E155" s="237"/>
      <c r="F155" s="248"/>
      <c r="G155" s="249"/>
      <c r="H155" s="250"/>
      <c r="I155" s="251"/>
      <c r="J155" s="237"/>
      <c r="K155" s="250"/>
      <c r="L155" s="251"/>
      <c r="M155" s="237"/>
    </row>
    <row r="156" spans="1:13">
      <c r="A156" s="238"/>
      <c r="B156" s="246"/>
      <c r="C156" s="247"/>
      <c r="D156" s="248"/>
      <c r="E156" s="237"/>
      <c r="F156" s="248"/>
      <c r="G156" s="249"/>
      <c r="H156" s="250"/>
      <c r="I156" s="251"/>
      <c r="J156" s="237"/>
      <c r="K156" s="250"/>
      <c r="L156" s="251"/>
      <c r="M156" s="237"/>
    </row>
    <row r="157" spans="1:13">
      <c r="A157" s="238"/>
      <c r="B157" s="246"/>
      <c r="C157" s="247"/>
      <c r="D157" s="248"/>
      <c r="E157" s="237"/>
      <c r="F157" s="248"/>
      <c r="G157" s="249"/>
      <c r="H157" s="250"/>
      <c r="I157" s="251"/>
      <c r="J157" s="237"/>
      <c r="K157" s="250"/>
      <c r="L157" s="251"/>
      <c r="M157" s="237"/>
    </row>
    <row r="158" spans="1:13">
      <c r="A158" s="238"/>
      <c r="B158" s="246"/>
      <c r="C158" s="247"/>
      <c r="D158" s="248"/>
      <c r="E158" s="237"/>
      <c r="F158" s="248"/>
      <c r="G158" s="249"/>
      <c r="H158" s="250"/>
      <c r="I158" s="251"/>
      <c r="J158" s="237"/>
      <c r="K158" s="250"/>
      <c r="L158" s="251"/>
      <c r="M158" s="237"/>
    </row>
    <row r="159" spans="1:13">
      <c r="A159" s="238"/>
      <c r="B159" s="246"/>
      <c r="C159" s="247"/>
      <c r="D159" s="248"/>
      <c r="E159" s="237"/>
      <c r="F159" s="248"/>
      <c r="G159" s="249"/>
      <c r="H159" s="250"/>
      <c r="I159" s="251"/>
      <c r="J159" s="237"/>
      <c r="K159" s="250"/>
      <c r="L159" s="251"/>
      <c r="M159" s="237"/>
    </row>
    <row r="160" spans="1:13">
      <c r="A160" s="238"/>
      <c r="B160" s="246"/>
      <c r="C160" s="247"/>
      <c r="D160" s="248"/>
      <c r="E160" s="237"/>
      <c r="F160" s="248"/>
      <c r="G160" s="249"/>
      <c r="H160" s="250"/>
      <c r="I160" s="251"/>
      <c r="J160" s="237"/>
      <c r="K160" s="250"/>
      <c r="L160" s="251"/>
      <c r="M160" s="237"/>
    </row>
    <row r="161" spans="1:13">
      <c r="A161" s="238"/>
      <c r="B161" s="246"/>
      <c r="C161" s="247"/>
      <c r="D161" s="248"/>
      <c r="E161" s="237"/>
      <c r="F161" s="248"/>
      <c r="G161" s="249"/>
      <c r="H161" s="250"/>
      <c r="I161" s="251"/>
      <c r="J161" s="237"/>
      <c r="K161" s="250"/>
      <c r="L161" s="251"/>
      <c r="M161" s="237"/>
    </row>
    <row r="162" spans="1:13">
      <c r="A162" s="238"/>
      <c r="B162" s="246"/>
      <c r="C162" s="247"/>
      <c r="D162" s="248"/>
      <c r="E162" s="237"/>
      <c r="F162" s="248"/>
      <c r="G162" s="249"/>
      <c r="H162" s="250"/>
      <c r="I162" s="251"/>
      <c r="J162" s="237"/>
      <c r="K162" s="250"/>
      <c r="L162" s="251"/>
      <c r="M162" s="237"/>
    </row>
    <row r="163" spans="1:13">
      <c r="A163" s="238"/>
      <c r="B163" s="246"/>
      <c r="C163" s="247"/>
      <c r="D163" s="248"/>
      <c r="E163" s="237"/>
      <c r="F163" s="248"/>
      <c r="G163" s="249"/>
      <c r="H163" s="250"/>
      <c r="I163" s="251"/>
      <c r="J163" s="237"/>
      <c r="K163" s="250"/>
      <c r="L163" s="251"/>
      <c r="M163" s="237"/>
    </row>
    <row r="164" spans="1:13">
      <c r="A164" s="238"/>
      <c r="B164" s="246"/>
      <c r="C164" s="247"/>
      <c r="D164" s="248"/>
      <c r="E164" s="237"/>
      <c r="F164" s="248"/>
      <c r="G164" s="249"/>
      <c r="H164" s="250"/>
      <c r="I164" s="251"/>
      <c r="J164" s="237"/>
      <c r="K164" s="250"/>
      <c r="L164" s="251"/>
      <c r="M164" s="237"/>
    </row>
    <row r="165" spans="1:13">
      <c r="A165" s="238"/>
      <c r="B165" s="246"/>
      <c r="C165" s="247"/>
      <c r="D165" s="248"/>
      <c r="E165" s="237"/>
      <c r="F165" s="248"/>
      <c r="G165" s="249"/>
      <c r="H165" s="250"/>
      <c r="I165" s="251"/>
      <c r="J165" s="237"/>
      <c r="K165" s="250"/>
      <c r="L165" s="251"/>
      <c r="M165" s="237"/>
    </row>
    <row r="166" spans="1:13">
      <c r="A166" s="238"/>
      <c r="B166" s="246"/>
      <c r="C166" s="247"/>
      <c r="D166" s="248"/>
      <c r="E166" s="237"/>
      <c r="F166" s="248"/>
      <c r="G166" s="249"/>
      <c r="H166" s="250"/>
      <c r="I166" s="251"/>
      <c r="J166" s="237"/>
      <c r="K166" s="250"/>
      <c r="L166" s="251"/>
      <c r="M166" s="237"/>
    </row>
    <row r="167" spans="1:13">
      <c r="A167" s="238"/>
      <c r="B167" s="246"/>
      <c r="C167" s="247"/>
      <c r="D167" s="248"/>
      <c r="E167" s="237"/>
      <c r="F167" s="248"/>
      <c r="G167" s="249"/>
      <c r="H167" s="250"/>
      <c r="I167" s="251"/>
      <c r="J167" s="237"/>
      <c r="K167" s="250"/>
      <c r="L167" s="251"/>
      <c r="M167" s="237"/>
    </row>
    <row r="168" spans="1:13">
      <c r="A168" s="238"/>
      <c r="B168" s="246"/>
      <c r="C168" s="247"/>
      <c r="D168" s="248"/>
      <c r="E168" s="237"/>
      <c r="F168" s="248"/>
      <c r="G168" s="249"/>
      <c r="H168" s="250"/>
      <c r="I168" s="251"/>
      <c r="J168" s="237"/>
      <c r="K168" s="250"/>
      <c r="L168" s="251"/>
      <c r="M168" s="237"/>
    </row>
    <row r="169" spans="1:13">
      <c r="A169" s="238"/>
      <c r="B169" s="246"/>
      <c r="C169" s="247"/>
      <c r="D169" s="248"/>
      <c r="E169" s="237"/>
      <c r="F169" s="248"/>
      <c r="G169" s="249"/>
      <c r="H169" s="250"/>
      <c r="I169" s="251"/>
      <c r="J169" s="237"/>
      <c r="K169" s="250"/>
      <c r="L169" s="251"/>
      <c r="M169" s="237"/>
    </row>
    <row r="170" spans="1:13">
      <c r="A170" s="238"/>
      <c r="B170" s="246"/>
      <c r="C170" s="247"/>
      <c r="D170" s="248"/>
      <c r="E170" s="237"/>
      <c r="F170" s="248"/>
      <c r="G170" s="249"/>
      <c r="H170" s="250"/>
      <c r="I170" s="251"/>
      <c r="J170" s="237"/>
      <c r="K170" s="250"/>
      <c r="L170" s="251"/>
      <c r="M170" s="237"/>
    </row>
    <row r="171" spans="1:13">
      <c r="A171" s="238"/>
      <c r="B171" s="246"/>
      <c r="C171" s="247"/>
      <c r="D171" s="248"/>
      <c r="E171" s="237"/>
      <c r="F171" s="248"/>
      <c r="G171" s="249"/>
      <c r="H171" s="250"/>
      <c r="I171" s="251"/>
      <c r="J171" s="237"/>
      <c r="K171" s="250"/>
      <c r="L171" s="251"/>
      <c r="M171" s="237"/>
    </row>
    <row r="172" spans="1:13">
      <c r="A172" s="238"/>
      <c r="B172" s="246"/>
      <c r="C172" s="247"/>
      <c r="D172" s="248"/>
      <c r="E172" s="237"/>
      <c r="F172" s="248"/>
      <c r="G172" s="249"/>
      <c r="H172" s="250"/>
      <c r="I172" s="251"/>
      <c r="J172" s="237"/>
      <c r="K172" s="250"/>
      <c r="L172" s="251"/>
      <c r="M172" s="237"/>
    </row>
    <row r="173" spans="1:13">
      <c r="A173" s="238"/>
      <c r="B173" s="246"/>
      <c r="C173" s="247"/>
      <c r="D173" s="248"/>
      <c r="E173" s="237"/>
      <c r="F173" s="248"/>
      <c r="G173" s="249"/>
      <c r="H173" s="250"/>
      <c r="I173" s="251"/>
      <c r="J173" s="237"/>
      <c r="K173" s="250"/>
      <c r="L173" s="251"/>
      <c r="M173" s="237"/>
    </row>
    <row r="174" spans="1:13">
      <c r="A174" s="238"/>
      <c r="B174" s="246"/>
      <c r="C174" s="247"/>
      <c r="D174" s="248"/>
      <c r="E174" s="237"/>
      <c r="F174" s="248"/>
      <c r="G174" s="249"/>
      <c r="H174" s="250"/>
      <c r="I174" s="251"/>
      <c r="J174" s="237"/>
      <c r="K174" s="250"/>
      <c r="L174" s="251"/>
      <c r="M174" s="237"/>
    </row>
    <row r="175" spans="1:13">
      <c r="A175" s="238"/>
      <c r="B175" s="246"/>
      <c r="C175" s="247"/>
      <c r="D175" s="248"/>
      <c r="E175" s="237"/>
      <c r="F175" s="248"/>
      <c r="G175" s="249"/>
      <c r="H175" s="250"/>
      <c r="I175" s="251"/>
      <c r="J175" s="237"/>
      <c r="K175" s="250"/>
      <c r="L175" s="251"/>
      <c r="M175" s="237"/>
    </row>
    <row r="176" spans="1:13">
      <c r="A176" s="238"/>
      <c r="B176" s="246"/>
      <c r="C176" s="247"/>
      <c r="D176" s="248"/>
      <c r="E176" s="237"/>
      <c r="F176" s="248"/>
      <c r="G176" s="249"/>
      <c r="H176" s="250"/>
      <c r="I176" s="251"/>
      <c r="J176" s="237"/>
      <c r="K176" s="250"/>
      <c r="L176" s="251"/>
      <c r="M176" s="237"/>
    </row>
    <row r="177" spans="1:13">
      <c r="A177" s="238"/>
      <c r="B177" s="246"/>
      <c r="C177" s="247"/>
      <c r="D177" s="248"/>
      <c r="E177" s="237"/>
      <c r="F177" s="248"/>
      <c r="G177" s="249"/>
      <c r="H177" s="250"/>
      <c r="I177" s="251"/>
      <c r="J177" s="237"/>
      <c r="K177" s="250"/>
      <c r="L177" s="251"/>
      <c r="M177" s="237"/>
    </row>
    <row r="178" spans="1:13">
      <c r="A178" s="238"/>
      <c r="B178" s="246"/>
      <c r="C178" s="247"/>
      <c r="D178" s="248"/>
      <c r="E178" s="237"/>
      <c r="F178" s="248"/>
      <c r="G178" s="249"/>
      <c r="H178" s="250"/>
      <c r="I178" s="251"/>
      <c r="J178" s="237"/>
      <c r="K178" s="250"/>
      <c r="L178" s="251"/>
      <c r="M178" s="237"/>
    </row>
    <row r="179" spans="1:13">
      <c r="A179" s="238"/>
      <c r="B179" s="246"/>
      <c r="C179" s="247"/>
      <c r="D179" s="248"/>
      <c r="E179" s="237"/>
      <c r="F179" s="248"/>
      <c r="G179" s="249"/>
      <c r="H179" s="250"/>
      <c r="I179" s="251"/>
      <c r="J179" s="237"/>
      <c r="K179" s="250"/>
      <c r="L179" s="251"/>
      <c r="M179" s="237"/>
    </row>
    <row r="180" spans="1:13">
      <c r="A180" s="238"/>
      <c r="B180" s="246"/>
      <c r="C180" s="247"/>
      <c r="D180" s="248"/>
      <c r="E180" s="237"/>
      <c r="F180" s="248"/>
      <c r="G180" s="249"/>
      <c r="H180" s="250"/>
      <c r="I180" s="251"/>
      <c r="J180" s="237"/>
      <c r="K180" s="250"/>
      <c r="L180" s="251"/>
      <c r="M180" s="237"/>
    </row>
    <row r="181" spans="1:13">
      <c r="A181" s="238"/>
      <c r="B181" s="246"/>
      <c r="C181" s="247"/>
      <c r="D181" s="248"/>
      <c r="E181" s="237"/>
      <c r="F181" s="248"/>
      <c r="G181" s="249"/>
      <c r="H181" s="250"/>
      <c r="I181" s="251"/>
      <c r="J181" s="237"/>
      <c r="K181" s="250"/>
      <c r="L181" s="251"/>
      <c r="M181" s="237"/>
    </row>
    <row r="182" spans="1:13" ht="15.75" thickBot="1">
      <c r="A182" s="261"/>
      <c r="B182" s="262"/>
      <c r="C182" s="263"/>
      <c r="D182" s="175"/>
      <c r="E182" s="264"/>
      <c r="F182" s="175"/>
      <c r="G182" s="265"/>
      <c r="H182" s="266"/>
      <c r="I182" s="267"/>
      <c r="J182" s="264"/>
      <c r="K182" s="266"/>
      <c r="L182" s="267"/>
      <c r="M182" s="264"/>
    </row>
    <row r="183" spans="1:13" ht="39.950000000000003" customHeight="1" thickBot="1">
      <c r="A183" s="50"/>
      <c r="B183" s="51"/>
      <c r="C183" s="51"/>
      <c r="D183" s="52"/>
      <c r="E183" s="52"/>
      <c r="F183" s="52"/>
      <c r="G183" s="51"/>
      <c r="H183" s="52"/>
      <c r="I183" s="52"/>
      <c r="J183" s="52"/>
      <c r="K183" s="52"/>
      <c r="L183" s="52"/>
      <c r="M183" s="53"/>
    </row>
  </sheetData>
  <sheetProtection insertRows="0" deleteRows="0"/>
  <mergeCells count="12">
    <mergeCell ref="K11:M11"/>
    <mergeCell ref="F10:M10"/>
    <mergeCell ref="B11:B12"/>
    <mergeCell ref="C11:C12"/>
    <mergeCell ref="E11:E12"/>
    <mergeCell ref="F11:F12"/>
    <mergeCell ref="G11:G12"/>
    <mergeCell ref="H11:J11"/>
    <mergeCell ref="D11:D12"/>
    <mergeCell ref="D10:E10"/>
    <mergeCell ref="A10:C10"/>
    <mergeCell ref="A11:A12"/>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P483"/>
  <sheetViews>
    <sheetView zoomScaleNormal="100" workbookViewId="0">
      <pane ySplit="14" topLeftCell="A15" activePane="bottomLeft" state="frozen"/>
      <selection activeCell="L26" sqref="L26"/>
      <selection pane="bottomLeft"/>
    </sheetView>
  </sheetViews>
  <sheetFormatPr defaultColWidth="8.85546875" defaultRowHeight="15.75"/>
  <cols>
    <col min="1" max="1" width="22.7109375" style="74" customWidth="1"/>
    <col min="2" max="2" width="14.7109375" style="75" customWidth="1"/>
    <col min="3" max="3" width="40" style="76" customWidth="1"/>
    <col min="4" max="4" width="20.7109375" style="74" hidden="1" customWidth="1"/>
    <col min="5" max="5" width="28.28515625" style="77" customWidth="1"/>
    <col min="6" max="7" width="18.42578125" style="74" customWidth="1"/>
    <col min="8" max="8" width="18.7109375" style="74" customWidth="1"/>
    <col min="9" max="9" width="60.7109375" style="76" customWidth="1"/>
    <col min="10" max="15" width="18.7109375" style="74" customWidth="1"/>
    <col min="16" max="16384" width="8.85546875" style="76"/>
  </cols>
  <sheetData>
    <row r="1" spans="1:16" ht="20.100000000000001" customHeight="1"/>
    <row r="2" spans="1:16" ht="20.100000000000001" customHeight="1"/>
    <row r="3" spans="1:16" ht="20.100000000000001" customHeight="1"/>
    <row r="4" spans="1:16" ht="20.100000000000001" customHeight="1"/>
    <row r="5" spans="1:16" ht="20.100000000000001" customHeight="1"/>
    <row r="6" spans="1:16" ht="20.100000000000001" customHeight="1"/>
    <row r="7" spans="1:16" ht="20.100000000000001" customHeight="1"/>
    <row r="8" spans="1:16" ht="20.100000000000001" customHeight="1" thickBot="1"/>
    <row r="9" spans="1:16" ht="20.100000000000001" customHeight="1" thickBot="1">
      <c r="F9" s="76"/>
      <c r="G9" s="76"/>
      <c r="H9" s="76"/>
      <c r="J9" s="461" t="s">
        <v>1284</v>
      </c>
      <c r="K9" s="462"/>
      <c r="L9" s="462"/>
      <c r="M9" s="462"/>
      <c r="N9" s="462"/>
      <c r="O9" s="463"/>
    </row>
    <row r="10" spans="1:16" ht="21.75" thickBot="1">
      <c r="A10" s="464" t="s">
        <v>1240</v>
      </c>
      <c r="B10" s="467" t="s">
        <v>1157</v>
      </c>
      <c r="C10" s="468"/>
      <c r="D10" s="469"/>
      <c r="E10" s="473" t="s">
        <v>1294</v>
      </c>
      <c r="F10" s="476" t="s">
        <v>1292</v>
      </c>
      <c r="G10" s="477"/>
      <c r="H10" s="477"/>
      <c r="I10" s="478"/>
      <c r="J10" s="479" t="s">
        <v>1285</v>
      </c>
      <c r="K10" s="480"/>
      <c r="L10" s="481"/>
      <c r="M10" s="485" t="s">
        <v>1288</v>
      </c>
      <c r="N10" s="486"/>
      <c r="O10" s="487"/>
    </row>
    <row r="11" spans="1:16" ht="19.5" thickBot="1">
      <c r="A11" s="465"/>
      <c r="B11" s="470"/>
      <c r="C11" s="471"/>
      <c r="D11" s="472"/>
      <c r="E11" s="474"/>
      <c r="F11" s="491" t="s">
        <v>1526</v>
      </c>
      <c r="G11" s="492"/>
      <c r="H11" s="493" t="s">
        <v>1164</v>
      </c>
      <c r="I11" s="493" t="s">
        <v>1163</v>
      </c>
      <c r="J11" s="482"/>
      <c r="K11" s="483"/>
      <c r="L11" s="484"/>
      <c r="M11" s="488"/>
      <c r="N11" s="489"/>
      <c r="O11" s="490"/>
    </row>
    <row r="12" spans="1:16" ht="20.100000000000001" customHeight="1" thickBot="1">
      <c r="A12" s="466"/>
      <c r="B12" s="78" t="s">
        <v>14</v>
      </c>
      <c r="C12" s="79" t="s">
        <v>1175</v>
      </c>
      <c r="D12" s="80" t="s">
        <v>1239</v>
      </c>
      <c r="E12" s="475"/>
      <c r="F12" s="81" t="s">
        <v>1286</v>
      </c>
      <c r="G12" s="82" t="s">
        <v>1287</v>
      </c>
      <c r="H12" s="494"/>
      <c r="I12" s="494"/>
      <c r="J12" s="83" t="s">
        <v>7</v>
      </c>
      <c r="K12" s="84" t="s">
        <v>1246</v>
      </c>
      <c r="L12" s="85" t="s">
        <v>8</v>
      </c>
      <c r="M12" s="86" t="s">
        <v>7</v>
      </c>
      <c r="N12" s="84" t="s">
        <v>1246</v>
      </c>
      <c r="O12" s="87" t="s">
        <v>8</v>
      </c>
    </row>
    <row r="13" spans="1:16" ht="15.75" hidden="1" customHeight="1">
      <c r="A13" s="192" t="s">
        <v>1229</v>
      </c>
      <c r="B13" s="193" t="s">
        <v>62</v>
      </c>
      <c r="C13" s="199" t="str">
        <f>IFERROR(IF(B13="No CAS","",INDEX('DEQ Pollutant List'!$C$7:$C$614,MATCH('3. Pollutant Emissions - EF'!B13,'DEQ Pollutant List'!$B$7:$B$614,0))),"")</f>
        <v>Amitrole</v>
      </c>
      <c r="D13" s="178">
        <f>IFERROR(IF(OR($B13="",$B13="No CAS",$B13="18540-29-9",$B13="7440-02-0"),INDEX('DEQ Pollutant List'!$A$7:$A$614,MATCH($C13,'DEQ Pollutant List'!$C$7:$C$614,0)),INDEX('DEQ Pollutant List'!$A$7:$A$614,MATCH($B13,'DEQ Pollutant List'!$B$7:$B$614,0))),"")</f>
        <v>25</v>
      </c>
      <c r="E13" s="88">
        <v>0.97499999999999998</v>
      </c>
      <c r="F13" s="89">
        <v>2.5</v>
      </c>
      <c r="G13" s="194"/>
      <c r="H13" s="195" t="s">
        <v>1221</v>
      </c>
      <c r="I13" s="196" t="s">
        <v>1290</v>
      </c>
      <c r="J13" s="89">
        <f>$F13*'2. Emissions Units &amp; Activities'!H$13*(1-$E13)</f>
        <v>6.2500000000000053</v>
      </c>
      <c r="K13" s="197">
        <f>$F13*'2. Emissions Units &amp; Activities'!I$13*(1-$E13)</f>
        <v>8.7500000000000071</v>
      </c>
      <c r="L13" s="195">
        <f>$F13*'2. Emissions Units &amp; Activities'!J$13*(1-$E13)</f>
        <v>12.500000000000011</v>
      </c>
      <c r="M13" s="89">
        <f>$F13*'2. Emissions Units &amp; Activities'!K$13*(1-$E13)</f>
        <v>1.8750000000000017E-2</v>
      </c>
      <c r="N13" s="197">
        <f>$F13*'2. Emissions Units &amp; Activities'!L$13*(1-$E13)</f>
        <v>3.1250000000000028E-2</v>
      </c>
      <c r="O13" s="195">
        <f>$F13*'2. Emissions Units &amp; Activities'!M$13*(1-$E13)</f>
        <v>5.0000000000000044E-2</v>
      </c>
    </row>
    <row r="14" spans="1:16" hidden="1">
      <c r="A14" s="192" t="s">
        <v>1229</v>
      </c>
      <c r="B14" s="198" t="s">
        <v>84</v>
      </c>
      <c r="C14" s="199" t="str">
        <f>IFERROR(IF(B14="No CAS","",INDEX('DEQ Pollutant List'!$C$7:$C$614,MATCH('3. Pollutant Emissions - EF'!B14,'DEQ Pollutant List'!$B$7:$B$614,0))),"")</f>
        <v>Arsenic and compounds</v>
      </c>
      <c r="D14" s="178">
        <f>IFERROR(IF(OR($B14="",$B14="No CAS"),INDEX('DEQ Pollutant List'!$A$7:$A$614,MATCH($C14,'DEQ Pollutant List'!$C$7:$C$614,0)),INDEX('DEQ Pollutant List'!$A$7:$A$614,MATCH($B14,'DEQ Pollutant List'!$B$7:$B$614,0))),"")</f>
        <v>37</v>
      </c>
      <c r="E14" s="200">
        <v>0</v>
      </c>
      <c r="F14" s="201">
        <v>0.1</v>
      </c>
      <c r="G14" s="202"/>
      <c r="H14" s="195" t="s">
        <v>1221</v>
      </c>
      <c r="I14" s="196" t="s">
        <v>1222</v>
      </c>
      <c r="J14" s="201">
        <f>$F14*'2. Emissions Units &amp; Activities'!H$13*(1-$E14)</f>
        <v>10</v>
      </c>
      <c r="K14" s="203">
        <f>$F14*'2. Emissions Units &amp; Activities'!I$13*(1-$E14)</f>
        <v>14</v>
      </c>
      <c r="L14" s="195">
        <f>$F14*'2. Emissions Units &amp; Activities'!J$13*(1-$E14)</f>
        <v>20</v>
      </c>
      <c r="M14" s="201">
        <f>$F14*'2. Emissions Units &amp; Activities'!K$13*(1-$E14)</f>
        <v>0.03</v>
      </c>
      <c r="N14" s="203">
        <f>$F14*'2. Emissions Units &amp; Activities'!L$13*(1-$E14)</f>
        <v>0.05</v>
      </c>
      <c r="O14" s="195">
        <f>$F14*'2. Emissions Units &amp; Activities'!M$13*(1-$E14)</f>
        <v>8.0000000000000016E-2</v>
      </c>
    </row>
    <row r="15" spans="1:16">
      <c r="A15" s="204"/>
      <c r="B15" s="205"/>
      <c r="C15" s="206" t="str">
        <f>IFERROR(IF(B15="No CAS","",INDEX('DEQ Pollutant List'!$C$7:$C$614,MATCH(#REF!,'DEQ Pollutant List'!$B$7:$B$614,0))),"")</f>
        <v/>
      </c>
      <c r="D15" s="207" t="str">
        <f>IFERROR(IF(OR($B15="",$B15="No CAS"),INDEX('DEQ Pollutant List'!$A$7:$A$614,MATCH($C15,'DEQ Pollutant List'!$C$7:$C$614,0)),INDEX('DEQ Pollutant List'!$A$7:$A$614,MATCH($B15,'DEQ Pollutant List'!$B$7:$B$614,0))),"")</f>
        <v/>
      </c>
      <c r="E15" s="208"/>
      <c r="F15" s="209"/>
      <c r="G15" s="210"/>
      <c r="H15" s="211"/>
      <c r="I15" s="212"/>
      <c r="J15" s="209"/>
      <c r="K15" s="213"/>
      <c r="L15" s="211"/>
      <c r="M15" s="209"/>
      <c r="N15" s="213"/>
      <c r="O15" s="214"/>
      <c r="P15" s="128"/>
    </row>
    <row r="16" spans="1:16">
      <c r="A16" s="307" t="str">
        <f>'2. Emissions Units &amp; Activities'!A17</f>
        <v>EU-1 (Trichloroethylene in NEU-TRI)</v>
      </c>
      <c r="B16" s="308"/>
      <c r="C16" s="309"/>
      <c r="D16" s="76"/>
      <c r="E16" s="179"/>
      <c r="F16" s="90"/>
      <c r="G16" s="181"/>
      <c r="H16" s="182"/>
      <c r="I16" s="215"/>
      <c r="J16" s="221"/>
      <c r="K16" s="221"/>
      <c r="L16" s="184"/>
      <c r="M16" s="185"/>
      <c r="N16" s="221"/>
      <c r="O16" s="186"/>
      <c r="P16" s="128"/>
    </row>
    <row r="17" spans="1:16">
      <c r="A17" s="187" t="s">
        <v>1399</v>
      </c>
      <c r="B17" s="243" t="s">
        <v>1092</v>
      </c>
      <c r="C17" s="177" t="str">
        <f>IFERROR(IF(B17="No CAS","",INDEX('DEQ Pollutant List'!$C$7:$C$614,MATCH('3. Pollutant Emissions - EF'!B17,'DEQ Pollutant List'!$B$7:$B$614,0))),"")</f>
        <v>Trichloroethene (TCE, Trichloroethylene)</v>
      </c>
      <c r="D17" s="178">
        <f>IFERROR(IF(OR($B17="",$B17="No CAS"),INDEX('DEQ Pollutant List'!$A$7:$A$614,MATCH($C17,'DEQ Pollutant List'!$C$7:$C$614,0)),INDEX('DEQ Pollutant List'!$A$7:$A$614,MATCH($B17,'DEQ Pollutant List'!$B$7:$B$614,0))),"")</f>
        <v>608</v>
      </c>
      <c r="E17" s="179">
        <v>0.99750000000000005</v>
      </c>
      <c r="F17" s="299">
        <v>1641.4773972603091</v>
      </c>
      <c r="G17" s="300">
        <v>2873.7416206597945</v>
      </c>
      <c r="H17" s="182" t="s">
        <v>1452</v>
      </c>
      <c r="I17" s="215" t="s">
        <v>1522</v>
      </c>
      <c r="J17" s="216">
        <f>24*365*'2. Emissions Units &amp; Activities'!H17*'3. Pollutant Emissions - EF'!$F17*(1-'3. Pollutant Emissions - EF'!$E17)</f>
        <v>35948.355000000003</v>
      </c>
      <c r="K17" s="216">
        <f>24*365*'2. Emissions Units &amp; Activities'!I17*'3. Pollutant Emissions - EF'!$F17*(1-'3. Pollutant Emissions - EF'!$E17)</f>
        <v>48932.576082087588</v>
      </c>
      <c r="L17" s="217">
        <f>24*365*'2. Emissions Units &amp; Activities'!J17*'3. Pollutant Emissions - EF'!$F17*(1-'3. Pollutant Emissions - EF'!$E17)</f>
        <v>87600.000000000015</v>
      </c>
      <c r="M17" s="218">
        <f>24*'2. Emissions Units &amp; Activities'!K17*'3. Pollutant Emissions - EF'!$G17*(1-'3. Pollutant Emissions - EF'!$E17)</f>
        <v>172.42449723958399</v>
      </c>
      <c r="N17" s="219">
        <f>24*'2. Emissions Units &amp; Activities'!L17*'3. Pollutant Emissions - EF'!$G17*(1-'3. Pollutant Emissions - EF'!$E17)</f>
        <v>239.99999999999997</v>
      </c>
      <c r="O17" s="220">
        <f>24*'2. Emissions Units &amp; Activities'!M17*'3. Pollutant Emissions - EF'!$G17*(1-'3. Pollutant Emissions - EF'!$E17)</f>
        <v>239.99999999999997</v>
      </c>
      <c r="P17" s="128"/>
    </row>
    <row r="18" spans="1:16">
      <c r="A18" s="307" t="str">
        <f>'2. Emissions Units &amp; Activities'!A19</f>
        <v>EU-1 (1,2-Epoxybutane in NEU-TRI)</v>
      </c>
      <c r="B18" s="308"/>
      <c r="C18" s="309"/>
      <c r="D18" s="178"/>
      <c r="E18" s="179"/>
      <c r="F18" s="90"/>
      <c r="G18" s="181"/>
      <c r="H18" s="182"/>
      <c r="I18" s="215"/>
      <c r="J18" s="216"/>
      <c r="K18" s="216"/>
      <c r="L18" s="217"/>
      <c r="M18" s="218"/>
      <c r="N18" s="219"/>
      <c r="O18" s="220"/>
      <c r="P18" s="128"/>
    </row>
    <row r="19" spans="1:16" ht="105">
      <c r="A19" s="187" t="s">
        <v>1399</v>
      </c>
      <c r="B19" s="243" t="s">
        <v>438</v>
      </c>
      <c r="C19" s="177" t="str">
        <f>IFERROR(IF(B19="No CAS","",INDEX('DEQ Pollutant List'!$C$7:$C$614,MATCH('3. Pollutant Emissions - EF'!B19,'DEQ Pollutant List'!$B$7:$B$614,0))),"")</f>
        <v>1,2-Epoxybutane</v>
      </c>
      <c r="D19" s="178">
        <f>IFERROR(IF(OR($B19="",$B19="No CAS"),INDEX('DEQ Pollutant List'!$A$7:$A$614,MATCH($C19,'DEQ Pollutant List'!$C$7:$C$614,0)),INDEX('DEQ Pollutant List'!$A$7:$A$614,MATCH($B19,'DEQ Pollutant List'!$B$7:$B$614,0))),"")</f>
        <v>226</v>
      </c>
      <c r="E19" s="179">
        <v>0</v>
      </c>
      <c r="F19" s="229">
        <v>2.0621575342465753E-2</v>
      </c>
      <c r="G19" s="231">
        <v>3.6102281666579562E-2</v>
      </c>
      <c r="H19" s="182" t="s">
        <v>1452</v>
      </c>
      <c r="I19" s="183" t="s">
        <v>1523</v>
      </c>
      <c r="J19" s="216">
        <f>24*365*'2. Emissions Units &amp; Activities'!H19*'3. Pollutant Emissions - EF'!$F19*(1-'3. Pollutant Emissions - EF'!$E19)</f>
        <v>180.64500000000001</v>
      </c>
      <c r="K19" s="216">
        <f>24*365*'2. Emissions Units &amp; Activities'!I19*'3. Pollutant Emissions - EF'!$F19*(1-'3. Pollutant Emissions - EF'!$E19)</f>
        <v>245.89234212104313</v>
      </c>
      <c r="L19" s="217">
        <f>24*365*'2. Emissions Units &amp; Activities'!J19*'3. Pollutant Emissions - EF'!$F19*(1-'3. Pollutant Emissions - EF'!$E19)</f>
        <v>440.20100502512565</v>
      </c>
      <c r="M19" s="185">
        <f>24*'2. Emissions Units &amp; Activities'!K19*'3. Pollutant Emissions - EF'!$G19*(1-'3. Pollutant Emissions - EF'!$E19)</f>
        <v>0.86645475999790955</v>
      </c>
      <c r="N19" s="221">
        <f>24*'2. Emissions Units &amp; Activities'!L19*'3. Pollutant Emissions - EF'!$G19*(1-'3. Pollutant Emissions - EF'!$E19)</f>
        <v>1.2060301507537687</v>
      </c>
      <c r="O19" s="186">
        <f>24*'2. Emissions Units &amp; Activities'!M19*'3. Pollutant Emissions - EF'!$G19*(1-'3. Pollutant Emissions - EF'!$E19)</f>
        <v>1.2060301507537687</v>
      </c>
      <c r="P19" s="128"/>
    </row>
    <row r="20" spans="1:16">
      <c r="A20" s="307" t="str">
        <f>'2. Emissions Units &amp; Activities'!A21</f>
        <v>EU-3 (Isopropanol for Original Pb-Acid Separator Spray Marking System)</v>
      </c>
      <c r="B20" s="308"/>
      <c r="C20" s="309"/>
      <c r="D20" s="239"/>
      <c r="E20" s="179"/>
      <c r="F20" s="90"/>
      <c r="G20" s="181"/>
      <c r="H20" s="182"/>
      <c r="I20" s="215"/>
      <c r="J20" s="221"/>
      <c r="K20" s="221"/>
      <c r="L20" s="184"/>
      <c r="M20" s="185"/>
      <c r="N20" s="221"/>
      <c r="O20" s="186"/>
      <c r="P20" s="128"/>
    </row>
    <row r="21" spans="1:16" ht="30">
      <c r="A21" s="187" t="s">
        <v>1428</v>
      </c>
      <c r="B21" s="243" t="s">
        <v>549</v>
      </c>
      <c r="C21" s="177" t="str">
        <f>IFERROR(IF(B21="No CAS","",INDEX('DEQ Pollutant List'!$C$7:$C$614,MATCH('3. Pollutant Emissions - EF'!B21,'DEQ Pollutant List'!$B$7:$B$614,0))),"")</f>
        <v>Isopropyl alcohol</v>
      </c>
      <c r="D21" s="178">
        <f>IFERROR(IF(OR($B21="",$B21="No CAS"),INDEX('DEQ Pollutant List'!$A$7:$A$614,MATCH($C21,'DEQ Pollutant List'!$C$7:$C$614,0)),INDEX('DEQ Pollutant List'!$A$7:$A$614,MATCH($B21,'DEQ Pollutant List'!$B$7:$B$614,0))),"")</f>
        <v>302</v>
      </c>
      <c r="E21" s="179">
        <v>0</v>
      </c>
      <c r="F21" s="233">
        <v>3514.9500000000003</v>
      </c>
      <c r="G21" s="231"/>
      <c r="H21" s="182" t="s">
        <v>1405</v>
      </c>
      <c r="I21" s="183" t="s">
        <v>1451</v>
      </c>
      <c r="J21" s="216">
        <f>'2. Emissions Units &amp; Activities'!H21*'3. Pollutant Emissions - EF'!$F21*(1-'3. Pollutant Emissions - EF'!$E21)</f>
        <v>3514.9500000000003</v>
      </c>
      <c r="K21" s="216">
        <f>'2. Emissions Units &amp; Activities'!I21*'3. Pollutant Emissions - EF'!$F21*(1-'3. Pollutant Emissions - EF'!$E21)</f>
        <v>7176.7772808964601</v>
      </c>
      <c r="L21" s="217">
        <f>IFERROR('2. Emissions Units &amp; Activities'!J21*'3. Pollutant Emissions - EF'!$F21*(1-'3. Pollutant Emissions - EF'!$E21), "N/A")</f>
        <v>7176.7772808964601</v>
      </c>
      <c r="M21" s="234">
        <f>'2. Emissions Units &amp; Activities'!K$21*'3. Pollutant Emissions - EF'!$F21*(1-'3. Pollutant Emissions - EF'!$E21)</f>
        <v>9.6300000000000008</v>
      </c>
      <c r="N21" s="235">
        <f>'2. Emissions Units &amp; Activities'!L$21*'3. Pollutant Emissions - EF'!$F21*(1-'3. Pollutant Emissions - EF'!$E21)</f>
        <v>19.662403509305371</v>
      </c>
      <c r="O21" s="236">
        <f>IFERROR('2. Emissions Units &amp; Activities'!M$21*'3. Pollutant Emissions - EF'!$F21*(1-'3. Pollutant Emissions - EF'!$E21), "N/A")</f>
        <v>7176.7772808964601</v>
      </c>
      <c r="P21" s="128"/>
    </row>
    <row r="22" spans="1:16">
      <c r="A22" s="307" t="str">
        <f>'2. Emissions Units &amp; Activities'!A23</f>
        <v>EU-3 (SCP-940 WHITE INK for New Pb-Acid Separator Spray Marking System)</v>
      </c>
      <c r="B22" s="308"/>
      <c r="C22" s="309"/>
      <c r="D22" s="178"/>
      <c r="E22" s="179"/>
      <c r="F22" s="90"/>
      <c r="G22" s="181"/>
      <c r="H22" s="182"/>
      <c r="I22" s="215"/>
      <c r="J22" s="221"/>
      <c r="K22" s="221"/>
      <c r="L22" s="184"/>
      <c r="M22" s="185"/>
      <c r="N22" s="221"/>
      <c r="O22" s="186"/>
      <c r="P22" s="128"/>
    </row>
    <row r="23" spans="1:16" ht="30">
      <c r="A23" s="187" t="s">
        <v>1428</v>
      </c>
      <c r="B23" s="243" t="s">
        <v>549</v>
      </c>
      <c r="C23" s="177" t="str">
        <f>IFERROR(IF(B23="No CAS","",INDEX('DEQ Pollutant List'!$C$7:$C$614,MATCH('3. Pollutant Emissions - EF'!B23,'DEQ Pollutant List'!$B$7:$B$614,0))),"")</f>
        <v>Isopropyl alcohol</v>
      </c>
      <c r="D23" s="178">
        <f>IFERROR(IF(OR($B23="",$B23="No CAS"),INDEX('DEQ Pollutant List'!$A$7:$A$614,MATCH($C23,'DEQ Pollutant List'!$C$7:$C$614,0)),INDEX('DEQ Pollutant List'!$A$7:$A$614,MATCH($B23,'DEQ Pollutant List'!$B$7:$B$614,0))),"")</f>
        <v>302</v>
      </c>
      <c r="E23" s="179">
        <v>0</v>
      </c>
      <c r="F23" s="232">
        <v>7.5060000000000002</v>
      </c>
      <c r="G23" s="181"/>
      <c r="H23" s="182" t="s">
        <v>1405</v>
      </c>
      <c r="I23" s="183" t="s">
        <v>1451</v>
      </c>
      <c r="J23" s="230">
        <f>'2. Emissions Units &amp; Activities'!H$23*'3. Pollutant Emissions - EF'!$F23*(1-'3. Pollutant Emissions - EF'!$E23)</f>
        <v>7.5060000000000002</v>
      </c>
      <c r="K23" s="216">
        <f>'2. Emissions Units &amp; Activities'!I$23*'3. Pollutant Emissions - EF'!$F23*(1-'3. Pollutant Emissions - EF'!$E23)</f>
        <v>27.277498060447282</v>
      </c>
      <c r="L23" s="217">
        <f>IFERROR('2. Emissions Units &amp; Activities'!J$23*'3. Pollutant Emissions - EF'!$F23*(1-'3. Pollutant Emissions - EF'!$E23), "N/A")</f>
        <v>27.277498060447282</v>
      </c>
      <c r="M23" s="234">
        <f>'2. Emissions Units &amp; Activities'!K$21*'3. Pollutant Emissions - EF'!$F23*(1-'3. Pollutant Emissions - EF'!$E23)</f>
        <v>2.0564383561643838E-2</v>
      </c>
      <c r="N23" s="235">
        <f>'2. Emissions Units &amp; Activities'!L$21*'3. Pollutant Emissions - EF'!$F23*(1-'3. Pollutant Emissions - EF'!$E23)</f>
        <v>4.1988079699809701E-2</v>
      </c>
      <c r="O23" s="236">
        <f>IFERROR('2. Emissions Units &amp; Activities'!M$21*'3. Pollutant Emissions - EF'!$F23*(1-'3. Pollutant Emissions - EF'!$E23), "N/A")</f>
        <v>15.32564909043054</v>
      </c>
      <c r="P23" s="128"/>
    </row>
    <row r="24" spans="1:16" ht="30">
      <c r="A24" s="187" t="s">
        <v>1428</v>
      </c>
      <c r="B24" s="243" t="s">
        <v>152</v>
      </c>
      <c r="C24" s="177" t="str">
        <f>IFERROR(IF(B24="No CAS","",INDEX('DEQ Pollutant List'!$C$7:$C$614,MATCH('3. Pollutant Emissions - EF'!B24,'DEQ Pollutant List'!$B$7:$B$614,0))),"")</f>
        <v>t-Butyl acetate</v>
      </c>
      <c r="D24" s="178">
        <f>IFERROR(IF(OR($B24="",$B24="No CAS"),INDEX('DEQ Pollutant List'!$A$7:$A$614,MATCH($C24,'DEQ Pollutant List'!$C$7:$C$614,0)),INDEX('DEQ Pollutant List'!$A$7:$A$614,MATCH($B24,'DEQ Pollutant List'!$B$7:$B$614,0))),"")</f>
        <v>76</v>
      </c>
      <c r="E24" s="179">
        <v>0</v>
      </c>
      <c r="F24" s="233">
        <v>60.048000000000002</v>
      </c>
      <c r="G24" s="181"/>
      <c r="H24" s="182" t="s">
        <v>1405</v>
      </c>
      <c r="I24" s="183" t="s">
        <v>1451</v>
      </c>
      <c r="J24" s="230">
        <f>'2. Emissions Units &amp; Activities'!H$23*'3. Pollutant Emissions - EF'!$F24*(1-'3. Pollutant Emissions - EF'!$E24)</f>
        <v>60.048000000000002</v>
      </c>
      <c r="K24" s="216">
        <f>'2. Emissions Units &amp; Activities'!I$23*'3. Pollutant Emissions - EF'!$F24*(1-'3. Pollutant Emissions - EF'!$E24)</f>
        <v>218.21998448357826</v>
      </c>
      <c r="L24" s="217">
        <f>IFERROR('2. Emissions Units &amp; Activities'!J$23*'3. Pollutant Emissions - EF'!$F24*(1-'3. Pollutant Emissions - EF'!$E24), "N/A")</f>
        <v>218.21998448357826</v>
      </c>
      <c r="M24" s="234">
        <f>'2. Emissions Units &amp; Activities'!K$21*'3. Pollutant Emissions - EF'!$F24*(1-'3. Pollutant Emissions - EF'!$E24)</f>
        <v>0.1645150684931507</v>
      </c>
      <c r="N24" s="235">
        <f>'2. Emissions Units &amp; Activities'!L$21*'3. Pollutant Emissions - EF'!$F24*(1-'3. Pollutant Emissions - EF'!$E24)</f>
        <v>0.33590463759847761</v>
      </c>
      <c r="O24" s="236">
        <f>IFERROR('2. Emissions Units &amp; Activities'!M$21*'3. Pollutant Emissions - EF'!$F24*(1-'3. Pollutant Emissions - EF'!$E24), "N/A")</f>
        <v>122.60519272344432</v>
      </c>
      <c r="P24" s="128"/>
    </row>
    <row r="25" spans="1:16" ht="30">
      <c r="A25" s="187" t="s">
        <v>1428</v>
      </c>
      <c r="B25" s="243" t="s">
        <v>150</v>
      </c>
      <c r="C25" s="177" t="str">
        <f>IFERROR(IF(B25="No CAS","",INDEX('DEQ Pollutant List'!$C$7:$C$614,MATCH('3. Pollutant Emissions - EF'!B25,'DEQ Pollutant List'!$B$7:$B$614,0))),"")</f>
        <v>2-Butanone (Methyl ethyl ketone)</v>
      </c>
      <c r="D25" s="178">
        <f>IFERROR(IF(OR($B25="",$B25="No CAS"),INDEX('DEQ Pollutant List'!$A$7:$A$614,MATCH($C25,'DEQ Pollutant List'!$C$7:$C$614,0)),INDEX('DEQ Pollutant List'!$A$7:$A$614,MATCH($B25,'DEQ Pollutant List'!$B$7:$B$614,0))),"")</f>
        <v>333</v>
      </c>
      <c r="E25" s="179">
        <v>0</v>
      </c>
      <c r="F25" s="232">
        <v>7.5060000000000002</v>
      </c>
      <c r="G25" s="181"/>
      <c r="H25" s="182" t="s">
        <v>1405</v>
      </c>
      <c r="I25" s="183" t="s">
        <v>1451</v>
      </c>
      <c r="J25" s="230">
        <f>'2. Emissions Units &amp; Activities'!H$23*'3. Pollutant Emissions - EF'!$F25*(1-'3. Pollutant Emissions - EF'!$E25)</f>
        <v>7.5060000000000002</v>
      </c>
      <c r="K25" s="216">
        <f>'2. Emissions Units &amp; Activities'!I$23*'3. Pollutant Emissions - EF'!$F25*(1-'3. Pollutant Emissions - EF'!$E25)</f>
        <v>27.277498060447282</v>
      </c>
      <c r="L25" s="217">
        <f>IFERROR('2. Emissions Units &amp; Activities'!J$23*'3. Pollutant Emissions - EF'!$F25*(1-'3. Pollutant Emissions - EF'!$E25), "N/A")</f>
        <v>27.277498060447282</v>
      </c>
      <c r="M25" s="234">
        <f>'2. Emissions Units &amp; Activities'!K$21*'3. Pollutant Emissions - EF'!$F25*(1-'3. Pollutant Emissions - EF'!$E25)</f>
        <v>2.0564383561643838E-2</v>
      </c>
      <c r="N25" s="235">
        <f>'2. Emissions Units &amp; Activities'!L$21*'3. Pollutant Emissions - EF'!$F25*(1-'3. Pollutant Emissions - EF'!$E25)</f>
        <v>4.1988079699809701E-2</v>
      </c>
      <c r="O25" s="236">
        <f>IFERROR('2. Emissions Units &amp; Activities'!M$21*'3. Pollutant Emissions - EF'!$F25*(1-'3. Pollutant Emissions - EF'!$E25), "N/A")</f>
        <v>15.32564909043054</v>
      </c>
      <c r="P25" s="128"/>
    </row>
    <row r="26" spans="1:16">
      <c r="A26" s="307" t="str">
        <f>'2. Emissions Units &amp; Activities'!A25</f>
        <v>ENTEK Manufacturing Welding for Metal Fabrication Activities</v>
      </c>
      <c r="B26" s="308"/>
      <c r="C26" s="309"/>
      <c r="D26" s="178"/>
      <c r="E26" s="179"/>
      <c r="F26" s="90"/>
      <c r="G26" s="181"/>
      <c r="H26" s="182"/>
      <c r="I26" s="215"/>
      <c r="J26" s="221"/>
      <c r="K26" s="221"/>
      <c r="L26" s="184"/>
      <c r="M26" s="185"/>
      <c r="N26" s="221"/>
      <c r="O26" s="186"/>
      <c r="P26" s="128"/>
    </row>
    <row r="27" spans="1:16" ht="30">
      <c r="A27" s="176" t="s">
        <v>1448</v>
      </c>
      <c r="B27" s="244" t="s">
        <v>251</v>
      </c>
      <c r="C27" s="177" t="str">
        <f>IFERROR(IF(B27="No CAS","",INDEX('DEQ Pollutant List'!$C$7:$C$614,MATCH('3. Pollutant Emissions - EF'!B27,'DEQ Pollutant List'!$B$7:$B$614,0))),"")</f>
        <v>Chromium VI, chromate, and dichromate particulate</v>
      </c>
      <c r="D27" s="178">
        <f>IFERROR(IF(OR($B27="",$B27="No CAS"),INDEX('DEQ Pollutant List'!$A$7:$A$614,MATCH($C27,'DEQ Pollutant List'!$C$7:$C$614,0)),INDEX('DEQ Pollutant List'!$A$7:$A$614,MATCH($B27,'DEQ Pollutant List'!$B$7:$B$614,0))),"")</f>
        <v>136</v>
      </c>
      <c r="E27" s="179">
        <v>0</v>
      </c>
      <c r="F27" s="180">
        <v>2.4749999999999998E-2</v>
      </c>
      <c r="G27" s="181"/>
      <c r="H27" s="182" t="s">
        <v>1405</v>
      </c>
      <c r="I27" s="183" t="s">
        <v>1443</v>
      </c>
      <c r="J27" s="188">
        <f>'2. Emissions Units &amp; Activities'!H$25*'3. Pollutant Emissions - EF'!$F27*(1-'3. Pollutant Emissions - EF'!$E27)</f>
        <v>2.4749999999999998E-2</v>
      </c>
      <c r="K27" s="188">
        <f>'2. Emissions Units &amp; Activities'!I$25*'3. Pollutant Emissions - EF'!$F27*(1-'3. Pollutant Emissions - EF'!$E27)</f>
        <v>4.9499999999999995E-2</v>
      </c>
      <c r="L27" s="188">
        <f>'2. Emissions Units &amp; Activities'!J$25*'3. Pollutant Emissions - EF'!$F27*(1-'3. Pollutant Emissions - EF'!$E27)</f>
        <v>4.9499999999999995E-2</v>
      </c>
      <c r="M27" s="189">
        <f>'2. Emissions Units &amp; Activities'!K$25*'3. Pollutant Emissions - EF'!$F27*(1-'3. Pollutant Emissions - EF'!$E27)</f>
        <v>4.815175097276264E-5</v>
      </c>
      <c r="N27" s="190">
        <f>'2. Emissions Units &amp; Activities'!L$25*'3. Pollutant Emissions - EF'!$F27*(1-'3. Pollutant Emissions - EF'!$E27)</f>
        <v>9.6303501945525281E-5</v>
      </c>
      <c r="O27" s="191">
        <f>'2. Emissions Units &amp; Activities'!M$25*'3. Pollutant Emissions - EF'!$F27*(1-'3. Pollutant Emissions - EF'!$E27)</f>
        <v>1.9565217391304343E-4</v>
      </c>
      <c r="P27" s="128"/>
    </row>
    <row r="28" spans="1:16" ht="30">
      <c r="A28" s="176" t="s">
        <v>1448</v>
      </c>
      <c r="B28" s="245" t="s">
        <v>256</v>
      </c>
      <c r="C28" s="177" t="str">
        <f>IFERROR(IF(B28="No CAS","",INDEX('DEQ Pollutant List'!$C$7:$C$614,MATCH('3. Pollutant Emissions - EF'!B28,'DEQ Pollutant List'!$B$7:$B$614,0))),"")</f>
        <v>Cobalt and compounds</v>
      </c>
      <c r="D28" s="178">
        <f>IFERROR(IF(OR($B28="",$B28="No CAS"),INDEX('DEQ Pollutant List'!$A$7:$A$614,MATCH($C28,'DEQ Pollutant List'!$C$7:$C$614,0)),INDEX('DEQ Pollutant List'!$A$7:$A$614,MATCH($B28,'DEQ Pollutant List'!$B$7:$B$614,0))),"")</f>
        <v>146</v>
      </c>
      <c r="E28" s="179">
        <v>0</v>
      </c>
      <c r="F28" s="180">
        <v>1.1070000000000001E-3</v>
      </c>
      <c r="G28" s="181"/>
      <c r="H28" s="182" t="s">
        <v>1405</v>
      </c>
      <c r="I28" s="183" t="s">
        <v>1443</v>
      </c>
      <c r="J28" s="188">
        <f>'2. Emissions Units &amp; Activities'!H$25*'3. Pollutant Emissions - EF'!$F28*(1-'3. Pollutant Emissions - EF'!$E28)</f>
        <v>1.1070000000000001E-3</v>
      </c>
      <c r="K28" s="188">
        <f>'2. Emissions Units &amp; Activities'!I$25*'3. Pollutant Emissions - EF'!$F28*(1-'3. Pollutant Emissions - EF'!$E28)</f>
        <v>2.2140000000000003E-3</v>
      </c>
      <c r="L28" s="188">
        <f>'2. Emissions Units &amp; Activities'!J$25*'3. Pollutant Emissions - EF'!$F28*(1-'3. Pollutant Emissions - EF'!$E28)</f>
        <v>2.2140000000000003E-3</v>
      </c>
      <c r="M28" s="189">
        <f>'2. Emissions Units &amp; Activities'!K$25*'3. Pollutant Emissions - EF'!$F28*(1-'3. Pollutant Emissions - EF'!$E28)</f>
        <v>2.1536964980544748E-6</v>
      </c>
      <c r="N28" s="190">
        <f>'2. Emissions Units &amp; Activities'!L$25*'3. Pollutant Emissions - EF'!$F28*(1-'3. Pollutant Emissions - EF'!$E28)</f>
        <v>4.3073929961089497E-6</v>
      </c>
      <c r="O28" s="191">
        <f>'2. Emissions Units &amp; Activities'!M$25*'3. Pollutant Emissions - EF'!$F28*(1-'3. Pollutant Emissions - EF'!$E28)</f>
        <v>8.7509881422924908E-6</v>
      </c>
      <c r="P28" s="128"/>
    </row>
    <row r="29" spans="1:16" ht="30">
      <c r="A29" s="176" t="s">
        <v>1448</v>
      </c>
      <c r="B29" s="245" t="s">
        <v>563</v>
      </c>
      <c r="C29" s="177" t="str">
        <f>IFERROR(IF(B29="No CAS","",INDEX('DEQ Pollutant List'!$C$7:$C$614,MATCH('3. Pollutant Emissions - EF'!B29,'DEQ Pollutant List'!$B$7:$B$614,0))),"")</f>
        <v>Manganese and compounds</v>
      </c>
      <c r="D29" s="178">
        <f>IFERROR(IF(OR($B29="",$B29="No CAS"),INDEX('DEQ Pollutant List'!$A$7:$A$614,MATCH($C29,'DEQ Pollutant List'!$C$7:$C$614,0)),INDEX('DEQ Pollutant List'!$A$7:$A$614,MATCH($B29,'DEQ Pollutant List'!$B$7:$B$614,0))),"")</f>
        <v>312</v>
      </c>
      <c r="E29" s="179">
        <v>0</v>
      </c>
      <c r="F29" s="268">
        <v>0.80659300000000012</v>
      </c>
      <c r="G29" s="181"/>
      <c r="H29" s="182" t="s">
        <v>1405</v>
      </c>
      <c r="I29" s="183" t="s">
        <v>1443</v>
      </c>
      <c r="J29" s="188">
        <f>'2. Emissions Units &amp; Activities'!H$25*'3. Pollutant Emissions - EF'!$F29*(1-'3. Pollutant Emissions - EF'!$E29)</f>
        <v>0.80659300000000012</v>
      </c>
      <c r="K29" s="188">
        <f>'2. Emissions Units &amp; Activities'!I$25*'3. Pollutant Emissions - EF'!$F29*(1-'3. Pollutant Emissions - EF'!$E29)</f>
        <v>1.6131860000000002</v>
      </c>
      <c r="L29" s="188">
        <f>'2. Emissions Units &amp; Activities'!J$25*'3. Pollutant Emissions - EF'!$F29*(1-'3. Pollutant Emissions - EF'!$E29)</f>
        <v>1.6131860000000002</v>
      </c>
      <c r="M29" s="189">
        <f>'2. Emissions Units &amp; Activities'!K$25*'3. Pollutant Emissions - EF'!$F29*(1-'3. Pollutant Emissions - EF'!$E29)</f>
        <v>1.5692470817120624E-3</v>
      </c>
      <c r="N29" s="190">
        <f>'2. Emissions Units &amp; Activities'!L$25*'3. Pollutant Emissions - EF'!$F29*(1-'3. Pollutant Emissions - EF'!$E29)</f>
        <v>3.1384941634241248E-3</v>
      </c>
      <c r="O29" s="191">
        <f>'2. Emissions Units &amp; Activities'!M$25*'3. Pollutant Emissions - EF'!$F29*(1-'3. Pollutant Emissions - EF'!$E29)</f>
        <v>6.3762292490118578E-3</v>
      </c>
      <c r="P29" s="128"/>
    </row>
    <row r="30" spans="1:16" ht="30">
      <c r="A30" s="176" t="s">
        <v>1448</v>
      </c>
      <c r="B30" s="245" t="s">
        <v>635</v>
      </c>
      <c r="C30" s="177" t="str">
        <f>IFERROR(IF(B30="No CAS","",INDEX('DEQ Pollutant List'!$C$7:$C$614,MATCH('3. Pollutant Emissions - EF'!B30,'DEQ Pollutant List'!$B$7:$B$614,0))),"")</f>
        <v>Nickel and compounds</v>
      </c>
      <c r="D30" s="178">
        <f>IFERROR(IF(OR($B30="",$B30="No CAS"),INDEX('DEQ Pollutant List'!$A$7:$A$614,MATCH($C30,'DEQ Pollutant List'!$C$7:$C$614,0)),INDEX('DEQ Pollutant List'!$A$7:$A$614,MATCH($B30,'DEQ Pollutant List'!$B$7:$B$614,0))),"")</f>
        <v>364</v>
      </c>
      <c r="E30" s="179">
        <v>0</v>
      </c>
      <c r="F30" s="180">
        <v>2.5260999999999999E-2</v>
      </c>
      <c r="G30" s="181"/>
      <c r="H30" s="182" t="s">
        <v>1405</v>
      </c>
      <c r="I30" s="183" t="s">
        <v>1443</v>
      </c>
      <c r="J30" s="188">
        <f>'2. Emissions Units &amp; Activities'!H$25*'3. Pollutant Emissions - EF'!$F30*(1-'3. Pollutant Emissions - EF'!$E30)</f>
        <v>2.5260999999999999E-2</v>
      </c>
      <c r="K30" s="188">
        <f>'2. Emissions Units &amp; Activities'!I$25*'3. Pollutant Emissions - EF'!$F30*(1-'3. Pollutant Emissions - EF'!$E30)</f>
        <v>5.0521999999999997E-2</v>
      </c>
      <c r="L30" s="188">
        <f>'2. Emissions Units &amp; Activities'!J$25*'3. Pollutant Emissions - EF'!$F30*(1-'3. Pollutant Emissions - EF'!$E30)</f>
        <v>5.0521999999999997E-2</v>
      </c>
      <c r="M30" s="189">
        <f>'2. Emissions Units &amp; Activities'!K$25*'3. Pollutant Emissions - EF'!$F30*(1-'3. Pollutant Emissions - EF'!$E30)</f>
        <v>4.9145914396887159E-5</v>
      </c>
      <c r="N30" s="190">
        <f>'2. Emissions Units &amp; Activities'!L$25*'3. Pollutant Emissions - EF'!$F30*(1-'3. Pollutant Emissions - EF'!$E30)</f>
        <v>9.8291828793774317E-5</v>
      </c>
      <c r="O30" s="191">
        <f>'2. Emissions Units &amp; Activities'!M$25*'3. Pollutant Emissions - EF'!$F30*(1-'3. Pollutant Emissions - EF'!$E30)</f>
        <v>1.9969169960474306E-4</v>
      </c>
      <c r="P30" s="128"/>
    </row>
    <row r="31" spans="1:16">
      <c r="A31" s="307" t="str">
        <f>'2. Emissions Units &amp; Activities'!A27</f>
        <v>Li-Ion Separator Coating Line</v>
      </c>
      <c r="B31" s="308"/>
      <c r="C31" s="309"/>
      <c r="D31" s="178" t="str">
        <f>IFERROR(IF(OR($B31="",$B31="No CAS"),INDEX('DEQ Pollutant List'!$A$7:$A$614,MATCH($C31,'DEQ Pollutant List'!$C$7:$C$614,0)),INDEX('DEQ Pollutant List'!$A$7:$A$614,MATCH($B31,'DEQ Pollutant List'!$B$7:$B$614,0))),"")</f>
        <v/>
      </c>
      <c r="E31" s="179"/>
      <c r="F31" s="90"/>
      <c r="G31" s="181"/>
      <c r="H31" s="182"/>
      <c r="I31" s="215"/>
      <c r="J31" s="221"/>
      <c r="K31" s="221"/>
      <c r="L31" s="184"/>
      <c r="M31" s="185"/>
      <c r="N31" s="221"/>
      <c r="O31" s="186"/>
      <c r="P31" s="128"/>
    </row>
    <row r="32" spans="1:16" ht="30">
      <c r="A32" s="187" t="s">
        <v>1449</v>
      </c>
      <c r="B32" s="243" t="s">
        <v>549</v>
      </c>
      <c r="C32" s="177" t="str">
        <f>IFERROR(IF(B32="No CAS","",INDEX('DEQ Pollutant List'!$C$7:$C$614,MATCH('3. Pollutant Emissions - EF'!B32,'DEQ Pollutant List'!$B$7:$B$614,0))),"")</f>
        <v>Isopropyl alcohol</v>
      </c>
      <c r="D32" s="178">
        <f>IFERROR(IF(OR($B32="",$B32="No CAS"),INDEX('DEQ Pollutant List'!$A$7:$A$614,MATCH($C32,'DEQ Pollutant List'!$C$7:$C$614,0)),INDEX('DEQ Pollutant List'!$A$7:$A$614,MATCH($B32,'DEQ Pollutant List'!$B$7:$B$614,0))),"")</f>
        <v>302</v>
      </c>
      <c r="E32" s="179">
        <v>0</v>
      </c>
      <c r="F32" s="233">
        <v>1785.7260000000001</v>
      </c>
      <c r="G32" s="181"/>
      <c r="H32" s="182" t="s">
        <v>1405</v>
      </c>
      <c r="I32" s="183" t="s">
        <v>1453</v>
      </c>
      <c r="J32" s="216">
        <f>'2. Emissions Units &amp; Activities'!H$27*'3. Pollutant Emissions - EF'!$F32*(1-'3. Pollutant Emissions - EF'!$E32)</f>
        <v>1785.7260000000001</v>
      </c>
      <c r="K32" s="216">
        <f>'2. Emissions Units &amp; Activities'!I$27*'3. Pollutant Emissions - EF'!$F32*(1-'3. Pollutant Emissions - EF'!$E32)</f>
        <v>7008.4945161290325</v>
      </c>
      <c r="L32" s="217">
        <f>'2. Emissions Units &amp; Activities'!J$27*'3. Pollutant Emissions - EF'!$F32*(1-'3. Pollutant Emissions - EF'!$E32)</f>
        <v>7008.4945161290325</v>
      </c>
      <c r="M32" s="234">
        <f>'2. Emissions Units &amp; Activities'!K$27*'3. Pollutant Emissions - EF'!$F32*(1-'3. Pollutant Emissions - EF'!$E32)</f>
        <v>4.8924000000000003</v>
      </c>
      <c r="N32" s="235">
        <f>'2. Emissions Units &amp; Activities'!L$27*'3. Pollutant Emissions - EF'!$F32*(1-'3. Pollutant Emissions - EF'!$E32)</f>
        <v>19.20135483870968</v>
      </c>
      <c r="O32" s="236">
        <f>'2. Emissions Units &amp; Activities'!M$27*'3. Pollutant Emissions - EF'!$F32*(1-'3. Pollutant Emissions - EF'!$E32)</f>
        <v>19.20135483870968</v>
      </c>
      <c r="P32" s="128"/>
    </row>
    <row r="33" spans="1:16">
      <c r="A33" s="187"/>
      <c r="B33" s="240"/>
      <c r="C33" s="177" t="str">
        <f>IFERROR(IF(B33="No CAS","",INDEX('DEQ Pollutant List'!$C$7:$C$614,MATCH('3. Pollutant Emissions - EF'!B33,'DEQ Pollutant List'!$B$7:$B$614,0))),"")</f>
        <v/>
      </c>
      <c r="D33" s="178" t="str">
        <f>IFERROR(IF(OR($B33="",$B33="No CAS"),INDEX('DEQ Pollutant List'!$A$7:$A$614,MATCH($C33,'DEQ Pollutant List'!$C$7:$C$614,0)),INDEX('DEQ Pollutant List'!$A$7:$A$614,MATCH($B33,'DEQ Pollutant List'!$B$7:$B$614,0))),"")</f>
        <v/>
      </c>
      <c r="E33" s="179"/>
      <c r="F33" s="90"/>
      <c r="G33" s="181"/>
      <c r="H33" s="182"/>
      <c r="I33" s="215"/>
      <c r="J33" s="221"/>
      <c r="K33" s="221"/>
      <c r="L33" s="184"/>
      <c r="M33" s="185"/>
      <c r="N33" s="221"/>
      <c r="O33" s="186"/>
      <c r="P33" s="128"/>
    </row>
    <row r="34" spans="1:16">
      <c r="A34" s="187"/>
      <c r="B34" s="240"/>
      <c r="C34" s="177" t="str">
        <f>IFERROR(IF(B34="No CAS","",INDEX('DEQ Pollutant List'!$C$7:$C$614,MATCH('3. Pollutant Emissions - EF'!B34,'DEQ Pollutant List'!$B$7:$B$614,0))),"")</f>
        <v/>
      </c>
      <c r="D34" s="178" t="str">
        <f>IFERROR(IF(OR($B34="",$B34="No CAS"),INDEX('DEQ Pollutant List'!$A$7:$A$614,MATCH($C34,'DEQ Pollutant List'!$C$7:$C$614,0)),INDEX('DEQ Pollutant List'!$A$7:$A$614,MATCH($B34,'DEQ Pollutant List'!$B$7:$B$614,0))),"")</f>
        <v/>
      </c>
      <c r="E34" s="179"/>
      <c r="F34" s="90"/>
      <c r="G34" s="181"/>
      <c r="H34" s="182"/>
      <c r="I34" s="215"/>
      <c r="J34" s="295"/>
      <c r="K34" s="221"/>
      <c r="L34" s="184"/>
      <c r="M34" s="185"/>
      <c r="N34" s="221"/>
      <c r="O34" s="186"/>
      <c r="P34" s="128"/>
    </row>
    <row r="35" spans="1:16">
      <c r="A35" s="187"/>
      <c r="B35" s="240"/>
      <c r="C35" s="177" t="str">
        <f>IFERROR(IF(B35="No CAS","",INDEX('DEQ Pollutant List'!$C$7:$C$614,MATCH('3. Pollutant Emissions - EF'!B35,'DEQ Pollutant List'!$B$7:$B$614,0))),"")</f>
        <v/>
      </c>
      <c r="D35" s="178" t="str">
        <f>IFERROR(IF(OR($B35="",$B35="No CAS"),INDEX('DEQ Pollutant List'!$A$7:$A$614,MATCH($C35,'DEQ Pollutant List'!$C$7:$C$614,0)),INDEX('DEQ Pollutant List'!$A$7:$A$614,MATCH($B35,'DEQ Pollutant List'!$B$7:$B$614,0))),"")</f>
        <v/>
      </c>
      <c r="E35" s="179"/>
      <c r="F35" s="90"/>
      <c r="G35" s="181"/>
      <c r="H35" s="182"/>
      <c r="I35" s="215"/>
      <c r="J35" s="221"/>
      <c r="K35" s="221"/>
      <c r="L35" s="184"/>
      <c r="M35" s="185"/>
      <c r="N35" s="221"/>
      <c r="O35" s="186"/>
      <c r="P35" s="128"/>
    </row>
    <row r="36" spans="1:16">
      <c r="A36" s="187"/>
      <c r="B36" s="240"/>
      <c r="C36" s="177" t="str">
        <f>IFERROR(IF(B36="No CAS","",INDEX('DEQ Pollutant List'!$C$7:$C$614,MATCH('3. Pollutant Emissions - EF'!B36,'DEQ Pollutant List'!$B$7:$B$614,0))),"")</f>
        <v/>
      </c>
      <c r="D36" s="178" t="str">
        <f>IFERROR(IF(OR($B36="",$B36="No CAS"),INDEX('DEQ Pollutant List'!$A$7:$A$614,MATCH($C36,'DEQ Pollutant List'!$C$7:$C$614,0)),INDEX('DEQ Pollutant List'!$A$7:$A$614,MATCH($B36,'DEQ Pollutant List'!$B$7:$B$614,0))),"")</f>
        <v/>
      </c>
      <c r="E36" s="179"/>
      <c r="F36" s="90"/>
      <c r="G36" s="181"/>
      <c r="H36" s="182"/>
      <c r="I36" s="215"/>
      <c r="J36" s="221"/>
      <c r="K36" s="221"/>
      <c r="L36" s="184"/>
      <c r="M36" s="185"/>
      <c r="N36" s="221"/>
      <c r="O36" s="186"/>
      <c r="P36" s="128"/>
    </row>
    <row r="37" spans="1:16">
      <c r="A37" s="187"/>
      <c r="B37" s="240"/>
      <c r="C37" s="177" t="str">
        <f>IFERROR(IF(B37="No CAS","",INDEX('DEQ Pollutant List'!$C$7:$C$614,MATCH('3. Pollutant Emissions - EF'!B37,'DEQ Pollutant List'!$B$7:$B$614,0))),"")</f>
        <v/>
      </c>
      <c r="D37" s="178" t="str">
        <f>IFERROR(IF(OR($B37="",$B37="No CAS"),INDEX('DEQ Pollutant List'!$A$7:$A$614,MATCH($C37,'DEQ Pollutant List'!$C$7:$C$614,0)),INDEX('DEQ Pollutant List'!$A$7:$A$614,MATCH($B37,'DEQ Pollutant List'!$B$7:$B$614,0))),"")</f>
        <v/>
      </c>
      <c r="E37" s="179"/>
      <c r="F37" s="90"/>
      <c r="G37" s="181"/>
      <c r="H37" s="182"/>
      <c r="I37" s="215"/>
      <c r="J37" s="221"/>
      <c r="K37" s="221"/>
      <c r="L37" s="184"/>
      <c r="M37" s="185"/>
      <c r="N37" s="221"/>
      <c r="O37" s="186"/>
      <c r="P37" s="128"/>
    </row>
    <row r="38" spans="1:16">
      <c r="A38" s="187"/>
      <c r="B38" s="240"/>
      <c r="C38" s="177" t="str">
        <f>IFERROR(IF(B38="No CAS","",INDEX('DEQ Pollutant List'!$C$7:$C$614,MATCH('3. Pollutant Emissions - EF'!B38,'DEQ Pollutant List'!$B$7:$B$614,0))),"")</f>
        <v/>
      </c>
      <c r="D38" s="178" t="str">
        <f>IFERROR(IF(OR($B38="",$B38="No CAS"),INDEX('DEQ Pollutant List'!$A$7:$A$614,MATCH($C38,'DEQ Pollutant List'!$C$7:$C$614,0)),INDEX('DEQ Pollutant List'!$A$7:$A$614,MATCH($B38,'DEQ Pollutant List'!$B$7:$B$614,0))),"")</f>
        <v/>
      </c>
      <c r="E38" s="179"/>
      <c r="F38" s="90"/>
      <c r="G38" s="181"/>
      <c r="H38" s="182"/>
      <c r="I38" s="215"/>
      <c r="J38" s="221"/>
      <c r="K38" s="221"/>
      <c r="L38" s="184"/>
      <c r="M38" s="185"/>
      <c r="N38" s="221"/>
      <c r="O38" s="186"/>
      <c r="P38" s="128"/>
    </row>
    <row r="39" spans="1:16">
      <c r="A39" s="187"/>
      <c r="B39" s="240"/>
      <c r="C39" s="177" t="str">
        <f>IFERROR(IF(B39="No CAS","",INDEX('DEQ Pollutant List'!$C$7:$C$614,MATCH('3. Pollutant Emissions - EF'!B39,'DEQ Pollutant List'!$B$7:$B$614,0))),"")</f>
        <v/>
      </c>
      <c r="D39" s="178" t="str">
        <f>IFERROR(IF(OR($B39="",$B39="No CAS"),INDEX('DEQ Pollutant List'!$A$7:$A$614,MATCH($C39,'DEQ Pollutant List'!$C$7:$C$614,0)),INDEX('DEQ Pollutant List'!$A$7:$A$614,MATCH($B39,'DEQ Pollutant List'!$B$7:$B$614,0))),"")</f>
        <v/>
      </c>
      <c r="E39" s="179"/>
      <c r="F39" s="90"/>
      <c r="G39" s="181"/>
      <c r="H39" s="182"/>
      <c r="I39" s="215"/>
      <c r="J39" s="221"/>
      <c r="K39" s="221"/>
      <c r="L39" s="184"/>
      <c r="M39" s="185"/>
      <c r="N39" s="221"/>
      <c r="O39" s="186"/>
      <c r="P39" s="128"/>
    </row>
    <row r="40" spans="1:16">
      <c r="A40" s="187"/>
      <c r="B40" s="240"/>
      <c r="C40" s="177" t="str">
        <f>IFERROR(IF(B40="No CAS","",INDEX('DEQ Pollutant List'!$C$7:$C$614,MATCH('3. Pollutant Emissions - EF'!B40,'DEQ Pollutant List'!$B$7:$B$614,0))),"")</f>
        <v/>
      </c>
      <c r="D40" s="178" t="str">
        <f>IFERROR(IF(OR($B40="",$B40="No CAS"),INDEX('DEQ Pollutant List'!$A$7:$A$614,MATCH($C40,'DEQ Pollutant List'!$C$7:$C$614,0)),INDEX('DEQ Pollutant List'!$A$7:$A$614,MATCH($B40,'DEQ Pollutant List'!$B$7:$B$614,0))),"")</f>
        <v/>
      </c>
      <c r="E40" s="179"/>
      <c r="F40" s="90"/>
      <c r="G40" s="181"/>
      <c r="H40" s="182"/>
      <c r="I40" s="215"/>
      <c r="J40" s="221"/>
      <c r="K40" s="221"/>
      <c r="L40" s="184"/>
      <c r="M40" s="185"/>
      <c r="N40" s="221"/>
      <c r="O40" s="186"/>
      <c r="P40" s="128"/>
    </row>
    <row r="41" spans="1:16">
      <c r="A41" s="187"/>
      <c r="B41" s="240"/>
      <c r="C41" s="177" t="str">
        <f>IFERROR(IF(B41="No CAS","",INDEX('DEQ Pollutant List'!$C$7:$C$614,MATCH('3. Pollutant Emissions - EF'!B41,'DEQ Pollutant List'!$B$7:$B$614,0))),"")</f>
        <v/>
      </c>
      <c r="D41" s="178" t="str">
        <f>IFERROR(IF(OR($B41="",$B41="No CAS"),INDEX('DEQ Pollutant List'!$A$7:$A$614,MATCH($C41,'DEQ Pollutant List'!$C$7:$C$614,0)),INDEX('DEQ Pollutant List'!$A$7:$A$614,MATCH($B41,'DEQ Pollutant List'!$B$7:$B$614,0))),"")</f>
        <v/>
      </c>
      <c r="E41" s="179"/>
      <c r="F41" s="90"/>
      <c r="G41" s="181"/>
      <c r="H41" s="182"/>
      <c r="I41" s="215"/>
      <c r="J41" s="221"/>
      <c r="K41" s="221"/>
      <c r="L41" s="184"/>
      <c r="M41" s="185"/>
      <c r="N41" s="221"/>
      <c r="O41" s="186"/>
      <c r="P41" s="128"/>
    </row>
    <row r="42" spans="1:16">
      <c r="A42" s="187"/>
      <c r="B42" s="240"/>
      <c r="C42" s="177" t="str">
        <f>IFERROR(IF(B42="No CAS","",INDEX('DEQ Pollutant List'!$C$7:$C$614,MATCH('3. Pollutant Emissions - EF'!B42,'DEQ Pollutant List'!$B$7:$B$614,0))),"")</f>
        <v/>
      </c>
      <c r="D42" s="178" t="str">
        <f>IFERROR(IF(OR($B42="",$B42="No CAS"),INDEX('DEQ Pollutant List'!$A$7:$A$614,MATCH($C42,'DEQ Pollutant List'!$C$7:$C$614,0)),INDEX('DEQ Pollutant List'!$A$7:$A$614,MATCH($B42,'DEQ Pollutant List'!$B$7:$B$614,0))),"")</f>
        <v/>
      </c>
      <c r="E42" s="179"/>
      <c r="F42" s="90"/>
      <c r="G42" s="181"/>
      <c r="H42" s="182"/>
      <c r="I42" s="215"/>
      <c r="J42" s="221"/>
      <c r="K42" s="221"/>
      <c r="L42" s="184"/>
      <c r="M42" s="185"/>
      <c r="N42" s="221"/>
      <c r="O42" s="186"/>
      <c r="P42" s="128"/>
    </row>
    <row r="43" spans="1:16">
      <c r="A43" s="187"/>
      <c r="B43" s="240"/>
      <c r="C43" s="177" t="str">
        <f>IFERROR(IF(B43="No CAS","",INDEX('DEQ Pollutant List'!$C$7:$C$614,MATCH('3. Pollutant Emissions - EF'!B43,'DEQ Pollutant List'!$B$7:$B$614,0))),"")</f>
        <v/>
      </c>
      <c r="D43" s="178" t="str">
        <f>IFERROR(IF(OR($B43="",$B43="No CAS"),INDEX('DEQ Pollutant List'!$A$7:$A$614,MATCH($C43,'DEQ Pollutant List'!$C$7:$C$614,0)),INDEX('DEQ Pollutant List'!$A$7:$A$614,MATCH($B43,'DEQ Pollutant List'!$B$7:$B$614,0))),"")</f>
        <v/>
      </c>
      <c r="E43" s="179"/>
      <c r="F43" s="90"/>
      <c r="G43" s="181"/>
      <c r="H43" s="182"/>
      <c r="I43" s="215"/>
      <c r="J43" s="221"/>
      <c r="K43" s="221"/>
      <c r="L43" s="184"/>
      <c r="M43" s="185"/>
      <c r="N43" s="221"/>
      <c r="O43" s="186"/>
      <c r="P43" s="128"/>
    </row>
    <row r="44" spans="1:16">
      <c r="A44" s="187"/>
      <c r="B44" s="240"/>
      <c r="C44" s="177" t="str">
        <f>IFERROR(IF(B44="No CAS","",INDEX('DEQ Pollutant List'!$C$7:$C$614,MATCH('3. Pollutant Emissions - EF'!B44,'DEQ Pollutant List'!$B$7:$B$614,0))),"")</f>
        <v/>
      </c>
      <c r="D44" s="178" t="str">
        <f>IFERROR(IF(OR($B44="",$B44="No CAS"),INDEX('DEQ Pollutant List'!$A$7:$A$614,MATCH($C44,'DEQ Pollutant List'!$C$7:$C$614,0)),INDEX('DEQ Pollutant List'!$A$7:$A$614,MATCH($B44,'DEQ Pollutant List'!$B$7:$B$614,0))),"")</f>
        <v/>
      </c>
      <c r="E44" s="179"/>
      <c r="F44" s="90"/>
      <c r="G44" s="181"/>
      <c r="H44" s="182"/>
      <c r="I44" s="215"/>
      <c r="J44" s="221"/>
      <c r="K44" s="221"/>
      <c r="L44" s="184"/>
      <c r="M44" s="185"/>
      <c r="N44" s="221"/>
      <c r="O44" s="186"/>
      <c r="P44" s="128"/>
    </row>
    <row r="45" spans="1:16">
      <c r="A45" s="187"/>
      <c r="B45" s="240"/>
      <c r="C45" s="177" t="str">
        <f>IFERROR(IF(B45="No CAS","",INDEX('DEQ Pollutant List'!$C$7:$C$614,MATCH('3. Pollutant Emissions - EF'!B45,'DEQ Pollutant List'!$B$7:$B$614,0))),"")</f>
        <v/>
      </c>
      <c r="D45" s="178" t="str">
        <f>IFERROR(IF(OR($B45="",$B45="No CAS"),INDEX('DEQ Pollutant List'!$A$7:$A$614,MATCH($C45,'DEQ Pollutant List'!$C$7:$C$614,0)),INDEX('DEQ Pollutant List'!$A$7:$A$614,MATCH($B45,'DEQ Pollutant List'!$B$7:$B$614,0))),"")</f>
        <v/>
      </c>
      <c r="E45" s="179"/>
      <c r="F45" s="90"/>
      <c r="G45" s="181"/>
      <c r="H45" s="182"/>
      <c r="I45" s="215"/>
      <c r="J45" s="221"/>
      <c r="K45" s="221"/>
      <c r="L45" s="184"/>
      <c r="M45" s="185"/>
      <c r="N45" s="221"/>
      <c r="O45" s="186"/>
      <c r="P45" s="128"/>
    </row>
    <row r="46" spans="1:16">
      <c r="A46" s="187"/>
      <c r="B46" s="240"/>
      <c r="C46" s="177" t="str">
        <f>IFERROR(IF(B46="No CAS","",INDEX('DEQ Pollutant List'!$C$7:$C$614,MATCH('3. Pollutant Emissions - EF'!B46,'DEQ Pollutant List'!$B$7:$B$614,0))),"")</f>
        <v/>
      </c>
      <c r="D46" s="178" t="str">
        <f>IFERROR(IF(OR($B46="",$B46="No CAS"),INDEX('DEQ Pollutant List'!$A$7:$A$614,MATCH($C46,'DEQ Pollutant List'!$C$7:$C$614,0)),INDEX('DEQ Pollutant List'!$A$7:$A$614,MATCH($B46,'DEQ Pollutant List'!$B$7:$B$614,0))),"")</f>
        <v/>
      </c>
      <c r="E46" s="179"/>
      <c r="F46" s="90"/>
      <c r="G46" s="181"/>
      <c r="H46" s="182"/>
      <c r="I46" s="215"/>
      <c r="J46" s="221"/>
      <c r="K46" s="221"/>
      <c r="L46" s="184"/>
      <c r="M46" s="185"/>
      <c r="N46" s="221"/>
      <c r="O46" s="186"/>
      <c r="P46" s="128"/>
    </row>
    <row r="47" spans="1:16">
      <c r="A47" s="187"/>
      <c r="B47" s="240"/>
      <c r="C47" s="177" t="str">
        <f>IFERROR(IF(B47="No CAS","",INDEX('DEQ Pollutant List'!$C$7:$C$614,MATCH('3. Pollutant Emissions - EF'!B47,'DEQ Pollutant List'!$B$7:$B$614,0))),"")</f>
        <v/>
      </c>
      <c r="D47" s="178" t="str">
        <f>IFERROR(IF(OR($B47="",$B47="No CAS"),INDEX('DEQ Pollutant List'!$A$7:$A$614,MATCH($C47,'DEQ Pollutant List'!$C$7:$C$614,0)),INDEX('DEQ Pollutant List'!$A$7:$A$614,MATCH($B47,'DEQ Pollutant List'!$B$7:$B$614,0))),"")</f>
        <v/>
      </c>
      <c r="E47" s="179"/>
      <c r="F47" s="90"/>
      <c r="G47" s="181"/>
      <c r="H47" s="182"/>
      <c r="I47" s="215"/>
      <c r="J47" s="221"/>
      <c r="K47" s="221"/>
      <c r="L47" s="184"/>
      <c r="M47" s="185"/>
      <c r="N47" s="221"/>
      <c r="O47" s="186"/>
      <c r="P47" s="128"/>
    </row>
    <row r="48" spans="1:16">
      <c r="A48" s="187"/>
      <c r="B48" s="240"/>
      <c r="C48" s="177" t="str">
        <f>IFERROR(IF(B48="No CAS","",INDEX('DEQ Pollutant List'!$C$7:$C$614,MATCH('3. Pollutant Emissions - EF'!B48,'DEQ Pollutant List'!$B$7:$B$614,0))),"")</f>
        <v/>
      </c>
      <c r="D48" s="178" t="str">
        <f>IFERROR(IF(OR($B48="",$B48="No CAS"),INDEX('DEQ Pollutant List'!$A$7:$A$614,MATCH($C48,'DEQ Pollutant List'!$C$7:$C$614,0)),INDEX('DEQ Pollutant List'!$A$7:$A$614,MATCH($B48,'DEQ Pollutant List'!$B$7:$B$614,0))),"")</f>
        <v/>
      </c>
      <c r="E48" s="179"/>
      <c r="F48" s="90"/>
      <c r="G48" s="181"/>
      <c r="H48" s="182"/>
      <c r="I48" s="215"/>
      <c r="J48" s="221"/>
      <c r="K48" s="221"/>
      <c r="L48" s="184"/>
      <c r="M48" s="185"/>
      <c r="N48" s="221"/>
      <c r="O48" s="186"/>
      <c r="P48" s="128"/>
    </row>
    <row r="49" spans="1:16">
      <c r="A49" s="187"/>
      <c r="B49" s="240"/>
      <c r="C49" s="177" t="str">
        <f>IFERROR(IF(B49="No CAS","",INDEX('DEQ Pollutant List'!$C$7:$C$614,MATCH('3. Pollutant Emissions - EF'!B49,'DEQ Pollutant List'!$B$7:$B$614,0))),"")</f>
        <v/>
      </c>
      <c r="D49" s="178" t="str">
        <f>IFERROR(IF(OR($B49="",$B49="No CAS"),INDEX('DEQ Pollutant List'!$A$7:$A$614,MATCH($C49,'DEQ Pollutant List'!$C$7:$C$614,0)),INDEX('DEQ Pollutant List'!$A$7:$A$614,MATCH($B49,'DEQ Pollutant List'!$B$7:$B$614,0))),"")</f>
        <v/>
      </c>
      <c r="E49" s="179"/>
      <c r="F49" s="90"/>
      <c r="G49" s="181"/>
      <c r="H49" s="182"/>
      <c r="I49" s="215"/>
      <c r="J49" s="221"/>
      <c r="K49" s="221"/>
      <c r="L49" s="184"/>
      <c r="M49" s="185"/>
      <c r="N49" s="221"/>
      <c r="O49" s="186"/>
      <c r="P49" s="128"/>
    </row>
    <row r="50" spans="1:16">
      <c r="A50" s="187"/>
      <c r="B50" s="240"/>
      <c r="C50" s="177" t="str">
        <f>IFERROR(IF(B50="No CAS","",INDEX('DEQ Pollutant List'!$C$7:$C$614,MATCH('3. Pollutant Emissions - EF'!B50,'DEQ Pollutant List'!$B$7:$B$614,0))),"")</f>
        <v/>
      </c>
      <c r="D50" s="178" t="str">
        <f>IFERROR(IF(OR($B50="",$B50="No CAS"),INDEX('DEQ Pollutant List'!$A$7:$A$614,MATCH($C50,'DEQ Pollutant List'!$C$7:$C$614,0)),INDEX('DEQ Pollutant List'!$A$7:$A$614,MATCH($B50,'DEQ Pollutant List'!$B$7:$B$614,0))),"")</f>
        <v/>
      </c>
      <c r="E50" s="179"/>
      <c r="F50" s="90"/>
      <c r="G50" s="181"/>
      <c r="H50" s="182"/>
      <c r="I50" s="215"/>
      <c r="J50" s="221"/>
      <c r="K50" s="221"/>
      <c r="L50" s="184"/>
      <c r="M50" s="185"/>
      <c r="N50" s="221"/>
      <c r="O50" s="186"/>
      <c r="P50" s="128"/>
    </row>
    <row r="51" spans="1:16">
      <c r="A51" s="187"/>
      <c r="B51" s="240"/>
      <c r="C51" s="177" t="str">
        <f>IFERROR(IF(B51="No CAS","",INDEX('DEQ Pollutant List'!$C$7:$C$614,MATCH('3. Pollutant Emissions - EF'!B51,'DEQ Pollutant List'!$B$7:$B$614,0))),"")</f>
        <v/>
      </c>
      <c r="D51" s="178" t="str">
        <f>IFERROR(IF(OR($B51="",$B51="No CAS"),INDEX('DEQ Pollutant List'!$A$7:$A$614,MATCH($C51,'DEQ Pollutant List'!$C$7:$C$614,0)),INDEX('DEQ Pollutant List'!$A$7:$A$614,MATCH($B51,'DEQ Pollutant List'!$B$7:$B$614,0))),"")</f>
        <v/>
      </c>
      <c r="E51" s="179"/>
      <c r="F51" s="90"/>
      <c r="G51" s="181"/>
      <c r="H51" s="182"/>
      <c r="I51" s="215"/>
      <c r="J51" s="221"/>
      <c r="K51" s="221"/>
      <c r="L51" s="184"/>
      <c r="M51" s="185"/>
      <c r="N51" s="221"/>
      <c r="O51" s="186"/>
      <c r="P51" s="128"/>
    </row>
    <row r="52" spans="1:16">
      <c r="A52" s="187"/>
      <c r="B52" s="240"/>
      <c r="C52" s="177" t="str">
        <f>IFERROR(IF(B52="No CAS","",INDEX('DEQ Pollutant List'!$C$7:$C$614,MATCH('3. Pollutant Emissions - EF'!B52,'DEQ Pollutant List'!$B$7:$B$614,0))),"")</f>
        <v/>
      </c>
      <c r="D52" s="178" t="str">
        <f>IFERROR(IF(OR($B52="",$B52="No CAS"),INDEX('DEQ Pollutant List'!$A$7:$A$614,MATCH($C52,'DEQ Pollutant List'!$C$7:$C$614,0)),INDEX('DEQ Pollutant List'!$A$7:$A$614,MATCH($B52,'DEQ Pollutant List'!$B$7:$B$614,0))),"")</f>
        <v/>
      </c>
      <c r="E52" s="179"/>
      <c r="F52" s="90"/>
      <c r="G52" s="181"/>
      <c r="H52" s="182"/>
      <c r="I52" s="215"/>
      <c r="J52" s="221"/>
      <c r="K52" s="221"/>
      <c r="L52" s="184"/>
      <c r="M52" s="185"/>
      <c r="N52" s="221"/>
      <c r="O52" s="186"/>
      <c r="P52" s="128"/>
    </row>
    <row r="53" spans="1:16">
      <c r="A53" s="187"/>
      <c r="B53" s="240"/>
      <c r="C53" s="177" t="str">
        <f>IFERROR(IF(B53="No CAS","",INDEX('DEQ Pollutant List'!$C$7:$C$614,MATCH('3. Pollutant Emissions - EF'!B53,'DEQ Pollutant List'!$B$7:$B$614,0))),"")</f>
        <v/>
      </c>
      <c r="D53" s="178" t="str">
        <f>IFERROR(IF(OR($B53="",$B53="No CAS"),INDEX('DEQ Pollutant List'!$A$7:$A$614,MATCH($C53,'DEQ Pollutant List'!$C$7:$C$614,0)),INDEX('DEQ Pollutant List'!$A$7:$A$614,MATCH($B53,'DEQ Pollutant List'!$B$7:$B$614,0))),"")</f>
        <v/>
      </c>
      <c r="E53" s="179"/>
      <c r="F53" s="90"/>
      <c r="G53" s="181"/>
      <c r="H53" s="182"/>
      <c r="I53" s="215"/>
      <c r="J53" s="221"/>
      <c r="K53" s="221"/>
      <c r="L53" s="184"/>
      <c r="M53" s="185"/>
      <c r="N53" s="221"/>
      <c r="O53" s="186"/>
      <c r="P53" s="128"/>
    </row>
    <row r="54" spans="1:16">
      <c r="A54" s="187"/>
      <c r="B54" s="240"/>
      <c r="C54" s="177" t="str">
        <f>IFERROR(IF(B54="No CAS","",INDEX('DEQ Pollutant List'!$C$7:$C$614,MATCH('3. Pollutant Emissions - EF'!B54,'DEQ Pollutant List'!$B$7:$B$614,0))),"")</f>
        <v/>
      </c>
      <c r="D54" s="178" t="str">
        <f>IFERROR(IF(OR($B54="",$B54="No CAS"),INDEX('DEQ Pollutant List'!$A$7:$A$614,MATCH($C54,'DEQ Pollutant List'!$C$7:$C$614,0)),INDEX('DEQ Pollutant List'!$A$7:$A$614,MATCH($B54,'DEQ Pollutant List'!$B$7:$B$614,0))),"")</f>
        <v/>
      </c>
      <c r="E54" s="179"/>
      <c r="F54" s="90"/>
      <c r="G54" s="181"/>
      <c r="H54" s="182"/>
      <c r="I54" s="215"/>
      <c r="J54" s="221"/>
      <c r="K54" s="221"/>
      <c r="L54" s="184"/>
      <c r="M54" s="185"/>
      <c r="N54" s="221"/>
      <c r="O54" s="186"/>
      <c r="P54" s="128"/>
    </row>
    <row r="55" spans="1:16">
      <c r="A55" s="187"/>
      <c r="B55" s="240"/>
      <c r="C55" s="177" t="str">
        <f>IFERROR(IF(B55="No CAS","",INDEX('DEQ Pollutant List'!$C$7:$C$614,MATCH('3. Pollutant Emissions - EF'!B55,'DEQ Pollutant List'!$B$7:$B$614,0))),"")</f>
        <v/>
      </c>
      <c r="D55" s="178" t="str">
        <f>IFERROR(IF(OR($B55="",$B55="No CAS"),INDEX('DEQ Pollutant List'!$A$7:$A$614,MATCH($C55,'DEQ Pollutant List'!$C$7:$C$614,0)),INDEX('DEQ Pollutant List'!$A$7:$A$614,MATCH($B55,'DEQ Pollutant List'!$B$7:$B$614,0))),"")</f>
        <v/>
      </c>
      <c r="E55" s="179"/>
      <c r="F55" s="90"/>
      <c r="G55" s="181"/>
      <c r="H55" s="182"/>
      <c r="I55" s="215"/>
      <c r="J55" s="221"/>
      <c r="K55" s="221"/>
      <c r="L55" s="184"/>
      <c r="M55" s="185"/>
      <c r="N55" s="221"/>
      <c r="O55" s="186"/>
      <c r="P55" s="128"/>
    </row>
    <row r="56" spans="1:16">
      <c r="A56" s="187"/>
      <c r="B56" s="240"/>
      <c r="C56" s="177" t="str">
        <f>IFERROR(IF(B56="No CAS","",INDEX('DEQ Pollutant List'!$C$7:$C$614,MATCH('3. Pollutant Emissions - EF'!B56,'DEQ Pollutant List'!$B$7:$B$614,0))),"")</f>
        <v/>
      </c>
      <c r="D56" s="178" t="str">
        <f>IFERROR(IF(OR($B56="",$B56="No CAS"),INDEX('DEQ Pollutant List'!$A$7:$A$614,MATCH($C56,'DEQ Pollutant List'!$C$7:$C$614,0)),INDEX('DEQ Pollutant List'!$A$7:$A$614,MATCH($B56,'DEQ Pollutant List'!$B$7:$B$614,0))),"")</f>
        <v/>
      </c>
      <c r="E56" s="179"/>
      <c r="F56" s="90"/>
      <c r="G56" s="181"/>
      <c r="H56" s="182"/>
      <c r="I56" s="215"/>
      <c r="J56" s="221"/>
      <c r="K56" s="221"/>
      <c r="L56" s="184"/>
      <c r="M56" s="185"/>
      <c r="N56" s="221"/>
      <c r="O56" s="186"/>
      <c r="P56" s="128"/>
    </row>
    <row r="57" spans="1:16">
      <c r="A57" s="187"/>
      <c r="B57" s="240"/>
      <c r="C57" s="177" t="str">
        <f>IFERROR(IF(B57="No CAS","",INDEX('DEQ Pollutant List'!$C$7:$C$614,MATCH('3. Pollutant Emissions - EF'!B57,'DEQ Pollutant List'!$B$7:$B$614,0))),"")</f>
        <v/>
      </c>
      <c r="D57" s="178" t="str">
        <f>IFERROR(IF(OR($B57="",$B57="No CAS"),INDEX('DEQ Pollutant List'!$A$7:$A$614,MATCH($C57,'DEQ Pollutant List'!$C$7:$C$614,0)),INDEX('DEQ Pollutant List'!$A$7:$A$614,MATCH($B57,'DEQ Pollutant List'!$B$7:$B$614,0))),"")</f>
        <v/>
      </c>
      <c r="E57" s="179"/>
      <c r="F57" s="90"/>
      <c r="G57" s="181"/>
      <c r="H57" s="182"/>
      <c r="I57" s="215"/>
      <c r="J57" s="221"/>
      <c r="K57" s="221"/>
      <c r="L57" s="184"/>
      <c r="M57" s="185"/>
      <c r="N57" s="221"/>
      <c r="O57" s="186"/>
      <c r="P57" s="128"/>
    </row>
    <row r="58" spans="1:16">
      <c r="A58" s="187"/>
      <c r="B58" s="240"/>
      <c r="C58" s="177" t="str">
        <f>IFERROR(IF(B58="No CAS","",INDEX('DEQ Pollutant List'!$C$7:$C$614,MATCH('3. Pollutant Emissions - EF'!B58,'DEQ Pollutant List'!$B$7:$B$614,0))),"")</f>
        <v/>
      </c>
      <c r="D58" s="178" t="str">
        <f>IFERROR(IF(OR($B58="",$B58="No CAS"),INDEX('DEQ Pollutant List'!$A$7:$A$614,MATCH($C58,'DEQ Pollutant List'!$C$7:$C$614,0)),INDEX('DEQ Pollutant List'!$A$7:$A$614,MATCH($B58,'DEQ Pollutant List'!$B$7:$B$614,0))),"")</f>
        <v/>
      </c>
      <c r="E58" s="179"/>
      <c r="F58" s="90"/>
      <c r="G58" s="181"/>
      <c r="H58" s="182"/>
      <c r="I58" s="215"/>
      <c r="J58" s="221"/>
      <c r="K58" s="221"/>
      <c r="L58" s="184"/>
      <c r="M58" s="185"/>
      <c r="N58" s="221"/>
      <c r="O58" s="186"/>
      <c r="P58" s="128"/>
    </row>
    <row r="59" spans="1:16">
      <c r="A59" s="187"/>
      <c r="B59" s="240"/>
      <c r="C59" s="177" t="str">
        <f>IFERROR(IF(B59="No CAS","",INDEX('DEQ Pollutant List'!$C$7:$C$614,MATCH('3. Pollutant Emissions - EF'!B59,'DEQ Pollutant List'!$B$7:$B$614,0))),"")</f>
        <v/>
      </c>
      <c r="D59" s="178" t="str">
        <f>IFERROR(IF(OR($B59="",$B59="No CAS"),INDEX('DEQ Pollutant List'!$A$7:$A$614,MATCH($C59,'DEQ Pollutant List'!$C$7:$C$614,0)),INDEX('DEQ Pollutant List'!$A$7:$A$614,MATCH($B59,'DEQ Pollutant List'!$B$7:$B$614,0))),"")</f>
        <v/>
      </c>
      <c r="E59" s="179"/>
      <c r="F59" s="90"/>
      <c r="G59" s="181"/>
      <c r="H59" s="182"/>
      <c r="I59" s="215"/>
      <c r="J59" s="221"/>
      <c r="K59" s="221"/>
      <c r="L59" s="184"/>
      <c r="M59" s="185"/>
      <c r="N59" s="221"/>
      <c r="O59" s="186"/>
      <c r="P59" s="128"/>
    </row>
    <row r="60" spans="1:16">
      <c r="A60" s="187"/>
      <c r="B60" s="240"/>
      <c r="C60" s="177" t="str">
        <f>IFERROR(IF(B60="No CAS","",INDEX('DEQ Pollutant List'!$C$7:$C$614,MATCH('3. Pollutant Emissions - EF'!B60,'DEQ Pollutant List'!$B$7:$B$614,0))),"")</f>
        <v/>
      </c>
      <c r="D60" s="178" t="str">
        <f>IFERROR(IF(OR($B60="",$B60="No CAS"),INDEX('DEQ Pollutant List'!$A$7:$A$614,MATCH($C60,'DEQ Pollutant List'!$C$7:$C$614,0)),INDEX('DEQ Pollutant List'!$A$7:$A$614,MATCH($B60,'DEQ Pollutant List'!$B$7:$B$614,0))),"")</f>
        <v/>
      </c>
      <c r="E60" s="179"/>
      <c r="F60" s="90"/>
      <c r="G60" s="181"/>
      <c r="H60" s="182"/>
      <c r="I60" s="215"/>
      <c r="J60" s="221"/>
      <c r="K60" s="221"/>
      <c r="L60" s="184"/>
      <c r="M60" s="185"/>
      <c r="N60" s="221"/>
      <c r="O60" s="186"/>
      <c r="P60" s="128"/>
    </row>
    <row r="61" spans="1:16">
      <c r="A61" s="187"/>
      <c r="B61" s="240"/>
      <c r="C61" s="177" t="str">
        <f>IFERROR(IF(B61="No CAS","",INDEX('DEQ Pollutant List'!$C$7:$C$614,MATCH('3. Pollutant Emissions - EF'!B61,'DEQ Pollutant List'!$B$7:$B$614,0))),"")</f>
        <v/>
      </c>
      <c r="D61" s="178" t="str">
        <f>IFERROR(IF(OR($B61="",$B61="No CAS"),INDEX('DEQ Pollutant List'!$A$7:$A$614,MATCH($C61,'DEQ Pollutant List'!$C$7:$C$614,0)),INDEX('DEQ Pollutant List'!$A$7:$A$614,MATCH($B61,'DEQ Pollutant List'!$B$7:$B$614,0))),"")</f>
        <v/>
      </c>
      <c r="E61" s="179"/>
      <c r="F61" s="90"/>
      <c r="G61" s="181"/>
      <c r="H61" s="182"/>
      <c r="I61" s="215"/>
      <c r="J61" s="221"/>
      <c r="K61" s="221"/>
      <c r="L61" s="184"/>
      <c r="M61" s="185"/>
      <c r="N61" s="221"/>
      <c r="O61" s="186"/>
      <c r="P61" s="128"/>
    </row>
    <row r="62" spans="1:16">
      <c r="A62" s="187"/>
      <c r="B62" s="240"/>
      <c r="C62" s="177" t="str">
        <f>IFERROR(IF(B62="No CAS","",INDEX('DEQ Pollutant List'!$C$7:$C$614,MATCH('3. Pollutant Emissions - EF'!B62,'DEQ Pollutant List'!$B$7:$B$614,0))),"")</f>
        <v/>
      </c>
      <c r="D62" s="178" t="str">
        <f>IFERROR(IF(OR($B62="",$B62="No CAS"),INDEX('DEQ Pollutant List'!$A$7:$A$614,MATCH($C62,'DEQ Pollutant List'!$C$7:$C$614,0)),INDEX('DEQ Pollutant List'!$A$7:$A$614,MATCH($B62,'DEQ Pollutant List'!$B$7:$B$614,0))),"")</f>
        <v/>
      </c>
      <c r="E62" s="179"/>
      <c r="F62" s="90"/>
      <c r="G62" s="181"/>
      <c r="H62" s="182"/>
      <c r="I62" s="215"/>
      <c r="J62" s="221"/>
      <c r="K62" s="221"/>
      <c r="L62" s="184"/>
      <c r="M62" s="185"/>
      <c r="N62" s="221"/>
      <c r="O62" s="186"/>
      <c r="P62" s="128"/>
    </row>
    <row r="63" spans="1:16">
      <c r="A63" s="187"/>
      <c r="B63" s="240"/>
      <c r="C63" s="177" t="str">
        <f>IFERROR(IF(B63="No CAS","",INDEX('DEQ Pollutant List'!$C$7:$C$614,MATCH('3. Pollutant Emissions - EF'!B63,'DEQ Pollutant List'!$B$7:$B$614,0))),"")</f>
        <v/>
      </c>
      <c r="D63" s="178" t="str">
        <f>IFERROR(IF(OR($B63="",$B63="No CAS"),INDEX('DEQ Pollutant List'!$A$7:$A$614,MATCH($C63,'DEQ Pollutant List'!$C$7:$C$614,0)),INDEX('DEQ Pollutant List'!$A$7:$A$614,MATCH($B63,'DEQ Pollutant List'!$B$7:$B$614,0))),"")</f>
        <v/>
      </c>
      <c r="E63" s="179"/>
      <c r="F63" s="90"/>
      <c r="G63" s="181"/>
      <c r="H63" s="182"/>
      <c r="I63" s="215"/>
      <c r="J63" s="221"/>
      <c r="K63" s="221"/>
      <c r="L63" s="184"/>
      <c r="M63" s="185"/>
      <c r="N63" s="221"/>
      <c r="O63" s="186"/>
      <c r="P63" s="128"/>
    </row>
    <row r="64" spans="1:16">
      <c r="A64" s="187"/>
      <c r="B64" s="240"/>
      <c r="C64" s="177" t="str">
        <f>IFERROR(IF(B64="No CAS","",INDEX('DEQ Pollutant List'!$C$7:$C$614,MATCH('3. Pollutant Emissions - EF'!B64,'DEQ Pollutant List'!$B$7:$B$614,0))),"")</f>
        <v/>
      </c>
      <c r="D64" s="178" t="str">
        <f>IFERROR(IF(OR($B64="",$B64="No CAS"),INDEX('DEQ Pollutant List'!$A$7:$A$614,MATCH($C64,'DEQ Pollutant List'!$C$7:$C$614,0)),INDEX('DEQ Pollutant List'!$A$7:$A$614,MATCH($B64,'DEQ Pollutant List'!$B$7:$B$614,0))),"")</f>
        <v/>
      </c>
      <c r="E64" s="179"/>
      <c r="F64" s="90"/>
      <c r="G64" s="181"/>
      <c r="H64" s="182"/>
      <c r="I64" s="215"/>
      <c r="J64" s="221"/>
      <c r="K64" s="221"/>
      <c r="L64" s="184"/>
      <c r="M64" s="185"/>
      <c r="N64" s="221"/>
      <c r="O64" s="186"/>
      <c r="P64" s="128"/>
    </row>
    <row r="65" spans="1:16">
      <c r="A65" s="187"/>
      <c r="B65" s="240"/>
      <c r="C65" s="177" t="str">
        <f>IFERROR(IF(B65="No CAS","",INDEX('DEQ Pollutant List'!$C$7:$C$614,MATCH('3. Pollutant Emissions - EF'!B65,'DEQ Pollutant List'!$B$7:$B$614,0))),"")</f>
        <v/>
      </c>
      <c r="D65" s="178" t="str">
        <f>IFERROR(IF(OR($B65="",$B65="No CAS"),INDEX('DEQ Pollutant List'!$A$7:$A$614,MATCH($C65,'DEQ Pollutant List'!$C$7:$C$614,0)),INDEX('DEQ Pollutant List'!$A$7:$A$614,MATCH($B65,'DEQ Pollutant List'!$B$7:$B$614,0))),"")</f>
        <v/>
      </c>
      <c r="E65" s="179"/>
      <c r="F65" s="90"/>
      <c r="G65" s="181"/>
      <c r="H65" s="182"/>
      <c r="I65" s="215"/>
      <c r="J65" s="221"/>
      <c r="K65" s="221"/>
      <c r="L65" s="184"/>
      <c r="M65" s="185"/>
      <c r="N65" s="221"/>
      <c r="O65" s="186"/>
      <c r="P65" s="128"/>
    </row>
    <row r="66" spans="1:16">
      <c r="A66" s="187"/>
      <c r="B66" s="240"/>
      <c r="C66" s="177" t="str">
        <f>IFERROR(IF(B66="No CAS","",INDEX('DEQ Pollutant List'!$C$7:$C$614,MATCH('3. Pollutant Emissions - EF'!B66,'DEQ Pollutant List'!$B$7:$B$614,0))),"")</f>
        <v/>
      </c>
      <c r="D66" s="178" t="str">
        <f>IFERROR(IF(OR($B66="",$B66="No CAS"),INDEX('DEQ Pollutant List'!$A$7:$A$614,MATCH($C66,'DEQ Pollutant List'!$C$7:$C$614,0)),INDEX('DEQ Pollutant List'!$A$7:$A$614,MATCH($B66,'DEQ Pollutant List'!$B$7:$B$614,0))),"")</f>
        <v/>
      </c>
      <c r="E66" s="179"/>
      <c r="F66" s="90"/>
      <c r="G66" s="181"/>
      <c r="H66" s="182"/>
      <c r="I66" s="215"/>
      <c r="J66" s="221"/>
      <c r="K66" s="221"/>
      <c r="L66" s="184"/>
      <c r="M66" s="185"/>
      <c r="N66" s="221"/>
      <c r="O66" s="186"/>
      <c r="P66" s="128"/>
    </row>
    <row r="67" spans="1:16">
      <c r="A67" s="187"/>
      <c r="B67" s="240"/>
      <c r="C67" s="177" t="str">
        <f>IFERROR(IF(B67="No CAS","",INDEX('DEQ Pollutant List'!$C$7:$C$614,MATCH('3. Pollutant Emissions - EF'!B67,'DEQ Pollutant List'!$B$7:$B$614,0))),"")</f>
        <v/>
      </c>
      <c r="D67" s="178" t="str">
        <f>IFERROR(IF(OR($B67="",$B67="No CAS"),INDEX('DEQ Pollutant List'!$A$7:$A$614,MATCH($C67,'DEQ Pollutant List'!$C$7:$C$614,0)),INDEX('DEQ Pollutant List'!$A$7:$A$614,MATCH($B67,'DEQ Pollutant List'!$B$7:$B$614,0))),"")</f>
        <v/>
      </c>
      <c r="E67" s="179"/>
      <c r="F67" s="90"/>
      <c r="G67" s="181"/>
      <c r="H67" s="182"/>
      <c r="I67" s="215"/>
      <c r="J67" s="221"/>
      <c r="K67" s="221"/>
      <c r="L67" s="184"/>
      <c r="M67" s="185"/>
      <c r="N67" s="221"/>
      <c r="O67" s="186"/>
      <c r="P67" s="128"/>
    </row>
    <row r="68" spans="1:16">
      <c r="A68" s="187"/>
      <c r="B68" s="240"/>
      <c r="C68" s="177" t="str">
        <f>IFERROR(IF(B68="No CAS","",INDEX('DEQ Pollutant List'!$C$7:$C$614,MATCH('3. Pollutant Emissions - EF'!B68,'DEQ Pollutant List'!$B$7:$B$614,0))),"")</f>
        <v/>
      </c>
      <c r="D68" s="178" t="str">
        <f>IFERROR(IF(OR($B68="",$B68="No CAS"),INDEX('DEQ Pollutant List'!$A$7:$A$614,MATCH($C68,'DEQ Pollutant List'!$C$7:$C$614,0)),INDEX('DEQ Pollutant List'!$A$7:$A$614,MATCH($B68,'DEQ Pollutant List'!$B$7:$B$614,0))),"")</f>
        <v/>
      </c>
      <c r="E68" s="179"/>
      <c r="F68" s="90"/>
      <c r="G68" s="181"/>
      <c r="H68" s="182"/>
      <c r="I68" s="215"/>
      <c r="J68" s="221"/>
      <c r="K68" s="221"/>
      <c r="L68" s="184"/>
      <c r="M68" s="185"/>
      <c r="N68" s="221"/>
      <c r="O68" s="186"/>
      <c r="P68" s="128"/>
    </row>
    <row r="69" spans="1:16">
      <c r="A69" s="187"/>
      <c r="B69" s="240"/>
      <c r="C69" s="177" t="str">
        <f>IFERROR(IF(B69="No CAS","",INDEX('DEQ Pollutant List'!$C$7:$C$614,MATCH('3. Pollutant Emissions - EF'!B69,'DEQ Pollutant List'!$B$7:$B$614,0))),"")</f>
        <v/>
      </c>
      <c r="D69" s="178" t="str">
        <f>IFERROR(IF(OR($B69="",$B69="No CAS"),INDEX('DEQ Pollutant List'!$A$7:$A$614,MATCH($C69,'DEQ Pollutant List'!$C$7:$C$614,0)),INDEX('DEQ Pollutant List'!$A$7:$A$614,MATCH($B69,'DEQ Pollutant List'!$B$7:$B$614,0))),"")</f>
        <v/>
      </c>
      <c r="E69" s="179"/>
      <c r="F69" s="90"/>
      <c r="G69" s="181"/>
      <c r="H69" s="182"/>
      <c r="I69" s="215"/>
      <c r="J69" s="221"/>
      <c r="K69" s="221"/>
      <c r="L69" s="184"/>
      <c r="M69" s="185"/>
      <c r="N69" s="221"/>
      <c r="O69" s="186"/>
      <c r="P69" s="128"/>
    </row>
    <row r="70" spans="1:16">
      <c r="A70" s="187"/>
      <c r="B70" s="240"/>
      <c r="C70" s="177" t="str">
        <f>IFERROR(IF(B70="No CAS","",INDEX('DEQ Pollutant List'!$C$7:$C$614,MATCH('3. Pollutant Emissions - EF'!B70,'DEQ Pollutant List'!$B$7:$B$614,0))),"")</f>
        <v/>
      </c>
      <c r="D70" s="178" t="str">
        <f>IFERROR(IF(OR($B70="",$B70="No CAS"),INDEX('DEQ Pollutant List'!$A$7:$A$614,MATCH($C70,'DEQ Pollutant List'!$C$7:$C$614,0)),INDEX('DEQ Pollutant List'!$A$7:$A$614,MATCH($B70,'DEQ Pollutant List'!$B$7:$B$614,0))),"")</f>
        <v/>
      </c>
      <c r="E70" s="179"/>
      <c r="F70" s="90"/>
      <c r="G70" s="181"/>
      <c r="H70" s="182"/>
      <c r="I70" s="215"/>
      <c r="J70" s="221"/>
      <c r="K70" s="221"/>
      <c r="L70" s="184"/>
      <c r="M70" s="185"/>
      <c r="N70" s="221"/>
      <c r="O70" s="186"/>
      <c r="P70" s="128"/>
    </row>
    <row r="71" spans="1:16">
      <c r="A71" s="187"/>
      <c r="B71" s="240"/>
      <c r="C71" s="177" t="str">
        <f>IFERROR(IF(B71="No CAS","",INDEX('DEQ Pollutant List'!$C$7:$C$614,MATCH('3. Pollutant Emissions - EF'!B71,'DEQ Pollutant List'!$B$7:$B$614,0))),"")</f>
        <v/>
      </c>
      <c r="D71" s="178" t="str">
        <f>IFERROR(IF(OR($B71="",$B71="No CAS"),INDEX('DEQ Pollutant List'!$A$7:$A$614,MATCH($C71,'DEQ Pollutant List'!$C$7:$C$614,0)),INDEX('DEQ Pollutant List'!$A$7:$A$614,MATCH($B71,'DEQ Pollutant List'!$B$7:$B$614,0))),"")</f>
        <v/>
      </c>
      <c r="E71" s="179"/>
      <c r="F71" s="90"/>
      <c r="G71" s="181"/>
      <c r="H71" s="182"/>
      <c r="I71" s="215"/>
      <c r="J71" s="221"/>
      <c r="K71" s="221"/>
      <c r="L71" s="184"/>
      <c r="M71" s="185"/>
      <c r="N71" s="221"/>
      <c r="O71" s="186"/>
      <c r="P71" s="128"/>
    </row>
    <row r="72" spans="1:16">
      <c r="A72" s="187"/>
      <c r="B72" s="240"/>
      <c r="C72" s="177" t="str">
        <f>IFERROR(IF(B72="No CAS","",INDEX('DEQ Pollutant List'!$C$7:$C$614,MATCH('3. Pollutant Emissions - EF'!B72,'DEQ Pollutant List'!$B$7:$B$614,0))),"")</f>
        <v/>
      </c>
      <c r="D72" s="178" t="str">
        <f>IFERROR(IF(OR($B72="",$B72="No CAS"),INDEX('DEQ Pollutant List'!$A$7:$A$614,MATCH($C72,'DEQ Pollutant List'!$C$7:$C$614,0)),INDEX('DEQ Pollutant List'!$A$7:$A$614,MATCH($B72,'DEQ Pollutant List'!$B$7:$B$614,0))),"")</f>
        <v/>
      </c>
      <c r="E72" s="179"/>
      <c r="F72" s="90"/>
      <c r="G72" s="181"/>
      <c r="H72" s="182"/>
      <c r="I72" s="215"/>
      <c r="J72" s="221"/>
      <c r="K72" s="221"/>
      <c r="L72" s="184"/>
      <c r="M72" s="185"/>
      <c r="N72" s="221"/>
      <c r="O72" s="186"/>
      <c r="P72" s="128"/>
    </row>
    <row r="73" spans="1:16">
      <c r="A73" s="187"/>
      <c r="B73" s="240"/>
      <c r="C73" s="177" t="str">
        <f>IFERROR(IF(B73="No CAS","",INDEX('DEQ Pollutant List'!$C$7:$C$614,MATCH('3. Pollutant Emissions - EF'!B73,'DEQ Pollutant List'!$B$7:$B$614,0))),"")</f>
        <v/>
      </c>
      <c r="D73" s="178" t="str">
        <f>IFERROR(IF(OR($B73="",$B73="No CAS"),INDEX('DEQ Pollutant List'!$A$7:$A$614,MATCH($C73,'DEQ Pollutant List'!$C$7:$C$614,0)),INDEX('DEQ Pollutant List'!$A$7:$A$614,MATCH($B73,'DEQ Pollutant List'!$B$7:$B$614,0))),"")</f>
        <v/>
      </c>
      <c r="E73" s="179"/>
      <c r="F73" s="90"/>
      <c r="G73" s="181"/>
      <c r="H73" s="182"/>
      <c r="I73" s="215"/>
      <c r="J73" s="221"/>
      <c r="K73" s="221"/>
      <c r="L73" s="184"/>
      <c r="M73" s="185"/>
      <c r="N73" s="221"/>
      <c r="O73" s="186"/>
      <c r="P73" s="128"/>
    </row>
    <row r="74" spans="1:16">
      <c r="A74" s="187"/>
      <c r="B74" s="240"/>
      <c r="C74" s="177" t="str">
        <f>IFERROR(IF(B74="No CAS","",INDEX('DEQ Pollutant List'!$C$7:$C$614,MATCH('3. Pollutant Emissions - EF'!B74,'DEQ Pollutant List'!$B$7:$B$614,0))),"")</f>
        <v/>
      </c>
      <c r="D74" s="178" t="str">
        <f>IFERROR(IF(OR($B74="",$B74="No CAS"),INDEX('DEQ Pollutant List'!$A$7:$A$614,MATCH($C74,'DEQ Pollutant List'!$C$7:$C$614,0)),INDEX('DEQ Pollutant List'!$A$7:$A$614,MATCH($B74,'DEQ Pollutant List'!$B$7:$B$614,0))),"")</f>
        <v/>
      </c>
      <c r="E74" s="179"/>
      <c r="F74" s="90"/>
      <c r="G74" s="181"/>
      <c r="H74" s="182"/>
      <c r="I74" s="215"/>
      <c r="J74" s="221"/>
      <c r="K74" s="221"/>
      <c r="L74" s="184"/>
      <c r="M74" s="185"/>
      <c r="N74" s="221"/>
      <c r="O74" s="186"/>
      <c r="P74" s="128"/>
    </row>
    <row r="75" spans="1:16">
      <c r="A75" s="187"/>
      <c r="B75" s="240"/>
      <c r="C75" s="177" t="str">
        <f>IFERROR(IF(B75="No CAS","",INDEX('DEQ Pollutant List'!$C$7:$C$614,MATCH('3. Pollutant Emissions - EF'!B75,'DEQ Pollutant List'!$B$7:$B$614,0))),"")</f>
        <v/>
      </c>
      <c r="D75" s="178" t="str">
        <f>IFERROR(IF(OR($B75="",$B75="No CAS"),INDEX('DEQ Pollutant List'!$A$7:$A$614,MATCH($C75,'DEQ Pollutant List'!$C$7:$C$614,0)),INDEX('DEQ Pollutant List'!$A$7:$A$614,MATCH($B75,'DEQ Pollutant List'!$B$7:$B$614,0))),"")</f>
        <v/>
      </c>
      <c r="E75" s="179"/>
      <c r="F75" s="90"/>
      <c r="G75" s="181"/>
      <c r="H75" s="182"/>
      <c r="I75" s="215"/>
      <c r="J75" s="221"/>
      <c r="K75" s="221"/>
      <c r="L75" s="184"/>
      <c r="M75" s="185"/>
      <c r="N75" s="221"/>
      <c r="O75" s="186"/>
      <c r="P75" s="128"/>
    </row>
    <row r="76" spans="1:16">
      <c r="A76" s="187"/>
      <c r="B76" s="240"/>
      <c r="C76" s="177" t="str">
        <f>IFERROR(IF(B76="No CAS","",INDEX('DEQ Pollutant List'!$C$7:$C$614,MATCH('3. Pollutant Emissions - EF'!B76,'DEQ Pollutant List'!$B$7:$B$614,0))),"")</f>
        <v/>
      </c>
      <c r="D76" s="178" t="str">
        <f>IFERROR(IF(OR($B76="",$B76="No CAS"),INDEX('DEQ Pollutant List'!$A$7:$A$614,MATCH($C76,'DEQ Pollutant List'!$C$7:$C$614,0)),INDEX('DEQ Pollutant List'!$A$7:$A$614,MATCH($B76,'DEQ Pollutant List'!$B$7:$B$614,0))),"")</f>
        <v/>
      </c>
      <c r="E76" s="179"/>
      <c r="F76" s="90"/>
      <c r="G76" s="181"/>
      <c r="H76" s="182"/>
      <c r="I76" s="215"/>
      <c r="J76" s="221"/>
      <c r="K76" s="221"/>
      <c r="L76" s="184"/>
      <c r="M76" s="185"/>
      <c r="N76" s="221"/>
      <c r="O76" s="186"/>
      <c r="P76" s="128"/>
    </row>
    <row r="77" spans="1:16">
      <c r="A77" s="187"/>
      <c r="B77" s="240"/>
      <c r="C77" s="177" t="str">
        <f>IFERROR(IF(B77="No CAS","",INDEX('DEQ Pollutant List'!$C$7:$C$614,MATCH('3. Pollutant Emissions - EF'!B77,'DEQ Pollutant List'!$B$7:$B$614,0))),"")</f>
        <v/>
      </c>
      <c r="D77" s="178" t="str">
        <f>IFERROR(IF(OR($B77="",$B77="No CAS"),INDEX('DEQ Pollutant List'!$A$7:$A$614,MATCH($C77,'DEQ Pollutant List'!$C$7:$C$614,0)),INDEX('DEQ Pollutant List'!$A$7:$A$614,MATCH($B77,'DEQ Pollutant List'!$B$7:$B$614,0))),"")</f>
        <v/>
      </c>
      <c r="E77" s="179"/>
      <c r="F77" s="90"/>
      <c r="G77" s="181"/>
      <c r="H77" s="182"/>
      <c r="I77" s="215"/>
      <c r="J77" s="221"/>
      <c r="K77" s="221"/>
      <c r="L77" s="184"/>
      <c r="M77" s="185"/>
      <c r="N77" s="221"/>
      <c r="O77" s="186"/>
      <c r="P77" s="128"/>
    </row>
    <row r="78" spans="1:16">
      <c r="A78" s="187"/>
      <c r="B78" s="240"/>
      <c r="C78" s="177" t="str">
        <f>IFERROR(IF(B78="No CAS","",INDEX('DEQ Pollutant List'!$C$7:$C$614,MATCH('3. Pollutant Emissions - EF'!B78,'DEQ Pollutant List'!$B$7:$B$614,0))),"")</f>
        <v/>
      </c>
      <c r="D78" s="178" t="str">
        <f>IFERROR(IF(OR($B78="",$B78="No CAS"),INDEX('DEQ Pollutant List'!$A$7:$A$614,MATCH($C78,'DEQ Pollutant List'!$C$7:$C$614,0)),INDEX('DEQ Pollutant List'!$A$7:$A$614,MATCH($B78,'DEQ Pollutant List'!$B$7:$B$614,0))),"")</f>
        <v/>
      </c>
      <c r="E78" s="179"/>
      <c r="F78" s="90"/>
      <c r="G78" s="181"/>
      <c r="H78" s="182"/>
      <c r="I78" s="215"/>
      <c r="J78" s="221"/>
      <c r="K78" s="221"/>
      <c r="L78" s="184"/>
      <c r="M78" s="185"/>
      <c r="N78" s="221"/>
      <c r="O78" s="186"/>
      <c r="P78" s="128"/>
    </row>
    <row r="79" spans="1:16">
      <c r="A79" s="187"/>
      <c r="B79" s="240"/>
      <c r="C79" s="177" t="str">
        <f>IFERROR(IF(B79="No CAS","",INDEX('DEQ Pollutant List'!$C$7:$C$614,MATCH('3. Pollutant Emissions - EF'!B79,'DEQ Pollutant List'!$B$7:$B$614,0))),"")</f>
        <v/>
      </c>
      <c r="D79" s="178" t="str">
        <f>IFERROR(IF(OR($B79="",$B79="No CAS"),INDEX('DEQ Pollutant List'!$A$7:$A$614,MATCH($C79,'DEQ Pollutant List'!$C$7:$C$614,0)),INDEX('DEQ Pollutant List'!$A$7:$A$614,MATCH($B79,'DEQ Pollutant List'!$B$7:$B$614,0))),"")</f>
        <v/>
      </c>
      <c r="E79" s="179"/>
      <c r="F79" s="90"/>
      <c r="G79" s="181"/>
      <c r="H79" s="182"/>
      <c r="I79" s="215"/>
      <c r="J79" s="221"/>
      <c r="K79" s="221"/>
      <c r="L79" s="184"/>
      <c r="M79" s="185"/>
      <c r="N79" s="221"/>
      <c r="O79" s="186"/>
      <c r="P79" s="128"/>
    </row>
    <row r="80" spans="1:16">
      <c r="A80" s="187"/>
      <c r="B80" s="240"/>
      <c r="C80" s="177" t="str">
        <f>IFERROR(IF(B80="No CAS","",INDEX('DEQ Pollutant List'!$C$7:$C$614,MATCH('3. Pollutant Emissions - EF'!B80,'DEQ Pollutant List'!$B$7:$B$614,0))),"")</f>
        <v/>
      </c>
      <c r="D80" s="178" t="str">
        <f>IFERROR(IF(OR($B80="",$B80="No CAS"),INDEX('DEQ Pollutant List'!$A$7:$A$614,MATCH($C80,'DEQ Pollutant List'!$C$7:$C$614,0)),INDEX('DEQ Pollutant List'!$A$7:$A$614,MATCH($B80,'DEQ Pollutant List'!$B$7:$B$614,0))),"")</f>
        <v/>
      </c>
      <c r="E80" s="179"/>
      <c r="F80" s="90"/>
      <c r="G80" s="181"/>
      <c r="H80" s="182"/>
      <c r="I80" s="215"/>
      <c r="J80" s="221"/>
      <c r="K80" s="221"/>
      <c r="L80" s="184"/>
      <c r="M80" s="185"/>
      <c r="N80" s="221"/>
      <c r="O80" s="186"/>
      <c r="P80" s="128"/>
    </row>
    <row r="81" spans="1:16">
      <c r="A81" s="187"/>
      <c r="B81" s="240"/>
      <c r="C81" s="177" t="str">
        <f>IFERROR(IF(B81="No CAS","",INDEX('DEQ Pollutant List'!$C$7:$C$614,MATCH('3. Pollutant Emissions - EF'!B81,'DEQ Pollutant List'!$B$7:$B$614,0))),"")</f>
        <v/>
      </c>
      <c r="D81" s="178" t="str">
        <f>IFERROR(IF(OR($B81="",$B81="No CAS"),INDEX('DEQ Pollutant List'!$A$7:$A$614,MATCH($C81,'DEQ Pollutant List'!$C$7:$C$614,0)),INDEX('DEQ Pollutant List'!$A$7:$A$614,MATCH($B81,'DEQ Pollutant List'!$B$7:$B$614,0))),"")</f>
        <v/>
      </c>
      <c r="E81" s="179"/>
      <c r="F81" s="90"/>
      <c r="G81" s="181"/>
      <c r="H81" s="182"/>
      <c r="I81" s="215"/>
      <c r="J81" s="221"/>
      <c r="K81" s="221"/>
      <c r="L81" s="184"/>
      <c r="M81" s="185"/>
      <c r="N81" s="221"/>
      <c r="O81" s="186"/>
      <c r="P81" s="128"/>
    </row>
    <row r="82" spans="1:16">
      <c r="A82" s="187"/>
      <c r="B82" s="240"/>
      <c r="C82" s="177" t="str">
        <f>IFERROR(IF(B82="No CAS","",INDEX('DEQ Pollutant List'!$C$7:$C$614,MATCH('3. Pollutant Emissions - EF'!B82,'DEQ Pollutant List'!$B$7:$B$614,0))),"")</f>
        <v/>
      </c>
      <c r="D82" s="178" t="str">
        <f>IFERROR(IF(OR($B82="",$B82="No CAS"),INDEX('DEQ Pollutant List'!$A$7:$A$614,MATCH($C82,'DEQ Pollutant List'!$C$7:$C$614,0)),INDEX('DEQ Pollutant List'!$A$7:$A$614,MATCH($B82,'DEQ Pollutant List'!$B$7:$B$614,0))),"")</f>
        <v/>
      </c>
      <c r="E82" s="179"/>
      <c r="F82" s="90"/>
      <c r="G82" s="181"/>
      <c r="H82" s="182"/>
      <c r="I82" s="215"/>
      <c r="J82" s="221"/>
      <c r="K82" s="221"/>
      <c r="L82" s="184"/>
      <c r="M82" s="185"/>
      <c r="N82" s="221"/>
      <c r="O82" s="186"/>
      <c r="P82" s="128"/>
    </row>
    <row r="83" spans="1:16">
      <c r="A83" s="187"/>
      <c r="B83" s="240"/>
      <c r="C83" s="177" t="str">
        <f>IFERROR(IF(B83="No CAS","",INDEX('DEQ Pollutant List'!$C$7:$C$614,MATCH('3. Pollutant Emissions - EF'!B83,'DEQ Pollutant List'!$B$7:$B$614,0))),"")</f>
        <v/>
      </c>
      <c r="D83" s="178" t="str">
        <f>IFERROR(IF(OR($B83="",$B83="No CAS"),INDEX('DEQ Pollutant List'!$A$7:$A$614,MATCH($C83,'DEQ Pollutant List'!$C$7:$C$614,0)),INDEX('DEQ Pollutant List'!$A$7:$A$614,MATCH($B83,'DEQ Pollutant List'!$B$7:$B$614,0))),"")</f>
        <v/>
      </c>
      <c r="E83" s="179"/>
      <c r="F83" s="90"/>
      <c r="G83" s="181"/>
      <c r="H83" s="182"/>
      <c r="I83" s="215"/>
      <c r="J83" s="221"/>
      <c r="K83" s="221"/>
      <c r="L83" s="184"/>
      <c r="M83" s="185"/>
      <c r="N83" s="221"/>
      <c r="O83" s="186"/>
      <c r="P83" s="128"/>
    </row>
    <row r="84" spans="1:16">
      <c r="A84" s="187"/>
      <c r="B84" s="240"/>
      <c r="C84" s="177" t="str">
        <f>IFERROR(IF(B84="No CAS","",INDEX('DEQ Pollutant List'!$C$7:$C$614,MATCH('3. Pollutant Emissions - EF'!B84,'DEQ Pollutant List'!$B$7:$B$614,0))),"")</f>
        <v/>
      </c>
      <c r="D84" s="178" t="str">
        <f>IFERROR(IF(OR($B84="",$B84="No CAS"),INDEX('DEQ Pollutant List'!$A$7:$A$614,MATCH($C84,'DEQ Pollutant List'!$C$7:$C$614,0)),INDEX('DEQ Pollutant List'!$A$7:$A$614,MATCH($B84,'DEQ Pollutant List'!$B$7:$B$614,0))),"")</f>
        <v/>
      </c>
      <c r="E84" s="179"/>
      <c r="F84" s="90"/>
      <c r="G84" s="181"/>
      <c r="H84" s="182"/>
      <c r="I84" s="215"/>
      <c r="J84" s="221"/>
      <c r="K84" s="221"/>
      <c r="L84" s="184"/>
      <c r="M84" s="185"/>
      <c r="N84" s="221"/>
      <c r="O84" s="186"/>
      <c r="P84" s="128"/>
    </row>
    <row r="85" spans="1:16">
      <c r="A85" s="187"/>
      <c r="B85" s="240"/>
      <c r="C85" s="177" t="str">
        <f>IFERROR(IF(B85="No CAS","",INDEX('DEQ Pollutant List'!$C$7:$C$614,MATCH('3. Pollutant Emissions - EF'!B85,'DEQ Pollutant List'!$B$7:$B$614,0))),"")</f>
        <v/>
      </c>
      <c r="D85" s="178" t="str">
        <f>IFERROR(IF(OR($B85="",$B85="No CAS"),INDEX('DEQ Pollutant List'!$A$7:$A$614,MATCH($C85,'DEQ Pollutant List'!$C$7:$C$614,0)),INDEX('DEQ Pollutant List'!$A$7:$A$614,MATCH($B85,'DEQ Pollutant List'!$B$7:$B$614,0))),"")</f>
        <v/>
      </c>
      <c r="E85" s="179"/>
      <c r="F85" s="90"/>
      <c r="G85" s="181"/>
      <c r="H85" s="182"/>
      <c r="I85" s="215"/>
      <c r="J85" s="221"/>
      <c r="K85" s="221"/>
      <c r="L85" s="184"/>
      <c r="M85" s="185"/>
      <c r="N85" s="221"/>
      <c r="O85" s="186"/>
      <c r="P85" s="128"/>
    </row>
    <row r="86" spans="1:16">
      <c r="A86" s="187"/>
      <c r="B86" s="240"/>
      <c r="C86" s="177" t="str">
        <f>IFERROR(IF(B86="No CAS","",INDEX('DEQ Pollutant List'!$C$7:$C$614,MATCH('3. Pollutant Emissions - EF'!B86,'DEQ Pollutant List'!$B$7:$B$614,0))),"")</f>
        <v/>
      </c>
      <c r="D86" s="178" t="str">
        <f>IFERROR(IF(OR($B86="",$B86="No CAS"),INDEX('DEQ Pollutant List'!$A$7:$A$614,MATCH($C86,'DEQ Pollutant List'!$C$7:$C$614,0)),INDEX('DEQ Pollutant List'!$A$7:$A$614,MATCH($B86,'DEQ Pollutant List'!$B$7:$B$614,0))),"")</f>
        <v/>
      </c>
      <c r="E86" s="179"/>
      <c r="F86" s="90"/>
      <c r="G86" s="181"/>
      <c r="H86" s="182"/>
      <c r="I86" s="215"/>
      <c r="J86" s="221"/>
      <c r="K86" s="221"/>
      <c r="L86" s="184"/>
      <c r="M86" s="185"/>
      <c r="N86" s="221"/>
      <c r="O86" s="186"/>
      <c r="P86" s="128"/>
    </row>
    <row r="87" spans="1:16">
      <c r="A87" s="187"/>
      <c r="B87" s="240"/>
      <c r="C87" s="177" t="str">
        <f>IFERROR(IF(B87="No CAS","",INDEX('DEQ Pollutant List'!$C$7:$C$614,MATCH('3. Pollutant Emissions - EF'!B87,'DEQ Pollutant List'!$B$7:$B$614,0))),"")</f>
        <v/>
      </c>
      <c r="D87" s="178" t="str">
        <f>IFERROR(IF(OR($B87="",$B87="No CAS"),INDEX('DEQ Pollutant List'!$A$7:$A$614,MATCH($C87,'DEQ Pollutant List'!$C$7:$C$614,0)),INDEX('DEQ Pollutant List'!$A$7:$A$614,MATCH($B87,'DEQ Pollutant List'!$B$7:$B$614,0))),"")</f>
        <v/>
      </c>
      <c r="E87" s="179"/>
      <c r="F87" s="90"/>
      <c r="G87" s="181"/>
      <c r="H87" s="182"/>
      <c r="I87" s="215"/>
      <c r="J87" s="221"/>
      <c r="K87" s="221"/>
      <c r="L87" s="184"/>
      <c r="M87" s="185"/>
      <c r="N87" s="221"/>
      <c r="O87" s="186"/>
      <c r="P87" s="128"/>
    </row>
    <row r="88" spans="1:16">
      <c r="A88" s="187"/>
      <c r="B88" s="240"/>
      <c r="C88" s="177" t="str">
        <f>IFERROR(IF(B88="No CAS","",INDEX('DEQ Pollutant List'!$C$7:$C$614,MATCH('3. Pollutant Emissions - EF'!B88,'DEQ Pollutant List'!$B$7:$B$614,0))),"")</f>
        <v/>
      </c>
      <c r="D88" s="178" t="str">
        <f>IFERROR(IF(OR($B88="",$B88="No CAS"),INDEX('DEQ Pollutant List'!$A$7:$A$614,MATCH($C88,'DEQ Pollutant List'!$C$7:$C$614,0)),INDEX('DEQ Pollutant List'!$A$7:$A$614,MATCH($B88,'DEQ Pollutant List'!$B$7:$B$614,0))),"")</f>
        <v/>
      </c>
      <c r="E88" s="179"/>
      <c r="F88" s="90"/>
      <c r="G88" s="181"/>
      <c r="H88" s="182"/>
      <c r="I88" s="215"/>
      <c r="J88" s="221"/>
      <c r="K88" s="221"/>
      <c r="L88" s="184"/>
      <c r="M88" s="185"/>
      <c r="N88" s="221"/>
      <c r="O88" s="186"/>
      <c r="P88" s="128"/>
    </row>
    <row r="89" spans="1:16">
      <c r="A89" s="187"/>
      <c r="B89" s="240"/>
      <c r="C89" s="177" t="str">
        <f>IFERROR(IF(B89="No CAS","",INDEX('DEQ Pollutant List'!$C$7:$C$614,MATCH('3. Pollutant Emissions - EF'!B89,'DEQ Pollutant List'!$B$7:$B$614,0))),"")</f>
        <v/>
      </c>
      <c r="D89" s="178" t="str">
        <f>IFERROR(IF(OR($B89="",$B89="No CAS"),INDEX('DEQ Pollutant List'!$A$7:$A$614,MATCH($C89,'DEQ Pollutant List'!$C$7:$C$614,0)),INDEX('DEQ Pollutant List'!$A$7:$A$614,MATCH($B89,'DEQ Pollutant List'!$B$7:$B$614,0))),"")</f>
        <v/>
      </c>
      <c r="E89" s="179"/>
      <c r="F89" s="90"/>
      <c r="G89" s="181"/>
      <c r="H89" s="182"/>
      <c r="I89" s="215"/>
      <c r="J89" s="221"/>
      <c r="K89" s="221"/>
      <c r="L89" s="184"/>
      <c r="M89" s="185"/>
      <c r="N89" s="221"/>
      <c r="O89" s="186"/>
      <c r="P89" s="128"/>
    </row>
    <row r="90" spans="1:16">
      <c r="A90" s="187"/>
      <c r="B90" s="240"/>
      <c r="C90" s="177" t="str">
        <f>IFERROR(IF(B90="No CAS","",INDEX('DEQ Pollutant List'!$C$7:$C$614,MATCH('3. Pollutant Emissions - EF'!B90,'DEQ Pollutant List'!$B$7:$B$614,0))),"")</f>
        <v/>
      </c>
      <c r="D90" s="178" t="str">
        <f>IFERROR(IF(OR($B90="",$B90="No CAS"),INDEX('DEQ Pollutant List'!$A$7:$A$614,MATCH($C90,'DEQ Pollutant List'!$C$7:$C$614,0)),INDEX('DEQ Pollutant List'!$A$7:$A$614,MATCH($B90,'DEQ Pollutant List'!$B$7:$B$614,0))),"")</f>
        <v/>
      </c>
      <c r="E90" s="179"/>
      <c r="F90" s="90"/>
      <c r="G90" s="181"/>
      <c r="H90" s="182"/>
      <c r="I90" s="215"/>
      <c r="J90" s="221"/>
      <c r="K90" s="221"/>
      <c r="L90" s="184"/>
      <c r="M90" s="185"/>
      <c r="N90" s="221"/>
      <c r="O90" s="186"/>
      <c r="P90" s="128"/>
    </row>
    <row r="91" spans="1:16">
      <c r="A91" s="187"/>
      <c r="B91" s="240"/>
      <c r="C91" s="177" t="str">
        <f>IFERROR(IF(B91="No CAS","",INDEX('DEQ Pollutant List'!$C$7:$C$614,MATCH('3. Pollutant Emissions - EF'!B91,'DEQ Pollutant List'!$B$7:$B$614,0))),"")</f>
        <v/>
      </c>
      <c r="D91" s="178" t="str">
        <f>IFERROR(IF(OR($B91="",$B91="No CAS"),INDEX('DEQ Pollutant List'!$A$7:$A$614,MATCH($C91,'DEQ Pollutant List'!$C$7:$C$614,0)),INDEX('DEQ Pollutant List'!$A$7:$A$614,MATCH($B91,'DEQ Pollutant List'!$B$7:$B$614,0))),"")</f>
        <v/>
      </c>
      <c r="E91" s="179"/>
      <c r="F91" s="90"/>
      <c r="G91" s="181"/>
      <c r="H91" s="182"/>
      <c r="I91" s="215"/>
      <c r="J91" s="221"/>
      <c r="K91" s="221"/>
      <c r="L91" s="184"/>
      <c r="M91" s="185"/>
      <c r="N91" s="221"/>
      <c r="O91" s="186"/>
      <c r="P91" s="128"/>
    </row>
    <row r="92" spans="1:16">
      <c r="A92" s="187"/>
      <c r="B92" s="240"/>
      <c r="C92" s="177" t="str">
        <f>IFERROR(IF(B92="No CAS","",INDEX('DEQ Pollutant List'!$C$7:$C$614,MATCH('3. Pollutant Emissions - EF'!B92,'DEQ Pollutant List'!$B$7:$B$614,0))),"")</f>
        <v/>
      </c>
      <c r="D92" s="178" t="str">
        <f>IFERROR(IF(OR($B92="",$B92="No CAS"),INDEX('DEQ Pollutant List'!$A$7:$A$614,MATCH($C92,'DEQ Pollutant List'!$C$7:$C$614,0)),INDEX('DEQ Pollutant List'!$A$7:$A$614,MATCH($B92,'DEQ Pollutant List'!$B$7:$B$614,0))),"")</f>
        <v/>
      </c>
      <c r="E92" s="179"/>
      <c r="F92" s="90"/>
      <c r="G92" s="181"/>
      <c r="H92" s="182"/>
      <c r="I92" s="215"/>
      <c r="J92" s="221"/>
      <c r="K92" s="221"/>
      <c r="L92" s="184"/>
      <c r="M92" s="185"/>
      <c r="N92" s="221"/>
      <c r="O92" s="186"/>
      <c r="P92" s="128"/>
    </row>
    <row r="93" spans="1:16">
      <c r="A93" s="187"/>
      <c r="B93" s="240"/>
      <c r="C93" s="177" t="str">
        <f>IFERROR(IF(B93="No CAS","",INDEX('DEQ Pollutant List'!$C$7:$C$614,MATCH('3. Pollutant Emissions - EF'!B93,'DEQ Pollutant List'!$B$7:$B$614,0))),"")</f>
        <v/>
      </c>
      <c r="D93" s="178" t="str">
        <f>IFERROR(IF(OR($B93="",$B93="No CAS"),INDEX('DEQ Pollutant List'!$A$7:$A$614,MATCH($C93,'DEQ Pollutant List'!$C$7:$C$614,0)),INDEX('DEQ Pollutant List'!$A$7:$A$614,MATCH($B93,'DEQ Pollutant List'!$B$7:$B$614,0))),"")</f>
        <v/>
      </c>
      <c r="E93" s="179"/>
      <c r="F93" s="90"/>
      <c r="G93" s="181"/>
      <c r="H93" s="182"/>
      <c r="I93" s="215"/>
      <c r="J93" s="221"/>
      <c r="K93" s="221"/>
      <c r="L93" s="184"/>
      <c r="M93" s="185"/>
      <c r="N93" s="221"/>
      <c r="O93" s="186"/>
      <c r="P93" s="128"/>
    </row>
    <row r="94" spans="1:16">
      <c r="A94" s="187"/>
      <c r="B94" s="240"/>
      <c r="C94" s="177" t="str">
        <f>IFERROR(IF(B94="No CAS","",INDEX('DEQ Pollutant List'!$C$7:$C$614,MATCH('3. Pollutant Emissions - EF'!B94,'DEQ Pollutant List'!$B$7:$B$614,0))),"")</f>
        <v/>
      </c>
      <c r="D94" s="178" t="str">
        <f>IFERROR(IF(OR($B94="",$B94="No CAS"),INDEX('DEQ Pollutant List'!$A$7:$A$614,MATCH($C94,'DEQ Pollutant List'!$C$7:$C$614,0)),INDEX('DEQ Pollutant List'!$A$7:$A$614,MATCH($B94,'DEQ Pollutant List'!$B$7:$B$614,0))),"")</f>
        <v/>
      </c>
      <c r="E94" s="179"/>
      <c r="F94" s="90"/>
      <c r="G94" s="181"/>
      <c r="H94" s="182"/>
      <c r="I94" s="215"/>
      <c r="J94" s="221"/>
      <c r="K94" s="221"/>
      <c r="L94" s="184"/>
      <c r="M94" s="185"/>
      <c r="N94" s="221"/>
      <c r="O94" s="186"/>
      <c r="P94" s="128"/>
    </row>
    <row r="95" spans="1:16">
      <c r="A95" s="187"/>
      <c r="B95" s="240"/>
      <c r="C95" s="177" t="str">
        <f>IFERROR(IF(B95="No CAS","",INDEX('DEQ Pollutant List'!$C$7:$C$614,MATCH('3. Pollutant Emissions - EF'!B95,'DEQ Pollutant List'!$B$7:$B$614,0))),"")</f>
        <v/>
      </c>
      <c r="D95" s="178" t="str">
        <f>IFERROR(IF(OR($B95="",$B95="No CAS"),INDEX('DEQ Pollutant List'!$A$7:$A$614,MATCH($C95,'DEQ Pollutant List'!$C$7:$C$614,0)),INDEX('DEQ Pollutant List'!$A$7:$A$614,MATCH($B95,'DEQ Pollutant List'!$B$7:$B$614,0))),"")</f>
        <v/>
      </c>
      <c r="E95" s="179"/>
      <c r="F95" s="90"/>
      <c r="G95" s="181"/>
      <c r="H95" s="182"/>
      <c r="I95" s="215"/>
      <c r="J95" s="221"/>
      <c r="K95" s="221"/>
      <c r="L95" s="184"/>
      <c r="M95" s="185"/>
      <c r="N95" s="221"/>
      <c r="O95" s="186"/>
      <c r="P95" s="128"/>
    </row>
    <row r="96" spans="1:16">
      <c r="A96" s="187"/>
      <c r="B96" s="240"/>
      <c r="C96" s="177" t="str">
        <f>IFERROR(IF(B96="No CAS","",INDEX('DEQ Pollutant List'!$C$7:$C$614,MATCH('3. Pollutant Emissions - EF'!B96,'DEQ Pollutant List'!$B$7:$B$614,0))),"")</f>
        <v/>
      </c>
      <c r="D96" s="178" t="str">
        <f>IFERROR(IF(OR($B96="",$B96="No CAS"),INDEX('DEQ Pollutant List'!$A$7:$A$614,MATCH($C96,'DEQ Pollutant List'!$C$7:$C$614,0)),INDEX('DEQ Pollutant List'!$A$7:$A$614,MATCH($B96,'DEQ Pollutant List'!$B$7:$B$614,0))),"")</f>
        <v/>
      </c>
      <c r="E96" s="179"/>
      <c r="F96" s="90"/>
      <c r="G96" s="181"/>
      <c r="H96" s="182"/>
      <c r="I96" s="215"/>
      <c r="J96" s="221"/>
      <c r="K96" s="221"/>
      <c r="L96" s="184"/>
      <c r="M96" s="185"/>
      <c r="N96" s="221"/>
      <c r="O96" s="186"/>
      <c r="P96" s="128"/>
    </row>
    <row r="97" spans="1:16">
      <c r="A97" s="187"/>
      <c r="B97" s="240"/>
      <c r="C97" s="177" t="str">
        <f>IFERROR(IF(B97="No CAS","",INDEX('DEQ Pollutant List'!$C$7:$C$614,MATCH('3. Pollutant Emissions - EF'!B97,'DEQ Pollutant List'!$B$7:$B$614,0))),"")</f>
        <v/>
      </c>
      <c r="D97" s="178" t="str">
        <f>IFERROR(IF(OR($B97="",$B97="No CAS"),INDEX('DEQ Pollutant List'!$A$7:$A$614,MATCH($C97,'DEQ Pollutant List'!$C$7:$C$614,0)),INDEX('DEQ Pollutant List'!$A$7:$A$614,MATCH($B97,'DEQ Pollutant List'!$B$7:$B$614,0))),"")</f>
        <v/>
      </c>
      <c r="E97" s="179"/>
      <c r="F97" s="90"/>
      <c r="G97" s="181"/>
      <c r="H97" s="182"/>
      <c r="I97" s="215"/>
      <c r="J97" s="221"/>
      <c r="K97" s="221"/>
      <c r="L97" s="184"/>
      <c r="M97" s="185"/>
      <c r="N97" s="221"/>
      <c r="O97" s="186"/>
      <c r="P97" s="128"/>
    </row>
    <row r="98" spans="1:16">
      <c r="A98" s="187"/>
      <c r="B98" s="240"/>
      <c r="C98" s="177" t="str">
        <f>IFERROR(IF(B98="No CAS","",INDEX('DEQ Pollutant List'!$C$7:$C$614,MATCH('3. Pollutant Emissions - EF'!B98,'DEQ Pollutant List'!$B$7:$B$614,0))),"")</f>
        <v/>
      </c>
      <c r="D98" s="178" t="str">
        <f>IFERROR(IF(OR($B98="",$B98="No CAS"),INDEX('DEQ Pollutant List'!$A$7:$A$614,MATCH($C98,'DEQ Pollutant List'!$C$7:$C$614,0)),INDEX('DEQ Pollutant List'!$A$7:$A$614,MATCH($B98,'DEQ Pollutant List'!$B$7:$B$614,0))),"")</f>
        <v/>
      </c>
      <c r="E98" s="179"/>
      <c r="F98" s="90"/>
      <c r="G98" s="181"/>
      <c r="H98" s="182"/>
      <c r="I98" s="215"/>
      <c r="J98" s="221"/>
      <c r="K98" s="221"/>
      <c r="L98" s="184"/>
      <c r="M98" s="185"/>
      <c r="N98" s="221"/>
      <c r="O98" s="186"/>
      <c r="P98" s="128"/>
    </row>
    <row r="99" spans="1:16">
      <c r="A99" s="187"/>
      <c r="B99" s="240"/>
      <c r="C99" s="177" t="str">
        <f>IFERROR(IF(B99="No CAS","",INDEX('DEQ Pollutant List'!$C$7:$C$614,MATCH('3. Pollutant Emissions - EF'!B99,'DEQ Pollutant List'!$B$7:$B$614,0))),"")</f>
        <v/>
      </c>
      <c r="D99" s="178" t="str">
        <f>IFERROR(IF(OR($B99="",$B99="No CAS"),INDEX('DEQ Pollutant List'!$A$7:$A$614,MATCH($C99,'DEQ Pollutant List'!$C$7:$C$614,0)),INDEX('DEQ Pollutant List'!$A$7:$A$614,MATCH($B99,'DEQ Pollutant List'!$B$7:$B$614,0))),"")</f>
        <v/>
      </c>
      <c r="E99" s="179"/>
      <c r="F99" s="90"/>
      <c r="G99" s="181"/>
      <c r="H99" s="182"/>
      <c r="I99" s="215"/>
      <c r="J99" s="221"/>
      <c r="K99" s="221"/>
      <c r="L99" s="184"/>
      <c r="M99" s="185"/>
      <c r="N99" s="221"/>
      <c r="O99" s="186"/>
      <c r="P99" s="128"/>
    </row>
    <row r="100" spans="1:16">
      <c r="A100" s="187"/>
      <c r="B100" s="240"/>
      <c r="C100" s="177" t="str">
        <f>IFERROR(IF(B100="No CAS","",INDEX('DEQ Pollutant List'!$C$7:$C$614,MATCH('3. Pollutant Emissions - EF'!B100,'DEQ Pollutant List'!$B$7:$B$614,0))),"")</f>
        <v/>
      </c>
      <c r="D100" s="178" t="str">
        <f>IFERROR(IF(OR($B100="",$B100="No CAS"),INDEX('DEQ Pollutant List'!$A$7:$A$614,MATCH($C100,'DEQ Pollutant List'!$C$7:$C$614,0)),INDEX('DEQ Pollutant List'!$A$7:$A$614,MATCH($B100,'DEQ Pollutant List'!$B$7:$B$614,0))),"")</f>
        <v/>
      </c>
      <c r="E100" s="179"/>
      <c r="F100" s="90"/>
      <c r="G100" s="181"/>
      <c r="H100" s="182"/>
      <c r="I100" s="215"/>
      <c r="J100" s="221"/>
      <c r="K100" s="221"/>
      <c r="L100" s="184"/>
      <c r="M100" s="185"/>
      <c r="N100" s="221"/>
      <c r="O100" s="186"/>
      <c r="P100" s="128"/>
    </row>
    <row r="101" spans="1:16">
      <c r="A101" s="187"/>
      <c r="B101" s="240"/>
      <c r="C101" s="177" t="str">
        <f>IFERROR(IF(B101="No CAS","",INDEX('DEQ Pollutant List'!$C$7:$C$614,MATCH('3. Pollutant Emissions - EF'!B101,'DEQ Pollutant List'!$B$7:$B$614,0))),"")</f>
        <v/>
      </c>
      <c r="D101" s="178" t="str">
        <f>IFERROR(IF(OR($B101="",$B101="No CAS"),INDEX('DEQ Pollutant List'!$A$7:$A$614,MATCH($C101,'DEQ Pollutant List'!$C$7:$C$614,0)),INDEX('DEQ Pollutant List'!$A$7:$A$614,MATCH($B101,'DEQ Pollutant List'!$B$7:$B$614,0))),"")</f>
        <v/>
      </c>
      <c r="E101" s="179"/>
      <c r="F101" s="90"/>
      <c r="G101" s="181"/>
      <c r="H101" s="182"/>
      <c r="I101" s="215"/>
      <c r="J101" s="221"/>
      <c r="K101" s="221"/>
      <c r="L101" s="184"/>
      <c r="M101" s="185"/>
      <c r="N101" s="221"/>
      <c r="O101" s="186"/>
      <c r="P101" s="128"/>
    </row>
    <row r="102" spans="1:16">
      <c r="A102" s="187"/>
      <c r="B102" s="240"/>
      <c r="C102" s="177" t="str">
        <f>IFERROR(IF(B102="No CAS","",INDEX('DEQ Pollutant List'!$C$7:$C$614,MATCH('3. Pollutant Emissions - EF'!B102,'DEQ Pollutant List'!$B$7:$B$614,0))),"")</f>
        <v/>
      </c>
      <c r="D102" s="178" t="str">
        <f>IFERROR(IF(OR($B102="",$B102="No CAS"),INDEX('DEQ Pollutant List'!$A$7:$A$614,MATCH($C102,'DEQ Pollutant List'!$C$7:$C$614,0)),INDEX('DEQ Pollutant List'!$A$7:$A$614,MATCH($B102,'DEQ Pollutant List'!$B$7:$B$614,0))),"")</f>
        <v/>
      </c>
      <c r="E102" s="179"/>
      <c r="F102" s="90"/>
      <c r="G102" s="181"/>
      <c r="H102" s="182"/>
      <c r="I102" s="215"/>
      <c r="J102" s="221"/>
      <c r="K102" s="221"/>
      <c r="L102" s="184"/>
      <c r="M102" s="185"/>
      <c r="N102" s="221"/>
      <c r="O102" s="186"/>
      <c r="P102" s="128"/>
    </row>
    <row r="103" spans="1:16">
      <c r="A103" s="187"/>
      <c r="B103" s="240"/>
      <c r="C103" s="177" t="str">
        <f>IFERROR(IF(B103="No CAS","",INDEX('DEQ Pollutant List'!$C$7:$C$614,MATCH('3. Pollutant Emissions - EF'!B103,'DEQ Pollutant List'!$B$7:$B$614,0))),"")</f>
        <v/>
      </c>
      <c r="D103" s="178" t="str">
        <f>IFERROR(IF(OR($B103="",$B103="No CAS"),INDEX('DEQ Pollutant List'!$A$7:$A$614,MATCH($C103,'DEQ Pollutant List'!$C$7:$C$614,0)),INDEX('DEQ Pollutant List'!$A$7:$A$614,MATCH($B103,'DEQ Pollutant List'!$B$7:$B$614,0))),"")</f>
        <v/>
      </c>
      <c r="E103" s="179"/>
      <c r="F103" s="90"/>
      <c r="G103" s="181"/>
      <c r="H103" s="182"/>
      <c r="I103" s="215"/>
      <c r="J103" s="221"/>
      <c r="K103" s="221"/>
      <c r="L103" s="184"/>
      <c r="M103" s="185"/>
      <c r="N103" s="221"/>
      <c r="O103" s="186"/>
      <c r="P103" s="128"/>
    </row>
    <row r="104" spans="1:16">
      <c r="A104" s="187"/>
      <c r="B104" s="240"/>
      <c r="C104" s="177" t="str">
        <f>IFERROR(IF(B104="No CAS","",INDEX('DEQ Pollutant List'!$C$7:$C$614,MATCH('3. Pollutant Emissions - EF'!B104,'DEQ Pollutant List'!$B$7:$B$614,0))),"")</f>
        <v/>
      </c>
      <c r="D104" s="178" t="str">
        <f>IFERROR(IF(OR($B104="",$B104="No CAS"),INDEX('DEQ Pollutant List'!$A$7:$A$614,MATCH($C104,'DEQ Pollutant List'!$C$7:$C$614,0)),INDEX('DEQ Pollutant List'!$A$7:$A$614,MATCH($B104,'DEQ Pollutant List'!$B$7:$B$614,0))),"")</f>
        <v/>
      </c>
      <c r="E104" s="179"/>
      <c r="F104" s="90"/>
      <c r="G104" s="181"/>
      <c r="H104" s="182"/>
      <c r="I104" s="215"/>
      <c r="J104" s="221"/>
      <c r="K104" s="221"/>
      <c r="L104" s="184"/>
      <c r="M104" s="185"/>
      <c r="N104" s="221"/>
      <c r="O104" s="186"/>
      <c r="P104" s="128"/>
    </row>
    <row r="105" spans="1:16">
      <c r="A105" s="187"/>
      <c r="B105" s="240"/>
      <c r="C105" s="177" t="str">
        <f>IFERROR(IF(B105="No CAS","",INDEX('DEQ Pollutant List'!$C$7:$C$614,MATCH('3. Pollutant Emissions - EF'!B105,'DEQ Pollutant List'!$B$7:$B$614,0))),"")</f>
        <v/>
      </c>
      <c r="D105" s="178" t="str">
        <f>IFERROR(IF(OR($B105="",$B105="No CAS"),INDEX('DEQ Pollutant List'!$A$7:$A$614,MATCH($C105,'DEQ Pollutant List'!$C$7:$C$614,0)),INDEX('DEQ Pollutant List'!$A$7:$A$614,MATCH($B105,'DEQ Pollutant List'!$B$7:$B$614,0))),"")</f>
        <v/>
      </c>
      <c r="E105" s="179"/>
      <c r="F105" s="90"/>
      <c r="G105" s="181"/>
      <c r="H105" s="182"/>
      <c r="I105" s="215"/>
      <c r="J105" s="221"/>
      <c r="K105" s="221"/>
      <c r="L105" s="184"/>
      <c r="M105" s="185"/>
      <c r="N105" s="221"/>
      <c r="O105" s="186"/>
      <c r="P105" s="128"/>
    </row>
    <row r="106" spans="1:16">
      <c r="A106" s="187"/>
      <c r="B106" s="240"/>
      <c r="C106" s="177" t="str">
        <f>IFERROR(IF(B106="No CAS","",INDEX('DEQ Pollutant List'!$C$7:$C$614,MATCH('3. Pollutant Emissions - EF'!B106,'DEQ Pollutant List'!$B$7:$B$614,0))),"")</f>
        <v/>
      </c>
      <c r="D106" s="178" t="str">
        <f>IFERROR(IF(OR($B106="",$B106="No CAS"),INDEX('DEQ Pollutant List'!$A$7:$A$614,MATCH($C106,'DEQ Pollutant List'!$C$7:$C$614,0)),INDEX('DEQ Pollutant List'!$A$7:$A$614,MATCH($B106,'DEQ Pollutant List'!$B$7:$B$614,0))),"")</f>
        <v/>
      </c>
      <c r="E106" s="179"/>
      <c r="F106" s="90"/>
      <c r="G106" s="181"/>
      <c r="H106" s="182"/>
      <c r="I106" s="215"/>
      <c r="J106" s="221"/>
      <c r="K106" s="221"/>
      <c r="L106" s="184"/>
      <c r="M106" s="185"/>
      <c r="N106" s="221"/>
      <c r="O106" s="186"/>
      <c r="P106" s="128"/>
    </row>
    <row r="107" spans="1:16">
      <c r="A107" s="187"/>
      <c r="B107" s="240"/>
      <c r="C107" s="177" t="str">
        <f>IFERROR(IF(B107="No CAS","",INDEX('DEQ Pollutant List'!$C$7:$C$614,MATCH('3. Pollutant Emissions - EF'!B107,'DEQ Pollutant List'!$B$7:$B$614,0))),"")</f>
        <v/>
      </c>
      <c r="D107" s="178" t="str">
        <f>IFERROR(IF(OR($B107="",$B107="No CAS"),INDEX('DEQ Pollutant List'!$A$7:$A$614,MATCH($C107,'DEQ Pollutant List'!$C$7:$C$614,0)),INDEX('DEQ Pollutant List'!$A$7:$A$614,MATCH($B107,'DEQ Pollutant List'!$B$7:$B$614,0))),"")</f>
        <v/>
      </c>
      <c r="E107" s="179"/>
      <c r="F107" s="90"/>
      <c r="G107" s="181"/>
      <c r="H107" s="182"/>
      <c r="I107" s="215"/>
      <c r="J107" s="221"/>
      <c r="K107" s="221"/>
      <c r="L107" s="184"/>
      <c r="M107" s="185"/>
      <c r="N107" s="221"/>
      <c r="O107" s="186"/>
      <c r="P107" s="128"/>
    </row>
    <row r="108" spans="1:16">
      <c r="A108" s="187"/>
      <c r="B108" s="240"/>
      <c r="C108" s="177" t="str">
        <f>IFERROR(IF(B108="No CAS","",INDEX('DEQ Pollutant List'!$C$7:$C$614,MATCH('3. Pollutant Emissions - EF'!B108,'DEQ Pollutant List'!$B$7:$B$614,0))),"")</f>
        <v/>
      </c>
      <c r="D108" s="178" t="str">
        <f>IFERROR(IF(OR($B108="",$B108="No CAS"),INDEX('DEQ Pollutant List'!$A$7:$A$614,MATCH($C108,'DEQ Pollutant List'!$C$7:$C$614,0)),INDEX('DEQ Pollutant List'!$A$7:$A$614,MATCH($B108,'DEQ Pollutant List'!$B$7:$B$614,0))),"")</f>
        <v/>
      </c>
      <c r="E108" s="179"/>
      <c r="F108" s="90"/>
      <c r="G108" s="181"/>
      <c r="H108" s="182"/>
      <c r="I108" s="215"/>
      <c r="J108" s="221"/>
      <c r="K108" s="221"/>
      <c r="L108" s="184"/>
      <c r="M108" s="185"/>
      <c r="N108" s="221"/>
      <c r="O108" s="186"/>
      <c r="P108" s="128"/>
    </row>
    <row r="109" spans="1:16">
      <c r="A109" s="187"/>
      <c r="B109" s="240"/>
      <c r="C109" s="177" t="str">
        <f>IFERROR(IF(B109="No CAS","",INDEX('DEQ Pollutant List'!$C$7:$C$614,MATCH('3. Pollutant Emissions - EF'!B109,'DEQ Pollutant List'!$B$7:$B$614,0))),"")</f>
        <v/>
      </c>
      <c r="D109" s="178" t="str">
        <f>IFERROR(IF(OR($B109="",$B109="No CAS"),INDEX('DEQ Pollutant List'!$A$7:$A$614,MATCH($C109,'DEQ Pollutant List'!$C$7:$C$614,0)),INDEX('DEQ Pollutant List'!$A$7:$A$614,MATCH($B109,'DEQ Pollutant List'!$B$7:$B$614,0))),"")</f>
        <v/>
      </c>
      <c r="E109" s="179"/>
      <c r="F109" s="90"/>
      <c r="G109" s="181"/>
      <c r="H109" s="182"/>
      <c r="I109" s="215"/>
      <c r="J109" s="221"/>
      <c r="K109" s="221"/>
      <c r="L109" s="184"/>
      <c r="M109" s="185"/>
      <c r="N109" s="221"/>
      <c r="O109" s="186"/>
      <c r="P109" s="128"/>
    </row>
    <row r="110" spans="1:16">
      <c r="A110" s="187"/>
      <c r="B110" s="240"/>
      <c r="C110" s="177" t="str">
        <f>IFERROR(IF(B110="No CAS","",INDEX('DEQ Pollutant List'!$C$7:$C$614,MATCH('3. Pollutant Emissions - EF'!B110,'DEQ Pollutant List'!$B$7:$B$614,0))),"")</f>
        <v/>
      </c>
      <c r="D110" s="178" t="str">
        <f>IFERROR(IF(OR($B110="",$B110="No CAS"),INDEX('DEQ Pollutant List'!$A$7:$A$614,MATCH($C110,'DEQ Pollutant List'!$C$7:$C$614,0)),INDEX('DEQ Pollutant List'!$A$7:$A$614,MATCH($B110,'DEQ Pollutant List'!$B$7:$B$614,0))),"")</f>
        <v/>
      </c>
      <c r="E110" s="179"/>
      <c r="F110" s="90"/>
      <c r="G110" s="181"/>
      <c r="H110" s="182"/>
      <c r="I110" s="215"/>
      <c r="J110" s="221"/>
      <c r="K110" s="221"/>
      <c r="L110" s="184"/>
      <c r="M110" s="185"/>
      <c r="N110" s="221"/>
      <c r="O110" s="186"/>
      <c r="P110" s="128"/>
    </row>
    <row r="111" spans="1:16">
      <c r="A111" s="187"/>
      <c r="B111" s="240"/>
      <c r="C111" s="177" t="str">
        <f>IFERROR(IF(B111="No CAS","",INDEX('DEQ Pollutant List'!$C$7:$C$614,MATCH('3. Pollutant Emissions - EF'!B111,'DEQ Pollutant List'!$B$7:$B$614,0))),"")</f>
        <v/>
      </c>
      <c r="D111" s="178" t="str">
        <f>IFERROR(IF(OR($B111="",$B111="No CAS"),INDEX('DEQ Pollutant List'!$A$7:$A$614,MATCH($C111,'DEQ Pollutant List'!$C$7:$C$614,0)),INDEX('DEQ Pollutant List'!$A$7:$A$614,MATCH($B111,'DEQ Pollutant List'!$B$7:$B$614,0))),"")</f>
        <v/>
      </c>
      <c r="E111" s="179"/>
      <c r="F111" s="90"/>
      <c r="G111" s="181"/>
      <c r="H111" s="182"/>
      <c r="I111" s="215"/>
      <c r="J111" s="221"/>
      <c r="K111" s="221"/>
      <c r="L111" s="184"/>
      <c r="M111" s="185"/>
      <c r="N111" s="221"/>
      <c r="O111" s="186"/>
      <c r="P111" s="128"/>
    </row>
    <row r="112" spans="1:16">
      <c r="A112" s="187"/>
      <c r="B112" s="240"/>
      <c r="C112" s="177" t="str">
        <f>IFERROR(IF(B112="No CAS","",INDEX('DEQ Pollutant List'!$C$7:$C$614,MATCH('3. Pollutant Emissions - EF'!B112,'DEQ Pollutant List'!$B$7:$B$614,0))),"")</f>
        <v/>
      </c>
      <c r="D112" s="178" t="str">
        <f>IFERROR(IF(OR($B112="",$B112="No CAS"),INDEX('DEQ Pollutant List'!$A$7:$A$614,MATCH($C112,'DEQ Pollutant List'!$C$7:$C$614,0)),INDEX('DEQ Pollutant List'!$A$7:$A$614,MATCH($B112,'DEQ Pollutant List'!$B$7:$B$614,0))),"")</f>
        <v/>
      </c>
      <c r="E112" s="179"/>
      <c r="F112" s="90"/>
      <c r="G112" s="181"/>
      <c r="H112" s="182"/>
      <c r="I112" s="215"/>
      <c r="J112" s="221"/>
      <c r="K112" s="221"/>
      <c r="L112" s="184"/>
      <c r="M112" s="185"/>
      <c r="N112" s="221"/>
      <c r="O112" s="186"/>
      <c r="P112" s="128"/>
    </row>
    <row r="113" spans="1:16">
      <c r="A113" s="187"/>
      <c r="B113" s="240"/>
      <c r="C113" s="177" t="str">
        <f>IFERROR(IF(B113="No CAS","",INDEX('DEQ Pollutant List'!$C$7:$C$614,MATCH('3. Pollutant Emissions - EF'!B113,'DEQ Pollutant List'!$B$7:$B$614,0))),"")</f>
        <v/>
      </c>
      <c r="D113" s="178" t="str">
        <f>IFERROR(IF(OR($B113="",$B113="No CAS"),INDEX('DEQ Pollutant List'!$A$7:$A$614,MATCH($C113,'DEQ Pollutant List'!$C$7:$C$614,0)),INDEX('DEQ Pollutant List'!$A$7:$A$614,MATCH($B113,'DEQ Pollutant List'!$B$7:$B$614,0))),"")</f>
        <v/>
      </c>
      <c r="E113" s="179"/>
      <c r="F113" s="90"/>
      <c r="G113" s="181"/>
      <c r="H113" s="182"/>
      <c r="I113" s="215"/>
      <c r="J113" s="221"/>
      <c r="K113" s="221"/>
      <c r="L113" s="184"/>
      <c r="M113" s="185"/>
      <c r="N113" s="221"/>
      <c r="O113" s="186"/>
      <c r="P113" s="128"/>
    </row>
    <row r="114" spans="1:16">
      <c r="A114" s="187"/>
      <c r="B114" s="240"/>
      <c r="C114" s="177" t="str">
        <f>IFERROR(IF(B114="No CAS","",INDEX('DEQ Pollutant List'!$C$7:$C$614,MATCH('3. Pollutant Emissions - EF'!B114,'DEQ Pollutant List'!$B$7:$B$614,0))),"")</f>
        <v/>
      </c>
      <c r="D114" s="178" t="str">
        <f>IFERROR(IF(OR($B114="",$B114="No CAS"),INDEX('DEQ Pollutant List'!$A$7:$A$614,MATCH($C114,'DEQ Pollutant List'!$C$7:$C$614,0)),INDEX('DEQ Pollutant List'!$A$7:$A$614,MATCH($B114,'DEQ Pollutant List'!$B$7:$B$614,0))),"")</f>
        <v/>
      </c>
      <c r="E114" s="179"/>
      <c r="F114" s="90"/>
      <c r="G114" s="181"/>
      <c r="H114" s="182"/>
      <c r="I114" s="215"/>
      <c r="J114" s="221"/>
      <c r="K114" s="221"/>
      <c r="L114" s="184"/>
      <c r="M114" s="185"/>
      <c r="N114" s="221"/>
      <c r="O114" s="186"/>
      <c r="P114" s="128"/>
    </row>
    <row r="115" spans="1:16">
      <c r="A115" s="187"/>
      <c r="B115" s="240"/>
      <c r="C115" s="177" t="str">
        <f>IFERROR(IF(B115="No CAS","",INDEX('DEQ Pollutant List'!$C$7:$C$614,MATCH('3. Pollutant Emissions - EF'!B115,'DEQ Pollutant List'!$B$7:$B$614,0))),"")</f>
        <v/>
      </c>
      <c r="D115" s="178" t="str">
        <f>IFERROR(IF(OR($B115="",$B115="No CAS"),INDEX('DEQ Pollutant List'!$A$7:$A$614,MATCH($C115,'DEQ Pollutant List'!$C$7:$C$614,0)),INDEX('DEQ Pollutant List'!$A$7:$A$614,MATCH($B115,'DEQ Pollutant List'!$B$7:$B$614,0))),"")</f>
        <v/>
      </c>
      <c r="E115" s="179"/>
      <c r="F115" s="90"/>
      <c r="G115" s="181"/>
      <c r="H115" s="182"/>
      <c r="I115" s="215"/>
      <c r="J115" s="221"/>
      <c r="K115" s="221"/>
      <c r="L115" s="184"/>
      <c r="M115" s="185"/>
      <c r="N115" s="221"/>
      <c r="O115" s="186"/>
      <c r="P115" s="128"/>
    </row>
    <row r="116" spans="1:16">
      <c r="A116" s="187"/>
      <c r="B116" s="240"/>
      <c r="C116" s="177" t="str">
        <f>IFERROR(IF(B116="No CAS","",INDEX('DEQ Pollutant List'!$C$7:$C$614,MATCH('3. Pollutant Emissions - EF'!B116,'DEQ Pollutant List'!$B$7:$B$614,0))),"")</f>
        <v/>
      </c>
      <c r="D116" s="178" t="str">
        <f>IFERROR(IF(OR($B116="",$B116="No CAS"),INDEX('DEQ Pollutant List'!$A$7:$A$614,MATCH($C116,'DEQ Pollutant List'!$C$7:$C$614,0)),INDEX('DEQ Pollutant List'!$A$7:$A$614,MATCH($B116,'DEQ Pollutant List'!$B$7:$B$614,0))),"")</f>
        <v/>
      </c>
      <c r="E116" s="179"/>
      <c r="F116" s="90"/>
      <c r="G116" s="181"/>
      <c r="H116" s="182"/>
      <c r="I116" s="215"/>
      <c r="J116" s="221"/>
      <c r="K116" s="221"/>
      <c r="L116" s="184"/>
      <c r="M116" s="185"/>
      <c r="N116" s="221"/>
      <c r="O116" s="186"/>
      <c r="P116" s="128"/>
    </row>
    <row r="117" spans="1:16">
      <c r="A117" s="187"/>
      <c r="B117" s="240"/>
      <c r="C117" s="177" t="str">
        <f>IFERROR(IF(B117="No CAS","",INDEX('DEQ Pollutant List'!$C$7:$C$614,MATCH('3. Pollutant Emissions - EF'!B117,'DEQ Pollutant List'!$B$7:$B$614,0))),"")</f>
        <v/>
      </c>
      <c r="D117" s="178" t="str">
        <f>IFERROR(IF(OR($B117="",$B117="No CAS"),INDEX('DEQ Pollutant List'!$A$7:$A$614,MATCH($C117,'DEQ Pollutant List'!$C$7:$C$614,0)),INDEX('DEQ Pollutant List'!$A$7:$A$614,MATCH($B117,'DEQ Pollutant List'!$B$7:$B$614,0))),"")</f>
        <v/>
      </c>
      <c r="E117" s="179"/>
      <c r="F117" s="90"/>
      <c r="G117" s="181"/>
      <c r="H117" s="182"/>
      <c r="I117" s="215"/>
      <c r="J117" s="221"/>
      <c r="K117" s="221"/>
      <c r="L117" s="184"/>
      <c r="M117" s="185"/>
      <c r="N117" s="221"/>
      <c r="O117" s="186"/>
      <c r="P117" s="128"/>
    </row>
    <row r="118" spans="1:16">
      <c r="A118" s="187"/>
      <c r="B118" s="240"/>
      <c r="C118" s="177" t="str">
        <f>IFERROR(IF(B118="No CAS","",INDEX('DEQ Pollutant List'!$C$7:$C$614,MATCH('3. Pollutant Emissions - EF'!B118,'DEQ Pollutant List'!$B$7:$B$614,0))),"")</f>
        <v/>
      </c>
      <c r="D118" s="178" t="str">
        <f>IFERROR(IF(OR($B118="",$B118="No CAS"),INDEX('DEQ Pollutant List'!$A$7:$A$614,MATCH($C118,'DEQ Pollutant List'!$C$7:$C$614,0)),INDEX('DEQ Pollutant List'!$A$7:$A$614,MATCH($B118,'DEQ Pollutant List'!$B$7:$B$614,0))),"")</f>
        <v/>
      </c>
      <c r="E118" s="179"/>
      <c r="F118" s="90"/>
      <c r="G118" s="181"/>
      <c r="H118" s="182"/>
      <c r="I118" s="215"/>
      <c r="J118" s="221"/>
      <c r="K118" s="221"/>
      <c r="L118" s="184"/>
      <c r="M118" s="185"/>
      <c r="N118" s="221"/>
      <c r="O118" s="186"/>
      <c r="P118" s="128"/>
    </row>
    <row r="119" spans="1:16">
      <c r="A119" s="187"/>
      <c r="B119" s="240"/>
      <c r="C119" s="177" t="str">
        <f>IFERROR(IF(B119="No CAS","",INDEX('DEQ Pollutant List'!$C$7:$C$614,MATCH('3. Pollutant Emissions - EF'!B119,'DEQ Pollutant List'!$B$7:$B$614,0))),"")</f>
        <v/>
      </c>
      <c r="D119" s="178" t="str">
        <f>IFERROR(IF(OR($B119="",$B119="No CAS"),INDEX('DEQ Pollutant List'!$A$7:$A$614,MATCH($C119,'DEQ Pollutant List'!$C$7:$C$614,0)),INDEX('DEQ Pollutant List'!$A$7:$A$614,MATCH($B119,'DEQ Pollutant List'!$B$7:$B$614,0))),"")</f>
        <v/>
      </c>
      <c r="E119" s="179"/>
      <c r="F119" s="90"/>
      <c r="G119" s="181"/>
      <c r="H119" s="182"/>
      <c r="I119" s="215"/>
      <c r="J119" s="221"/>
      <c r="K119" s="221"/>
      <c r="L119" s="184"/>
      <c r="M119" s="185"/>
      <c r="N119" s="221"/>
      <c r="O119" s="186"/>
      <c r="P119" s="128"/>
    </row>
    <row r="120" spans="1:16">
      <c r="A120" s="187"/>
      <c r="B120" s="240"/>
      <c r="C120" s="177" t="str">
        <f>IFERROR(IF(B120="No CAS","",INDEX('DEQ Pollutant List'!$C$7:$C$614,MATCH('3. Pollutant Emissions - EF'!B120,'DEQ Pollutant List'!$B$7:$B$614,0))),"")</f>
        <v/>
      </c>
      <c r="D120" s="178" t="str">
        <f>IFERROR(IF(OR($B120="",$B120="No CAS"),INDEX('DEQ Pollutant List'!$A$7:$A$614,MATCH($C120,'DEQ Pollutant List'!$C$7:$C$614,0)),INDEX('DEQ Pollutant List'!$A$7:$A$614,MATCH($B120,'DEQ Pollutant List'!$B$7:$B$614,0))),"")</f>
        <v/>
      </c>
      <c r="E120" s="179"/>
      <c r="F120" s="90"/>
      <c r="G120" s="181"/>
      <c r="H120" s="182"/>
      <c r="I120" s="215"/>
      <c r="J120" s="221"/>
      <c r="K120" s="221"/>
      <c r="L120" s="184"/>
      <c r="M120" s="185"/>
      <c r="N120" s="221"/>
      <c r="O120" s="186"/>
      <c r="P120" s="128"/>
    </row>
    <row r="121" spans="1:16">
      <c r="A121" s="187"/>
      <c r="B121" s="240"/>
      <c r="C121" s="177" t="str">
        <f>IFERROR(IF(B121="No CAS","",INDEX('DEQ Pollutant List'!$C$7:$C$614,MATCH('3. Pollutant Emissions - EF'!B121,'DEQ Pollutant List'!$B$7:$B$614,0))),"")</f>
        <v/>
      </c>
      <c r="D121" s="178" t="str">
        <f>IFERROR(IF(OR($B121="",$B121="No CAS"),INDEX('DEQ Pollutant List'!$A$7:$A$614,MATCH($C121,'DEQ Pollutant List'!$C$7:$C$614,0)),INDEX('DEQ Pollutant List'!$A$7:$A$614,MATCH($B121,'DEQ Pollutant List'!$B$7:$B$614,0))),"")</f>
        <v/>
      </c>
      <c r="E121" s="179"/>
      <c r="F121" s="90"/>
      <c r="G121" s="181"/>
      <c r="H121" s="182"/>
      <c r="I121" s="215"/>
      <c r="J121" s="221"/>
      <c r="K121" s="221"/>
      <c r="L121" s="184"/>
      <c r="M121" s="185"/>
      <c r="N121" s="221"/>
      <c r="O121" s="186"/>
      <c r="P121" s="128"/>
    </row>
    <row r="122" spans="1:16">
      <c r="A122" s="187"/>
      <c r="B122" s="240"/>
      <c r="C122" s="177" t="str">
        <f>IFERROR(IF(B122="No CAS","",INDEX('DEQ Pollutant List'!$C$7:$C$614,MATCH('3. Pollutant Emissions - EF'!B122,'DEQ Pollutant List'!$B$7:$B$614,0))),"")</f>
        <v/>
      </c>
      <c r="D122" s="178" t="str">
        <f>IFERROR(IF(OR($B122="",$B122="No CAS"),INDEX('DEQ Pollutant List'!$A$7:$A$614,MATCH($C122,'DEQ Pollutant List'!$C$7:$C$614,0)),INDEX('DEQ Pollutant List'!$A$7:$A$614,MATCH($B122,'DEQ Pollutant List'!$B$7:$B$614,0))),"")</f>
        <v/>
      </c>
      <c r="E122" s="179"/>
      <c r="F122" s="90"/>
      <c r="G122" s="181"/>
      <c r="H122" s="182"/>
      <c r="I122" s="215"/>
      <c r="J122" s="221"/>
      <c r="K122" s="221"/>
      <c r="L122" s="184"/>
      <c r="M122" s="185"/>
      <c r="N122" s="221"/>
      <c r="O122" s="186"/>
      <c r="P122" s="128"/>
    </row>
    <row r="123" spans="1:16">
      <c r="A123" s="187"/>
      <c r="B123" s="240"/>
      <c r="C123" s="177" t="str">
        <f>IFERROR(IF(B123="No CAS","",INDEX('DEQ Pollutant List'!$C$7:$C$614,MATCH('3. Pollutant Emissions - EF'!B123,'DEQ Pollutant List'!$B$7:$B$614,0))),"")</f>
        <v/>
      </c>
      <c r="D123" s="178" t="str">
        <f>IFERROR(IF(OR($B123="",$B123="No CAS"),INDEX('DEQ Pollutant List'!$A$7:$A$614,MATCH($C123,'DEQ Pollutant List'!$C$7:$C$614,0)),INDEX('DEQ Pollutant List'!$A$7:$A$614,MATCH($B123,'DEQ Pollutant List'!$B$7:$B$614,0))),"")</f>
        <v/>
      </c>
      <c r="E123" s="179"/>
      <c r="F123" s="90"/>
      <c r="G123" s="181"/>
      <c r="H123" s="182"/>
      <c r="I123" s="215"/>
      <c r="J123" s="221"/>
      <c r="K123" s="221"/>
      <c r="L123" s="184"/>
      <c r="M123" s="185"/>
      <c r="N123" s="221"/>
      <c r="O123" s="186"/>
      <c r="P123" s="128"/>
    </row>
    <row r="124" spans="1:16">
      <c r="A124" s="187"/>
      <c r="B124" s="240"/>
      <c r="C124" s="177" t="str">
        <f>IFERROR(IF(B124="No CAS","",INDEX('DEQ Pollutant List'!$C$7:$C$614,MATCH('3. Pollutant Emissions - EF'!B124,'DEQ Pollutant List'!$B$7:$B$614,0))),"")</f>
        <v/>
      </c>
      <c r="D124" s="178" t="str">
        <f>IFERROR(IF(OR($B124="",$B124="No CAS"),INDEX('DEQ Pollutant List'!$A$7:$A$614,MATCH($C124,'DEQ Pollutant List'!$C$7:$C$614,0)),INDEX('DEQ Pollutant List'!$A$7:$A$614,MATCH($B124,'DEQ Pollutant List'!$B$7:$B$614,0))),"")</f>
        <v/>
      </c>
      <c r="E124" s="179"/>
      <c r="F124" s="90"/>
      <c r="G124" s="181"/>
      <c r="H124" s="182"/>
      <c r="I124" s="215"/>
      <c r="J124" s="221"/>
      <c r="K124" s="221"/>
      <c r="L124" s="184"/>
      <c r="M124" s="185"/>
      <c r="N124" s="221"/>
      <c r="O124" s="186"/>
      <c r="P124" s="128"/>
    </row>
    <row r="125" spans="1:16">
      <c r="A125" s="187"/>
      <c r="B125" s="240"/>
      <c r="C125" s="177" t="str">
        <f>IFERROR(IF(B125="No CAS","",INDEX('DEQ Pollutant List'!$C$7:$C$614,MATCH('3. Pollutant Emissions - EF'!B125,'DEQ Pollutant List'!$B$7:$B$614,0))),"")</f>
        <v/>
      </c>
      <c r="D125" s="178" t="str">
        <f>IFERROR(IF(OR($B125="",$B125="No CAS"),INDEX('DEQ Pollutant List'!$A$7:$A$614,MATCH($C125,'DEQ Pollutant List'!$C$7:$C$614,0)),INDEX('DEQ Pollutant List'!$A$7:$A$614,MATCH($B125,'DEQ Pollutant List'!$B$7:$B$614,0))),"")</f>
        <v/>
      </c>
      <c r="E125" s="179"/>
      <c r="F125" s="90"/>
      <c r="G125" s="181"/>
      <c r="H125" s="182"/>
      <c r="I125" s="215"/>
      <c r="J125" s="221"/>
      <c r="K125" s="221"/>
      <c r="L125" s="184"/>
      <c r="M125" s="185"/>
      <c r="N125" s="221"/>
      <c r="O125" s="186"/>
      <c r="P125" s="128"/>
    </row>
    <row r="126" spans="1:16">
      <c r="A126" s="187"/>
      <c r="B126" s="240"/>
      <c r="C126" s="177" t="str">
        <f>IFERROR(IF(B126="No CAS","",INDEX('DEQ Pollutant List'!$C$7:$C$614,MATCH('3. Pollutant Emissions - EF'!B126,'DEQ Pollutant List'!$B$7:$B$614,0))),"")</f>
        <v/>
      </c>
      <c r="D126" s="178" t="str">
        <f>IFERROR(IF(OR($B126="",$B126="No CAS"),INDEX('DEQ Pollutant List'!$A$7:$A$614,MATCH($C126,'DEQ Pollutant List'!$C$7:$C$614,0)),INDEX('DEQ Pollutant List'!$A$7:$A$614,MATCH($B126,'DEQ Pollutant List'!$B$7:$B$614,0))),"")</f>
        <v/>
      </c>
      <c r="E126" s="179"/>
      <c r="F126" s="90"/>
      <c r="G126" s="181"/>
      <c r="H126" s="182"/>
      <c r="I126" s="215"/>
      <c r="J126" s="221"/>
      <c r="K126" s="221"/>
      <c r="L126" s="184"/>
      <c r="M126" s="185"/>
      <c r="N126" s="221"/>
      <c r="O126" s="186"/>
      <c r="P126" s="128"/>
    </row>
    <row r="127" spans="1:16">
      <c r="A127" s="187"/>
      <c r="B127" s="240"/>
      <c r="C127" s="177" t="str">
        <f>IFERROR(IF(B127="No CAS","",INDEX('DEQ Pollutant List'!$C$7:$C$614,MATCH('3. Pollutant Emissions - EF'!B127,'DEQ Pollutant List'!$B$7:$B$614,0))),"")</f>
        <v/>
      </c>
      <c r="D127" s="178" t="str">
        <f>IFERROR(IF(OR($B127="",$B127="No CAS"),INDEX('DEQ Pollutant List'!$A$7:$A$614,MATCH($C127,'DEQ Pollutant List'!$C$7:$C$614,0)),INDEX('DEQ Pollutant List'!$A$7:$A$614,MATCH($B127,'DEQ Pollutant List'!$B$7:$B$614,0))),"")</f>
        <v/>
      </c>
      <c r="E127" s="179"/>
      <c r="F127" s="90"/>
      <c r="G127" s="181"/>
      <c r="H127" s="182"/>
      <c r="I127" s="215"/>
      <c r="J127" s="221"/>
      <c r="K127" s="221"/>
      <c r="L127" s="184"/>
      <c r="M127" s="185"/>
      <c r="N127" s="221"/>
      <c r="O127" s="186"/>
      <c r="P127" s="128"/>
    </row>
    <row r="128" spans="1:16">
      <c r="A128" s="187"/>
      <c r="B128" s="240"/>
      <c r="C128" s="177" t="str">
        <f>IFERROR(IF(B128="No CAS","",INDEX('DEQ Pollutant List'!$C$7:$C$614,MATCH('3. Pollutant Emissions - EF'!B128,'DEQ Pollutant List'!$B$7:$B$614,0))),"")</f>
        <v/>
      </c>
      <c r="D128" s="178" t="str">
        <f>IFERROR(IF(OR($B128="",$B128="No CAS"),INDEX('DEQ Pollutant List'!$A$7:$A$614,MATCH($C128,'DEQ Pollutant List'!$C$7:$C$614,0)),INDEX('DEQ Pollutant List'!$A$7:$A$614,MATCH($B128,'DEQ Pollutant List'!$B$7:$B$614,0))),"")</f>
        <v/>
      </c>
      <c r="E128" s="179"/>
      <c r="F128" s="90"/>
      <c r="G128" s="181"/>
      <c r="H128" s="182"/>
      <c r="I128" s="215"/>
      <c r="J128" s="221"/>
      <c r="K128" s="221"/>
      <c r="L128" s="184"/>
      <c r="M128" s="185"/>
      <c r="N128" s="221"/>
      <c r="O128" s="186"/>
      <c r="P128" s="128"/>
    </row>
    <row r="129" spans="1:16">
      <c r="A129" s="187"/>
      <c r="B129" s="240"/>
      <c r="C129" s="177" t="str">
        <f>IFERROR(IF(B129="No CAS","",INDEX('DEQ Pollutant List'!$C$7:$C$614,MATCH('3. Pollutant Emissions - EF'!B129,'DEQ Pollutant List'!$B$7:$B$614,0))),"")</f>
        <v/>
      </c>
      <c r="D129" s="178" t="str">
        <f>IFERROR(IF(OR($B129="",$B129="No CAS"),INDEX('DEQ Pollutant List'!$A$7:$A$614,MATCH($C129,'DEQ Pollutant List'!$C$7:$C$614,0)),INDEX('DEQ Pollutant List'!$A$7:$A$614,MATCH($B129,'DEQ Pollutant List'!$B$7:$B$614,0))),"")</f>
        <v/>
      </c>
      <c r="E129" s="179"/>
      <c r="F129" s="90"/>
      <c r="G129" s="181"/>
      <c r="H129" s="182"/>
      <c r="I129" s="215"/>
      <c r="J129" s="221"/>
      <c r="K129" s="221"/>
      <c r="L129" s="184"/>
      <c r="M129" s="185"/>
      <c r="N129" s="221"/>
      <c r="O129" s="186"/>
      <c r="P129" s="128"/>
    </row>
    <row r="130" spans="1:16">
      <c r="A130" s="187"/>
      <c r="B130" s="240"/>
      <c r="C130" s="177" t="str">
        <f>IFERROR(IF(B130="No CAS","",INDEX('DEQ Pollutant List'!$C$7:$C$614,MATCH('3. Pollutant Emissions - EF'!B130,'DEQ Pollutant List'!$B$7:$B$614,0))),"")</f>
        <v/>
      </c>
      <c r="D130" s="178" t="str">
        <f>IFERROR(IF(OR($B130="",$B130="No CAS"),INDEX('DEQ Pollutant List'!$A$7:$A$614,MATCH($C130,'DEQ Pollutant List'!$C$7:$C$614,0)),INDEX('DEQ Pollutant List'!$A$7:$A$614,MATCH($B130,'DEQ Pollutant List'!$B$7:$B$614,0))),"")</f>
        <v/>
      </c>
      <c r="E130" s="179"/>
      <c r="F130" s="90"/>
      <c r="G130" s="181"/>
      <c r="H130" s="182"/>
      <c r="I130" s="215"/>
      <c r="J130" s="221"/>
      <c r="K130" s="221"/>
      <c r="L130" s="184"/>
      <c r="M130" s="185"/>
      <c r="N130" s="221"/>
      <c r="O130" s="186"/>
      <c r="P130" s="128"/>
    </row>
    <row r="131" spans="1:16">
      <c r="A131" s="187"/>
      <c r="B131" s="240"/>
      <c r="C131" s="177" t="str">
        <f>IFERROR(IF(B131="No CAS","",INDEX('DEQ Pollutant List'!$C$7:$C$614,MATCH('3. Pollutant Emissions - EF'!B131,'DEQ Pollutant List'!$B$7:$B$614,0))),"")</f>
        <v/>
      </c>
      <c r="D131" s="178" t="str">
        <f>IFERROR(IF(OR($B131="",$B131="No CAS"),INDEX('DEQ Pollutant List'!$A$7:$A$614,MATCH($C131,'DEQ Pollutant List'!$C$7:$C$614,0)),INDEX('DEQ Pollutant List'!$A$7:$A$614,MATCH($B131,'DEQ Pollutant List'!$B$7:$B$614,0))),"")</f>
        <v/>
      </c>
      <c r="E131" s="179"/>
      <c r="F131" s="90"/>
      <c r="G131" s="181"/>
      <c r="H131" s="182"/>
      <c r="I131" s="215"/>
      <c r="J131" s="221"/>
      <c r="K131" s="221"/>
      <c r="L131" s="184"/>
      <c r="M131" s="185"/>
      <c r="N131" s="221"/>
      <c r="O131" s="186"/>
      <c r="P131" s="128"/>
    </row>
    <row r="132" spans="1:16">
      <c r="A132" s="187"/>
      <c r="B132" s="240"/>
      <c r="C132" s="177" t="str">
        <f>IFERROR(IF(B132="No CAS","",INDEX('DEQ Pollutant List'!$C$7:$C$614,MATCH('3. Pollutant Emissions - EF'!B132,'DEQ Pollutant List'!$B$7:$B$614,0))),"")</f>
        <v/>
      </c>
      <c r="D132" s="178" t="str">
        <f>IFERROR(IF(OR($B132="",$B132="No CAS"),INDEX('DEQ Pollutant List'!$A$7:$A$614,MATCH($C132,'DEQ Pollutant List'!$C$7:$C$614,0)),INDEX('DEQ Pollutant List'!$A$7:$A$614,MATCH($B132,'DEQ Pollutant List'!$B$7:$B$614,0))),"")</f>
        <v/>
      </c>
      <c r="E132" s="179"/>
      <c r="F132" s="90"/>
      <c r="G132" s="181"/>
      <c r="H132" s="182"/>
      <c r="I132" s="215"/>
      <c r="J132" s="221"/>
      <c r="K132" s="221"/>
      <c r="L132" s="184"/>
      <c r="M132" s="185"/>
      <c r="N132" s="221"/>
      <c r="O132" s="186"/>
      <c r="P132" s="128"/>
    </row>
    <row r="133" spans="1:16">
      <c r="A133" s="187"/>
      <c r="B133" s="240"/>
      <c r="C133" s="177" t="str">
        <f>IFERROR(IF(B133="No CAS","",INDEX('DEQ Pollutant List'!$C$7:$C$614,MATCH('3. Pollutant Emissions - EF'!B133,'DEQ Pollutant List'!$B$7:$B$614,0))),"")</f>
        <v/>
      </c>
      <c r="D133" s="178" t="str">
        <f>IFERROR(IF(OR($B133="",$B133="No CAS"),INDEX('DEQ Pollutant List'!$A$7:$A$614,MATCH($C133,'DEQ Pollutant List'!$C$7:$C$614,0)),INDEX('DEQ Pollutant List'!$A$7:$A$614,MATCH($B133,'DEQ Pollutant List'!$B$7:$B$614,0))),"")</f>
        <v/>
      </c>
      <c r="E133" s="179"/>
      <c r="F133" s="90"/>
      <c r="G133" s="181"/>
      <c r="H133" s="182"/>
      <c r="I133" s="215"/>
      <c r="J133" s="221"/>
      <c r="K133" s="221"/>
      <c r="L133" s="184"/>
      <c r="M133" s="185"/>
      <c r="N133" s="221"/>
      <c r="O133" s="186"/>
      <c r="P133" s="128"/>
    </row>
    <row r="134" spans="1:16">
      <c r="A134" s="187"/>
      <c r="B134" s="240"/>
      <c r="C134" s="177" t="str">
        <f>IFERROR(IF(B134="No CAS","",INDEX('DEQ Pollutant List'!$C$7:$C$614,MATCH('3. Pollutant Emissions - EF'!B134,'DEQ Pollutant List'!$B$7:$B$614,0))),"")</f>
        <v/>
      </c>
      <c r="D134" s="178" t="str">
        <f>IFERROR(IF(OR($B134="",$B134="No CAS"),INDEX('DEQ Pollutant List'!$A$7:$A$614,MATCH($C134,'DEQ Pollutant List'!$C$7:$C$614,0)),INDEX('DEQ Pollutant List'!$A$7:$A$614,MATCH($B134,'DEQ Pollutant List'!$B$7:$B$614,0))),"")</f>
        <v/>
      </c>
      <c r="E134" s="179"/>
      <c r="F134" s="90"/>
      <c r="G134" s="181"/>
      <c r="H134" s="182"/>
      <c r="I134" s="215"/>
      <c r="J134" s="221"/>
      <c r="K134" s="221"/>
      <c r="L134" s="184"/>
      <c r="M134" s="185"/>
      <c r="N134" s="221"/>
      <c r="O134" s="186"/>
      <c r="P134" s="128"/>
    </row>
    <row r="135" spans="1:16">
      <c r="A135" s="187"/>
      <c r="B135" s="240"/>
      <c r="C135" s="177" t="str">
        <f>IFERROR(IF(B135="No CAS","",INDEX('DEQ Pollutant List'!$C$7:$C$614,MATCH('3. Pollutant Emissions - EF'!B135,'DEQ Pollutant List'!$B$7:$B$614,0))),"")</f>
        <v/>
      </c>
      <c r="D135" s="178" t="str">
        <f>IFERROR(IF(OR($B135="",$B135="No CAS"),INDEX('DEQ Pollutant List'!$A$7:$A$614,MATCH($C135,'DEQ Pollutant List'!$C$7:$C$614,0)),INDEX('DEQ Pollutant List'!$A$7:$A$614,MATCH($B135,'DEQ Pollutant List'!$B$7:$B$614,0))),"")</f>
        <v/>
      </c>
      <c r="E135" s="179"/>
      <c r="F135" s="90"/>
      <c r="G135" s="181"/>
      <c r="H135" s="182"/>
      <c r="I135" s="215"/>
      <c r="J135" s="221"/>
      <c r="K135" s="221"/>
      <c r="L135" s="184"/>
      <c r="M135" s="185"/>
      <c r="N135" s="221"/>
      <c r="O135" s="186"/>
      <c r="P135" s="128"/>
    </row>
    <row r="136" spans="1:16">
      <c r="A136" s="187"/>
      <c r="B136" s="240"/>
      <c r="C136" s="177" t="str">
        <f>IFERROR(IF(B136="No CAS","",INDEX('DEQ Pollutant List'!$C$7:$C$614,MATCH('3. Pollutant Emissions - EF'!B136,'DEQ Pollutant List'!$B$7:$B$614,0))),"")</f>
        <v/>
      </c>
      <c r="D136" s="178" t="str">
        <f>IFERROR(IF(OR($B136="",$B136="No CAS"),INDEX('DEQ Pollutant List'!$A$7:$A$614,MATCH($C136,'DEQ Pollutant List'!$C$7:$C$614,0)),INDEX('DEQ Pollutant List'!$A$7:$A$614,MATCH($B136,'DEQ Pollutant List'!$B$7:$B$614,0))),"")</f>
        <v/>
      </c>
      <c r="E136" s="179"/>
      <c r="F136" s="90"/>
      <c r="G136" s="181"/>
      <c r="H136" s="182"/>
      <c r="I136" s="215"/>
      <c r="J136" s="221"/>
      <c r="K136" s="221"/>
      <c r="L136" s="184"/>
      <c r="M136" s="185"/>
      <c r="N136" s="221"/>
      <c r="O136" s="186"/>
      <c r="P136" s="128"/>
    </row>
    <row r="137" spans="1:16">
      <c r="A137" s="187"/>
      <c r="B137" s="240"/>
      <c r="C137" s="177" t="str">
        <f>IFERROR(IF(B137="No CAS","",INDEX('DEQ Pollutant List'!$C$7:$C$614,MATCH('3. Pollutant Emissions - EF'!B137,'DEQ Pollutant List'!$B$7:$B$614,0))),"")</f>
        <v/>
      </c>
      <c r="D137" s="178" t="str">
        <f>IFERROR(IF(OR($B137="",$B137="No CAS"),INDEX('DEQ Pollutant List'!$A$7:$A$614,MATCH($C137,'DEQ Pollutant List'!$C$7:$C$614,0)),INDEX('DEQ Pollutant List'!$A$7:$A$614,MATCH($B137,'DEQ Pollutant List'!$B$7:$B$614,0))),"")</f>
        <v/>
      </c>
      <c r="E137" s="179"/>
      <c r="F137" s="90"/>
      <c r="G137" s="181"/>
      <c r="H137" s="182"/>
      <c r="I137" s="215"/>
      <c r="J137" s="221"/>
      <c r="K137" s="221"/>
      <c r="L137" s="184"/>
      <c r="M137" s="185"/>
      <c r="N137" s="221"/>
      <c r="O137" s="186"/>
      <c r="P137" s="128"/>
    </row>
    <row r="138" spans="1:16">
      <c r="A138" s="187"/>
      <c r="B138" s="240"/>
      <c r="C138" s="177" t="str">
        <f>IFERROR(IF(B138="No CAS","",INDEX('DEQ Pollutant List'!$C$7:$C$614,MATCH('3. Pollutant Emissions - EF'!B138,'DEQ Pollutant List'!$B$7:$B$614,0))),"")</f>
        <v/>
      </c>
      <c r="D138" s="178" t="str">
        <f>IFERROR(IF(OR($B138="",$B138="No CAS"),INDEX('DEQ Pollutant List'!$A$7:$A$614,MATCH($C138,'DEQ Pollutant List'!$C$7:$C$614,0)),INDEX('DEQ Pollutant List'!$A$7:$A$614,MATCH($B138,'DEQ Pollutant List'!$B$7:$B$614,0))),"")</f>
        <v/>
      </c>
      <c r="E138" s="179"/>
      <c r="F138" s="90"/>
      <c r="G138" s="181"/>
      <c r="H138" s="182"/>
      <c r="I138" s="215"/>
      <c r="J138" s="221"/>
      <c r="K138" s="221"/>
      <c r="L138" s="184"/>
      <c r="M138" s="185"/>
      <c r="N138" s="221"/>
      <c r="O138" s="186"/>
      <c r="P138" s="128"/>
    </row>
    <row r="139" spans="1:16">
      <c r="A139" s="187"/>
      <c r="B139" s="240"/>
      <c r="C139" s="177" t="str">
        <f>IFERROR(IF(B139="No CAS","",INDEX('DEQ Pollutant List'!$C$7:$C$614,MATCH('3. Pollutant Emissions - EF'!B139,'DEQ Pollutant List'!$B$7:$B$614,0))),"")</f>
        <v/>
      </c>
      <c r="D139" s="178" t="str">
        <f>IFERROR(IF(OR($B139="",$B139="No CAS"),INDEX('DEQ Pollutant List'!$A$7:$A$614,MATCH($C139,'DEQ Pollutant List'!$C$7:$C$614,0)),INDEX('DEQ Pollutant List'!$A$7:$A$614,MATCH($B139,'DEQ Pollutant List'!$B$7:$B$614,0))),"")</f>
        <v/>
      </c>
      <c r="E139" s="179"/>
      <c r="F139" s="90"/>
      <c r="G139" s="181"/>
      <c r="H139" s="182"/>
      <c r="I139" s="215"/>
      <c r="J139" s="221"/>
      <c r="K139" s="221"/>
      <c r="L139" s="184"/>
      <c r="M139" s="185"/>
      <c r="N139" s="221"/>
      <c r="O139" s="186"/>
      <c r="P139" s="128"/>
    </row>
    <row r="140" spans="1:16">
      <c r="A140" s="187"/>
      <c r="B140" s="240"/>
      <c r="C140" s="177" t="str">
        <f>IFERROR(IF(B140="No CAS","",INDEX('DEQ Pollutant List'!$C$7:$C$614,MATCH('3. Pollutant Emissions - EF'!B140,'DEQ Pollutant List'!$B$7:$B$614,0))),"")</f>
        <v/>
      </c>
      <c r="D140" s="178" t="str">
        <f>IFERROR(IF(OR($B140="",$B140="No CAS"),INDEX('DEQ Pollutant List'!$A$7:$A$614,MATCH($C140,'DEQ Pollutant List'!$C$7:$C$614,0)),INDEX('DEQ Pollutant List'!$A$7:$A$614,MATCH($B140,'DEQ Pollutant List'!$B$7:$B$614,0))),"")</f>
        <v/>
      </c>
      <c r="E140" s="179"/>
      <c r="F140" s="90"/>
      <c r="G140" s="181"/>
      <c r="H140" s="182"/>
      <c r="I140" s="215"/>
      <c r="J140" s="221"/>
      <c r="K140" s="221"/>
      <c r="L140" s="184"/>
      <c r="M140" s="185"/>
      <c r="N140" s="221"/>
      <c r="O140" s="186"/>
      <c r="P140" s="128"/>
    </row>
    <row r="141" spans="1:16">
      <c r="A141" s="187"/>
      <c r="B141" s="240"/>
      <c r="C141" s="177" t="str">
        <f>IFERROR(IF(B141="No CAS","",INDEX('DEQ Pollutant List'!$C$7:$C$614,MATCH('3. Pollutant Emissions - EF'!B141,'DEQ Pollutant List'!$B$7:$B$614,0))),"")</f>
        <v/>
      </c>
      <c r="D141" s="178" t="str">
        <f>IFERROR(IF(OR($B141="",$B141="No CAS"),INDEX('DEQ Pollutant List'!$A$7:$A$614,MATCH($C141,'DEQ Pollutant List'!$C$7:$C$614,0)),INDEX('DEQ Pollutant List'!$A$7:$A$614,MATCH($B141,'DEQ Pollutant List'!$B$7:$B$614,0))),"")</f>
        <v/>
      </c>
      <c r="E141" s="179"/>
      <c r="F141" s="90"/>
      <c r="G141" s="181"/>
      <c r="H141" s="182"/>
      <c r="I141" s="215"/>
      <c r="J141" s="221"/>
      <c r="K141" s="221"/>
      <c r="L141" s="184"/>
      <c r="M141" s="185"/>
      <c r="N141" s="221"/>
      <c r="O141" s="186"/>
      <c r="P141" s="128"/>
    </row>
    <row r="142" spans="1:16">
      <c r="A142" s="187"/>
      <c r="B142" s="240"/>
      <c r="C142" s="177" t="str">
        <f>IFERROR(IF(B142="No CAS","",INDEX('DEQ Pollutant List'!$C$7:$C$614,MATCH('3. Pollutant Emissions - EF'!B142,'DEQ Pollutant List'!$B$7:$B$614,0))),"")</f>
        <v/>
      </c>
      <c r="D142" s="178" t="str">
        <f>IFERROR(IF(OR($B142="",$B142="No CAS"),INDEX('DEQ Pollutant List'!$A$7:$A$614,MATCH($C142,'DEQ Pollutant List'!$C$7:$C$614,0)),INDEX('DEQ Pollutant List'!$A$7:$A$614,MATCH($B142,'DEQ Pollutant List'!$B$7:$B$614,0))),"")</f>
        <v/>
      </c>
      <c r="E142" s="179"/>
      <c r="F142" s="90"/>
      <c r="G142" s="181"/>
      <c r="H142" s="182"/>
      <c r="I142" s="215"/>
      <c r="J142" s="221"/>
      <c r="K142" s="221"/>
      <c r="L142" s="184"/>
      <c r="M142" s="185"/>
      <c r="N142" s="221"/>
      <c r="O142" s="186"/>
      <c r="P142" s="128"/>
    </row>
    <row r="143" spans="1:16">
      <c r="A143" s="187"/>
      <c r="B143" s="240"/>
      <c r="C143" s="177" t="str">
        <f>IFERROR(IF(B143="No CAS","",INDEX('DEQ Pollutant List'!$C$7:$C$614,MATCH('3. Pollutant Emissions - EF'!B143,'DEQ Pollutant List'!$B$7:$B$614,0))),"")</f>
        <v/>
      </c>
      <c r="D143" s="178" t="str">
        <f>IFERROR(IF(OR($B143="",$B143="No CAS"),INDEX('DEQ Pollutant List'!$A$7:$A$614,MATCH($C143,'DEQ Pollutant List'!$C$7:$C$614,0)),INDEX('DEQ Pollutant List'!$A$7:$A$614,MATCH($B143,'DEQ Pollutant List'!$B$7:$B$614,0))),"")</f>
        <v/>
      </c>
      <c r="E143" s="179"/>
      <c r="F143" s="90"/>
      <c r="G143" s="181"/>
      <c r="H143" s="182"/>
      <c r="I143" s="215"/>
      <c r="J143" s="221"/>
      <c r="K143" s="221"/>
      <c r="L143" s="184"/>
      <c r="M143" s="185"/>
      <c r="N143" s="221"/>
      <c r="O143" s="186"/>
      <c r="P143" s="128"/>
    </row>
    <row r="144" spans="1:16">
      <c r="A144" s="187"/>
      <c r="B144" s="240"/>
      <c r="C144" s="177" t="str">
        <f>IFERROR(IF(B144="No CAS","",INDEX('DEQ Pollutant List'!$C$7:$C$614,MATCH('3. Pollutant Emissions - EF'!B144,'DEQ Pollutant List'!$B$7:$B$614,0))),"")</f>
        <v/>
      </c>
      <c r="D144" s="178" t="str">
        <f>IFERROR(IF(OR($B144="",$B144="No CAS"),INDEX('DEQ Pollutant List'!$A$7:$A$614,MATCH($C144,'DEQ Pollutant List'!$C$7:$C$614,0)),INDEX('DEQ Pollutant List'!$A$7:$A$614,MATCH($B144,'DEQ Pollutant List'!$B$7:$B$614,0))),"")</f>
        <v/>
      </c>
      <c r="E144" s="179"/>
      <c r="F144" s="90"/>
      <c r="G144" s="181"/>
      <c r="H144" s="182"/>
      <c r="I144" s="215"/>
      <c r="J144" s="221"/>
      <c r="K144" s="221"/>
      <c r="L144" s="184"/>
      <c r="M144" s="185"/>
      <c r="N144" s="221"/>
      <c r="O144" s="186"/>
      <c r="P144" s="128"/>
    </row>
    <row r="145" spans="1:16">
      <c r="A145" s="187"/>
      <c r="B145" s="240"/>
      <c r="C145" s="177" t="str">
        <f>IFERROR(IF(B145="No CAS","",INDEX('DEQ Pollutant List'!$C$7:$C$614,MATCH('3. Pollutant Emissions - EF'!B145,'DEQ Pollutant List'!$B$7:$B$614,0))),"")</f>
        <v/>
      </c>
      <c r="D145" s="178" t="str">
        <f>IFERROR(IF(OR($B145="",$B145="No CAS"),INDEX('DEQ Pollutant List'!$A$7:$A$614,MATCH($C145,'DEQ Pollutant List'!$C$7:$C$614,0)),INDEX('DEQ Pollutant List'!$A$7:$A$614,MATCH($B145,'DEQ Pollutant List'!$B$7:$B$614,0))),"")</f>
        <v/>
      </c>
      <c r="E145" s="179"/>
      <c r="F145" s="90"/>
      <c r="G145" s="181"/>
      <c r="H145" s="182"/>
      <c r="I145" s="215"/>
      <c r="J145" s="221"/>
      <c r="K145" s="221"/>
      <c r="L145" s="184"/>
      <c r="M145" s="185"/>
      <c r="N145" s="221"/>
      <c r="O145" s="186"/>
      <c r="P145" s="128"/>
    </row>
    <row r="146" spans="1:16">
      <c r="A146" s="187"/>
      <c r="B146" s="240"/>
      <c r="C146" s="177" t="str">
        <f>IFERROR(IF(B146="No CAS","",INDEX('DEQ Pollutant List'!$C$7:$C$614,MATCH('3. Pollutant Emissions - EF'!B146,'DEQ Pollutant List'!$B$7:$B$614,0))),"")</f>
        <v/>
      </c>
      <c r="D146" s="178" t="str">
        <f>IFERROR(IF(OR($B146="",$B146="No CAS"),INDEX('DEQ Pollutant List'!$A$7:$A$614,MATCH($C146,'DEQ Pollutant List'!$C$7:$C$614,0)),INDEX('DEQ Pollutant List'!$A$7:$A$614,MATCH($B146,'DEQ Pollutant List'!$B$7:$B$614,0))),"")</f>
        <v/>
      </c>
      <c r="E146" s="179"/>
      <c r="F146" s="90"/>
      <c r="G146" s="181"/>
      <c r="H146" s="182"/>
      <c r="I146" s="215"/>
      <c r="J146" s="221"/>
      <c r="K146" s="221"/>
      <c r="L146" s="184"/>
      <c r="M146" s="185"/>
      <c r="N146" s="221"/>
      <c r="O146" s="186"/>
      <c r="P146" s="128"/>
    </row>
    <row r="147" spans="1:16">
      <c r="A147" s="187"/>
      <c r="B147" s="240"/>
      <c r="C147" s="177" t="str">
        <f>IFERROR(IF(B147="No CAS","",INDEX('DEQ Pollutant List'!$C$7:$C$614,MATCH('3. Pollutant Emissions - EF'!B147,'DEQ Pollutant List'!$B$7:$B$614,0))),"")</f>
        <v/>
      </c>
      <c r="D147" s="178" t="str">
        <f>IFERROR(IF(OR($B147="",$B147="No CAS"),INDEX('DEQ Pollutant List'!$A$7:$A$614,MATCH($C147,'DEQ Pollutant List'!$C$7:$C$614,0)),INDEX('DEQ Pollutant List'!$A$7:$A$614,MATCH($B147,'DEQ Pollutant List'!$B$7:$B$614,0))),"")</f>
        <v/>
      </c>
      <c r="E147" s="179"/>
      <c r="F147" s="90"/>
      <c r="G147" s="181"/>
      <c r="H147" s="182"/>
      <c r="I147" s="215"/>
      <c r="J147" s="221"/>
      <c r="K147" s="221"/>
      <c r="L147" s="184"/>
      <c r="M147" s="185"/>
      <c r="N147" s="221"/>
      <c r="O147" s="186"/>
      <c r="P147" s="128"/>
    </row>
    <row r="148" spans="1:16">
      <c r="A148" s="187"/>
      <c r="B148" s="240"/>
      <c r="C148" s="177" t="str">
        <f>IFERROR(IF(B148="No CAS","",INDEX('DEQ Pollutant List'!$C$7:$C$614,MATCH('3. Pollutant Emissions - EF'!B148,'DEQ Pollutant List'!$B$7:$B$614,0))),"")</f>
        <v/>
      </c>
      <c r="D148" s="178" t="str">
        <f>IFERROR(IF(OR($B148="",$B148="No CAS"),INDEX('DEQ Pollutant List'!$A$7:$A$614,MATCH($C148,'DEQ Pollutant List'!$C$7:$C$614,0)),INDEX('DEQ Pollutant List'!$A$7:$A$614,MATCH($B148,'DEQ Pollutant List'!$B$7:$B$614,0))),"")</f>
        <v/>
      </c>
      <c r="E148" s="179"/>
      <c r="F148" s="90"/>
      <c r="G148" s="181"/>
      <c r="H148" s="182"/>
      <c r="I148" s="215"/>
      <c r="J148" s="221"/>
      <c r="K148" s="221"/>
      <c r="L148" s="184"/>
      <c r="M148" s="185"/>
      <c r="N148" s="221"/>
      <c r="O148" s="186"/>
      <c r="P148" s="128"/>
    </row>
    <row r="149" spans="1:16">
      <c r="A149" s="187"/>
      <c r="B149" s="240"/>
      <c r="C149" s="177" t="str">
        <f>IFERROR(IF(B149="No CAS","",INDEX('DEQ Pollutant List'!$C$7:$C$614,MATCH('3. Pollutant Emissions - EF'!B149,'DEQ Pollutant List'!$B$7:$B$614,0))),"")</f>
        <v/>
      </c>
      <c r="D149" s="178" t="str">
        <f>IFERROR(IF(OR($B149="",$B149="No CAS"),INDEX('DEQ Pollutant List'!$A$7:$A$614,MATCH($C149,'DEQ Pollutant List'!$C$7:$C$614,0)),INDEX('DEQ Pollutant List'!$A$7:$A$614,MATCH($B149,'DEQ Pollutant List'!$B$7:$B$614,0))),"")</f>
        <v/>
      </c>
      <c r="E149" s="179"/>
      <c r="F149" s="90"/>
      <c r="G149" s="181"/>
      <c r="H149" s="182"/>
      <c r="I149" s="215"/>
      <c r="J149" s="221"/>
      <c r="K149" s="221"/>
      <c r="L149" s="184"/>
      <c r="M149" s="185"/>
      <c r="N149" s="221"/>
      <c r="O149" s="186"/>
      <c r="P149" s="128"/>
    </row>
    <row r="150" spans="1:16">
      <c r="A150" s="187"/>
      <c r="B150" s="240"/>
      <c r="C150" s="177" t="str">
        <f>IFERROR(IF(B150="No CAS","",INDEX('DEQ Pollutant List'!$C$7:$C$614,MATCH('3. Pollutant Emissions - EF'!B150,'DEQ Pollutant List'!$B$7:$B$614,0))),"")</f>
        <v/>
      </c>
      <c r="D150" s="178" t="str">
        <f>IFERROR(IF(OR($B150="",$B150="No CAS"),INDEX('DEQ Pollutant List'!$A$7:$A$614,MATCH($C150,'DEQ Pollutant List'!$C$7:$C$614,0)),INDEX('DEQ Pollutant List'!$A$7:$A$614,MATCH($B150,'DEQ Pollutant List'!$B$7:$B$614,0))),"")</f>
        <v/>
      </c>
      <c r="E150" s="179"/>
      <c r="F150" s="90"/>
      <c r="G150" s="181"/>
      <c r="H150" s="182"/>
      <c r="I150" s="215"/>
      <c r="J150" s="221"/>
      <c r="K150" s="221"/>
      <c r="L150" s="184"/>
      <c r="M150" s="185"/>
      <c r="N150" s="221"/>
      <c r="O150" s="186"/>
      <c r="P150" s="128"/>
    </row>
    <row r="151" spans="1:16">
      <c r="A151" s="187"/>
      <c r="B151" s="240"/>
      <c r="C151" s="177" t="str">
        <f>IFERROR(IF(B151="No CAS","",INDEX('DEQ Pollutant List'!$C$7:$C$614,MATCH('3. Pollutant Emissions - EF'!B151,'DEQ Pollutant List'!$B$7:$B$614,0))),"")</f>
        <v/>
      </c>
      <c r="D151" s="178" t="str">
        <f>IFERROR(IF(OR($B151="",$B151="No CAS"),INDEX('DEQ Pollutant List'!$A$7:$A$614,MATCH($C151,'DEQ Pollutant List'!$C$7:$C$614,0)),INDEX('DEQ Pollutant List'!$A$7:$A$614,MATCH($B151,'DEQ Pollutant List'!$B$7:$B$614,0))),"")</f>
        <v/>
      </c>
      <c r="E151" s="179"/>
      <c r="F151" s="90"/>
      <c r="G151" s="181"/>
      <c r="H151" s="182"/>
      <c r="I151" s="215"/>
      <c r="J151" s="221"/>
      <c r="K151" s="221"/>
      <c r="L151" s="184"/>
      <c r="M151" s="185"/>
      <c r="N151" s="221"/>
      <c r="O151" s="186"/>
      <c r="P151" s="128"/>
    </row>
    <row r="152" spans="1:16">
      <c r="A152" s="187"/>
      <c r="B152" s="240"/>
      <c r="C152" s="177" t="str">
        <f>IFERROR(IF(B152="No CAS","",INDEX('DEQ Pollutant List'!$C$7:$C$614,MATCH('3. Pollutant Emissions - EF'!B152,'DEQ Pollutant List'!$B$7:$B$614,0))),"")</f>
        <v/>
      </c>
      <c r="D152" s="178" t="str">
        <f>IFERROR(IF(OR($B152="",$B152="No CAS"),INDEX('DEQ Pollutant List'!$A$7:$A$614,MATCH($C152,'DEQ Pollutant List'!$C$7:$C$614,0)),INDEX('DEQ Pollutant List'!$A$7:$A$614,MATCH($B152,'DEQ Pollutant List'!$B$7:$B$614,0))),"")</f>
        <v/>
      </c>
      <c r="E152" s="179"/>
      <c r="F152" s="90"/>
      <c r="G152" s="181"/>
      <c r="H152" s="182"/>
      <c r="I152" s="215"/>
      <c r="J152" s="221"/>
      <c r="K152" s="221"/>
      <c r="L152" s="184"/>
      <c r="M152" s="185"/>
      <c r="N152" s="221"/>
      <c r="O152" s="186"/>
      <c r="P152" s="128"/>
    </row>
    <row r="153" spans="1:16">
      <c r="A153" s="187"/>
      <c r="B153" s="240"/>
      <c r="C153" s="177" t="str">
        <f>IFERROR(IF(B153="No CAS","",INDEX('DEQ Pollutant List'!$C$7:$C$614,MATCH('3. Pollutant Emissions - EF'!B153,'DEQ Pollutant List'!$B$7:$B$614,0))),"")</f>
        <v/>
      </c>
      <c r="D153" s="178" t="str">
        <f>IFERROR(IF(OR($B153="",$B153="No CAS"),INDEX('DEQ Pollutant List'!$A$7:$A$614,MATCH($C153,'DEQ Pollutant List'!$C$7:$C$614,0)),INDEX('DEQ Pollutant List'!$A$7:$A$614,MATCH($B153,'DEQ Pollutant List'!$B$7:$B$614,0))),"")</f>
        <v/>
      </c>
      <c r="E153" s="179"/>
      <c r="F153" s="90"/>
      <c r="G153" s="181"/>
      <c r="H153" s="182"/>
      <c r="I153" s="215"/>
      <c r="J153" s="221"/>
      <c r="K153" s="221"/>
      <c r="L153" s="184"/>
      <c r="M153" s="185"/>
      <c r="N153" s="221"/>
      <c r="O153" s="186"/>
      <c r="P153" s="128"/>
    </row>
    <row r="154" spans="1:16">
      <c r="A154" s="187"/>
      <c r="B154" s="240"/>
      <c r="C154" s="177" t="str">
        <f>IFERROR(IF(B154="No CAS","",INDEX('DEQ Pollutant List'!$C$7:$C$614,MATCH('3. Pollutant Emissions - EF'!B154,'DEQ Pollutant List'!$B$7:$B$614,0))),"")</f>
        <v/>
      </c>
      <c r="D154" s="178" t="str">
        <f>IFERROR(IF(OR($B154="",$B154="No CAS"),INDEX('DEQ Pollutant List'!$A$7:$A$614,MATCH($C154,'DEQ Pollutant List'!$C$7:$C$614,0)),INDEX('DEQ Pollutant List'!$A$7:$A$614,MATCH($B154,'DEQ Pollutant List'!$B$7:$B$614,0))),"")</f>
        <v/>
      </c>
      <c r="E154" s="179"/>
      <c r="F154" s="90"/>
      <c r="G154" s="181"/>
      <c r="H154" s="182"/>
      <c r="I154" s="215"/>
      <c r="J154" s="221"/>
      <c r="K154" s="221"/>
      <c r="L154" s="184"/>
      <c r="M154" s="185"/>
      <c r="N154" s="221"/>
      <c r="O154" s="186"/>
      <c r="P154" s="128"/>
    </row>
    <row r="155" spans="1:16">
      <c r="A155" s="187"/>
      <c r="B155" s="240"/>
      <c r="C155" s="177" t="str">
        <f>IFERROR(IF(B155="No CAS","",INDEX('DEQ Pollutant List'!$C$7:$C$614,MATCH('3. Pollutant Emissions - EF'!B155,'DEQ Pollutant List'!$B$7:$B$614,0))),"")</f>
        <v/>
      </c>
      <c r="D155" s="178" t="str">
        <f>IFERROR(IF(OR($B155="",$B155="No CAS"),INDEX('DEQ Pollutant List'!$A$7:$A$614,MATCH($C155,'DEQ Pollutant List'!$C$7:$C$614,0)),INDEX('DEQ Pollutant List'!$A$7:$A$614,MATCH($B155,'DEQ Pollutant List'!$B$7:$B$614,0))),"")</f>
        <v/>
      </c>
      <c r="E155" s="179"/>
      <c r="F155" s="90"/>
      <c r="G155" s="181"/>
      <c r="H155" s="182"/>
      <c r="I155" s="215"/>
      <c r="J155" s="221"/>
      <c r="K155" s="221"/>
      <c r="L155" s="184"/>
      <c r="M155" s="185"/>
      <c r="N155" s="221"/>
      <c r="O155" s="186"/>
      <c r="P155" s="128"/>
    </row>
    <row r="156" spans="1:16">
      <c r="A156" s="187"/>
      <c r="B156" s="240"/>
      <c r="C156" s="177" t="str">
        <f>IFERROR(IF(B156="No CAS","",INDEX('DEQ Pollutant List'!$C$7:$C$614,MATCH('3. Pollutant Emissions - EF'!B156,'DEQ Pollutant List'!$B$7:$B$614,0))),"")</f>
        <v/>
      </c>
      <c r="D156" s="178" t="str">
        <f>IFERROR(IF(OR($B156="",$B156="No CAS"),INDEX('DEQ Pollutant List'!$A$7:$A$614,MATCH($C156,'DEQ Pollutant List'!$C$7:$C$614,0)),INDEX('DEQ Pollutant List'!$A$7:$A$614,MATCH($B156,'DEQ Pollutant List'!$B$7:$B$614,0))),"")</f>
        <v/>
      </c>
      <c r="E156" s="179"/>
      <c r="F156" s="90"/>
      <c r="G156" s="181"/>
      <c r="H156" s="182"/>
      <c r="I156" s="215"/>
      <c r="J156" s="221"/>
      <c r="K156" s="221"/>
      <c r="L156" s="184"/>
      <c r="M156" s="185"/>
      <c r="N156" s="221"/>
      <c r="O156" s="186"/>
      <c r="P156" s="128"/>
    </row>
    <row r="157" spans="1:16">
      <c r="A157" s="187"/>
      <c r="B157" s="240"/>
      <c r="C157" s="177" t="str">
        <f>IFERROR(IF(B157="No CAS","",INDEX('DEQ Pollutant List'!$C$7:$C$614,MATCH('3. Pollutant Emissions - EF'!B157,'DEQ Pollutant List'!$B$7:$B$614,0))),"")</f>
        <v/>
      </c>
      <c r="D157" s="178" t="str">
        <f>IFERROR(IF(OR($B157="",$B157="No CAS"),INDEX('DEQ Pollutant List'!$A$7:$A$614,MATCH($C157,'DEQ Pollutant List'!$C$7:$C$614,0)),INDEX('DEQ Pollutant List'!$A$7:$A$614,MATCH($B157,'DEQ Pollutant List'!$B$7:$B$614,0))),"")</f>
        <v/>
      </c>
      <c r="E157" s="179"/>
      <c r="F157" s="90"/>
      <c r="G157" s="181"/>
      <c r="H157" s="182"/>
      <c r="I157" s="215"/>
      <c r="J157" s="221"/>
      <c r="K157" s="221"/>
      <c r="L157" s="184"/>
      <c r="M157" s="185"/>
      <c r="N157" s="221"/>
      <c r="O157" s="186"/>
      <c r="P157" s="128"/>
    </row>
    <row r="158" spans="1:16">
      <c r="A158" s="187"/>
      <c r="B158" s="240"/>
      <c r="C158" s="177" t="str">
        <f>IFERROR(IF(B158="No CAS","",INDEX('DEQ Pollutant List'!$C$7:$C$614,MATCH('3. Pollutant Emissions - EF'!B158,'DEQ Pollutant List'!$B$7:$B$614,0))),"")</f>
        <v/>
      </c>
      <c r="D158" s="178" t="str">
        <f>IFERROR(IF(OR($B158="",$B158="No CAS"),INDEX('DEQ Pollutant List'!$A$7:$A$614,MATCH($C158,'DEQ Pollutant List'!$C$7:$C$614,0)),INDEX('DEQ Pollutant List'!$A$7:$A$614,MATCH($B158,'DEQ Pollutant List'!$B$7:$B$614,0))),"")</f>
        <v/>
      </c>
      <c r="E158" s="179"/>
      <c r="F158" s="90"/>
      <c r="G158" s="181"/>
      <c r="H158" s="182"/>
      <c r="I158" s="215"/>
      <c r="J158" s="221"/>
      <c r="K158" s="221"/>
      <c r="L158" s="184"/>
      <c r="M158" s="185"/>
      <c r="N158" s="221"/>
      <c r="O158" s="186"/>
      <c r="P158" s="128"/>
    </row>
    <row r="159" spans="1:16">
      <c r="A159" s="187"/>
      <c r="B159" s="240"/>
      <c r="C159" s="177" t="str">
        <f>IFERROR(IF(B159="No CAS","",INDEX('DEQ Pollutant List'!$C$7:$C$614,MATCH('3. Pollutant Emissions - EF'!B159,'DEQ Pollutant List'!$B$7:$B$614,0))),"")</f>
        <v/>
      </c>
      <c r="D159" s="178" t="str">
        <f>IFERROR(IF(OR($B159="",$B159="No CAS"),INDEX('DEQ Pollutant List'!$A$7:$A$614,MATCH($C159,'DEQ Pollutant List'!$C$7:$C$614,0)),INDEX('DEQ Pollutant List'!$A$7:$A$614,MATCH($B159,'DEQ Pollutant List'!$B$7:$B$614,0))),"")</f>
        <v/>
      </c>
      <c r="E159" s="179"/>
      <c r="F159" s="90"/>
      <c r="G159" s="181"/>
      <c r="H159" s="182"/>
      <c r="I159" s="215"/>
      <c r="J159" s="221"/>
      <c r="K159" s="221"/>
      <c r="L159" s="184"/>
      <c r="M159" s="185"/>
      <c r="N159" s="221"/>
      <c r="O159" s="186"/>
      <c r="P159" s="128"/>
    </row>
    <row r="160" spans="1:16">
      <c r="A160" s="187"/>
      <c r="B160" s="240"/>
      <c r="C160" s="177" t="str">
        <f>IFERROR(IF(B160="No CAS","",INDEX('DEQ Pollutant List'!$C$7:$C$614,MATCH('3. Pollutant Emissions - EF'!B160,'DEQ Pollutant List'!$B$7:$B$614,0))),"")</f>
        <v/>
      </c>
      <c r="D160" s="178" t="str">
        <f>IFERROR(IF(OR($B160="",$B160="No CAS"),INDEX('DEQ Pollutant List'!$A$7:$A$614,MATCH($C160,'DEQ Pollutant List'!$C$7:$C$614,0)),INDEX('DEQ Pollutant List'!$A$7:$A$614,MATCH($B160,'DEQ Pollutant List'!$B$7:$B$614,0))),"")</f>
        <v/>
      </c>
      <c r="E160" s="179"/>
      <c r="F160" s="90"/>
      <c r="G160" s="181"/>
      <c r="H160" s="182"/>
      <c r="I160" s="215"/>
      <c r="J160" s="221"/>
      <c r="K160" s="221"/>
      <c r="L160" s="184"/>
      <c r="M160" s="185"/>
      <c r="N160" s="221"/>
      <c r="O160" s="186"/>
      <c r="P160" s="128"/>
    </row>
    <row r="161" spans="1:16">
      <c r="A161" s="187"/>
      <c r="B161" s="240"/>
      <c r="C161" s="177" t="str">
        <f>IFERROR(IF(B161="No CAS","",INDEX('DEQ Pollutant List'!$C$7:$C$614,MATCH('3. Pollutant Emissions - EF'!B161,'DEQ Pollutant List'!$B$7:$B$614,0))),"")</f>
        <v/>
      </c>
      <c r="D161" s="178" t="str">
        <f>IFERROR(IF(OR($B161="",$B161="No CAS"),INDEX('DEQ Pollutant List'!$A$7:$A$614,MATCH($C161,'DEQ Pollutant List'!$C$7:$C$614,0)),INDEX('DEQ Pollutant List'!$A$7:$A$614,MATCH($B161,'DEQ Pollutant List'!$B$7:$B$614,0))),"")</f>
        <v/>
      </c>
      <c r="E161" s="179"/>
      <c r="F161" s="90"/>
      <c r="G161" s="181"/>
      <c r="H161" s="182"/>
      <c r="I161" s="215"/>
      <c r="J161" s="221"/>
      <c r="K161" s="221"/>
      <c r="L161" s="184"/>
      <c r="M161" s="185"/>
      <c r="N161" s="221"/>
      <c r="O161" s="186"/>
      <c r="P161" s="128"/>
    </row>
    <row r="162" spans="1:16">
      <c r="A162" s="187"/>
      <c r="B162" s="240"/>
      <c r="C162" s="177" t="str">
        <f>IFERROR(IF(B162="No CAS","",INDEX('DEQ Pollutant List'!$C$7:$C$614,MATCH('3. Pollutant Emissions - EF'!B162,'DEQ Pollutant List'!$B$7:$B$614,0))),"")</f>
        <v/>
      </c>
      <c r="D162" s="178" t="str">
        <f>IFERROR(IF(OR($B162="",$B162="No CAS"),INDEX('DEQ Pollutant List'!$A$7:$A$614,MATCH($C162,'DEQ Pollutant List'!$C$7:$C$614,0)),INDEX('DEQ Pollutant List'!$A$7:$A$614,MATCH($B162,'DEQ Pollutant List'!$B$7:$B$614,0))),"")</f>
        <v/>
      </c>
      <c r="E162" s="179"/>
      <c r="F162" s="90"/>
      <c r="G162" s="181"/>
      <c r="H162" s="182"/>
      <c r="I162" s="215"/>
      <c r="J162" s="221"/>
      <c r="K162" s="221"/>
      <c r="L162" s="184"/>
      <c r="M162" s="185"/>
      <c r="N162" s="221"/>
      <c r="O162" s="186"/>
      <c r="P162" s="128"/>
    </row>
    <row r="163" spans="1:16">
      <c r="A163" s="187"/>
      <c r="B163" s="240"/>
      <c r="C163" s="177" t="str">
        <f>IFERROR(IF(B163="No CAS","",INDEX('DEQ Pollutant List'!$C$7:$C$614,MATCH('3. Pollutant Emissions - EF'!B163,'DEQ Pollutant List'!$B$7:$B$614,0))),"")</f>
        <v/>
      </c>
      <c r="D163" s="178" t="str">
        <f>IFERROR(IF(OR($B163="",$B163="No CAS"),INDEX('DEQ Pollutant List'!$A$7:$A$614,MATCH($C163,'DEQ Pollutant List'!$C$7:$C$614,0)),INDEX('DEQ Pollutant List'!$A$7:$A$614,MATCH($B163,'DEQ Pollutant List'!$B$7:$B$614,0))),"")</f>
        <v/>
      </c>
      <c r="E163" s="179"/>
      <c r="F163" s="90"/>
      <c r="G163" s="181"/>
      <c r="H163" s="182"/>
      <c r="I163" s="215"/>
      <c r="J163" s="221"/>
      <c r="K163" s="221"/>
      <c r="L163" s="184"/>
      <c r="M163" s="185"/>
      <c r="N163" s="221"/>
      <c r="O163" s="186"/>
      <c r="P163" s="128"/>
    </row>
    <row r="164" spans="1:16">
      <c r="A164" s="187"/>
      <c r="B164" s="240"/>
      <c r="C164" s="177" t="str">
        <f>IFERROR(IF(B164="No CAS","",INDEX('DEQ Pollutant List'!$C$7:$C$614,MATCH('3. Pollutant Emissions - EF'!B164,'DEQ Pollutant List'!$B$7:$B$614,0))),"")</f>
        <v/>
      </c>
      <c r="D164" s="178" t="str">
        <f>IFERROR(IF(OR($B164="",$B164="No CAS"),INDEX('DEQ Pollutant List'!$A$7:$A$614,MATCH($C164,'DEQ Pollutant List'!$C$7:$C$614,0)),INDEX('DEQ Pollutant List'!$A$7:$A$614,MATCH($B164,'DEQ Pollutant List'!$B$7:$B$614,0))),"")</f>
        <v/>
      </c>
      <c r="E164" s="179"/>
      <c r="F164" s="90"/>
      <c r="G164" s="181"/>
      <c r="H164" s="182"/>
      <c r="I164" s="215"/>
      <c r="J164" s="221"/>
      <c r="K164" s="221"/>
      <c r="L164" s="184"/>
      <c r="M164" s="185"/>
      <c r="N164" s="221"/>
      <c r="O164" s="186"/>
      <c r="P164" s="128"/>
    </row>
    <row r="165" spans="1:16">
      <c r="A165" s="187"/>
      <c r="B165" s="240"/>
      <c r="C165" s="177" t="str">
        <f>IFERROR(IF(B165="No CAS","",INDEX('DEQ Pollutant List'!$C$7:$C$614,MATCH('3. Pollutant Emissions - EF'!B165,'DEQ Pollutant List'!$B$7:$B$614,0))),"")</f>
        <v/>
      </c>
      <c r="D165" s="178" t="str">
        <f>IFERROR(IF(OR($B165="",$B165="No CAS"),INDEX('DEQ Pollutant List'!$A$7:$A$614,MATCH($C165,'DEQ Pollutant List'!$C$7:$C$614,0)),INDEX('DEQ Pollutant List'!$A$7:$A$614,MATCH($B165,'DEQ Pollutant List'!$B$7:$B$614,0))),"")</f>
        <v/>
      </c>
      <c r="E165" s="179"/>
      <c r="F165" s="90"/>
      <c r="G165" s="181"/>
      <c r="H165" s="182"/>
      <c r="I165" s="215"/>
      <c r="J165" s="221"/>
      <c r="K165" s="221"/>
      <c r="L165" s="184"/>
      <c r="M165" s="185"/>
      <c r="N165" s="221"/>
      <c r="O165" s="186"/>
      <c r="P165" s="128"/>
    </row>
    <row r="166" spans="1:16">
      <c r="A166" s="187"/>
      <c r="B166" s="240"/>
      <c r="C166" s="177" t="str">
        <f>IFERROR(IF(B166="No CAS","",INDEX('DEQ Pollutant List'!$C$7:$C$614,MATCH('3. Pollutant Emissions - EF'!B166,'DEQ Pollutant List'!$B$7:$B$614,0))),"")</f>
        <v/>
      </c>
      <c r="D166" s="178" t="str">
        <f>IFERROR(IF(OR($B166="",$B166="No CAS"),INDEX('DEQ Pollutant List'!$A$7:$A$614,MATCH($C166,'DEQ Pollutant List'!$C$7:$C$614,0)),INDEX('DEQ Pollutant List'!$A$7:$A$614,MATCH($B166,'DEQ Pollutant List'!$B$7:$B$614,0))),"")</f>
        <v/>
      </c>
      <c r="E166" s="179"/>
      <c r="F166" s="90"/>
      <c r="G166" s="181"/>
      <c r="H166" s="182"/>
      <c r="I166" s="215"/>
      <c r="J166" s="221"/>
      <c r="K166" s="221"/>
      <c r="L166" s="184"/>
      <c r="M166" s="185"/>
      <c r="N166" s="221"/>
      <c r="O166" s="186"/>
      <c r="P166" s="128"/>
    </row>
    <row r="167" spans="1:16">
      <c r="A167" s="187"/>
      <c r="B167" s="240"/>
      <c r="C167" s="177" t="str">
        <f>IFERROR(IF(B167="No CAS","",INDEX('DEQ Pollutant List'!$C$7:$C$614,MATCH('3. Pollutant Emissions - EF'!B167,'DEQ Pollutant List'!$B$7:$B$614,0))),"")</f>
        <v/>
      </c>
      <c r="D167" s="178" t="str">
        <f>IFERROR(IF(OR($B167="",$B167="No CAS"),INDEX('DEQ Pollutant List'!$A$7:$A$614,MATCH($C167,'DEQ Pollutant List'!$C$7:$C$614,0)),INDEX('DEQ Pollutant List'!$A$7:$A$614,MATCH($B167,'DEQ Pollutant List'!$B$7:$B$614,0))),"")</f>
        <v/>
      </c>
      <c r="E167" s="179"/>
      <c r="F167" s="90"/>
      <c r="G167" s="181"/>
      <c r="H167" s="182"/>
      <c r="I167" s="215"/>
      <c r="J167" s="221"/>
      <c r="K167" s="221"/>
      <c r="L167" s="184"/>
      <c r="M167" s="185"/>
      <c r="N167" s="221"/>
      <c r="O167" s="186"/>
      <c r="P167" s="128"/>
    </row>
    <row r="168" spans="1:16">
      <c r="A168" s="187"/>
      <c r="B168" s="240"/>
      <c r="C168" s="177" t="str">
        <f>IFERROR(IF(B168="No CAS","",INDEX('DEQ Pollutant List'!$C$7:$C$614,MATCH('3. Pollutant Emissions - EF'!B168,'DEQ Pollutant List'!$B$7:$B$614,0))),"")</f>
        <v/>
      </c>
      <c r="D168" s="178" t="str">
        <f>IFERROR(IF(OR($B168="",$B168="No CAS"),INDEX('DEQ Pollutant List'!$A$7:$A$614,MATCH($C168,'DEQ Pollutant List'!$C$7:$C$614,0)),INDEX('DEQ Pollutant List'!$A$7:$A$614,MATCH($B168,'DEQ Pollutant List'!$B$7:$B$614,0))),"")</f>
        <v/>
      </c>
      <c r="E168" s="179"/>
      <c r="F168" s="90"/>
      <c r="G168" s="181"/>
      <c r="H168" s="182"/>
      <c r="I168" s="215"/>
      <c r="J168" s="221"/>
      <c r="K168" s="221"/>
      <c r="L168" s="184"/>
      <c r="M168" s="185"/>
      <c r="N168" s="221"/>
      <c r="O168" s="186"/>
      <c r="P168" s="128"/>
    </row>
    <row r="169" spans="1:16">
      <c r="A169" s="187"/>
      <c r="B169" s="240"/>
      <c r="C169" s="177" t="str">
        <f>IFERROR(IF(B169="No CAS","",INDEX('DEQ Pollutant List'!$C$7:$C$614,MATCH('3. Pollutant Emissions - EF'!B169,'DEQ Pollutant List'!$B$7:$B$614,0))),"")</f>
        <v/>
      </c>
      <c r="D169" s="178" t="str">
        <f>IFERROR(IF(OR($B169="",$B169="No CAS"),INDEX('DEQ Pollutant List'!$A$7:$A$614,MATCH($C169,'DEQ Pollutant List'!$C$7:$C$614,0)),INDEX('DEQ Pollutant List'!$A$7:$A$614,MATCH($B169,'DEQ Pollutant List'!$B$7:$B$614,0))),"")</f>
        <v/>
      </c>
      <c r="E169" s="179"/>
      <c r="F169" s="90"/>
      <c r="G169" s="181"/>
      <c r="H169" s="182"/>
      <c r="I169" s="215"/>
      <c r="J169" s="221"/>
      <c r="K169" s="221"/>
      <c r="L169" s="184"/>
      <c r="M169" s="185"/>
      <c r="N169" s="221"/>
      <c r="O169" s="186"/>
      <c r="P169" s="128"/>
    </row>
    <row r="170" spans="1:16">
      <c r="A170" s="187"/>
      <c r="B170" s="240"/>
      <c r="C170" s="177" t="str">
        <f>IFERROR(IF(B170="No CAS","",INDEX('DEQ Pollutant List'!$C$7:$C$614,MATCH('3. Pollutant Emissions - EF'!B170,'DEQ Pollutant List'!$B$7:$B$614,0))),"")</f>
        <v/>
      </c>
      <c r="D170" s="178" t="str">
        <f>IFERROR(IF(OR($B170="",$B170="No CAS"),INDEX('DEQ Pollutant List'!$A$7:$A$614,MATCH($C170,'DEQ Pollutant List'!$C$7:$C$614,0)),INDEX('DEQ Pollutant List'!$A$7:$A$614,MATCH($B170,'DEQ Pollutant List'!$B$7:$B$614,0))),"")</f>
        <v/>
      </c>
      <c r="E170" s="179"/>
      <c r="F170" s="90"/>
      <c r="G170" s="181"/>
      <c r="H170" s="182"/>
      <c r="I170" s="215"/>
      <c r="J170" s="221"/>
      <c r="K170" s="221"/>
      <c r="L170" s="184"/>
      <c r="M170" s="185"/>
      <c r="N170" s="221"/>
      <c r="O170" s="186"/>
      <c r="P170" s="128"/>
    </row>
    <row r="171" spans="1:16">
      <c r="A171" s="187"/>
      <c r="B171" s="240"/>
      <c r="C171" s="177" t="str">
        <f>IFERROR(IF(B171="No CAS","",INDEX('DEQ Pollutant List'!$C$7:$C$614,MATCH('3. Pollutant Emissions - EF'!B171,'DEQ Pollutant List'!$B$7:$B$614,0))),"")</f>
        <v/>
      </c>
      <c r="D171" s="178" t="str">
        <f>IFERROR(IF(OR($B171="",$B171="No CAS"),INDEX('DEQ Pollutant List'!$A$7:$A$614,MATCH($C171,'DEQ Pollutant List'!$C$7:$C$614,0)),INDEX('DEQ Pollutant List'!$A$7:$A$614,MATCH($B171,'DEQ Pollutant List'!$B$7:$B$614,0))),"")</f>
        <v/>
      </c>
      <c r="E171" s="179"/>
      <c r="F171" s="90"/>
      <c r="G171" s="181"/>
      <c r="H171" s="182"/>
      <c r="I171" s="215"/>
      <c r="J171" s="221"/>
      <c r="K171" s="221"/>
      <c r="L171" s="184"/>
      <c r="M171" s="185"/>
      <c r="N171" s="221"/>
      <c r="O171" s="186"/>
      <c r="P171" s="128"/>
    </row>
    <row r="172" spans="1:16">
      <c r="A172" s="187"/>
      <c r="B172" s="240"/>
      <c r="C172" s="177" t="str">
        <f>IFERROR(IF(B172="No CAS","",INDEX('DEQ Pollutant List'!$C$7:$C$614,MATCH('3. Pollutant Emissions - EF'!B172,'DEQ Pollutant List'!$B$7:$B$614,0))),"")</f>
        <v/>
      </c>
      <c r="D172" s="178" t="str">
        <f>IFERROR(IF(OR($B172="",$B172="No CAS"),INDEX('DEQ Pollutant List'!$A$7:$A$614,MATCH($C172,'DEQ Pollutant List'!$C$7:$C$614,0)),INDEX('DEQ Pollutant List'!$A$7:$A$614,MATCH($B172,'DEQ Pollutant List'!$B$7:$B$614,0))),"")</f>
        <v/>
      </c>
      <c r="E172" s="179"/>
      <c r="F172" s="90"/>
      <c r="G172" s="181"/>
      <c r="H172" s="182"/>
      <c r="I172" s="215"/>
      <c r="J172" s="221"/>
      <c r="K172" s="221"/>
      <c r="L172" s="184"/>
      <c r="M172" s="185"/>
      <c r="N172" s="221"/>
      <c r="O172" s="186"/>
      <c r="P172" s="128"/>
    </row>
    <row r="173" spans="1:16">
      <c r="A173" s="187"/>
      <c r="B173" s="240"/>
      <c r="C173" s="177" t="str">
        <f>IFERROR(IF(B173="No CAS","",INDEX('DEQ Pollutant List'!$C$7:$C$614,MATCH('3. Pollutant Emissions - EF'!B173,'DEQ Pollutant List'!$B$7:$B$614,0))),"")</f>
        <v/>
      </c>
      <c r="D173" s="178" t="str">
        <f>IFERROR(IF(OR($B173="",$B173="No CAS"),INDEX('DEQ Pollutant List'!$A$7:$A$614,MATCH($C173,'DEQ Pollutant List'!$C$7:$C$614,0)),INDEX('DEQ Pollutant List'!$A$7:$A$614,MATCH($B173,'DEQ Pollutant List'!$B$7:$B$614,0))),"")</f>
        <v/>
      </c>
      <c r="E173" s="179"/>
      <c r="F173" s="90"/>
      <c r="G173" s="181"/>
      <c r="H173" s="182"/>
      <c r="I173" s="215"/>
      <c r="J173" s="221"/>
      <c r="K173" s="221"/>
      <c r="L173" s="184"/>
      <c r="M173" s="185"/>
      <c r="N173" s="221"/>
      <c r="O173" s="186"/>
      <c r="P173" s="128"/>
    </row>
    <row r="174" spans="1:16">
      <c r="A174" s="187"/>
      <c r="B174" s="240"/>
      <c r="C174" s="177" t="str">
        <f>IFERROR(IF(B174="No CAS","",INDEX('DEQ Pollutant List'!$C$7:$C$614,MATCH('3. Pollutant Emissions - EF'!B174,'DEQ Pollutant List'!$B$7:$B$614,0))),"")</f>
        <v/>
      </c>
      <c r="D174" s="178" t="str">
        <f>IFERROR(IF(OR($B174="",$B174="No CAS"),INDEX('DEQ Pollutant List'!$A$7:$A$614,MATCH($C174,'DEQ Pollutant List'!$C$7:$C$614,0)),INDEX('DEQ Pollutant List'!$A$7:$A$614,MATCH($B174,'DEQ Pollutant List'!$B$7:$B$614,0))),"")</f>
        <v/>
      </c>
      <c r="E174" s="179"/>
      <c r="F174" s="90"/>
      <c r="G174" s="181"/>
      <c r="H174" s="182"/>
      <c r="I174" s="215"/>
      <c r="J174" s="221"/>
      <c r="K174" s="221"/>
      <c r="L174" s="184"/>
      <c r="M174" s="185"/>
      <c r="N174" s="221"/>
      <c r="O174" s="186"/>
      <c r="P174" s="128"/>
    </row>
    <row r="175" spans="1:16">
      <c r="A175" s="187"/>
      <c r="B175" s="240"/>
      <c r="C175" s="177" t="str">
        <f>IFERROR(IF(B175="No CAS","",INDEX('DEQ Pollutant List'!$C$7:$C$614,MATCH('3. Pollutant Emissions - EF'!B175,'DEQ Pollutant List'!$B$7:$B$614,0))),"")</f>
        <v/>
      </c>
      <c r="D175" s="178" t="str">
        <f>IFERROR(IF(OR($B175="",$B175="No CAS"),INDEX('DEQ Pollutant List'!$A$7:$A$614,MATCH($C175,'DEQ Pollutant List'!$C$7:$C$614,0)),INDEX('DEQ Pollutant List'!$A$7:$A$614,MATCH($B175,'DEQ Pollutant List'!$B$7:$B$614,0))),"")</f>
        <v/>
      </c>
      <c r="E175" s="179"/>
      <c r="F175" s="90"/>
      <c r="G175" s="181"/>
      <c r="H175" s="182"/>
      <c r="I175" s="215"/>
      <c r="J175" s="221"/>
      <c r="K175" s="221"/>
      <c r="L175" s="184"/>
      <c r="M175" s="185"/>
      <c r="N175" s="221"/>
      <c r="O175" s="186"/>
      <c r="P175" s="128"/>
    </row>
    <row r="176" spans="1:16">
      <c r="A176" s="187"/>
      <c r="B176" s="240"/>
      <c r="C176" s="177" t="str">
        <f>IFERROR(IF(B176="No CAS","",INDEX('DEQ Pollutant List'!$C$7:$C$614,MATCH('3. Pollutant Emissions - EF'!B176,'DEQ Pollutant List'!$B$7:$B$614,0))),"")</f>
        <v/>
      </c>
      <c r="D176" s="178" t="str">
        <f>IFERROR(IF(OR($B176="",$B176="No CAS"),INDEX('DEQ Pollutant List'!$A$7:$A$614,MATCH($C176,'DEQ Pollutant List'!$C$7:$C$614,0)),INDEX('DEQ Pollutant List'!$A$7:$A$614,MATCH($B176,'DEQ Pollutant List'!$B$7:$B$614,0))),"")</f>
        <v/>
      </c>
      <c r="E176" s="179"/>
      <c r="F176" s="90"/>
      <c r="G176" s="181"/>
      <c r="H176" s="182"/>
      <c r="I176" s="215"/>
      <c r="J176" s="221"/>
      <c r="K176" s="221"/>
      <c r="L176" s="184"/>
      <c r="M176" s="185"/>
      <c r="N176" s="221"/>
      <c r="O176" s="186"/>
      <c r="P176" s="128"/>
    </row>
    <row r="177" spans="1:16">
      <c r="A177" s="187"/>
      <c r="B177" s="240"/>
      <c r="C177" s="177" t="str">
        <f>IFERROR(IF(B177="No CAS","",INDEX('DEQ Pollutant List'!$C$7:$C$614,MATCH('3. Pollutant Emissions - EF'!B177,'DEQ Pollutant List'!$B$7:$B$614,0))),"")</f>
        <v/>
      </c>
      <c r="D177" s="178" t="str">
        <f>IFERROR(IF(OR($B177="",$B177="No CAS"),INDEX('DEQ Pollutant List'!$A$7:$A$614,MATCH($C177,'DEQ Pollutant List'!$C$7:$C$614,0)),INDEX('DEQ Pollutant List'!$A$7:$A$614,MATCH($B177,'DEQ Pollutant List'!$B$7:$B$614,0))),"")</f>
        <v/>
      </c>
      <c r="E177" s="179"/>
      <c r="F177" s="90"/>
      <c r="G177" s="181"/>
      <c r="H177" s="182"/>
      <c r="I177" s="215"/>
      <c r="J177" s="221"/>
      <c r="K177" s="221"/>
      <c r="L177" s="184"/>
      <c r="M177" s="185"/>
      <c r="N177" s="221"/>
      <c r="O177" s="186"/>
      <c r="P177" s="128"/>
    </row>
    <row r="178" spans="1:16">
      <c r="A178" s="187"/>
      <c r="B178" s="240"/>
      <c r="C178" s="177" t="str">
        <f>IFERROR(IF(B178="No CAS","",INDEX('DEQ Pollutant List'!$C$7:$C$614,MATCH('3. Pollutant Emissions - EF'!B178,'DEQ Pollutant List'!$B$7:$B$614,0))),"")</f>
        <v/>
      </c>
      <c r="D178" s="178" t="str">
        <f>IFERROR(IF(OR($B178="",$B178="No CAS"),INDEX('DEQ Pollutant List'!$A$7:$A$614,MATCH($C178,'DEQ Pollutant List'!$C$7:$C$614,0)),INDEX('DEQ Pollutant List'!$A$7:$A$614,MATCH($B178,'DEQ Pollutant List'!$B$7:$B$614,0))),"")</f>
        <v/>
      </c>
      <c r="E178" s="179"/>
      <c r="F178" s="90"/>
      <c r="G178" s="181"/>
      <c r="H178" s="182"/>
      <c r="I178" s="215"/>
      <c r="J178" s="221"/>
      <c r="K178" s="221"/>
      <c r="L178" s="184"/>
      <c r="M178" s="185"/>
      <c r="N178" s="221"/>
      <c r="O178" s="186"/>
      <c r="P178" s="128"/>
    </row>
    <row r="179" spans="1:16">
      <c r="A179" s="187"/>
      <c r="B179" s="240"/>
      <c r="C179" s="177" t="str">
        <f>IFERROR(IF(B179="No CAS","",INDEX('DEQ Pollutant List'!$C$7:$C$614,MATCH('3. Pollutant Emissions - EF'!B179,'DEQ Pollutant List'!$B$7:$B$614,0))),"")</f>
        <v/>
      </c>
      <c r="D179" s="178" t="str">
        <f>IFERROR(IF(OR($B179="",$B179="No CAS"),INDEX('DEQ Pollutant List'!$A$7:$A$614,MATCH($C179,'DEQ Pollutant List'!$C$7:$C$614,0)),INDEX('DEQ Pollutant List'!$A$7:$A$614,MATCH($B179,'DEQ Pollutant List'!$B$7:$B$614,0))),"")</f>
        <v/>
      </c>
      <c r="E179" s="179"/>
      <c r="F179" s="90"/>
      <c r="G179" s="181"/>
      <c r="H179" s="182"/>
      <c r="I179" s="215"/>
      <c r="J179" s="221"/>
      <c r="K179" s="221"/>
      <c r="L179" s="184"/>
      <c r="M179" s="185"/>
      <c r="N179" s="221"/>
      <c r="O179" s="186"/>
      <c r="P179" s="128"/>
    </row>
    <row r="180" spans="1:16">
      <c r="A180" s="187"/>
      <c r="B180" s="240"/>
      <c r="C180" s="177" t="str">
        <f>IFERROR(IF(B180="No CAS","",INDEX('DEQ Pollutant List'!$C$7:$C$614,MATCH('3. Pollutant Emissions - EF'!B180,'DEQ Pollutant List'!$B$7:$B$614,0))),"")</f>
        <v/>
      </c>
      <c r="D180" s="178" t="str">
        <f>IFERROR(IF(OR($B180="",$B180="No CAS"),INDEX('DEQ Pollutant List'!$A$7:$A$614,MATCH($C180,'DEQ Pollutant List'!$C$7:$C$614,0)),INDEX('DEQ Pollutant List'!$A$7:$A$614,MATCH($B180,'DEQ Pollutant List'!$B$7:$B$614,0))),"")</f>
        <v/>
      </c>
      <c r="E180" s="179"/>
      <c r="F180" s="90"/>
      <c r="G180" s="181"/>
      <c r="H180" s="182"/>
      <c r="I180" s="215"/>
      <c r="J180" s="221"/>
      <c r="K180" s="221"/>
      <c r="L180" s="184"/>
      <c r="M180" s="185"/>
      <c r="N180" s="221"/>
      <c r="O180" s="186"/>
      <c r="P180" s="128"/>
    </row>
    <row r="181" spans="1:16">
      <c r="A181" s="187"/>
      <c r="B181" s="240"/>
      <c r="C181" s="177" t="str">
        <f>IFERROR(IF(B181="No CAS","",INDEX('DEQ Pollutant List'!$C$7:$C$614,MATCH('3. Pollutant Emissions - EF'!B181,'DEQ Pollutant List'!$B$7:$B$614,0))),"")</f>
        <v/>
      </c>
      <c r="D181" s="178" t="str">
        <f>IFERROR(IF(OR($B181="",$B181="No CAS"),INDEX('DEQ Pollutant List'!$A$7:$A$614,MATCH($C181,'DEQ Pollutant List'!$C$7:$C$614,0)),INDEX('DEQ Pollutant List'!$A$7:$A$614,MATCH($B181,'DEQ Pollutant List'!$B$7:$B$614,0))),"")</f>
        <v/>
      </c>
      <c r="E181" s="179"/>
      <c r="F181" s="90"/>
      <c r="G181" s="181"/>
      <c r="H181" s="182"/>
      <c r="I181" s="215"/>
      <c r="J181" s="221"/>
      <c r="K181" s="221"/>
      <c r="L181" s="184"/>
      <c r="M181" s="185"/>
      <c r="N181" s="221"/>
      <c r="O181" s="186"/>
      <c r="P181" s="128"/>
    </row>
    <row r="182" spans="1:16">
      <c r="A182" s="187"/>
      <c r="B182" s="240"/>
      <c r="C182" s="177" t="str">
        <f>IFERROR(IF(B182="No CAS","",INDEX('DEQ Pollutant List'!$C$7:$C$614,MATCH('3. Pollutant Emissions - EF'!B182,'DEQ Pollutant List'!$B$7:$B$614,0))),"")</f>
        <v/>
      </c>
      <c r="D182" s="178" t="str">
        <f>IFERROR(IF(OR($B182="",$B182="No CAS"),INDEX('DEQ Pollutant List'!$A$7:$A$614,MATCH($C182,'DEQ Pollutant List'!$C$7:$C$614,0)),INDEX('DEQ Pollutant List'!$A$7:$A$614,MATCH($B182,'DEQ Pollutant List'!$B$7:$B$614,0))),"")</f>
        <v/>
      </c>
      <c r="E182" s="179"/>
      <c r="F182" s="90"/>
      <c r="G182" s="181"/>
      <c r="H182" s="182"/>
      <c r="I182" s="215"/>
      <c r="J182" s="221"/>
      <c r="K182" s="221"/>
      <c r="L182" s="184"/>
      <c r="M182" s="185"/>
      <c r="N182" s="221"/>
      <c r="O182" s="186"/>
      <c r="P182" s="128"/>
    </row>
    <row r="183" spans="1:16">
      <c r="A183" s="187"/>
      <c r="B183" s="240"/>
      <c r="C183" s="177" t="str">
        <f>IFERROR(IF(B183="No CAS","",INDEX('DEQ Pollutant List'!$C$7:$C$614,MATCH('3. Pollutant Emissions - EF'!B183,'DEQ Pollutant List'!$B$7:$B$614,0))),"")</f>
        <v/>
      </c>
      <c r="D183" s="178" t="str">
        <f>IFERROR(IF(OR($B183="",$B183="No CAS"),INDEX('DEQ Pollutant List'!$A$7:$A$614,MATCH($C183,'DEQ Pollutant List'!$C$7:$C$614,0)),INDEX('DEQ Pollutant List'!$A$7:$A$614,MATCH($B183,'DEQ Pollutant List'!$B$7:$B$614,0))),"")</f>
        <v/>
      </c>
      <c r="E183" s="179"/>
      <c r="F183" s="90"/>
      <c r="G183" s="181"/>
      <c r="H183" s="182"/>
      <c r="I183" s="215"/>
      <c r="J183" s="221"/>
      <c r="K183" s="221"/>
      <c r="L183" s="184"/>
      <c r="M183" s="185"/>
      <c r="N183" s="221"/>
      <c r="O183" s="186"/>
      <c r="P183" s="128"/>
    </row>
    <row r="184" spans="1:16">
      <c r="A184" s="187"/>
      <c r="B184" s="240"/>
      <c r="C184" s="177" t="str">
        <f>IFERROR(IF(B184="No CAS","",INDEX('DEQ Pollutant List'!$C$7:$C$614,MATCH('3. Pollutant Emissions - EF'!B184,'DEQ Pollutant List'!$B$7:$B$614,0))),"")</f>
        <v/>
      </c>
      <c r="D184" s="178" t="str">
        <f>IFERROR(IF(OR($B184="",$B184="No CAS"),INDEX('DEQ Pollutant List'!$A$7:$A$614,MATCH($C184,'DEQ Pollutant List'!$C$7:$C$614,0)),INDEX('DEQ Pollutant List'!$A$7:$A$614,MATCH($B184,'DEQ Pollutant List'!$B$7:$B$614,0))),"")</f>
        <v/>
      </c>
      <c r="E184" s="179"/>
      <c r="F184" s="90"/>
      <c r="G184" s="181"/>
      <c r="H184" s="182"/>
      <c r="I184" s="215"/>
      <c r="J184" s="221"/>
      <c r="K184" s="221"/>
      <c r="L184" s="184"/>
      <c r="M184" s="185"/>
      <c r="N184" s="221"/>
      <c r="O184" s="186"/>
      <c r="P184" s="128"/>
    </row>
    <row r="185" spans="1:16">
      <c r="A185" s="187"/>
      <c r="B185" s="240"/>
      <c r="C185" s="177" t="str">
        <f>IFERROR(IF(B185="No CAS","",INDEX('DEQ Pollutant List'!$C$7:$C$614,MATCH('3. Pollutant Emissions - EF'!B185,'DEQ Pollutant List'!$B$7:$B$614,0))),"")</f>
        <v/>
      </c>
      <c r="D185" s="178" t="str">
        <f>IFERROR(IF(OR($B185="",$B185="No CAS"),INDEX('DEQ Pollutant List'!$A$7:$A$614,MATCH($C185,'DEQ Pollutant List'!$C$7:$C$614,0)),INDEX('DEQ Pollutant List'!$A$7:$A$614,MATCH($B185,'DEQ Pollutant List'!$B$7:$B$614,0))),"")</f>
        <v/>
      </c>
      <c r="E185" s="179"/>
      <c r="F185" s="90"/>
      <c r="G185" s="181"/>
      <c r="H185" s="182"/>
      <c r="I185" s="215"/>
      <c r="J185" s="221"/>
      <c r="K185" s="221"/>
      <c r="L185" s="184"/>
      <c r="M185" s="185"/>
      <c r="N185" s="221"/>
      <c r="O185" s="186"/>
      <c r="P185" s="128"/>
    </row>
    <row r="186" spans="1:16">
      <c r="A186" s="187"/>
      <c r="B186" s="240"/>
      <c r="C186" s="177" t="str">
        <f>IFERROR(IF(B186="No CAS","",INDEX('DEQ Pollutant List'!$C$7:$C$614,MATCH('3. Pollutant Emissions - EF'!B186,'DEQ Pollutant List'!$B$7:$B$614,0))),"")</f>
        <v/>
      </c>
      <c r="D186" s="178" t="str">
        <f>IFERROR(IF(OR($B186="",$B186="No CAS"),INDEX('DEQ Pollutant List'!$A$7:$A$614,MATCH($C186,'DEQ Pollutant List'!$C$7:$C$614,0)),INDEX('DEQ Pollutant List'!$A$7:$A$614,MATCH($B186,'DEQ Pollutant List'!$B$7:$B$614,0))),"")</f>
        <v/>
      </c>
      <c r="E186" s="179"/>
      <c r="F186" s="90"/>
      <c r="G186" s="181"/>
      <c r="H186" s="182"/>
      <c r="I186" s="215"/>
      <c r="J186" s="221"/>
      <c r="K186" s="221"/>
      <c r="L186" s="184"/>
      <c r="M186" s="185"/>
      <c r="N186" s="221"/>
      <c r="O186" s="186"/>
      <c r="P186" s="128"/>
    </row>
    <row r="187" spans="1:16">
      <c r="A187" s="187"/>
      <c r="B187" s="240"/>
      <c r="C187" s="177" t="str">
        <f>IFERROR(IF(B187="No CAS","",INDEX('DEQ Pollutant List'!$C$7:$C$614,MATCH('3. Pollutant Emissions - EF'!B187,'DEQ Pollutant List'!$B$7:$B$614,0))),"")</f>
        <v/>
      </c>
      <c r="D187" s="178" t="str">
        <f>IFERROR(IF(OR($B187="",$B187="No CAS"),INDEX('DEQ Pollutant List'!$A$7:$A$614,MATCH($C187,'DEQ Pollutant List'!$C$7:$C$614,0)),INDEX('DEQ Pollutant List'!$A$7:$A$614,MATCH($B187,'DEQ Pollutant List'!$B$7:$B$614,0))),"")</f>
        <v/>
      </c>
      <c r="E187" s="179"/>
      <c r="F187" s="90"/>
      <c r="G187" s="181"/>
      <c r="H187" s="182"/>
      <c r="I187" s="215"/>
      <c r="J187" s="221"/>
      <c r="K187" s="221"/>
      <c r="L187" s="184"/>
      <c r="M187" s="185"/>
      <c r="N187" s="221"/>
      <c r="O187" s="186"/>
      <c r="P187" s="128"/>
    </row>
    <row r="188" spans="1:16">
      <c r="A188" s="187"/>
      <c r="B188" s="240"/>
      <c r="C188" s="177" t="str">
        <f>IFERROR(IF(B188="No CAS","",INDEX('DEQ Pollutant List'!$C$7:$C$614,MATCH('3. Pollutant Emissions - EF'!B188,'DEQ Pollutant List'!$B$7:$B$614,0))),"")</f>
        <v/>
      </c>
      <c r="D188" s="178" t="str">
        <f>IFERROR(IF(OR($B188="",$B188="No CAS"),INDEX('DEQ Pollutant List'!$A$7:$A$614,MATCH($C188,'DEQ Pollutant List'!$C$7:$C$614,0)),INDEX('DEQ Pollutant List'!$A$7:$A$614,MATCH($B188,'DEQ Pollutant List'!$B$7:$B$614,0))),"")</f>
        <v/>
      </c>
      <c r="E188" s="179"/>
      <c r="F188" s="90"/>
      <c r="G188" s="181"/>
      <c r="H188" s="182"/>
      <c r="I188" s="215"/>
      <c r="J188" s="221"/>
      <c r="K188" s="221"/>
      <c r="L188" s="184"/>
      <c r="M188" s="185"/>
      <c r="N188" s="221"/>
      <c r="O188" s="186"/>
      <c r="P188" s="128"/>
    </row>
    <row r="189" spans="1:16">
      <c r="A189" s="187"/>
      <c r="B189" s="240"/>
      <c r="C189" s="177" t="str">
        <f>IFERROR(IF(B189="No CAS","",INDEX('DEQ Pollutant List'!$C$7:$C$614,MATCH('3. Pollutant Emissions - EF'!B189,'DEQ Pollutant List'!$B$7:$B$614,0))),"")</f>
        <v/>
      </c>
      <c r="D189" s="178" t="str">
        <f>IFERROR(IF(OR($B189="",$B189="No CAS"),INDEX('DEQ Pollutant List'!$A$7:$A$614,MATCH($C189,'DEQ Pollutant List'!$C$7:$C$614,0)),INDEX('DEQ Pollutant List'!$A$7:$A$614,MATCH($B189,'DEQ Pollutant List'!$B$7:$B$614,0))),"")</f>
        <v/>
      </c>
      <c r="E189" s="179"/>
      <c r="F189" s="90"/>
      <c r="G189" s="181"/>
      <c r="H189" s="182"/>
      <c r="I189" s="215"/>
      <c r="J189" s="221"/>
      <c r="K189" s="221"/>
      <c r="L189" s="184"/>
      <c r="M189" s="185"/>
      <c r="N189" s="221"/>
      <c r="O189" s="186"/>
      <c r="P189" s="128"/>
    </row>
    <row r="190" spans="1:16">
      <c r="A190" s="187"/>
      <c r="B190" s="240"/>
      <c r="C190" s="177" t="str">
        <f>IFERROR(IF(B190="No CAS","",INDEX('DEQ Pollutant List'!$C$7:$C$614,MATCH('3. Pollutant Emissions - EF'!B190,'DEQ Pollutant List'!$B$7:$B$614,0))),"")</f>
        <v/>
      </c>
      <c r="D190" s="178" t="str">
        <f>IFERROR(IF(OR($B190="",$B190="No CAS"),INDEX('DEQ Pollutant List'!$A$7:$A$614,MATCH($C190,'DEQ Pollutant List'!$C$7:$C$614,0)),INDEX('DEQ Pollutant List'!$A$7:$A$614,MATCH($B190,'DEQ Pollutant List'!$B$7:$B$614,0))),"")</f>
        <v/>
      </c>
      <c r="E190" s="179"/>
      <c r="F190" s="90"/>
      <c r="G190" s="181"/>
      <c r="H190" s="182"/>
      <c r="I190" s="215"/>
      <c r="J190" s="221"/>
      <c r="K190" s="221"/>
      <c r="L190" s="184"/>
      <c r="M190" s="185"/>
      <c r="N190" s="221"/>
      <c r="O190" s="186"/>
      <c r="P190" s="128"/>
    </row>
    <row r="191" spans="1:16">
      <c r="A191" s="187"/>
      <c r="B191" s="240"/>
      <c r="C191" s="177" t="str">
        <f>IFERROR(IF(B191="No CAS","",INDEX('DEQ Pollutant List'!$C$7:$C$614,MATCH('3. Pollutant Emissions - EF'!B191,'DEQ Pollutant List'!$B$7:$B$614,0))),"")</f>
        <v/>
      </c>
      <c r="D191" s="178" t="str">
        <f>IFERROR(IF(OR($B191="",$B191="No CAS"),INDEX('DEQ Pollutant List'!$A$7:$A$614,MATCH($C191,'DEQ Pollutant List'!$C$7:$C$614,0)),INDEX('DEQ Pollutant List'!$A$7:$A$614,MATCH($B191,'DEQ Pollutant List'!$B$7:$B$614,0))),"")</f>
        <v/>
      </c>
      <c r="E191" s="179"/>
      <c r="F191" s="90"/>
      <c r="G191" s="181"/>
      <c r="H191" s="182"/>
      <c r="I191" s="215"/>
      <c r="J191" s="221"/>
      <c r="K191" s="221"/>
      <c r="L191" s="184"/>
      <c r="M191" s="185"/>
      <c r="N191" s="221"/>
      <c r="O191" s="186"/>
      <c r="P191" s="128"/>
    </row>
    <row r="192" spans="1:16">
      <c r="A192" s="187"/>
      <c r="B192" s="240"/>
      <c r="C192" s="177" t="str">
        <f>IFERROR(IF(B192="No CAS","",INDEX('DEQ Pollutant List'!$C$7:$C$614,MATCH('3. Pollutant Emissions - EF'!B192,'DEQ Pollutant List'!$B$7:$B$614,0))),"")</f>
        <v/>
      </c>
      <c r="D192" s="178" t="str">
        <f>IFERROR(IF(OR($B192="",$B192="No CAS"),INDEX('DEQ Pollutant List'!$A$7:$A$614,MATCH($C192,'DEQ Pollutant List'!$C$7:$C$614,0)),INDEX('DEQ Pollutant List'!$A$7:$A$614,MATCH($B192,'DEQ Pollutant List'!$B$7:$B$614,0))),"")</f>
        <v/>
      </c>
      <c r="E192" s="179"/>
      <c r="F192" s="90"/>
      <c r="G192" s="181"/>
      <c r="H192" s="182"/>
      <c r="I192" s="215"/>
      <c r="J192" s="221"/>
      <c r="K192" s="221"/>
      <c r="L192" s="184"/>
      <c r="M192" s="185"/>
      <c r="N192" s="221"/>
      <c r="O192" s="186"/>
      <c r="P192" s="128"/>
    </row>
    <row r="193" spans="1:16">
      <c r="A193" s="187"/>
      <c r="B193" s="240"/>
      <c r="C193" s="177" t="str">
        <f>IFERROR(IF(B193="No CAS","",INDEX('DEQ Pollutant List'!$C$7:$C$614,MATCH('3. Pollutant Emissions - EF'!B193,'DEQ Pollutant List'!$B$7:$B$614,0))),"")</f>
        <v/>
      </c>
      <c r="D193" s="178" t="str">
        <f>IFERROR(IF(OR($B193="",$B193="No CAS"),INDEX('DEQ Pollutant List'!$A$7:$A$614,MATCH($C193,'DEQ Pollutant List'!$C$7:$C$614,0)),INDEX('DEQ Pollutant List'!$A$7:$A$614,MATCH($B193,'DEQ Pollutant List'!$B$7:$B$614,0))),"")</f>
        <v/>
      </c>
      <c r="E193" s="179"/>
      <c r="F193" s="90"/>
      <c r="G193" s="181"/>
      <c r="H193" s="182"/>
      <c r="I193" s="215"/>
      <c r="J193" s="221"/>
      <c r="K193" s="221"/>
      <c r="L193" s="184"/>
      <c r="M193" s="185"/>
      <c r="N193" s="221"/>
      <c r="O193" s="186"/>
      <c r="P193" s="128"/>
    </row>
    <row r="194" spans="1:16">
      <c r="A194" s="187"/>
      <c r="B194" s="240"/>
      <c r="C194" s="177" t="str">
        <f>IFERROR(IF(B194="No CAS","",INDEX('DEQ Pollutant List'!$C$7:$C$614,MATCH('3. Pollutant Emissions - EF'!B194,'DEQ Pollutant List'!$B$7:$B$614,0))),"")</f>
        <v/>
      </c>
      <c r="D194" s="178" t="str">
        <f>IFERROR(IF(OR($B194="",$B194="No CAS"),INDEX('DEQ Pollutant List'!$A$7:$A$614,MATCH($C194,'DEQ Pollutant List'!$C$7:$C$614,0)),INDEX('DEQ Pollutant List'!$A$7:$A$614,MATCH($B194,'DEQ Pollutant List'!$B$7:$B$614,0))),"")</f>
        <v/>
      </c>
      <c r="E194" s="179"/>
      <c r="F194" s="90"/>
      <c r="G194" s="181"/>
      <c r="H194" s="182"/>
      <c r="I194" s="215"/>
      <c r="J194" s="221"/>
      <c r="K194" s="221"/>
      <c r="L194" s="184"/>
      <c r="M194" s="185"/>
      <c r="N194" s="221"/>
      <c r="O194" s="186"/>
      <c r="P194" s="128"/>
    </row>
    <row r="195" spans="1:16">
      <c r="A195" s="187"/>
      <c r="B195" s="240"/>
      <c r="C195" s="177" t="str">
        <f>IFERROR(IF(B195="No CAS","",INDEX('DEQ Pollutant List'!$C$7:$C$614,MATCH('3. Pollutant Emissions - EF'!B195,'DEQ Pollutant List'!$B$7:$B$614,0))),"")</f>
        <v/>
      </c>
      <c r="D195" s="178" t="str">
        <f>IFERROR(IF(OR($B195="",$B195="No CAS"),INDEX('DEQ Pollutant List'!$A$7:$A$614,MATCH($C195,'DEQ Pollutant List'!$C$7:$C$614,0)),INDEX('DEQ Pollutant List'!$A$7:$A$614,MATCH($B195,'DEQ Pollutant List'!$B$7:$B$614,0))),"")</f>
        <v/>
      </c>
      <c r="E195" s="179"/>
      <c r="F195" s="90"/>
      <c r="G195" s="181"/>
      <c r="H195" s="182"/>
      <c r="I195" s="215"/>
      <c r="J195" s="221"/>
      <c r="K195" s="221"/>
      <c r="L195" s="184"/>
      <c r="M195" s="185"/>
      <c r="N195" s="221"/>
      <c r="O195" s="186"/>
      <c r="P195" s="128"/>
    </row>
    <row r="196" spans="1:16">
      <c r="A196" s="187"/>
      <c r="B196" s="240"/>
      <c r="C196" s="177" t="str">
        <f>IFERROR(IF(B196="No CAS","",INDEX('DEQ Pollutant List'!$C$7:$C$614,MATCH('3. Pollutant Emissions - EF'!B196,'DEQ Pollutant List'!$B$7:$B$614,0))),"")</f>
        <v/>
      </c>
      <c r="D196" s="178" t="str">
        <f>IFERROR(IF(OR($B196="",$B196="No CAS"),INDEX('DEQ Pollutant List'!$A$7:$A$614,MATCH($C196,'DEQ Pollutant List'!$C$7:$C$614,0)),INDEX('DEQ Pollutant List'!$A$7:$A$614,MATCH($B196,'DEQ Pollutant List'!$B$7:$B$614,0))),"")</f>
        <v/>
      </c>
      <c r="E196" s="179"/>
      <c r="F196" s="90"/>
      <c r="G196" s="181"/>
      <c r="H196" s="182"/>
      <c r="I196" s="215"/>
      <c r="J196" s="221"/>
      <c r="K196" s="221"/>
      <c r="L196" s="184"/>
      <c r="M196" s="185"/>
      <c r="N196" s="221"/>
      <c r="O196" s="186"/>
      <c r="P196" s="128"/>
    </row>
    <row r="197" spans="1:16">
      <c r="A197" s="187"/>
      <c r="B197" s="240"/>
      <c r="C197" s="177" t="str">
        <f>IFERROR(IF(B197="No CAS","",INDEX('DEQ Pollutant List'!$C$7:$C$614,MATCH('3. Pollutant Emissions - EF'!B197,'DEQ Pollutant List'!$B$7:$B$614,0))),"")</f>
        <v/>
      </c>
      <c r="D197" s="178" t="str">
        <f>IFERROR(IF(OR($B197="",$B197="No CAS"),INDEX('DEQ Pollutant List'!$A$7:$A$614,MATCH($C197,'DEQ Pollutant List'!$C$7:$C$614,0)),INDEX('DEQ Pollutant List'!$A$7:$A$614,MATCH($B197,'DEQ Pollutant List'!$B$7:$B$614,0))),"")</f>
        <v/>
      </c>
      <c r="E197" s="179"/>
      <c r="F197" s="90"/>
      <c r="G197" s="181"/>
      <c r="H197" s="182"/>
      <c r="I197" s="215"/>
      <c r="J197" s="221"/>
      <c r="K197" s="221"/>
      <c r="L197" s="184"/>
      <c r="M197" s="185"/>
      <c r="N197" s="221"/>
      <c r="O197" s="186"/>
      <c r="P197" s="128"/>
    </row>
    <row r="198" spans="1:16">
      <c r="A198" s="187"/>
      <c r="B198" s="240"/>
      <c r="C198" s="177" t="str">
        <f>IFERROR(IF(B198="No CAS","",INDEX('DEQ Pollutant List'!$C$7:$C$614,MATCH('3. Pollutant Emissions - EF'!B198,'DEQ Pollutant List'!$B$7:$B$614,0))),"")</f>
        <v/>
      </c>
      <c r="D198" s="178" t="str">
        <f>IFERROR(IF(OR($B198="",$B198="No CAS"),INDEX('DEQ Pollutant List'!$A$7:$A$614,MATCH($C198,'DEQ Pollutant List'!$C$7:$C$614,0)),INDEX('DEQ Pollutant List'!$A$7:$A$614,MATCH($B198,'DEQ Pollutant List'!$B$7:$B$614,0))),"")</f>
        <v/>
      </c>
      <c r="E198" s="179"/>
      <c r="F198" s="90"/>
      <c r="G198" s="181"/>
      <c r="H198" s="182"/>
      <c r="I198" s="215"/>
      <c r="J198" s="221"/>
      <c r="K198" s="221"/>
      <c r="L198" s="184"/>
      <c r="M198" s="185"/>
      <c r="N198" s="221"/>
      <c r="O198" s="186"/>
      <c r="P198" s="128"/>
    </row>
    <row r="199" spans="1:16">
      <c r="A199" s="187"/>
      <c r="B199" s="240"/>
      <c r="C199" s="177" t="str">
        <f>IFERROR(IF(B199="No CAS","",INDEX('DEQ Pollutant List'!$C$7:$C$614,MATCH('3. Pollutant Emissions - EF'!B199,'DEQ Pollutant List'!$B$7:$B$614,0))),"")</f>
        <v/>
      </c>
      <c r="D199" s="178" t="str">
        <f>IFERROR(IF(OR($B199="",$B199="No CAS"),INDEX('DEQ Pollutant List'!$A$7:$A$614,MATCH($C199,'DEQ Pollutant List'!$C$7:$C$614,0)),INDEX('DEQ Pollutant List'!$A$7:$A$614,MATCH($B199,'DEQ Pollutant List'!$B$7:$B$614,0))),"")</f>
        <v/>
      </c>
      <c r="E199" s="179"/>
      <c r="F199" s="90"/>
      <c r="G199" s="181"/>
      <c r="H199" s="182"/>
      <c r="I199" s="215"/>
      <c r="J199" s="221"/>
      <c r="K199" s="221"/>
      <c r="L199" s="184"/>
      <c r="M199" s="185"/>
      <c r="N199" s="221"/>
      <c r="O199" s="186"/>
      <c r="P199" s="128"/>
    </row>
    <row r="200" spans="1:16">
      <c r="A200" s="187"/>
      <c r="B200" s="240"/>
      <c r="C200" s="177" t="str">
        <f>IFERROR(IF(B200="No CAS","",INDEX('DEQ Pollutant List'!$C$7:$C$614,MATCH('3. Pollutant Emissions - EF'!B200,'DEQ Pollutant List'!$B$7:$B$614,0))),"")</f>
        <v/>
      </c>
      <c r="D200" s="178" t="str">
        <f>IFERROR(IF(OR($B200="",$B200="No CAS"),INDEX('DEQ Pollutant List'!$A$7:$A$614,MATCH($C200,'DEQ Pollutant List'!$C$7:$C$614,0)),INDEX('DEQ Pollutant List'!$A$7:$A$614,MATCH($B200,'DEQ Pollutant List'!$B$7:$B$614,0))),"")</f>
        <v/>
      </c>
      <c r="E200" s="179"/>
      <c r="F200" s="90"/>
      <c r="G200" s="181"/>
      <c r="H200" s="182"/>
      <c r="I200" s="215"/>
      <c r="J200" s="221"/>
      <c r="K200" s="221"/>
      <c r="L200" s="184"/>
      <c r="M200" s="185"/>
      <c r="N200" s="221"/>
      <c r="O200" s="186"/>
      <c r="P200" s="128"/>
    </row>
    <row r="201" spans="1:16">
      <c r="A201" s="187"/>
      <c r="B201" s="240"/>
      <c r="C201" s="177" t="str">
        <f>IFERROR(IF(B201="No CAS","",INDEX('DEQ Pollutant List'!$C$7:$C$614,MATCH('3. Pollutant Emissions - EF'!B201,'DEQ Pollutant List'!$B$7:$B$614,0))),"")</f>
        <v/>
      </c>
      <c r="D201" s="178" t="str">
        <f>IFERROR(IF(OR($B201="",$B201="No CAS"),INDEX('DEQ Pollutant List'!$A$7:$A$614,MATCH($C201,'DEQ Pollutant List'!$C$7:$C$614,0)),INDEX('DEQ Pollutant List'!$A$7:$A$614,MATCH($B201,'DEQ Pollutant List'!$B$7:$B$614,0))),"")</f>
        <v/>
      </c>
      <c r="E201" s="179"/>
      <c r="F201" s="90"/>
      <c r="G201" s="181"/>
      <c r="H201" s="182"/>
      <c r="I201" s="215"/>
      <c r="J201" s="221"/>
      <c r="K201" s="221"/>
      <c r="L201" s="184"/>
      <c r="M201" s="185"/>
      <c r="N201" s="221"/>
      <c r="O201" s="186"/>
      <c r="P201" s="128"/>
    </row>
    <row r="202" spans="1:16">
      <c r="A202" s="187"/>
      <c r="B202" s="240"/>
      <c r="C202" s="177" t="str">
        <f>IFERROR(IF(B202="No CAS","",INDEX('DEQ Pollutant List'!$C$7:$C$614,MATCH('3. Pollutant Emissions - EF'!B202,'DEQ Pollutant List'!$B$7:$B$614,0))),"")</f>
        <v/>
      </c>
      <c r="D202" s="178" t="str">
        <f>IFERROR(IF(OR($B202="",$B202="No CAS"),INDEX('DEQ Pollutant List'!$A$7:$A$614,MATCH($C202,'DEQ Pollutant List'!$C$7:$C$614,0)),INDEX('DEQ Pollutant List'!$A$7:$A$614,MATCH($B202,'DEQ Pollutant List'!$B$7:$B$614,0))),"")</f>
        <v/>
      </c>
      <c r="E202" s="179"/>
      <c r="F202" s="90"/>
      <c r="G202" s="181"/>
      <c r="H202" s="182"/>
      <c r="I202" s="215"/>
      <c r="J202" s="221"/>
      <c r="K202" s="221"/>
      <c r="L202" s="184"/>
      <c r="M202" s="185"/>
      <c r="N202" s="221"/>
      <c r="O202" s="186"/>
      <c r="P202" s="128"/>
    </row>
    <row r="203" spans="1:16">
      <c r="A203" s="187"/>
      <c r="B203" s="240"/>
      <c r="C203" s="177" t="str">
        <f>IFERROR(IF(B203="No CAS","",INDEX('DEQ Pollutant List'!$C$7:$C$614,MATCH('3. Pollutant Emissions - EF'!B203,'DEQ Pollutant List'!$B$7:$B$614,0))),"")</f>
        <v/>
      </c>
      <c r="D203" s="178" t="str">
        <f>IFERROR(IF(OR($B203="",$B203="No CAS"),INDEX('DEQ Pollutant List'!$A$7:$A$614,MATCH($C203,'DEQ Pollutant List'!$C$7:$C$614,0)),INDEX('DEQ Pollutant List'!$A$7:$A$614,MATCH($B203,'DEQ Pollutant List'!$B$7:$B$614,0))),"")</f>
        <v/>
      </c>
      <c r="E203" s="179"/>
      <c r="F203" s="90"/>
      <c r="G203" s="181"/>
      <c r="H203" s="182"/>
      <c r="I203" s="215"/>
      <c r="J203" s="221"/>
      <c r="K203" s="221"/>
      <c r="L203" s="184"/>
      <c r="M203" s="185"/>
      <c r="N203" s="221"/>
      <c r="O203" s="186"/>
      <c r="P203" s="128"/>
    </row>
    <row r="204" spans="1:16">
      <c r="A204" s="187"/>
      <c r="B204" s="240"/>
      <c r="C204" s="177" t="str">
        <f>IFERROR(IF(B204="No CAS","",INDEX('DEQ Pollutant List'!$C$7:$C$614,MATCH('3. Pollutant Emissions - EF'!B204,'DEQ Pollutant List'!$B$7:$B$614,0))),"")</f>
        <v/>
      </c>
      <c r="D204" s="178" t="str">
        <f>IFERROR(IF(OR($B204="",$B204="No CAS"),INDEX('DEQ Pollutant List'!$A$7:$A$614,MATCH($C204,'DEQ Pollutant List'!$C$7:$C$614,0)),INDEX('DEQ Pollutant List'!$A$7:$A$614,MATCH($B204,'DEQ Pollutant List'!$B$7:$B$614,0))),"")</f>
        <v/>
      </c>
      <c r="E204" s="179"/>
      <c r="F204" s="90"/>
      <c r="G204" s="181"/>
      <c r="H204" s="182"/>
      <c r="I204" s="215"/>
      <c r="J204" s="221"/>
      <c r="K204" s="221"/>
      <c r="L204" s="184"/>
      <c r="M204" s="185"/>
      <c r="N204" s="221"/>
      <c r="O204" s="186"/>
      <c r="P204" s="128"/>
    </row>
    <row r="205" spans="1:16">
      <c r="A205" s="187"/>
      <c r="B205" s="240"/>
      <c r="C205" s="177" t="str">
        <f>IFERROR(IF(B205="No CAS","",INDEX('DEQ Pollutant List'!$C$7:$C$614,MATCH('3. Pollutant Emissions - EF'!B205,'DEQ Pollutant List'!$B$7:$B$614,0))),"")</f>
        <v/>
      </c>
      <c r="D205" s="178" t="str">
        <f>IFERROR(IF(OR($B205="",$B205="No CAS"),INDEX('DEQ Pollutant List'!$A$7:$A$614,MATCH($C205,'DEQ Pollutant List'!$C$7:$C$614,0)),INDEX('DEQ Pollutant List'!$A$7:$A$614,MATCH($B205,'DEQ Pollutant List'!$B$7:$B$614,0))),"")</f>
        <v/>
      </c>
      <c r="E205" s="179"/>
      <c r="F205" s="90"/>
      <c r="G205" s="181"/>
      <c r="H205" s="182"/>
      <c r="I205" s="215"/>
      <c r="J205" s="221"/>
      <c r="K205" s="221"/>
      <c r="L205" s="184"/>
      <c r="M205" s="185"/>
      <c r="N205" s="221"/>
      <c r="O205" s="186"/>
      <c r="P205" s="128"/>
    </row>
    <row r="206" spans="1:16">
      <c r="A206" s="187"/>
      <c r="B206" s="240"/>
      <c r="C206" s="177" t="str">
        <f>IFERROR(IF(B206="No CAS","",INDEX('DEQ Pollutant List'!$C$7:$C$614,MATCH('3. Pollutant Emissions - EF'!B206,'DEQ Pollutant List'!$B$7:$B$614,0))),"")</f>
        <v/>
      </c>
      <c r="D206" s="178" t="str">
        <f>IFERROR(IF(OR($B206="",$B206="No CAS"),INDEX('DEQ Pollutant List'!$A$7:$A$614,MATCH($C206,'DEQ Pollutant List'!$C$7:$C$614,0)),INDEX('DEQ Pollutant List'!$A$7:$A$614,MATCH($B206,'DEQ Pollutant List'!$B$7:$B$614,0))),"")</f>
        <v/>
      </c>
      <c r="E206" s="179"/>
      <c r="F206" s="90"/>
      <c r="G206" s="181"/>
      <c r="H206" s="182"/>
      <c r="I206" s="215"/>
      <c r="J206" s="221"/>
      <c r="K206" s="221"/>
      <c r="L206" s="184"/>
      <c r="M206" s="185"/>
      <c r="N206" s="221"/>
      <c r="O206" s="186"/>
      <c r="P206" s="128"/>
    </row>
    <row r="207" spans="1:16">
      <c r="A207" s="187"/>
      <c r="B207" s="240"/>
      <c r="C207" s="177" t="str">
        <f>IFERROR(IF(B207="No CAS","",INDEX('DEQ Pollutant List'!$C$7:$C$614,MATCH('3. Pollutant Emissions - EF'!B207,'DEQ Pollutant List'!$B$7:$B$614,0))),"")</f>
        <v/>
      </c>
      <c r="D207" s="178" t="str">
        <f>IFERROR(IF(OR($B207="",$B207="No CAS"),INDEX('DEQ Pollutant List'!$A$7:$A$614,MATCH($C207,'DEQ Pollutant List'!$C$7:$C$614,0)),INDEX('DEQ Pollutant List'!$A$7:$A$614,MATCH($B207,'DEQ Pollutant List'!$B$7:$B$614,0))),"")</f>
        <v/>
      </c>
      <c r="E207" s="179"/>
      <c r="F207" s="90"/>
      <c r="G207" s="181"/>
      <c r="H207" s="182"/>
      <c r="I207" s="215"/>
      <c r="J207" s="221"/>
      <c r="K207" s="221"/>
      <c r="L207" s="184"/>
      <c r="M207" s="185"/>
      <c r="N207" s="221"/>
      <c r="O207" s="186"/>
      <c r="P207" s="128"/>
    </row>
    <row r="208" spans="1:16">
      <c r="A208" s="187"/>
      <c r="B208" s="240"/>
      <c r="C208" s="177" t="str">
        <f>IFERROR(IF(B208="No CAS","",INDEX('DEQ Pollutant List'!$C$7:$C$614,MATCH('3. Pollutant Emissions - EF'!B208,'DEQ Pollutant List'!$B$7:$B$614,0))),"")</f>
        <v/>
      </c>
      <c r="D208" s="178" t="str">
        <f>IFERROR(IF(OR($B208="",$B208="No CAS"),INDEX('DEQ Pollutant List'!$A$7:$A$614,MATCH($C208,'DEQ Pollutant List'!$C$7:$C$614,0)),INDEX('DEQ Pollutant List'!$A$7:$A$614,MATCH($B208,'DEQ Pollutant List'!$B$7:$B$614,0))),"")</f>
        <v/>
      </c>
      <c r="E208" s="179"/>
      <c r="F208" s="90"/>
      <c r="G208" s="181"/>
      <c r="H208" s="182"/>
      <c r="I208" s="215"/>
      <c r="J208" s="221"/>
      <c r="K208" s="221"/>
      <c r="L208" s="184"/>
      <c r="M208" s="185"/>
      <c r="N208" s="221"/>
      <c r="O208" s="186"/>
      <c r="P208" s="128"/>
    </row>
    <row r="209" spans="1:16">
      <c r="A209" s="187"/>
      <c r="B209" s="240"/>
      <c r="C209" s="177" t="str">
        <f>IFERROR(IF(B209="No CAS","",INDEX('DEQ Pollutant List'!$C$7:$C$614,MATCH('3. Pollutant Emissions - EF'!B209,'DEQ Pollutant List'!$B$7:$B$614,0))),"")</f>
        <v/>
      </c>
      <c r="D209" s="178" t="str">
        <f>IFERROR(IF(OR($B209="",$B209="No CAS"),INDEX('DEQ Pollutant List'!$A$7:$A$614,MATCH($C209,'DEQ Pollutant List'!$C$7:$C$614,0)),INDEX('DEQ Pollutant List'!$A$7:$A$614,MATCH($B209,'DEQ Pollutant List'!$B$7:$B$614,0))),"")</f>
        <v/>
      </c>
      <c r="E209" s="179"/>
      <c r="F209" s="90"/>
      <c r="G209" s="181"/>
      <c r="H209" s="182"/>
      <c r="I209" s="215"/>
      <c r="J209" s="221"/>
      <c r="K209" s="221"/>
      <c r="L209" s="184"/>
      <c r="M209" s="185"/>
      <c r="N209" s="221"/>
      <c r="O209" s="186"/>
      <c r="P209" s="128"/>
    </row>
    <row r="210" spans="1:16">
      <c r="A210" s="187"/>
      <c r="B210" s="240"/>
      <c r="C210" s="177" t="str">
        <f>IFERROR(IF(B210="No CAS","",INDEX('DEQ Pollutant List'!$C$7:$C$614,MATCH('3. Pollutant Emissions - EF'!B210,'DEQ Pollutant List'!$B$7:$B$614,0))),"")</f>
        <v/>
      </c>
      <c r="D210" s="178" t="str">
        <f>IFERROR(IF(OR($B210="",$B210="No CAS"),INDEX('DEQ Pollutant List'!$A$7:$A$614,MATCH($C210,'DEQ Pollutant List'!$C$7:$C$614,0)),INDEX('DEQ Pollutant List'!$A$7:$A$614,MATCH($B210,'DEQ Pollutant List'!$B$7:$B$614,0))),"")</f>
        <v/>
      </c>
      <c r="E210" s="179"/>
      <c r="F210" s="90"/>
      <c r="G210" s="181"/>
      <c r="H210" s="182"/>
      <c r="I210" s="215"/>
      <c r="J210" s="221"/>
      <c r="K210" s="221"/>
      <c r="L210" s="184"/>
      <c r="M210" s="185"/>
      <c r="N210" s="221"/>
      <c r="O210" s="186"/>
      <c r="P210" s="128"/>
    </row>
    <row r="211" spans="1:16">
      <c r="A211" s="187"/>
      <c r="B211" s="240"/>
      <c r="C211" s="177" t="str">
        <f>IFERROR(IF(B211="No CAS","",INDEX('DEQ Pollutant List'!$C$7:$C$614,MATCH('3. Pollutant Emissions - EF'!B211,'DEQ Pollutant List'!$B$7:$B$614,0))),"")</f>
        <v/>
      </c>
      <c r="D211" s="178" t="str">
        <f>IFERROR(IF(OR($B211="",$B211="No CAS"),INDEX('DEQ Pollutant List'!$A$7:$A$614,MATCH($C211,'DEQ Pollutant List'!$C$7:$C$614,0)),INDEX('DEQ Pollutant List'!$A$7:$A$614,MATCH($B211,'DEQ Pollutant List'!$B$7:$B$614,0))),"")</f>
        <v/>
      </c>
      <c r="E211" s="179"/>
      <c r="F211" s="90"/>
      <c r="G211" s="181"/>
      <c r="H211" s="182"/>
      <c r="I211" s="215"/>
      <c r="J211" s="221"/>
      <c r="K211" s="221"/>
      <c r="L211" s="184"/>
      <c r="M211" s="185"/>
      <c r="N211" s="221"/>
      <c r="O211" s="186"/>
      <c r="P211" s="128"/>
    </row>
    <row r="212" spans="1:16">
      <c r="A212" s="187"/>
      <c r="B212" s="240"/>
      <c r="C212" s="177" t="str">
        <f>IFERROR(IF(B212="No CAS","",INDEX('DEQ Pollutant List'!$C$7:$C$614,MATCH('3. Pollutant Emissions - EF'!B212,'DEQ Pollutant List'!$B$7:$B$614,0))),"")</f>
        <v/>
      </c>
      <c r="D212" s="178" t="str">
        <f>IFERROR(IF(OR($B212="",$B212="No CAS"),INDEX('DEQ Pollutant List'!$A$7:$A$614,MATCH($C212,'DEQ Pollutant List'!$C$7:$C$614,0)),INDEX('DEQ Pollutant List'!$A$7:$A$614,MATCH($B212,'DEQ Pollutant List'!$B$7:$B$614,0))),"")</f>
        <v/>
      </c>
      <c r="E212" s="179"/>
      <c r="F212" s="90"/>
      <c r="G212" s="181"/>
      <c r="H212" s="182"/>
      <c r="I212" s="215"/>
      <c r="J212" s="221"/>
      <c r="K212" s="221"/>
      <c r="L212" s="184"/>
      <c r="M212" s="185"/>
      <c r="N212" s="221"/>
      <c r="O212" s="186"/>
      <c r="P212" s="128"/>
    </row>
    <row r="213" spans="1:16">
      <c r="A213" s="187"/>
      <c r="B213" s="240"/>
      <c r="C213" s="177" t="str">
        <f>IFERROR(IF(B213="No CAS","",INDEX('DEQ Pollutant List'!$C$7:$C$614,MATCH('3. Pollutant Emissions - EF'!B213,'DEQ Pollutant List'!$B$7:$B$614,0))),"")</f>
        <v/>
      </c>
      <c r="D213" s="178" t="str">
        <f>IFERROR(IF(OR($B213="",$B213="No CAS"),INDEX('DEQ Pollutant List'!$A$7:$A$614,MATCH($C213,'DEQ Pollutant List'!$C$7:$C$614,0)),INDEX('DEQ Pollutant List'!$A$7:$A$614,MATCH($B213,'DEQ Pollutant List'!$B$7:$B$614,0))),"")</f>
        <v/>
      </c>
      <c r="E213" s="179"/>
      <c r="F213" s="90"/>
      <c r="G213" s="181"/>
      <c r="H213" s="182"/>
      <c r="I213" s="215"/>
      <c r="J213" s="221"/>
      <c r="K213" s="221"/>
      <c r="L213" s="184"/>
      <c r="M213" s="185"/>
      <c r="N213" s="221"/>
      <c r="O213" s="186"/>
      <c r="P213" s="128"/>
    </row>
    <row r="214" spans="1:16">
      <c r="A214" s="187"/>
      <c r="B214" s="240"/>
      <c r="C214" s="177" t="str">
        <f>IFERROR(IF(B214="No CAS","",INDEX('DEQ Pollutant List'!$C$7:$C$614,MATCH('3. Pollutant Emissions - EF'!B214,'DEQ Pollutant List'!$B$7:$B$614,0))),"")</f>
        <v/>
      </c>
      <c r="D214" s="178" t="str">
        <f>IFERROR(IF(OR($B214="",$B214="No CAS"),INDEX('DEQ Pollutant List'!$A$7:$A$614,MATCH($C214,'DEQ Pollutant List'!$C$7:$C$614,0)),INDEX('DEQ Pollutant List'!$A$7:$A$614,MATCH($B214,'DEQ Pollutant List'!$B$7:$B$614,0))),"")</f>
        <v/>
      </c>
      <c r="E214" s="179"/>
      <c r="F214" s="90"/>
      <c r="G214" s="181"/>
      <c r="H214" s="182"/>
      <c r="I214" s="215"/>
      <c r="J214" s="221"/>
      <c r="K214" s="221"/>
      <c r="L214" s="184"/>
      <c r="M214" s="185"/>
      <c r="N214" s="221"/>
      <c r="O214" s="186"/>
      <c r="P214" s="128"/>
    </row>
    <row r="215" spans="1:16">
      <c r="A215" s="187"/>
      <c r="B215" s="240"/>
      <c r="C215" s="177" t="str">
        <f>IFERROR(IF(B215="No CAS","",INDEX('DEQ Pollutant List'!$C$7:$C$614,MATCH('3. Pollutant Emissions - EF'!B215,'DEQ Pollutant List'!$B$7:$B$614,0))),"")</f>
        <v/>
      </c>
      <c r="D215" s="178" t="str">
        <f>IFERROR(IF(OR($B215="",$B215="No CAS"),INDEX('DEQ Pollutant List'!$A$7:$A$614,MATCH($C215,'DEQ Pollutant List'!$C$7:$C$614,0)),INDEX('DEQ Pollutant List'!$A$7:$A$614,MATCH($B215,'DEQ Pollutant List'!$B$7:$B$614,0))),"")</f>
        <v/>
      </c>
      <c r="E215" s="179"/>
      <c r="F215" s="90"/>
      <c r="G215" s="181"/>
      <c r="H215" s="182"/>
      <c r="I215" s="215"/>
      <c r="J215" s="221"/>
      <c r="K215" s="221"/>
      <c r="L215" s="184"/>
      <c r="M215" s="185"/>
      <c r="N215" s="221"/>
      <c r="O215" s="186"/>
      <c r="P215" s="128"/>
    </row>
    <row r="216" spans="1:16">
      <c r="A216" s="187"/>
      <c r="B216" s="240"/>
      <c r="C216" s="177" t="str">
        <f>IFERROR(IF(B216="No CAS","",INDEX('DEQ Pollutant List'!$C$7:$C$614,MATCH('3. Pollutant Emissions - EF'!B216,'DEQ Pollutant List'!$B$7:$B$614,0))),"")</f>
        <v/>
      </c>
      <c r="D216" s="178" t="str">
        <f>IFERROR(IF(OR($B216="",$B216="No CAS"),INDEX('DEQ Pollutant List'!$A$7:$A$614,MATCH($C216,'DEQ Pollutant List'!$C$7:$C$614,0)),INDEX('DEQ Pollutant List'!$A$7:$A$614,MATCH($B216,'DEQ Pollutant List'!$B$7:$B$614,0))),"")</f>
        <v/>
      </c>
      <c r="E216" s="179"/>
      <c r="F216" s="90"/>
      <c r="G216" s="181"/>
      <c r="H216" s="182"/>
      <c r="I216" s="215"/>
      <c r="J216" s="221"/>
      <c r="K216" s="221"/>
      <c r="L216" s="184"/>
      <c r="M216" s="185"/>
      <c r="N216" s="221"/>
      <c r="O216" s="186"/>
      <c r="P216" s="128"/>
    </row>
    <row r="217" spans="1:16">
      <c r="A217" s="187"/>
      <c r="B217" s="240"/>
      <c r="C217" s="177" t="str">
        <f>IFERROR(IF(B217="No CAS","",INDEX('DEQ Pollutant List'!$C$7:$C$614,MATCH('3. Pollutant Emissions - EF'!B217,'DEQ Pollutant List'!$B$7:$B$614,0))),"")</f>
        <v/>
      </c>
      <c r="D217" s="178" t="str">
        <f>IFERROR(IF(OR($B217="",$B217="No CAS"),INDEX('DEQ Pollutant List'!$A$7:$A$614,MATCH($C217,'DEQ Pollutant List'!$C$7:$C$614,0)),INDEX('DEQ Pollutant List'!$A$7:$A$614,MATCH($B217,'DEQ Pollutant List'!$B$7:$B$614,0))),"")</f>
        <v/>
      </c>
      <c r="E217" s="179"/>
      <c r="F217" s="90"/>
      <c r="G217" s="181"/>
      <c r="H217" s="182"/>
      <c r="I217" s="215"/>
      <c r="J217" s="221"/>
      <c r="K217" s="221"/>
      <c r="L217" s="184"/>
      <c r="M217" s="185"/>
      <c r="N217" s="221"/>
      <c r="O217" s="186"/>
      <c r="P217" s="128"/>
    </row>
    <row r="218" spans="1:16">
      <c r="A218" s="187"/>
      <c r="B218" s="240"/>
      <c r="C218" s="177" t="str">
        <f>IFERROR(IF(B218="No CAS","",INDEX('DEQ Pollutant List'!$C$7:$C$614,MATCH('3. Pollutant Emissions - EF'!B218,'DEQ Pollutant List'!$B$7:$B$614,0))),"")</f>
        <v/>
      </c>
      <c r="D218" s="178" t="str">
        <f>IFERROR(IF(OR($B218="",$B218="No CAS"),INDEX('DEQ Pollutant List'!$A$7:$A$614,MATCH($C218,'DEQ Pollutant List'!$C$7:$C$614,0)),INDEX('DEQ Pollutant List'!$A$7:$A$614,MATCH($B218,'DEQ Pollutant List'!$B$7:$B$614,0))),"")</f>
        <v/>
      </c>
      <c r="E218" s="179"/>
      <c r="F218" s="90"/>
      <c r="G218" s="181"/>
      <c r="H218" s="182"/>
      <c r="I218" s="215"/>
      <c r="J218" s="221"/>
      <c r="K218" s="221"/>
      <c r="L218" s="184"/>
      <c r="M218" s="185"/>
      <c r="N218" s="221"/>
      <c r="O218" s="186"/>
      <c r="P218" s="128"/>
    </row>
    <row r="219" spans="1:16">
      <c r="A219" s="187"/>
      <c r="B219" s="240"/>
      <c r="C219" s="177" t="str">
        <f>IFERROR(IF(B219="No CAS","",INDEX('DEQ Pollutant List'!$C$7:$C$614,MATCH('3. Pollutant Emissions - EF'!B219,'DEQ Pollutant List'!$B$7:$B$614,0))),"")</f>
        <v/>
      </c>
      <c r="D219" s="178" t="str">
        <f>IFERROR(IF(OR($B219="",$B219="No CAS"),INDEX('DEQ Pollutant List'!$A$7:$A$614,MATCH($C219,'DEQ Pollutant List'!$C$7:$C$614,0)),INDEX('DEQ Pollutant List'!$A$7:$A$614,MATCH($B219,'DEQ Pollutant List'!$B$7:$B$614,0))),"")</f>
        <v/>
      </c>
      <c r="E219" s="179"/>
      <c r="F219" s="90"/>
      <c r="G219" s="181"/>
      <c r="H219" s="182"/>
      <c r="I219" s="215"/>
      <c r="J219" s="221"/>
      <c r="K219" s="221"/>
      <c r="L219" s="184"/>
      <c r="M219" s="185"/>
      <c r="N219" s="221"/>
      <c r="O219" s="186"/>
      <c r="P219" s="128"/>
    </row>
    <row r="220" spans="1:16">
      <c r="A220" s="187"/>
      <c r="B220" s="240"/>
      <c r="C220" s="177" t="str">
        <f>IFERROR(IF(B220="No CAS","",INDEX('DEQ Pollutant List'!$C$7:$C$614,MATCH('3. Pollutant Emissions - EF'!B220,'DEQ Pollutant List'!$B$7:$B$614,0))),"")</f>
        <v/>
      </c>
      <c r="D220" s="178" t="str">
        <f>IFERROR(IF(OR($B220="",$B220="No CAS"),INDEX('DEQ Pollutant List'!$A$7:$A$614,MATCH($C220,'DEQ Pollutant List'!$C$7:$C$614,0)),INDEX('DEQ Pollutant List'!$A$7:$A$614,MATCH($B220,'DEQ Pollutant List'!$B$7:$B$614,0))),"")</f>
        <v/>
      </c>
      <c r="E220" s="179"/>
      <c r="F220" s="90"/>
      <c r="G220" s="181"/>
      <c r="H220" s="182"/>
      <c r="I220" s="215"/>
      <c r="J220" s="221"/>
      <c r="K220" s="221"/>
      <c r="L220" s="184"/>
      <c r="M220" s="185"/>
      <c r="N220" s="221"/>
      <c r="O220" s="186"/>
      <c r="P220" s="128"/>
    </row>
    <row r="221" spans="1:16">
      <c r="A221" s="187"/>
      <c r="B221" s="240"/>
      <c r="C221" s="177" t="str">
        <f>IFERROR(IF(B221="No CAS","",INDEX('DEQ Pollutant List'!$C$7:$C$614,MATCH('3. Pollutant Emissions - EF'!B221,'DEQ Pollutant List'!$B$7:$B$614,0))),"")</f>
        <v/>
      </c>
      <c r="D221" s="178" t="str">
        <f>IFERROR(IF(OR($B221="",$B221="No CAS"),INDEX('DEQ Pollutant List'!$A$7:$A$614,MATCH($C221,'DEQ Pollutant List'!$C$7:$C$614,0)),INDEX('DEQ Pollutant List'!$A$7:$A$614,MATCH($B221,'DEQ Pollutant List'!$B$7:$B$614,0))),"")</f>
        <v/>
      </c>
      <c r="E221" s="179"/>
      <c r="F221" s="90"/>
      <c r="G221" s="181"/>
      <c r="H221" s="182"/>
      <c r="I221" s="215"/>
      <c r="J221" s="221"/>
      <c r="K221" s="221"/>
      <c r="L221" s="184"/>
      <c r="M221" s="185"/>
      <c r="N221" s="221"/>
      <c r="O221" s="186"/>
      <c r="P221" s="128"/>
    </row>
    <row r="222" spans="1:16">
      <c r="A222" s="187"/>
      <c r="B222" s="240"/>
      <c r="C222" s="177" t="str">
        <f>IFERROR(IF(B222="No CAS","",INDEX('DEQ Pollutant List'!$C$7:$C$614,MATCH('3. Pollutant Emissions - EF'!B222,'DEQ Pollutant List'!$B$7:$B$614,0))),"")</f>
        <v/>
      </c>
      <c r="D222" s="178" t="str">
        <f>IFERROR(IF(OR($B222="",$B222="No CAS"),INDEX('DEQ Pollutant List'!$A$7:$A$614,MATCH($C222,'DEQ Pollutant List'!$C$7:$C$614,0)),INDEX('DEQ Pollutant List'!$A$7:$A$614,MATCH($B222,'DEQ Pollutant List'!$B$7:$B$614,0))),"")</f>
        <v/>
      </c>
      <c r="E222" s="179"/>
      <c r="F222" s="90"/>
      <c r="G222" s="181"/>
      <c r="H222" s="182"/>
      <c r="I222" s="215"/>
      <c r="J222" s="221"/>
      <c r="K222" s="221"/>
      <c r="L222" s="184"/>
      <c r="M222" s="185"/>
      <c r="N222" s="221"/>
      <c r="O222" s="186"/>
      <c r="P222" s="128"/>
    </row>
    <row r="223" spans="1:16">
      <c r="A223" s="187"/>
      <c r="B223" s="240"/>
      <c r="C223" s="177" t="str">
        <f>IFERROR(IF(B223="No CAS","",INDEX('DEQ Pollutant List'!$C$7:$C$614,MATCH('3. Pollutant Emissions - EF'!B223,'DEQ Pollutant List'!$B$7:$B$614,0))),"")</f>
        <v/>
      </c>
      <c r="D223" s="178" t="str">
        <f>IFERROR(IF(OR($B223="",$B223="No CAS"),INDEX('DEQ Pollutant List'!$A$7:$A$614,MATCH($C223,'DEQ Pollutant List'!$C$7:$C$614,0)),INDEX('DEQ Pollutant List'!$A$7:$A$614,MATCH($B223,'DEQ Pollutant List'!$B$7:$B$614,0))),"")</f>
        <v/>
      </c>
      <c r="E223" s="179"/>
      <c r="F223" s="90"/>
      <c r="G223" s="181"/>
      <c r="H223" s="182"/>
      <c r="I223" s="215"/>
      <c r="J223" s="221"/>
      <c r="K223" s="221"/>
      <c r="L223" s="184"/>
      <c r="M223" s="185"/>
      <c r="N223" s="221"/>
      <c r="O223" s="186"/>
      <c r="P223" s="128"/>
    </row>
    <row r="224" spans="1:16">
      <c r="A224" s="187"/>
      <c r="B224" s="240"/>
      <c r="C224" s="177" t="str">
        <f>IFERROR(IF(B224="No CAS","",INDEX('DEQ Pollutant List'!$C$7:$C$614,MATCH('3. Pollutant Emissions - EF'!B224,'DEQ Pollutant List'!$B$7:$B$614,0))),"")</f>
        <v/>
      </c>
      <c r="D224" s="178" t="str">
        <f>IFERROR(IF(OR($B224="",$B224="No CAS"),INDEX('DEQ Pollutant List'!$A$7:$A$614,MATCH($C224,'DEQ Pollutant List'!$C$7:$C$614,0)),INDEX('DEQ Pollutant List'!$A$7:$A$614,MATCH($B224,'DEQ Pollutant List'!$B$7:$B$614,0))),"")</f>
        <v/>
      </c>
      <c r="E224" s="179"/>
      <c r="F224" s="90"/>
      <c r="G224" s="181"/>
      <c r="H224" s="182"/>
      <c r="I224" s="215"/>
      <c r="J224" s="221"/>
      <c r="K224" s="221"/>
      <c r="L224" s="184"/>
      <c r="M224" s="185"/>
      <c r="N224" s="221"/>
      <c r="O224" s="186"/>
      <c r="P224" s="128"/>
    </row>
    <row r="225" spans="1:16">
      <c r="A225" s="187"/>
      <c r="B225" s="240"/>
      <c r="C225" s="177" t="str">
        <f>IFERROR(IF(B225="No CAS","",INDEX('DEQ Pollutant List'!$C$7:$C$614,MATCH('3. Pollutant Emissions - EF'!B225,'DEQ Pollutant List'!$B$7:$B$614,0))),"")</f>
        <v/>
      </c>
      <c r="D225" s="178" t="str">
        <f>IFERROR(IF(OR($B225="",$B225="No CAS"),INDEX('DEQ Pollutant List'!$A$7:$A$614,MATCH($C225,'DEQ Pollutant List'!$C$7:$C$614,0)),INDEX('DEQ Pollutant List'!$A$7:$A$614,MATCH($B225,'DEQ Pollutant List'!$B$7:$B$614,0))),"")</f>
        <v/>
      </c>
      <c r="E225" s="179"/>
      <c r="F225" s="90"/>
      <c r="G225" s="181"/>
      <c r="H225" s="182"/>
      <c r="I225" s="215"/>
      <c r="J225" s="221"/>
      <c r="K225" s="221"/>
      <c r="L225" s="184"/>
      <c r="M225" s="185"/>
      <c r="N225" s="221"/>
      <c r="O225" s="186"/>
      <c r="P225" s="128"/>
    </row>
    <row r="226" spans="1:16">
      <c r="A226" s="187"/>
      <c r="B226" s="240"/>
      <c r="C226" s="177" t="str">
        <f>IFERROR(IF(B226="No CAS","",INDEX('DEQ Pollutant List'!$C$7:$C$614,MATCH('3. Pollutant Emissions - EF'!B226,'DEQ Pollutant List'!$B$7:$B$614,0))),"")</f>
        <v/>
      </c>
      <c r="D226" s="178" t="str">
        <f>IFERROR(IF(OR($B226="",$B226="No CAS"),INDEX('DEQ Pollutant List'!$A$7:$A$614,MATCH($C226,'DEQ Pollutant List'!$C$7:$C$614,0)),INDEX('DEQ Pollutant List'!$A$7:$A$614,MATCH($B226,'DEQ Pollutant List'!$B$7:$B$614,0))),"")</f>
        <v/>
      </c>
      <c r="E226" s="179"/>
      <c r="F226" s="90"/>
      <c r="G226" s="181"/>
      <c r="H226" s="182"/>
      <c r="I226" s="215"/>
      <c r="J226" s="221"/>
      <c r="K226" s="221"/>
      <c r="L226" s="184"/>
      <c r="M226" s="185"/>
      <c r="N226" s="221"/>
      <c r="O226" s="186"/>
      <c r="P226" s="128"/>
    </row>
    <row r="227" spans="1:16">
      <c r="A227" s="187"/>
      <c r="B227" s="240"/>
      <c r="C227" s="177" t="str">
        <f>IFERROR(IF(B227="No CAS","",INDEX('DEQ Pollutant List'!$C$7:$C$614,MATCH('3. Pollutant Emissions - EF'!B227,'DEQ Pollutant List'!$B$7:$B$614,0))),"")</f>
        <v/>
      </c>
      <c r="D227" s="178" t="str">
        <f>IFERROR(IF(OR($B227="",$B227="No CAS"),INDEX('DEQ Pollutant List'!$A$7:$A$614,MATCH($C227,'DEQ Pollutant List'!$C$7:$C$614,0)),INDEX('DEQ Pollutant List'!$A$7:$A$614,MATCH($B227,'DEQ Pollutant List'!$B$7:$B$614,0))),"")</f>
        <v/>
      </c>
      <c r="E227" s="179"/>
      <c r="F227" s="90"/>
      <c r="G227" s="181"/>
      <c r="H227" s="182"/>
      <c r="I227" s="215"/>
      <c r="J227" s="221"/>
      <c r="K227" s="221"/>
      <c r="L227" s="184"/>
      <c r="M227" s="185"/>
      <c r="N227" s="221"/>
      <c r="O227" s="186"/>
      <c r="P227" s="128"/>
    </row>
    <row r="228" spans="1:16">
      <c r="A228" s="187"/>
      <c r="B228" s="240"/>
      <c r="C228" s="177" t="str">
        <f>IFERROR(IF(B228="No CAS","",INDEX('DEQ Pollutant List'!$C$7:$C$614,MATCH('3. Pollutant Emissions - EF'!B228,'DEQ Pollutant List'!$B$7:$B$614,0))),"")</f>
        <v/>
      </c>
      <c r="D228" s="178" t="str">
        <f>IFERROR(IF(OR($B228="",$B228="No CAS"),INDEX('DEQ Pollutant List'!$A$7:$A$614,MATCH($C228,'DEQ Pollutant List'!$C$7:$C$614,0)),INDEX('DEQ Pollutant List'!$A$7:$A$614,MATCH($B228,'DEQ Pollutant List'!$B$7:$B$614,0))),"")</f>
        <v/>
      </c>
      <c r="E228" s="179"/>
      <c r="F228" s="90"/>
      <c r="G228" s="181"/>
      <c r="H228" s="182"/>
      <c r="I228" s="215"/>
      <c r="J228" s="221"/>
      <c r="K228" s="221"/>
      <c r="L228" s="184"/>
      <c r="M228" s="185"/>
      <c r="N228" s="221"/>
      <c r="O228" s="186"/>
      <c r="P228" s="128"/>
    </row>
    <row r="229" spans="1:16">
      <c r="A229" s="187"/>
      <c r="B229" s="240"/>
      <c r="C229" s="177" t="str">
        <f>IFERROR(IF(B229="No CAS","",INDEX('DEQ Pollutant List'!$C$7:$C$614,MATCH('3. Pollutant Emissions - EF'!B229,'DEQ Pollutant List'!$B$7:$B$614,0))),"")</f>
        <v/>
      </c>
      <c r="D229" s="178" t="str">
        <f>IFERROR(IF(OR($B229="",$B229="No CAS"),INDEX('DEQ Pollutant List'!$A$7:$A$614,MATCH($C229,'DEQ Pollutant List'!$C$7:$C$614,0)),INDEX('DEQ Pollutant List'!$A$7:$A$614,MATCH($B229,'DEQ Pollutant List'!$B$7:$B$614,0))),"")</f>
        <v/>
      </c>
      <c r="E229" s="179"/>
      <c r="F229" s="90"/>
      <c r="G229" s="181"/>
      <c r="H229" s="182"/>
      <c r="I229" s="215"/>
      <c r="J229" s="221"/>
      <c r="K229" s="221"/>
      <c r="L229" s="184"/>
      <c r="M229" s="185"/>
      <c r="N229" s="221"/>
      <c r="O229" s="186"/>
      <c r="P229" s="128"/>
    </row>
    <row r="230" spans="1:16">
      <c r="A230" s="187"/>
      <c r="B230" s="240"/>
      <c r="C230" s="177" t="str">
        <f>IFERROR(IF(B230="No CAS","",INDEX('DEQ Pollutant List'!$C$7:$C$614,MATCH('3. Pollutant Emissions - EF'!B230,'DEQ Pollutant List'!$B$7:$B$614,0))),"")</f>
        <v/>
      </c>
      <c r="D230" s="178" t="str">
        <f>IFERROR(IF(OR($B230="",$B230="No CAS"),INDEX('DEQ Pollutant List'!$A$7:$A$614,MATCH($C230,'DEQ Pollutant List'!$C$7:$C$614,0)),INDEX('DEQ Pollutant List'!$A$7:$A$614,MATCH($B230,'DEQ Pollutant List'!$B$7:$B$614,0))),"")</f>
        <v/>
      </c>
      <c r="E230" s="179"/>
      <c r="F230" s="90"/>
      <c r="G230" s="181"/>
      <c r="H230" s="182"/>
      <c r="I230" s="215"/>
      <c r="J230" s="221"/>
      <c r="K230" s="221"/>
      <c r="L230" s="184"/>
      <c r="M230" s="185"/>
      <c r="N230" s="221"/>
      <c r="O230" s="186"/>
      <c r="P230" s="128"/>
    </row>
    <row r="231" spans="1:16">
      <c r="A231" s="187"/>
      <c r="B231" s="240"/>
      <c r="C231" s="177" t="str">
        <f>IFERROR(IF(B231="No CAS","",INDEX('DEQ Pollutant List'!$C$7:$C$614,MATCH('3. Pollutant Emissions - EF'!B231,'DEQ Pollutant List'!$B$7:$B$614,0))),"")</f>
        <v/>
      </c>
      <c r="D231" s="178" t="str">
        <f>IFERROR(IF(OR($B231="",$B231="No CAS"),INDEX('DEQ Pollutant List'!$A$7:$A$614,MATCH($C231,'DEQ Pollutant List'!$C$7:$C$614,0)),INDEX('DEQ Pollutant List'!$A$7:$A$614,MATCH($B231,'DEQ Pollutant List'!$B$7:$B$614,0))),"")</f>
        <v/>
      </c>
      <c r="E231" s="179"/>
      <c r="F231" s="90"/>
      <c r="G231" s="181"/>
      <c r="H231" s="182"/>
      <c r="I231" s="215"/>
      <c r="J231" s="221"/>
      <c r="K231" s="221"/>
      <c r="L231" s="184"/>
      <c r="M231" s="185"/>
      <c r="N231" s="221"/>
      <c r="O231" s="186"/>
      <c r="P231" s="128"/>
    </row>
    <row r="232" spans="1:16">
      <c r="A232" s="187"/>
      <c r="B232" s="240"/>
      <c r="C232" s="177" t="str">
        <f>IFERROR(IF(B232="No CAS","",INDEX('DEQ Pollutant List'!$C$7:$C$614,MATCH('3. Pollutant Emissions - EF'!B232,'DEQ Pollutant List'!$B$7:$B$614,0))),"")</f>
        <v/>
      </c>
      <c r="D232" s="178" t="str">
        <f>IFERROR(IF(OR($B232="",$B232="No CAS"),INDEX('DEQ Pollutant List'!$A$7:$A$614,MATCH($C232,'DEQ Pollutant List'!$C$7:$C$614,0)),INDEX('DEQ Pollutant List'!$A$7:$A$614,MATCH($B232,'DEQ Pollutant List'!$B$7:$B$614,0))),"")</f>
        <v/>
      </c>
      <c r="E232" s="179"/>
      <c r="F232" s="90"/>
      <c r="G232" s="181"/>
      <c r="H232" s="182"/>
      <c r="I232" s="215"/>
      <c r="J232" s="221"/>
      <c r="K232" s="221"/>
      <c r="L232" s="184"/>
      <c r="M232" s="185"/>
      <c r="N232" s="221"/>
      <c r="O232" s="186"/>
      <c r="P232" s="128"/>
    </row>
    <row r="233" spans="1:16">
      <c r="A233" s="187"/>
      <c r="B233" s="240"/>
      <c r="C233" s="177" t="str">
        <f>IFERROR(IF(B233="No CAS","",INDEX('DEQ Pollutant List'!$C$7:$C$614,MATCH('3. Pollutant Emissions - EF'!B233,'DEQ Pollutant List'!$B$7:$B$614,0))),"")</f>
        <v/>
      </c>
      <c r="D233" s="178" t="str">
        <f>IFERROR(IF(OR($B233="",$B233="No CAS"),INDEX('DEQ Pollutant List'!$A$7:$A$614,MATCH($C233,'DEQ Pollutant List'!$C$7:$C$614,0)),INDEX('DEQ Pollutant List'!$A$7:$A$614,MATCH($B233,'DEQ Pollutant List'!$B$7:$B$614,0))),"")</f>
        <v/>
      </c>
      <c r="E233" s="179"/>
      <c r="F233" s="90"/>
      <c r="G233" s="181"/>
      <c r="H233" s="182"/>
      <c r="I233" s="215"/>
      <c r="J233" s="221"/>
      <c r="K233" s="221"/>
      <c r="L233" s="184"/>
      <c r="M233" s="185"/>
      <c r="N233" s="221"/>
      <c r="O233" s="186"/>
      <c r="P233" s="128"/>
    </row>
    <row r="234" spans="1:16">
      <c r="A234" s="187"/>
      <c r="B234" s="240"/>
      <c r="C234" s="177" t="str">
        <f>IFERROR(IF(B234="No CAS","",INDEX('DEQ Pollutant List'!$C$7:$C$614,MATCH('3. Pollutant Emissions - EF'!B234,'DEQ Pollutant List'!$B$7:$B$614,0))),"")</f>
        <v/>
      </c>
      <c r="D234" s="178" t="str">
        <f>IFERROR(IF(OR($B234="",$B234="No CAS"),INDEX('DEQ Pollutant List'!$A$7:$A$614,MATCH($C234,'DEQ Pollutant List'!$C$7:$C$614,0)),INDEX('DEQ Pollutant List'!$A$7:$A$614,MATCH($B234,'DEQ Pollutant List'!$B$7:$B$614,0))),"")</f>
        <v/>
      </c>
      <c r="E234" s="179"/>
      <c r="F234" s="90"/>
      <c r="G234" s="181"/>
      <c r="H234" s="182"/>
      <c r="I234" s="215"/>
      <c r="J234" s="221"/>
      <c r="K234" s="221"/>
      <c r="L234" s="184"/>
      <c r="M234" s="185"/>
      <c r="N234" s="221"/>
      <c r="O234" s="186"/>
      <c r="P234" s="128"/>
    </row>
    <row r="235" spans="1:16">
      <c r="A235" s="187"/>
      <c r="B235" s="240"/>
      <c r="C235" s="177" t="str">
        <f>IFERROR(IF(B235="No CAS","",INDEX('DEQ Pollutant List'!$C$7:$C$614,MATCH('3. Pollutant Emissions - EF'!B235,'DEQ Pollutant List'!$B$7:$B$614,0))),"")</f>
        <v/>
      </c>
      <c r="D235" s="178" t="str">
        <f>IFERROR(IF(OR($B235="",$B235="No CAS"),INDEX('DEQ Pollutant List'!$A$7:$A$614,MATCH($C235,'DEQ Pollutant List'!$C$7:$C$614,0)),INDEX('DEQ Pollutant List'!$A$7:$A$614,MATCH($B235,'DEQ Pollutant List'!$B$7:$B$614,0))),"")</f>
        <v/>
      </c>
      <c r="E235" s="179"/>
      <c r="F235" s="90"/>
      <c r="G235" s="181"/>
      <c r="H235" s="182"/>
      <c r="I235" s="215"/>
      <c r="J235" s="221"/>
      <c r="K235" s="221"/>
      <c r="L235" s="184"/>
      <c r="M235" s="185"/>
      <c r="N235" s="221"/>
      <c r="O235" s="186"/>
      <c r="P235" s="128"/>
    </row>
    <row r="236" spans="1:16">
      <c r="A236" s="187"/>
      <c r="B236" s="240"/>
      <c r="C236" s="177" t="str">
        <f>IFERROR(IF(B236="No CAS","",INDEX('DEQ Pollutant List'!$C$7:$C$614,MATCH('3. Pollutant Emissions - EF'!B236,'DEQ Pollutant List'!$B$7:$B$614,0))),"")</f>
        <v/>
      </c>
      <c r="D236" s="178" t="str">
        <f>IFERROR(IF(OR($B236="",$B236="No CAS"),INDEX('DEQ Pollutant List'!$A$7:$A$614,MATCH($C236,'DEQ Pollutant List'!$C$7:$C$614,0)),INDEX('DEQ Pollutant List'!$A$7:$A$614,MATCH($B236,'DEQ Pollutant List'!$B$7:$B$614,0))),"")</f>
        <v/>
      </c>
      <c r="E236" s="179"/>
      <c r="F236" s="90"/>
      <c r="G236" s="181"/>
      <c r="H236" s="182"/>
      <c r="I236" s="215"/>
      <c r="J236" s="221"/>
      <c r="K236" s="221"/>
      <c r="L236" s="184"/>
      <c r="M236" s="185"/>
      <c r="N236" s="221"/>
      <c r="O236" s="186"/>
      <c r="P236" s="128"/>
    </row>
    <row r="237" spans="1:16">
      <c r="A237" s="187"/>
      <c r="B237" s="240"/>
      <c r="C237" s="177" t="str">
        <f>IFERROR(IF(B237="No CAS","",INDEX('DEQ Pollutant List'!$C$7:$C$614,MATCH('3. Pollutant Emissions - EF'!B237,'DEQ Pollutant List'!$B$7:$B$614,0))),"")</f>
        <v/>
      </c>
      <c r="D237" s="178" t="str">
        <f>IFERROR(IF(OR($B237="",$B237="No CAS"),INDEX('DEQ Pollutant List'!$A$7:$A$614,MATCH($C237,'DEQ Pollutant List'!$C$7:$C$614,0)),INDEX('DEQ Pollutant List'!$A$7:$A$614,MATCH($B237,'DEQ Pollutant List'!$B$7:$B$614,0))),"")</f>
        <v/>
      </c>
      <c r="E237" s="179"/>
      <c r="F237" s="90"/>
      <c r="G237" s="181"/>
      <c r="H237" s="182"/>
      <c r="I237" s="215"/>
      <c r="J237" s="221"/>
      <c r="K237" s="221"/>
      <c r="L237" s="184"/>
      <c r="M237" s="185"/>
      <c r="N237" s="221"/>
      <c r="O237" s="186"/>
      <c r="P237" s="128"/>
    </row>
    <row r="238" spans="1:16">
      <c r="A238" s="187"/>
      <c r="B238" s="240"/>
      <c r="C238" s="177" t="str">
        <f>IFERROR(IF(B238="No CAS","",INDEX('DEQ Pollutant List'!$C$7:$C$614,MATCH('3. Pollutant Emissions - EF'!B238,'DEQ Pollutant List'!$B$7:$B$614,0))),"")</f>
        <v/>
      </c>
      <c r="D238" s="178" t="str">
        <f>IFERROR(IF(OR($B238="",$B238="No CAS"),INDEX('DEQ Pollutant List'!$A$7:$A$614,MATCH($C238,'DEQ Pollutant List'!$C$7:$C$614,0)),INDEX('DEQ Pollutant List'!$A$7:$A$614,MATCH($B238,'DEQ Pollutant List'!$B$7:$B$614,0))),"")</f>
        <v/>
      </c>
      <c r="E238" s="179"/>
      <c r="F238" s="90"/>
      <c r="G238" s="181"/>
      <c r="H238" s="182"/>
      <c r="I238" s="215"/>
      <c r="J238" s="221"/>
      <c r="K238" s="221"/>
      <c r="L238" s="184"/>
      <c r="M238" s="185"/>
      <c r="N238" s="221"/>
      <c r="O238" s="186"/>
      <c r="P238" s="128"/>
    </row>
    <row r="239" spans="1:16">
      <c r="A239" s="187"/>
      <c r="B239" s="240"/>
      <c r="C239" s="177" t="str">
        <f>IFERROR(IF(B239="No CAS","",INDEX('DEQ Pollutant List'!$C$7:$C$614,MATCH('3. Pollutant Emissions - EF'!B239,'DEQ Pollutant List'!$B$7:$B$614,0))),"")</f>
        <v/>
      </c>
      <c r="D239" s="178" t="str">
        <f>IFERROR(IF(OR($B239="",$B239="No CAS"),INDEX('DEQ Pollutant List'!$A$7:$A$614,MATCH($C239,'DEQ Pollutant List'!$C$7:$C$614,0)),INDEX('DEQ Pollutant List'!$A$7:$A$614,MATCH($B239,'DEQ Pollutant List'!$B$7:$B$614,0))),"")</f>
        <v/>
      </c>
      <c r="E239" s="179"/>
      <c r="F239" s="90"/>
      <c r="G239" s="181"/>
      <c r="H239" s="182"/>
      <c r="I239" s="215"/>
      <c r="J239" s="221"/>
      <c r="K239" s="221"/>
      <c r="L239" s="184"/>
      <c r="M239" s="185"/>
      <c r="N239" s="221"/>
      <c r="O239" s="186"/>
      <c r="P239" s="128"/>
    </row>
    <row r="240" spans="1:16">
      <c r="A240" s="187"/>
      <c r="B240" s="240"/>
      <c r="C240" s="177" t="str">
        <f>IFERROR(IF(B240="No CAS","",INDEX('DEQ Pollutant List'!$C$7:$C$614,MATCH('3. Pollutant Emissions - EF'!B240,'DEQ Pollutant List'!$B$7:$B$614,0))),"")</f>
        <v/>
      </c>
      <c r="D240" s="178" t="str">
        <f>IFERROR(IF(OR($B240="",$B240="No CAS"),INDEX('DEQ Pollutant List'!$A$7:$A$614,MATCH($C240,'DEQ Pollutant List'!$C$7:$C$614,0)),INDEX('DEQ Pollutant List'!$A$7:$A$614,MATCH($B240,'DEQ Pollutant List'!$B$7:$B$614,0))),"")</f>
        <v/>
      </c>
      <c r="E240" s="179"/>
      <c r="F240" s="90"/>
      <c r="G240" s="181"/>
      <c r="H240" s="182"/>
      <c r="I240" s="215"/>
      <c r="J240" s="221"/>
      <c r="K240" s="221"/>
      <c r="L240" s="184"/>
      <c r="M240" s="185"/>
      <c r="N240" s="221"/>
      <c r="O240" s="186"/>
      <c r="P240" s="128"/>
    </row>
    <row r="241" spans="1:16">
      <c r="A241" s="187"/>
      <c r="B241" s="240"/>
      <c r="C241" s="177" t="str">
        <f>IFERROR(IF(B241="No CAS","",INDEX('DEQ Pollutant List'!$C$7:$C$614,MATCH('3. Pollutant Emissions - EF'!B241,'DEQ Pollutant List'!$B$7:$B$614,0))),"")</f>
        <v/>
      </c>
      <c r="D241" s="178" t="str">
        <f>IFERROR(IF(OR($B241="",$B241="No CAS"),INDEX('DEQ Pollutant List'!$A$7:$A$614,MATCH($C241,'DEQ Pollutant List'!$C$7:$C$614,0)),INDEX('DEQ Pollutant List'!$A$7:$A$614,MATCH($B241,'DEQ Pollutant List'!$B$7:$B$614,0))),"")</f>
        <v/>
      </c>
      <c r="E241" s="179"/>
      <c r="F241" s="90"/>
      <c r="G241" s="181"/>
      <c r="H241" s="182"/>
      <c r="I241" s="215"/>
      <c r="J241" s="221"/>
      <c r="K241" s="221"/>
      <c r="L241" s="184"/>
      <c r="M241" s="185"/>
      <c r="N241" s="221"/>
      <c r="O241" s="186"/>
      <c r="P241" s="128"/>
    </row>
    <row r="242" spans="1:16">
      <c r="A242" s="187"/>
      <c r="B242" s="240"/>
      <c r="C242" s="177" t="str">
        <f>IFERROR(IF(B242="No CAS","",INDEX('DEQ Pollutant List'!$C$7:$C$614,MATCH('3. Pollutant Emissions - EF'!B242,'DEQ Pollutant List'!$B$7:$B$614,0))),"")</f>
        <v/>
      </c>
      <c r="D242" s="178" t="str">
        <f>IFERROR(IF(OR($B242="",$B242="No CAS"),INDEX('DEQ Pollutant List'!$A$7:$A$614,MATCH($C242,'DEQ Pollutant List'!$C$7:$C$614,0)),INDEX('DEQ Pollutant List'!$A$7:$A$614,MATCH($B242,'DEQ Pollutant List'!$B$7:$B$614,0))),"")</f>
        <v/>
      </c>
      <c r="E242" s="179"/>
      <c r="F242" s="90"/>
      <c r="G242" s="181"/>
      <c r="H242" s="182"/>
      <c r="I242" s="215"/>
      <c r="J242" s="221"/>
      <c r="K242" s="221"/>
      <c r="L242" s="184"/>
      <c r="M242" s="185"/>
      <c r="N242" s="221"/>
      <c r="O242" s="186"/>
      <c r="P242" s="128"/>
    </row>
    <row r="243" spans="1:16">
      <c r="A243" s="187"/>
      <c r="B243" s="240"/>
      <c r="C243" s="177" t="str">
        <f>IFERROR(IF(B243="No CAS","",INDEX('DEQ Pollutant List'!$C$7:$C$614,MATCH('3. Pollutant Emissions - EF'!B243,'DEQ Pollutant List'!$B$7:$B$614,0))),"")</f>
        <v/>
      </c>
      <c r="D243" s="178" t="str">
        <f>IFERROR(IF(OR($B243="",$B243="No CAS"),INDEX('DEQ Pollutant List'!$A$7:$A$614,MATCH($C243,'DEQ Pollutant List'!$C$7:$C$614,0)),INDEX('DEQ Pollutant List'!$A$7:$A$614,MATCH($B243,'DEQ Pollutant List'!$B$7:$B$614,0))),"")</f>
        <v/>
      </c>
      <c r="E243" s="179"/>
      <c r="F243" s="90"/>
      <c r="G243" s="181"/>
      <c r="H243" s="182"/>
      <c r="I243" s="215"/>
      <c r="J243" s="221"/>
      <c r="K243" s="221"/>
      <c r="L243" s="184"/>
      <c r="M243" s="185"/>
      <c r="N243" s="221"/>
      <c r="O243" s="186"/>
      <c r="P243" s="128"/>
    </row>
    <row r="244" spans="1:16">
      <c r="A244" s="187"/>
      <c r="B244" s="240"/>
      <c r="C244" s="177" t="str">
        <f>IFERROR(IF(B244="No CAS","",INDEX('DEQ Pollutant List'!$C$7:$C$614,MATCH('3. Pollutant Emissions - EF'!B244,'DEQ Pollutant List'!$B$7:$B$614,0))),"")</f>
        <v/>
      </c>
      <c r="D244" s="178" t="str">
        <f>IFERROR(IF(OR($B244="",$B244="No CAS"),INDEX('DEQ Pollutant List'!$A$7:$A$614,MATCH($C244,'DEQ Pollutant List'!$C$7:$C$614,0)),INDEX('DEQ Pollutant List'!$A$7:$A$614,MATCH($B244,'DEQ Pollutant List'!$B$7:$B$614,0))),"")</f>
        <v/>
      </c>
      <c r="E244" s="179"/>
      <c r="F244" s="90"/>
      <c r="G244" s="181"/>
      <c r="H244" s="182"/>
      <c r="I244" s="215"/>
      <c r="J244" s="221"/>
      <c r="K244" s="221"/>
      <c r="L244" s="184"/>
      <c r="M244" s="185"/>
      <c r="N244" s="221"/>
      <c r="O244" s="186"/>
      <c r="P244" s="128"/>
    </row>
    <row r="245" spans="1:16">
      <c r="A245" s="187"/>
      <c r="B245" s="240"/>
      <c r="C245" s="177" t="str">
        <f>IFERROR(IF(B245="No CAS","",INDEX('DEQ Pollutant List'!$C$7:$C$614,MATCH('3. Pollutant Emissions - EF'!B245,'DEQ Pollutant List'!$B$7:$B$614,0))),"")</f>
        <v/>
      </c>
      <c r="D245" s="178" t="str">
        <f>IFERROR(IF(OR($B245="",$B245="No CAS"),INDEX('DEQ Pollutant List'!$A$7:$A$614,MATCH($C245,'DEQ Pollutant List'!$C$7:$C$614,0)),INDEX('DEQ Pollutant List'!$A$7:$A$614,MATCH($B245,'DEQ Pollutant List'!$B$7:$B$614,0))),"")</f>
        <v/>
      </c>
      <c r="E245" s="179"/>
      <c r="F245" s="90"/>
      <c r="G245" s="181"/>
      <c r="H245" s="182"/>
      <c r="I245" s="215"/>
      <c r="J245" s="221"/>
      <c r="K245" s="221"/>
      <c r="L245" s="184"/>
      <c r="M245" s="185"/>
      <c r="N245" s="221"/>
      <c r="O245" s="186"/>
      <c r="P245" s="128"/>
    </row>
    <row r="246" spans="1:16">
      <c r="A246" s="187"/>
      <c r="B246" s="240"/>
      <c r="C246" s="177" t="str">
        <f>IFERROR(IF(B246="No CAS","",INDEX('DEQ Pollutant List'!$C$7:$C$614,MATCH('3. Pollutant Emissions - EF'!B246,'DEQ Pollutant List'!$B$7:$B$614,0))),"")</f>
        <v/>
      </c>
      <c r="D246" s="178" t="str">
        <f>IFERROR(IF(OR($B246="",$B246="No CAS"),INDEX('DEQ Pollutant List'!$A$7:$A$614,MATCH($C246,'DEQ Pollutant List'!$C$7:$C$614,0)),INDEX('DEQ Pollutant List'!$A$7:$A$614,MATCH($B246,'DEQ Pollutant List'!$B$7:$B$614,0))),"")</f>
        <v/>
      </c>
      <c r="E246" s="179"/>
      <c r="F246" s="90"/>
      <c r="G246" s="181"/>
      <c r="H246" s="182"/>
      <c r="I246" s="215"/>
      <c r="J246" s="221"/>
      <c r="K246" s="221"/>
      <c r="L246" s="184"/>
      <c r="M246" s="185"/>
      <c r="N246" s="221"/>
      <c r="O246" s="186"/>
      <c r="P246" s="128"/>
    </row>
    <row r="247" spans="1:16">
      <c r="A247" s="187"/>
      <c r="B247" s="240"/>
      <c r="C247" s="177" t="str">
        <f>IFERROR(IF(B247="No CAS","",INDEX('DEQ Pollutant List'!$C$7:$C$614,MATCH('3. Pollutant Emissions - EF'!B247,'DEQ Pollutant List'!$B$7:$B$614,0))),"")</f>
        <v/>
      </c>
      <c r="D247" s="178" t="str">
        <f>IFERROR(IF(OR($B247="",$B247="No CAS"),INDEX('DEQ Pollutant List'!$A$7:$A$614,MATCH($C247,'DEQ Pollutant List'!$C$7:$C$614,0)),INDEX('DEQ Pollutant List'!$A$7:$A$614,MATCH($B247,'DEQ Pollutant List'!$B$7:$B$614,0))),"")</f>
        <v/>
      </c>
      <c r="E247" s="179"/>
      <c r="F247" s="90"/>
      <c r="G247" s="181"/>
      <c r="H247" s="182"/>
      <c r="I247" s="215"/>
      <c r="J247" s="221"/>
      <c r="K247" s="221"/>
      <c r="L247" s="184"/>
      <c r="M247" s="185"/>
      <c r="N247" s="221"/>
      <c r="O247" s="186"/>
      <c r="P247" s="128"/>
    </row>
    <row r="248" spans="1:16">
      <c r="A248" s="187"/>
      <c r="B248" s="240"/>
      <c r="C248" s="177" t="str">
        <f>IFERROR(IF(B248="No CAS","",INDEX('DEQ Pollutant List'!$C$7:$C$614,MATCH('3. Pollutant Emissions - EF'!B248,'DEQ Pollutant List'!$B$7:$B$614,0))),"")</f>
        <v/>
      </c>
      <c r="D248" s="178" t="str">
        <f>IFERROR(IF(OR($B248="",$B248="No CAS"),INDEX('DEQ Pollutant List'!$A$7:$A$614,MATCH($C248,'DEQ Pollutant List'!$C$7:$C$614,0)),INDEX('DEQ Pollutant List'!$A$7:$A$614,MATCH($B248,'DEQ Pollutant List'!$B$7:$B$614,0))),"")</f>
        <v/>
      </c>
      <c r="E248" s="179"/>
      <c r="F248" s="90"/>
      <c r="G248" s="181"/>
      <c r="H248" s="182"/>
      <c r="I248" s="215"/>
      <c r="J248" s="221"/>
      <c r="K248" s="221"/>
      <c r="L248" s="184"/>
      <c r="M248" s="185"/>
      <c r="N248" s="221"/>
      <c r="O248" s="186"/>
      <c r="P248" s="128"/>
    </row>
    <row r="249" spans="1:16">
      <c r="A249" s="187"/>
      <c r="B249" s="240"/>
      <c r="C249" s="177" t="str">
        <f>IFERROR(IF(B249="No CAS","",INDEX('DEQ Pollutant List'!$C$7:$C$614,MATCH('3. Pollutant Emissions - EF'!B249,'DEQ Pollutant List'!$B$7:$B$614,0))),"")</f>
        <v/>
      </c>
      <c r="D249" s="178" t="str">
        <f>IFERROR(IF(OR($B249="",$B249="No CAS"),INDEX('DEQ Pollutant List'!$A$7:$A$614,MATCH($C249,'DEQ Pollutant List'!$C$7:$C$614,0)),INDEX('DEQ Pollutant List'!$A$7:$A$614,MATCH($B249,'DEQ Pollutant List'!$B$7:$B$614,0))),"")</f>
        <v/>
      </c>
      <c r="E249" s="179"/>
      <c r="F249" s="90"/>
      <c r="G249" s="181"/>
      <c r="H249" s="182"/>
      <c r="I249" s="215"/>
      <c r="J249" s="221"/>
      <c r="K249" s="221"/>
      <c r="L249" s="184"/>
      <c r="M249" s="185"/>
      <c r="N249" s="221"/>
      <c r="O249" s="186"/>
      <c r="P249" s="128"/>
    </row>
    <row r="250" spans="1:16">
      <c r="A250" s="187"/>
      <c r="B250" s="240"/>
      <c r="C250" s="177" t="str">
        <f>IFERROR(IF(B250="No CAS","",INDEX('DEQ Pollutant List'!$C$7:$C$614,MATCH('3. Pollutant Emissions - EF'!B250,'DEQ Pollutant List'!$B$7:$B$614,0))),"")</f>
        <v/>
      </c>
      <c r="D250" s="178" t="str">
        <f>IFERROR(IF(OR($B250="",$B250="No CAS"),INDEX('DEQ Pollutant List'!$A$7:$A$614,MATCH($C250,'DEQ Pollutant List'!$C$7:$C$614,0)),INDEX('DEQ Pollutant List'!$A$7:$A$614,MATCH($B250,'DEQ Pollutant List'!$B$7:$B$614,0))),"")</f>
        <v/>
      </c>
      <c r="E250" s="179"/>
      <c r="F250" s="90"/>
      <c r="G250" s="181"/>
      <c r="H250" s="182"/>
      <c r="I250" s="215"/>
      <c r="J250" s="221"/>
      <c r="K250" s="221"/>
      <c r="L250" s="184"/>
      <c r="M250" s="185"/>
      <c r="N250" s="221"/>
      <c r="O250" s="186"/>
      <c r="P250" s="128"/>
    </row>
    <row r="251" spans="1:16">
      <c r="A251" s="187"/>
      <c r="B251" s="240"/>
      <c r="C251" s="177" t="str">
        <f>IFERROR(IF(B251="No CAS","",INDEX('DEQ Pollutant List'!$C$7:$C$614,MATCH('3. Pollutant Emissions - EF'!B251,'DEQ Pollutant List'!$B$7:$B$614,0))),"")</f>
        <v/>
      </c>
      <c r="D251" s="178" t="str">
        <f>IFERROR(IF(OR($B251="",$B251="No CAS"),INDEX('DEQ Pollutant List'!$A$7:$A$614,MATCH($C251,'DEQ Pollutant List'!$C$7:$C$614,0)),INDEX('DEQ Pollutant List'!$A$7:$A$614,MATCH($B251,'DEQ Pollutant List'!$B$7:$B$614,0))),"")</f>
        <v/>
      </c>
      <c r="E251" s="179"/>
      <c r="F251" s="90"/>
      <c r="G251" s="181"/>
      <c r="H251" s="182"/>
      <c r="I251" s="215"/>
      <c r="J251" s="221"/>
      <c r="K251" s="221"/>
      <c r="L251" s="184"/>
      <c r="M251" s="185"/>
      <c r="N251" s="221"/>
      <c r="O251" s="186"/>
      <c r="P251" s="128"/>
    </row>
    <row r="252" spans="1:16">
      <c r="A252" s="187"/>
      <c r="B252" s="240"/>
      <c r="C252" s="177" t="str">
        <f>IFERROR(IF(B252="No CAS","",INDEX('DEQ Pollutant List'!$C$7:$C$614,MATCH('3. Pollutant Emissions - EF'!B252,'DEQ Pollutant List'!$B$7:$B$614,0))),"")</f>
        <v/>
      </c>
      <c r="D252" s="178" t="str">
        <f>IFERROR(IF(OR($B252="",$B252="No CAS"),INDEX('DEQ Pollutant List'!$A$7:$A$614,MATCH($C252,'DEQ Pollutant List'!$C$7:$C$614,0)),INDEX('DEQ Pollutant List'!$A$7:$A$614,MATCH($B252,'DEQ Pollutant List'!$B$7:$B$614,0))),"")</f>
        <v/>
      </c>
      <c r="E252" s="179"/>
      <c r="F252" s="90"/>
      <c r="G252" s="181"/>
      <c r="H252" s="182"/>
      <c r="I252" s="215"/>
      <c r="J252" s="221"/>
      <c r="K252" s="221"/>
      <c r="L252" s="184"/>
      <c r="M252" s="185"/>
      <c r="N252" s="221"/>
      <c r="O252" s="186"/>
      <c r="P252" s="128"/>
    </row>
    <row r="253" spans="1:16">
      <c r="A253" s="187"/>
      <c r="B253" s="240"/>
      <c r="C253" s="177" t="str">
        <f>IFERROR(IF(B253="No CAS","",INDEX('DEQ Pollutant List'!$C$7:$C$614,MATCH('3. Pollutant Emissions - EF'!B253,'DEQ Pollutant List'!$B$7:$B$614,0))),"")</f>
        <v/>
      </c>
      <c r="D253" s="178" t="str">
        <f>IFERROR(IF(OR($B253="",$B253="No CAS"),INDEX('DEQ Pollutant List'!$A$7:$A$614,MATCH($C253,'DEQ Pollutant List'!$C$7:$C$614,0)),INDEX('DEQ Pollutant List'!$A$7:$A$614,MATCH($B253,'DEQ Pollutant List'!$B$7:$B$614,0))),"")</f>
        <v/>
      </c>
      <c r="E253" s="179"/>
      <c r="F253" s="90"/>
      <c r="G253" s="181"/>
      <c r="H253" s="182"/>
      <c r="I253" s="215"/>
      <c r="J253" s="221"/>
      <c r="K253" s="221"/>
      <c r="L253" s="184"/>
      <c r="M253" s="185"/>
      <c r="N253" s="221"/>
      <c r="O253" s="186"/>
      <c r="P253" s="128"/>
    </row>
    <row r="254" spans="1:16">
      <c r="A254" s="187"/>
      <c r="B254" s="240"/>
      <c r="C254" s="177" t="str">
        <f>IFERROR(IF(B254="No CAS","",INDEX('DEQ Pollutant List'!$C$7:$C$614,MATCH('3. Pollutant Emissions - EF'!B254,'DEQ Pollutant List'!$B$7:$B$614,0))),"")</f>
        <v/>
      </c>
      <c r="D254" s="178" t="str">
        <f>IFERROR(IF(OR($B254="",$B254="No CAS"),INDEX('DEQ Pollutant List'!$A$7:$A$614,MATCH($C254,'DEQ Pollutant List'!$C$7:$C$614,0)),INDEX('DEQ Pollutant List'!$A$7:$A$614,MATCH($B254,'DEQ Pollutant List'!$B$7:$B$614,0))),"")</f>
        <v/>
      </c>
      <c r="E254" s="179"/>
      <c r="F254" s="90"/>
      <c r="G254" s="181"/>
      <c r="H254" s="182"/>
      <c r="I254" s="215"/>
      <c r="J254" s="221"/>
      <c r="K254" s="221"/>
      <c r="L254" s="184"/>
      <c r="M254" s="185"/>
      <c r="N254" s="221"/>
      <c r="O254" s="186"/>
      <c r="P254" s="128"/>
    </row>
    <row r="255" spans="1:16">
      <c r="A255" s="187"/>
      <c r="B255" s="240"/>
      <c r="C255" s="177" t="str">
        <f>IFERROR(IF(B255="No CAS","",INDEX('DEQ Pollutant List'!$C$7:$C$614,MATCH('3. Pollutant Emissions - EF'!B255,'DEQ Pollutant List'!$B$7:$B$614,0))),"")</f>
        <v/>
      </c>
      <c r="D255" s="178" t="str">
        <f>IFERROR(IF(OR($B255="",$B255="No CAS"),INDEX('DEQ Pollutant List'!$A$7:$A$614,MATCH($C255,'DEQ Pollutant List'!$C$7:$C$614,0)),INDEX('DEQ Pollutant List'!$A$7:$A$614,MATCH($B255,'DEQ Pollutant List'!$B$7:$B$614,0))),"")</f>
        <v/>
      </c>
      <c r="E255" s="179"/>
      <c r="F255" s="90"/>
      <c r="G255" s="181"/>
      <c r="H255" s="182"/>
      <c r="I255" s="215"/>
      <c r="J255" s="221"/>
      <c r="K255" s="221"/>
      <c r="L255" s="184"/>
      <c r="M255" s="185"/>
      <c r="N255" s="221"/>
      <c r="O255" s="186"/>
      <c r="P255" s="128"/>
    </row>
    <row r="256" spans="1:16">
      <c r="A256" s="187"/>
      <c r="B256" s="240"/>
      <c r="C256" s="177" t="str">
        <f>IFERROR(IF(B256="No CAS","",INDEX('DEQ Pollutant List'!$C$7:$C$614,MATCH('3. Pollutant Emissions - EF'!B256,'DEQ Pollutant List'!$B$7:$B$614,0))),"")</f>
        <v/>
      </c>
      <c r="D256" s="178" t="str">
        <f>IFERROR(IF(OR($B256="",$B256="No CAS"),INDEX('DEQ Pollutant List'!$A$7:$A$614,MATCH($C256,'DEQ Pollutant List'!$C$7:$C$614,0)),INDEX('DEQ Pollutant List'!$A$7:$A$614,MATCH($B256,'DEQ Pollutant List'!$B$7:$B$614,0))),"")</f>
        <v/>
      </c>
      <c r="E256" s="179"/>
      <c r="F256" s="90"/>
      <c r="G256" s="181"/>
      <c r="H256" s="182"/>
      <c r="I256" s="215"/>
      <c r="J256" s="221"/>
      <c r="K256" s="221"/>
      <c r="L256" s="184"/>
      <c r="M256" s="185"/>
      <c r="N256" s="221"/>
      <c r="O256" s="186"/>
      <c r="P256" s="128"/>
    </row>
    <row r="257" spans="1:16">
      <c r="A257" s="187"/>
      <c r="B257" s="240"/>
      <c r="C257" s="177" t="str">
        <f>IFERROR(IF(B257="No CAS","",INDEX('DEQ Pollutant List'!$C$7:$C$614,MATCH('3. Pollutant Emissions - EF'!B257,'DEQ Pollutant List'!$B$7:$B$614,0))),"")</f>
        <v/>
      </c>
      <c r="D257" s="178" t="str">
        <f>IFERROR(IF(OR($B257="",$B257="No CAS"),INDEX('DEQ Pollutant List'!$A$7:$A$614,MATCH($C257,'DEQ Pollutant List'!$C$7:$C$614,0)),INDEX('DEQ Pollutant List'!$A$7:$A$614,MATCH($B257,'DEQ Pollutant List'!$B$7:$B$614,0))),"")</f>
        <v/>
      </c>
      <c r="E257" s="179"/>
      <c r="F257" s="90"/>
      <c r="G257" s="181"/>
      <c r="H257" s="182"/>
      <c r="I257" s="215"/>
      <c r="J257" s="221"/>
      <c r="K257" s="221"/>
      <c r="L257" s="184"/>
      <c r="M257" s="185"/>
      <c r="N257" s="221"/>
      <c r="O257" s="186"/>
      <c r="P257" s="128"/>
    </row>
    <row r="258" spans="1:16">
      <c r="A258" s="187"/>
      <c r="B258" s="240"/>
      <c r="C258" s="177" t="str">
        <f>IFERROR(IF(B258="No CAS","",INDEX('DEQ Pollutant List'!$C$7:$C$614,MATCH('3. Pollutant Emissions - EF'!B258,'DEQ Pollutant List'!$B$7:$B$614,0))),"")</f>
        <v/>
      </c>
      <c r="D258" s="178" t="str">
        <f>IFERROR(IF(OR($B258="",$B258="No CAS"),INDEX('DEQ Pollutant List'!$A$7:$A$614,MATCH($C258,'DEQ Pollutant List'!$C$7:$C$614,0)),INDEX('DEQ Pollutant List'!$A$7:$A$614,MATCH($B258,'DEQ Pollutant List'!$B$7:$B$614,0))),"")</f>
        <v/>
      </c>
      <c r="E258" s="179"/>
      <c r="F258" s="90"/>
      <c r="G258" s="181"/>
      <c r="H258" s="182"/>
      <c r="I258" s="215"/>
      <c r="J258" s="221"/>
      <c r="K258" s="221"/>
      <c r="L258" s="184"/>
      <c r="M258" s="185"/>
      <c r="N258" s="221"/>
      <c r="O258" s="186"/>
      <c r="P258" s="128"/>
    </row>
    <row r="259" spans="1:16">
      <c r="A259" s="187"/>
      <c r="B259" s="240"/>
      <c r="C259" s="177" t="str">
        <f>IFERROR(IF(B259="No CAS","",INDEX('DEQ Pollutant List'!$C$7:$C$614,MATCH('3. Pollutant Emissions - EF'!B259,'DEQ Pollutant List'!$B$7:$B$614,0))),"")</f>
        <v/>
      </c>
      <c r="D259" s="178" t="str">
        <f>IFERROR(IF(OR($B259="",$B259="No CAS"),INDEX('DEQ Pollutant List'!$A$7:$A$614,MATCH($C259,'DEQ Pollutant List'!$C$7:$C$614,0)),INDEX('DEQ Pollutant List'!$A$7:$A$614,MATCH($B259,'DEQ Pollutant List'!$B$7:$B$614,0))),"")</f>
        <v/>
      </c>
      <c r="E259" s="179"/>
      <c r="F259" s="90"/>
      <c r="G259" s="181"/>
      <c r="H259" s="182"/>
      <c r="I259" s="215"/>
      <c r="J259" s="221"/>
      <c r="K259" s="221"/>
      <c r="L259" s="184"/>
      <c r="M259" s="185"/>
      <c r="N259" s="221"/>
      <c r="O259" s="186"/>
      <c r="P259" s="128"/>
    </row>
    <row r="260" spans="1:16">
      <c r="A260" s="187"/>
      <c r="B260" s="240"/>
      <c r="C260" s="177" t="str">
        <f>IFERROR(IF(B260="No CAS","",INDEX('DEQ Pollutant List'!$C$7:$C$614,MATCH('3. Pollutant Emissions - EF'!B260,'DEQ Pollutant List'!$B$7:$B$614,0))),"")</f>
        <v/>
      </c>
      <c r="D260" s="178" t="str">
        <f>IFERROR(IF(OR($B260="",$B260="No CAS"),INDEX('DEQ Pollutant List'!$A$7:$A$614,MATCH($C260,'DEQ Pollutant List'!$C$7:$C$614,0)),INDEX('DEQ Pollutant List'!$A$7:$A$614,MATCH($B260,'DEQ Pollutant List'!$B$7:$B$614,0))),"")</f>
        <v/>
      </c>
      <c r="E260" s="179"/>
      <c r="F260" s="90"/>
      <c r="G260" s="181"/>
      <c r="H260" s="182"/>
      <c r="I260" s="215"/>
      <c r="J260" s="221"/>
      <c r="K260" s="221"/>
      <c r="L260" s="184"/>
      <c r="M260" s="185"/>
      <c r="N260" s="221"/>
      <c r="O260" s="186"/>
      <c r="P260" s="128"/>
    </row>
    <row r="261" spans="1:16">
      <c r="A261" s="187"/>
      <c r="B261" s="240"/>
      <c r="C261" s="177" t="str">
        <f>IFERROR(IF(B261="No CAS","",INDEX('DEQ Pollutant List'!$C$7:$C$614,MATCH('3. Pollutant Emissions - EF'!B261,'DEQ Pollutant List'!$B$7:$B$614,0))),"")</f>
        <v/>
      </c>
      <c r="D261" s="178" t="str">
        <f>IFERROR(IF(OR($B261="",$B261="No CAS"),INDEX('DEQ Pollutant List'!$A$7:$A$614,MATCH($C261,'DEQ Pollutant List'!$C$7:$C$614,0)),INDEX('DEQ Pollutant List'!$A$7:$A$614,MATCH($B261,'DEQ Pollutant List'!$B$7:$B$614,0))),"")</f>
        <v/>
      </c>
      <c r="E261" s="179"/>
      <c r="F261" s="90"/>
      <c r="G261" s="181"/>
      <c r="H261" s="182"/>
      <c r="I261" s="215"/>
      <c r="J261" s="221"/>
      <c r="K261" s="221"/>
      <c r="L261" s="184"/>
      <c r="M261" s="185"/>
      <c r="N261" s="221"/>
      <c r="O261" s="186"/>
      <c r="P261" s="128"/>
    </row>
    <row r="262" spans="1:16">
      <c r="A262" s="187"/>
      <c r="B262" s="240"/>
      <c r="C262" s="177" t="str">
        <f>IFERROR(IF(B262="No CAS","",INDEX('DEQ Pollutant List'!$C$7:$C$614,MATCH('3. Pollutant Emissions - EF'!B262,'DEQ Pollutant List'!$B$7:$B$614,0))),"")</f>
        <v/>
      </c>
      <c r="D262" s="178" t="str">
        <f>IFERROR(IF(OR($B262="",$B262="No CAS"),INDEX('DEQ Pollutant List'!$A$7:$A$614,MATCH($C262,'DEQ Pollutant List'!$C$7:$C$614,0)),INDEX('DEQ Pollutant List'!$A$7:$A$614,MATCH($B262,'DEQ Pollutant List'!$B$7:$B$614,0))),"")</f>
        <v/>
      </c>
      <c r="E262" s="179"/>
      <c r="F262" s="90"/>
      <c r="G262" s="181"/>
      <c r="H262" s="182"/>
      <c r="I262" s="215"/>
      <c r="J262" s="221"/>
      <c r="K262" s="221"/>
      <c r="L262" s="184"/>
      <c r="M262" s="185"/>
      <c r="N262" s="221"/>
      <c r="O262" s="186"/>
      <c r="P262" s="128"/>
    </row>
    <row r="263" spans="1:16">
      <c r="A263" s="187"/>
      <c r="B263" s="240"/>
      <c r="C263" s="177" t="str">
        <f>IFERROR(IF(B263="No CAS","",INDEX('DEQ Pollutant List'!$C$7:$C$614,MATCH('3. Pollutant Emissions - EF'!B263,'DEQ Pollutant List'!$B$7:$B$614,0))),"")</f>
        <v/>
      </c>
      <c r="D263" s="178" t="str">
        <f>IFERROR(IF(OR($B263="",$B263="No CAS"),INDEX('DEQ Pollutant List'!$A$7:$A$614,MATCH($C263,'DEQ Pollutant List'!$C$7:$C$614,0)),INDEX('DEQ Pollutant List'!$A$7:$A$614,MATCH($B263,'DEQ Pollutant List'!$B$7:$B$614,0))),"")</f>
        <v/>
      </c>
      <c r="E263" s="179"/>
      <c r="F263" s="90"/>
      <c r="G263" s="181"/>
      <c r="H263" s="182"/>
      <c r="I263" s="215"/>
      <c r="J263" s="221"/>
      <c r="K263" s="221"/>
      <c r="L263" s="184"/>
      <c r="M263" s="185"/>
      <c r="N263" s="221"/>
      <c r="O263" s="186"/>
      <c r="P263" s="128"/>
    </row>
    <row r="264" spans="1:16">
      <c r="A264" s="187"/>
      <c r="B264" s="240"/>
      <c r="C264" s="177" t="str">
        <f>IFERROR(IF(B264="No CAS","",INDEX('DEQ Pollutant List'!$C$7:$C$614,MATCH('3. Pollutant Emissions - EF'!B264,'DEQ Pollutant List'!$B$7:$B$614,0))),"")</f>
        <v/>
      </c>
      <c r="D264" s="178" t="str">
        <f>IFERROR(IF(OR($B264="",$B264="No CAS"),INDEX('DEQ Pollutant List'!$A$7:$A$614,MATCH($C264,'DEQ Pollutant List'!$C$7:$C$614,0)),INDEX('DEQ Pollutant List'!$A$7:$A$614,MATCH($B264,'DEQ Pollutant List'!$B$7:$B$614,0))),"")</f>
        <v/>
      </c>
      <c r="E264" s="179"/>
      <c r="F264" s="90"/>
      <c r="G264" s="181"/>
      <c r="H264" s="182"/>
      <c r="I264" s="215"/>
      <c r="J264" s="221"/>
      <c r="K264" s="221"/>
      <c r="L264" s="184"/>
      <c r="M264" s="185"/>
      <c r="N264" s="221"/>
      <c r="O264" s="186"/>
      <c r="P264" s="128"/>
    </row>
    <row r="265" spans="1:16">
      <c r="A265" s="187"/>
      <c r="B265" s="240"/>
      <c r="C265" s="177" t="str">
        <f>IFERROR(IF(B265="No CAS","",INDEX('DEQ Pollutant List'!$C$7:$C$614,MATCH('3. Pollutant Emissions - EF'!B265,'DEQ Pollutant List'!$B$7:$B$614,0))),"")</f>
        <v/>
      </c>
      <c r="D265" s="178" t="str">
        <f>IFERROR(IF(OR($B265="",$B265="No CAS"),INDEX('DEQ Pollutant List'!$A$7:$A$614,MATCH($C265,'DEQ Pollutant List'!$C$7:$C$614,0)),INDEX('DEQ Pollutant List'!$A$7:$A$614,MATCH($B265,'DEQ Pollutant List'!$B$7:$B$614,0))),"")</f>
        <v/>
      </c>
      <c r="E265" s="179"/>
      <c r="F265" s="90"/>
      <c r="G265" s="181"/>
      <c r="H265" s="182"/>
      <c r="I265" s="215"/>
      <c r="J265" s="221"/>
      <c r="K265" s="221"/>
      <c r="L265" s="184"/>
      <c r="M265" s="185"/>
      <c r="N265" s="221"/>
      <c r="O265" s="186"/>
      <c r="P265" s="128"/>
    </row>
    <row r="266" spans="1:16">
      <c r="A266" s="187"/>
      <c r="B266" s="240"/>
      <c r="C266" s="177" t="str">
        <f>IFERROR(IF(B266="No CAS","",INDEX('DEQ Pollutant List'!$C$7:$C$614,MATCH('3. Pollutant Emissions - EF'!B266,'DEQ Pollutant List'!$B$7:$B$614,0))),"")</f>
        <v/>
      </c>
      <c r="D266" s="178" t="str">
        <f>IFERROR(IF(OR($B266="",$B266="No CAS"),INDEX('DEQ Pollutant List'!$A$7:$A$614,MATCH($C266,'DEQ Pollutant List'!$C$7:$C$614,0)),INDEX('DEQ Pollutant List'!$A$7:$A$614,MATCH($B266,'DEQ Pollutant List'!$B$7:$B$614,0))),"")</f>
        <v/>
      </c>
      <c r="E266" s="179"/>
      <c r="F266" s="90"/>
      <c r="G266" s="181"/>
      <c r="H266" s="182"/>
      <c r="I266" s="215"/>
      <c r="J266" s="221"/>
      <c r="K266" s="221"/>
      <c r="L266" s="184"/>
      <c r="M266" s="185"/>
      <c r="N266" s="221"/>
      <c r="O266" s="186"/>
      <c r="P266" s="128"/>
    </row>
    <row r="267" spans="1:16">
      <c r="A267" s="187"/>
      <c r="B267" s="240"/>
      <c r="C267" s="177" t="str">
        <f>IFERROR(IF(B267="No CAS","",INDEX('DEQ Pollutant List'!$C$7:$C$614,MATCH('3. Pollutant Emissions - EF'!B267,'DEQ Pollutant List'!$B$7:$B$614,0))),"")</f>
        <v/>
      </c>
      <c r="D267" s="178" t="str">
        <f>IFERROR(IF(OR($B267="",$B267="No CAS"),INDEX('DEQ Pollutant List'!$A$7:$A$614,MATCH($C267,'DEQ Pollutant List'!$C$7:$C$614,0)),INDEX('DEQ Pollutant List'!$A$7:$A$614,MATCH($B267,'DEQ Pollutant List'!$B$7:$B$614,0))),"")</f>
        <v/>
      </c>
      <c r="E267" s="179"/>
      <c r="F267" s="90"/>
      <c r="G267" s="181"/>
      <c r="H267" s="182"/>
      <c r="I267" s="215"/>
      <c r="J267" s="221"/>
      <c r="K267" s="221"/>
      <c r="L267" s="184"/>
      <c r="M267" s="185"/>
      <c r="N267" s="221"/>
      <c r="O267" s="186"/>
      <c r="P267" s="128"/>
    </row>
    <row r="268" spans="1:16">
      <c r="A268" s="187"/>
      <c r="B268" s="240"/>
      <c r="C268" s="177" t="str">
        <f>IFERROR(IF(B268="No CAS","",INDEX('DEQ Pollutant List'!$C$7:$C$614,MATCH('3. Pollutant Emissions - EF'!B268,'DEQ Pollutant List'!$B$7:$B$614,0))),"")</f>
        <v/>
      </c>
      <c r="D268" s="178" t="str">
        <f>IFERROR(IF(OR($B268="",$B268="No CAS"),INDEX('DEQ Pollutant List'!$A$7:$A$614,MATCH($C268,'DEQ Pollutant List'!$C$7:$C$614,0)),INDEX('DEQ Pollutant List'!$A$7:$A$614,MATCH($B268,'DEQ Pollutant List'!$B$7:$B$614,0))),"")</f>
        <v/>
      </c>
      <c r="E268" s="179"/>
      <c r="F268" s="90"/>
      <c r="G268" s="181"/>
      <c r="H268" s="182"/>
      <c r="I268" s="215"/>
      <c r="J268" s="221"/>
      <c r="K268" s="221"/>
      <c r="L268" s="184"/>
      <c r="M268" s="185"/>
      <c r="N268" s="221"/>
      <c r="O268" s="186"/>
      <c r="P268" s="128"/>
    </row>
    <row r="269" spans="1:16">
      <c r="A269" s="187"/>
      <c r="B269" s="240"/>
      <c r="C269" s="177" t="str">
        <f>IFERROR(IF(B269="No CAS","",INDEX('DEQ Pollutant List'!$C$7:$C$614,MATCH('3. Pollutant Emissions - EF'!B269,'DEQ Pollutant List'!$B$7:$B$614,0))),"")</f>
        <v/>
      </c>
      <c r="D269" s="178" t="str">
        <f>IFERROR(IF(OR($B269="",$B269="No CAS"),INDEX('DEQ Pollutant List'!$A$7:$A$614,MATCH($C269,'DEQ Pollutant List'!$C$7:$C$614,0)),INDEX('DEQ Pollutant List'!$A$7:$A$614,MATCH($B269,'DEQ Pollutant List'!$B$7:$B$614,0))),"")</f>
        <v/>
      </c>
      <c r="E269" s="179"/>
      <c r="F269" s="90"/>
      <c r="G269" s="181"/>
      <c r="H269" s="182"/>
      <c r="I269" s="215"/>
      <c r="J269" s="221"/>
      <c r="K269" s="221"/>
      <c r="L269" s="184"/>
      <c r="M269" s="185"/>
      <c r="N269" s="221"/>
      <c r="O269" s="186"/>
      <c r="P269" s="128"/>
    </row>
    <row r="270" spans="1:16">
      <c r="A270" s="187"/>
      <c r="B270" s="240"/>
      <c r="C270" s="177" t="str">
        <f>IFERROR(IF(B270="No CAS","",INDEX('DEQ Pollutant List'!$C$7:$C$614,MATCH('3. Pollutant Emissions - EF'!B270,'DEQ Pollutant List'!$B$7:$B$614,0))),"")</f>
        <v/>
      </c>
      <c r="D270" s="178" t="str">
        <f>IFERROR(IF(OR($B270="",$B270="No CAS"),INDEX('DEQ Pollutant List'!$A$7:$A$614,MATCH($C270,'DEQ Pollutant List'!$C$7:$C$614,0)),INDEX('DEQ Pollutant List'!$A$7:$A$614,MATCH($B270,'DEQ Pollutant List'!$B$7:$B$614,0))),"")</f>
        <v/>
      </c>
      <c r="E270" s="179"/>
      <c r="F270" s="90"/>
      <c r="G270" s="181"/>
      <c r="H270" s="182"/>
      <c r="I270" s="215"/>
      <c r="J270" s="221"/>
      <c r="K270" s="221"/>
      <c r="L270" s="184"/>
      <c r="M270" s="185"/>
      <c r="N270" s="221"/>
      <c r="O270" s="186"/>
      <c r="P270" s="128"/>
    </row>
    <row r="271" spans="1:16">
      <c r="A271" s="187"/>
      <c r="B271" s="240"/>
      <c r="C271" s="177" t="str">
        <f>IFERROR(IF(B271="No CAS","",INDEX('DEQ Pollutant List'!$C$7:$C$614,MATCH('3. Pollutant Emissions - EF'!B271,'DEQ Pollutant List'!$B$7:$B$614,0))),"")</f>
        <v/>
      </c>
      <c r="D271" s="178" t="str">
        <f>IFERROR(IF(OR($B271="",$B271="No CAS"),INDEX('DEQ Pollutant List'!$A$7:$A$614,MATCH($C271,'DEQ Pollutant List'!$C$7:$C$614,0)),INDEX('DEQ Pollutant List'!$A$7:$A$614,MATCH($B271,'DEQ Pollutant List'!$B$7:$B$614,0))),"")</f>
        <v/>
      </c>
      <c r="E271" s="179"/>
      <c r="F271" s="90"/>
      <c r="G271" s="181"/>
      <c r="H271" s="182"/>
      <c r="I271" s="215"/>
      <c r="J271" s="221"/>
      <c r="K271" s="221"/>
      <c r="L271" s="184"/>
      <c r="M271" s="185"/>
      <c r="N271" s="221"/>
      <c r="O271" s="186"/>
      <c r="P271" s="128"/>
    </row>
    <row r="272" spans="1:16">
      <c r="A272" s="187"/>
      <c r="B272" s="240"/>
      <c r="C272" s="177" t="str">
        <f>IFERROR(IF(B272="No CAS","",INDEX('DEQ Pollutant List'!$C$7:$C$614,MATCH('3. Pollutant Emissions - EF'!B272,'DEQ Pollutant List'!$B$7:$B$614,0))),"")</f>
        <v/>
      </c>
      <c r="D272" s="178" t="str">
        <f>IFERROR(IF(OR($B272="",$B272="No CAS"),INDEX('DEQ Pollutant List'!$A$7:$A$614,MATCH($C272,'DEQ Pollutant List'!$C$7:$C$614,0)),INDEX('DEQ Pollutant List'!$A$7:$A$614,MATCH($B272,'DEQ Pollutant List'!$B$7:$B$614,0))),"")</f>
        <v/>
      </c>
      <c r="E272" s="179"/>
      <c r="F272" s="90"/>
      <c r="G272" s="181"/>
      <c r="H272" s="182"/>
      <c r="I272" s="215"/>
      <c r="J272" s="221"/>
      <c r="K272" s="221"/>
      <c r="L272" s="184"/>
      <c r="M272" s="185"/>
      <c r="N272" s="221"/>
      <c r="O272" s="186"/>
      <c r="P272" s="128"/>
    </row>
    <row r="273" spans="1:16">
      <c r="A273" s="187"/>
      <c r="B273" s="240"/>
      <c r="C273" s="177" t="str">
        <f>IFERROR(IF(B273="No CAS","",INDEX('DEQ Pollutant List'!$C$7:$C$614,MATCH('3. Pollutant Emissions - EF'!B273,'DEQ Pollutant List'!$B$7:$B$614,0))),"")</f>
        <v/>
      </c>
      <c r="D273" s="178" t="str">
        <f>IFERROR(IF(OR($B273="",$B273="No CAS"),INDEX('DEQ Pollutant List'!$A$7:$A$614,MATCH($C273,'DEQ Pollutant List'!$C$7:$C$614,0)),INDEX('DEQ Pollutant List'!$A$7:$A$614,MATCH($B273,'DEQ Pollutant List'!$B$7:$B$614,0))),"")</f>
        <v/>
      </c>
      <c r="E273" s="179"/>
      <c r="F273" s="90"/>
      <c r="G273" s="181"/>
      <c r="H273" s="182"/>
      <c r="I273" s="215"/>
      <c r="J273" s="221"/>
      <c r="K273" s="221"/>
      <c r="L273" s="184"/>
      <c r="M273" s="185"/>
      <c r="N273" s="221"/>
      <c r="O273" s="186"/>
      <c r="P273" s="128"/>
    </row>
    <row r="274" spans="1:16">
      <c r="A274" s="187"/>
      <c r="B274" s="240"/>
      <c r="C274" s="177" t="str">
        <f>IFERROR(IF(B274="No CAS","",INDEX('DEQ Pollutant List'!$C$7:$C$614,MATCH('3. Pollutant Emissions - EF'!B274,'DEQ Pollutant List'!$B$7:$B$614,0))),"")</f>
        <v/>
      </c>
      <c r="D274" s="178" t="str">
        <f>IFERROR(IF(OR($B274="",$B274="No CAS"),INDEX('DEQ Pollutant List'!$A$7:$A$614,MATCH($C274,'DEQ Pollutant List'!$C$7:$C$614,0)),INDEX('DEQ Pollutant List'!$A$7:$A$614,MATCH($B274,'DEQ Pollutant List'!$B$7:$B$614,0))),"")</f>
        <v/>
      </c>
      <c r="E274" s="179"/>
      <c r="F274" s="90"/>
      <c r="G274" s="181"/>
      <c r="H274" s="182"/>
      <c r="I274" s="215"/>
      <c r="J274" s="221"/>
      <c r="K274" s="221"/>
      <c r="L274" s="184"/>
      <c r="M274" s="185"/>
      <c r="N274" s="221"/>
      <c r="O274" s="186"/>
      <c r="P274" s="128"/>
    </row>
    <row r="275" spans="1:16">
      <c r="A275" s="187"/>
      <c r="B275" s="240"/>
      <c r="C275" s="177" t="str">
        <f>IFERROR(IF(B275="No CAS","",INDEX('DEQ Pollutant List'!$C$7:$C$614,MATCH('3. Pollutant Emissions - EF'!B275,'DEQ Pollutant List'!$B$7:$B$614,0))),"")</f>
        <v/>
      </c>
      <c r="D275" s="178" t="str">
        <f>IFERROR(IF(OR($B275="",$B275="No CAS"),INDEX('DEQ Pollutant List'!$A$7:$A$614,MATCH($C275,'DEQ Pollutant List'!$C$7:$C$614,0)),INDEX('DEQ Pollutant List'!$A$7:$A$614,MATCH($B275,'DEQ Pollutant List'!$B$7:$B$614,0))),"")</f>
        <v/>
      </c>
      <c r="E275" s="179"/>
      <c r="F275" s="90"/>
      <c r="G275" s="181"/>
      <c r="H275" s="182"/>
      <c r="I275" s="215"/>
      <c r="J275" s="221"/>
      <c r="K275" s="221"/>
      <c r="L275" s="184"/>
      <c r="M275" s="185"/>
      <c r="N275" s="221"/>
      <c r="O275" s="186"/>
      <c r="P275" s="128"/>
    </row>
    <row r="276" spans="1:16">
      <c r="A276" s="187"/>
      <c r="B276" s="240"/>
      <c r="C276" s="177" t="str">
        <f>IFERROR(IF(B276="No CAS","",INDEX('DEQ Pollutant List'!$C$7:$C$614,MATCH('3. Pollutant Emissions - EF'!B276,'DEQ Pollutant List'!$B$7:$B$614,0))),"")</f>
        <v/>
      </c>
      <c r="D276" s="178" t="str">
        <f>IFERROR(IF(OR($B276="",$B276="No CAS"),INDEX('DEQ Pollutant List'!$A$7:$A$614,MATCH($C276,'DEQ Pollutant List'!$C$7:$C$614,0)),INDEX('DEQ Pollutant List'!$A$7:$A$614,MATCH($B276,'DEQ Pollutant List'!$B$7:$B$614,0))),"")</f>
        <v/>
      </c>
      <c r="E276" s="179"/>
      <c r="F276" s="90"/>
      <c r="G276" s="181"/>
      <c r="H276" s="182"/>
      <c r="I276" s="215"/>
      <c r="J276" s="221"/>
      <c r="K276" s="221"/>
      <c r="L276" s="184"/>
      <c r="M276" s="185"/>
      <c r="N276" s="221"/>
      <c r="O276" s="186"/>
      <c r="P276" s="128"/>
    </row>
    <row r="277" spans="1:16">
      <c r="A277" s="187"/>
      <c r="B277" s="240"/>
      <c r="C277" s="177" t="str">
        <f>IFERROR(IF(B277="No CAS","",INDEX('DEQ Pollutant List'!$C$7:$C$614,MATCH('3. Pollutant Emissions - EF'!B277,'DEQ Pollutant List'!$B$7:$B$614,0))),"")</f>
        <v/>
      </c>
      <c r="D277" s="178" t="str">
        <f>IFERROR(IF(OR($B277="",$B277="No CAS"),INDEX('DEQ Pollutant List'!$A$7:$A$614,MATCH($C277,'DEQ Pollutant List'!$C$7:$C$614,0)),INDEX('DEQ Pollutant List'!$A$7:$A$614,MATCH($B277,'DEQ Pollutant List'!$B$7:$B$614,0))),"")</f>
        <v/>
      </c>
      <c r="E277" s="179"/>
      <c r="F277" s="90"/>
      <c r="G277" s="181"/>
      <c r="H277" s="182"/>
      <c r="I277" s="215"/>
      <c r="J277" s="221"/>
      <c r="K277" s="221"/>
      <c r="L277" s="184"/>
      <c r="M277" s="185"/>
      <c r="N277" s="221"/>
      <c r="O277" s="186"/>
      <c r="P277" s="128"/>
    </row>
    <row r="278" spans="1:16">
      <c r="A278" s="187"/>
      <c r="B278" s="240"/>
      <c r="C278" s="177" t="str">
        <f>IFERROR(IF(B278="No CAS","",INDEX('DEQ Pollutant List'!$C$7:$C$614,MATCH('3. Pollutant Emissions - EF'!B278,'DEQ Pollutant List'!$B$7:$B$614,0))),"")</f>
        <v/>
      </c>
      <c r="D278" s="178" t="str">
        <f>IFERROR(IF(OR($B278="",$B278="No CAS"),INDEX('DEQ Pollutant List'!$A$7:$A$614,MATCH($C278,'DEQ Pollutant List'!$C$7:$C$614,0)),INDEX('DEQ Pollutant List'!$A$7:$A$614,MATCH($B278,'DEQ Pollutant List'!$B$7:$B$614,0))),"")</f>
        <v/>
      </c>
      <c r="E278" s="179"/>
      <c r="F278" s="90"/>
      <c r="G278" s="181"/>
      <c r="H278" s="182"/>
      <c r="I278" s="215"/>
      <c r="J278" s="221"/>
      <c r="K278" s="221"/>
      <c r="L278" s="184"/>
      <c r="M278" s="185"/>
      <c r="N278" s="221"/>
      <c r="O278" s="186"/>
      <c r="P278" s="128"/>
    </row>
    <row r="279" spans="1:16">
      <c r="A279" s="187"/>
      <c r="B279" s="240"/>
      <c r="C279" s="177" t="str">
        <f>IFERROR(IF(B279="No CAS","",INDEX('DEQ Pollutant List'!$C$7:$C$614,MATCH('3. Pollutant Emissions - EF'!B279,'DEQ Pollutant List'!$B$7:$B$614,0))),"")</f>
        <v/>
      </c>
      <c r="D279" s="178" t="str">
        <f>IFERROR(IF(OR($B279="",$B279="No CAS"),INDEX('DEQ Pollutant List'!$A$7:$A$614,MATCH($C279,'DEQ Pollutant List'!$C$7:$C$614,0)),INDEX('DEQ Pollutant List'!$A$7:$A$614,MATCH($B279,'DEQ Pollutant List'!$B$7:$B$614,0))),"")</f>
        <v/>
      </c>
      <c r="E279" s="179"/>
      <c r="F279" s="90"/>
      <c r="G279" s="181"/>
      <c r="H279" s="182"/>
      <c r="I279" s="215"/>
      <c r="J279" s="221"/>
      <c r="K279" s="221"/>
      <c r="L279" s="184"/>
      <c r="M279" s="185"/>
      <c r="N279" s="221"/>
      <c r="O279" s="186"/>
      <c r="P279" s="128"/>
    </row>
    <row r="280" spans="1:16">
      <c r="A280" s="187"/>
      <c r="B280" s="240"/>
      <c r="C280" s="177" t="str">
        <f>IFERROR(IF(B280="No CAS","",INDEX('DEQ Pollutant List'!$C$7:$C$614,MATCH('3. Pollutant Emissions - EF'!B280,'DEQ Pollutant List'!$B$7:$B$614,0))),"")</f>
        <v/>
      </c>
      <c r="D280" s="178" t="str">
        <f>IFERROR(IF(OR($B280="",$B280="No CAS"),INDEX('DEQ Pollutant List'!$A$7:$A$614,MATCH($C280,'DEQ Pollutant List'!$C$7:$C$614,0)),INDEX('DEQ Pollutant List'!$A$7:$A$614,MATCH($B280,'DEQ Pollutant List'!$B$7:$B$614,0))),"")</f>
        <v/>
      </c>
      <c r="E280" s="179"/>
      <c r="F280" s="90"/>
      <c r="G280" s="181"/>
      <c r="H280" s="182"/>
      <c r="I280" s="215"/>
      <c r="J280" s="221"/>
      <c r="K280" s="221"/>
      <c r="L280" s="184"/>
      <c r="M280" s="185"/>
      <c r="N280" s="221"/>
      <c r="O280" s="186"/>
      <c r="P280" s="128"/>
    </row>
    <row r="281" spans="1:16">
      <c r="A281" s="187"/>
      <c r="B281" s="240"/>
      <c r="C281" s="177" t="str">
        <f>IFERROR(IF(B281="No CAS","",INDEX('DEQ Pollutant List'!$C$7:$C$614,MATCH('3. Pollutant Emissions - EF'!B281,'DEQ Pollutant List'!$B$7:$B$614,0))),"")</f>
        <v/>
      </c>
      <c r="D281" s="178" t="str">
        <f>IFERROR(IF(OR($B281="",$B281="No CAS"),INDEX('DEQ Pollutant List'!$A$7:$A$614,MATCH($C281,'DEQ Pollutant List'!$C$7:$C$614,0)),INDEX('DEQ Pollutant List'!$A$7:$A$614,MATCH($B281,'DEQ Pollutant List'!$B$7:$B$614,0))),"")</f>
        <v/>
      </c>
      <c r="E281" s="179"/>
      <c r="F281" s="90"/>
      <c r="G281" s="181"/>
      <c r="H281" s="182"/>
      <c r="I281" s="215"/>
      <c r="J281" s="221"/>
      <c r="K281" s="221"/>
      <c r="L281" s="184"/>
      <c r="M281" s="185"/>
      <c r="N281" s="221"/>
      <c r="O281" s="186"/>
      <c r="P281" s="128"/>
    </row>
    <row r="282" spans="1:16">
      <c r="A282" s="187"/>
      <c r="B282" s="240"/>
      <c r="C282" s="177" t="str">
        <f>IFERROR(IF(B282="No CAS","",INDEX('DEQ Pollutant List'!$C$7:$C$614,MATCH('3. Pollutant Emissions - EF'!B282,'DEQ Pollutant List'!$B$7:$B$614,0))),"")</f>
        <v/>
      </c>
      <c r="D282" s="178" t="str">
        <f>IFERROR(IF(OR($B282="",$B282="No CAS"),INDEX('DEQ Pollutant List'!$A$7:$A$614,MATCH($C282,'DEQ Pollutant List'!$C$7:$C$614,0)),INDEX('DEQ Pollutant List'!$A$7:$A$614,MATCH($B282,'DEQ Pollutant List'!$B$7:$B$614,0))),"")</f>
        <v/>
      </c>
      <c r="E282" s="179"/>
      <c r="F282" s="90"/>
      <c r="G282" s="181"/>
      <c r="H282" s="182"/>
      <c r="I282" s="215"/>
      <c r="J282" s="221"/>
      <c r="K282" s="221"/>
      <c r="L282" s="184"/>
      <c r="M282" s="185"/>
      <c r="N282" s="221"/>
      <c r="O282" s="186"/>
      <c r="P282" s="128"/>
    </row>
    <row r="283" spans="1:16">
      <c r="A283" s="187"/>
      <c r="B283" s="240"/>
      <c r="C283" s="177" t="str">
        <f>IFERROR(IF(B283="No CAS","",INDEX('DEQ Pollutant List'!$C$7:$C$614,MATCH('3. Pollutant Emissions - EF'!B283,'DEQ Pollutant List'!$B$7:$B$614,0))),"")</f>
        <v/>
      </c>
      <c r="D283" s="178" t="str">
        <f>IFERROR(IF(OR($B283="",$B283="No CAS"),INDEX('DEQ Pollutant List'!$A$7:$A$614,MATCH($C283,'DEQ Pollutant List'!$C$7:$C$614,0)),INDEX('DEQ Pollutant List'!$A$7:$A$614,MATCH($B283,'DEQ Pollutant List'!$B$7:$B$614,0))),"")</f>
        <v/>
      </c>
      <c r="E283" s="179"/>
      <c r="F283" s="90"/>
      <c r="G283" s="181"/>
      <c r="H283" s="182"/>
      <c r="I283" s="215"/>
      <c r="J283" s="221"/>
      <c r="K283" s="221"/>
      <c r="L283" s="184"/>
      <c r="M283" s="185"/>
      <c r="N283" s="221"/>
      <c r="O283" s="186"/>
      <c r="P283" s="128"/>
    </row>
    <row r="284" spans="1:16">
      <c r="A284" s="187"/>
      <c r="B284" s="240"/>
      <c r="C284" s="177" t="str">
        <f>IFERROR(IF(B284="No CAS","",INDEX('DEQ Pollutant List'!$C$7:$C$614,MATCH('3. Pollutant Emissions - EF'!B284,'DEQ Pollutant List'!$B$7:$B$614,0))),"")</f>
        <v/>
      </c>
      <c r="D284" s="178" t="str">
        <f>IFERROR(IF(OR($B284="",$B284="No CAS"),INDEX('DEQ Pollutant List'!$A$7:$A$614,MATCH($C284,'DEQ Pollutant List'!$C$7:$C$614,0)),INDEX('DEQ Pollutant List'!$A$7:$A$614,MATCH($B284,'DEQ Pollutant List'!$B$7:$B$614,0))),"")</f>
        <v/>
      </c>
      <c r="E284" s="179"/>
      <c r="F284" s="90"/>
      <c r="G284" s="181"/>
      <c r="H284" s="182"/>
      <c r="I284" s="215"/>
      <c r="J284" s="221"/>
      <c r="K284" s="221"/>
      <c r="L284" s="184"/>
      <c r="M284" s="185"/>
      <c r="N284" s="221"/>
      <c r="O284" s="186"/>
      <c r="P284" s="128"/>
    </row>
    <row r="285" spans="1:16">
      <c r="A285" s="187"/>
      <c r="B285" s="240"/>
      <c r="C285" s="177" t="str">
        <f>IFERROR(IF(B285="No CAS","",INDEX('DEQ Pollutant List'!$C$7:$C$614,MATCH('3. Pollutant Emissions - EF'!B285,'DEQ Pollutant List'!$B$7:$B$614,0))),"")</f>
        <v/>
      </c>
      <c r="D285" s="178" t="str">
        <f>IFERROR(IF(OR($B285="",$B285="No CAS"),INDEX('DEQ Pollutant List'!$A$7:$A$614,MATCH($C285,'DEQ Pollutant List'!$C$7:$C$614,0)),INDEX('DEQ Pollutant List'!$A$7:$A$614,MATCH($B285,'DEQ Pollutant List'!$B$7:$B$614,0))),"")</f>
        <v/>
      </c>
      <c r="E285" s="179"/>
      <c r="F285" s="90"/>
      <c r="G285" s="181"/>
      <c r="H285" s="182"/>
      <c r="I285" s="215"/>
      <c r="J285" s="221"/>
      <c r="K285" s="221"/>
      <c r="L285" s="184"/>
      <c r="M285" s="185"/>
      <c r="N285" s="221"/>
      <c r="O285" s="186"/>
      <c r="P285" s="128"/>
    </row>
    <row r="286" spans="1:16">
      <c r="A286" s="187"/>
      <c r="B286" s="240"/>
      <c r="C286" s="177" t="str">
        <f>IFERROR(IF(B286="No CAS","",INDEX('DEQ Pollutant List'!$C$7:$C$614,MATCH('3. Pollutant Emissions - EF'!B286,'DEQ Pollutant List'!$B$7:$B$614,0))),"")</f>
        <v/>
      </c>
      <c r="D286" s="178" t="str">
        <f>IFERROR(IF(OR($B286="",$B286="No CAS"),INDEX('DEQ Pollutant List'!$A$7:$A$614,MATCH($C286,'DEQ Pollutant List'!$C$7:$C$614,0)),INDEX('DEQ Pollutant List'!$A$7:$A$614,MATCH($B286,'DEQ Pollutant List'!$B$7:$B$614,0))),"")</f>
        <v/>
      </c>
      <c r="E286" s="179"/>
      <c r="F286" s="90"/>
      <c r="G286" s="181"/>
      <c r="H286" s="182"/>
      <c r="I286" s="215"/>
      <c r="J286" s="221"/>
      <c r="K286" s="221"/>
      <c r="L286" s="184"/>
      <c r="M286" s="185"/>
      <c r="N286" s="221"/>
      <c r="O286" s="186"/>
      <c r="P286" s="128"/>
    </row>
    <row r="287" spans="1:16">
      <c r="A287" s="187"/>
      <c r="B287" s="240"/>
      <c r="C287" s="177" t="str">
        <f>IFERROR(IF(B287="No CAS","",INDEX('DEQ Pollutant List'!$C$7:$C$614,MATCH('3. Pollutant Emissions - EF'!B287,'DEQ Pollutant List'!$B$7:$B$614,0))),"")</f>
        <v/>
      </c>
      <c r="D287" s="178" t="str">
        <f>IFERROR(IF(OR($B287="",$B287="No CAS"),INDEX('DEQ Pollutant List'!$A$7:$A$614,MATCH($C287,'DEQ Pollutant List'!$C$7:$C$614,0)),INDEX('DEQ Pollutant List'!$A$7:$A$614,MATCH($B287,'DEQ Pollutant List'!$B$7:$B$614,0))),"")</f>
        <v/>
      </c>
      <c r="E287" s="179"/>
      <c r="F287" s="90"/>
      <c r="G287" s="181"/>
      <c r="H287" s="182"/>
      <c r="I287" s="215"/>
      <c r="J287" s="221"/>
      <c r="K287" s="221"/>
      <c r="L287" s="184"/>
      <c r="M287" s="185"/>
      <c r="N287" s="221"/>
      <c r="O287" s="186"/>
      <c r="P287" s="128"/>
    </row>
    <row r="288" spans="1:16">
      <c r="A288" s="187"/>
      <c r="B288" s="240"/>
      <c r="C288" s="177" t="str">
        <f>IFERROR(IF(B288="No CAS","",INDEX('DEQ Pollutant List'!$C$7:$C$614,MATCH('3. Pollutant Emissions - EF'!B288,'DEQ Pollutant List'!$B$7:$B$614,0))),"")</f>
        <v/>
      </c>
      <c r="D288" s="178" t="str">
        <f>IFERROR(IF(OR($B288="",$B288="No CAS"),INDEX('DEQ Pollutant List'!$A$7:$A$614,MATCH($C288,'DEQ Pollutant List'!$C$7:$C$614,0)),INDEX('DEQ Pollutant List'!$A$7:$A$614,MATCH($B288,'DEQ Pollutant List'!$B$7:$B$614,0))),"")</f>
        <v/>
      </c>
      <c r="E288" s="179"/>
      <c r="F288" s="90"/>
      <c r="G288" s="181"/>
      <c r="H288" s="182"/>
      <c r="I288" s="215"/>
      <c r="J288" s="221"/>
      <c r="K288" s="221"/>
      <c r="L288" s="184"/>
      <c r="M288" s="185"/>
      <c r="N288" s="221"/>
      <c r="O288" s="186"/>
      <c r="P288" s="128"/>
    </row>
    <row r="289" spans="1:16">
      <c r="A289" s="187"/>
      <c r="B289" s="240"/>
      <c r="C289" s="177" t="str">
        <f>IFERROR(IF(B289="No CAS","",INDEX('DEQ Pollutant List'!$C$7:$C$614,MATCH('3. Pollutant Emissions - EF'!B289,'DEQ Pollutant List'!$B$7:$B$614,0))),"")</f>
        <v/>
      </c>
      <c r="D289" s="178" t="str">
        <f>IFERROR(IF(OR($B289="",$B289="No CAS"),INDEX('DEQ Pollutant List'!$A$7:$A$614,MATCH($C289,'DEQ Pollutant List'!$C$7:$C$614,0)),INDEX('DEQ Pollutant List'!$A$7:$A$614,MATCH($B289,'DEQ Pollutant List'!$B$7:$B$614,0))),"")</f>
        <v/>
      </c>
      <c r="E289" s="179"/>
      <c r="F289" s="90"/>
      <c r="G289" s="181"/>
      <c r="H289" s="182"/>
      <c r="I289" s="215"/>
      <c r="J289" s="221"/>
      <c r="K289" s="221"/>
      <c r="L289" s="184"/>
      <c r="M289" s="185"/>
      <c r="N289" s="221"/>
      <c r="O289" s="186"/>
      <c r="P289" s="128"/>
    </row>
    <row r="290" spans="1:16">
      <c r="A290" s="187"/>
      <c r="B290" s="240"/>
      <c r="C290" s="177" t="str">
        <f>IFERROR(IF(B290="No CAS","",INDEX('DEQ Pollutant List'!$C$7:$C$614,MATCH('3. Pollutant Emissions - EF'!B290,'DEQ Pollutant List'!$B$7:$B$614,0))),"")</f>
        <v/>
      </c>
      <c r="D290" s="178" t="str">
        <f>IFERROR(IF(OR($B290="",$B290="No CAS"),INDEX('DEQ Pollutant List'!$A$7:$A$614,MATCH($C290,'DEQ Pollutant List'!$C$7:$C$614,0)),INDEX('DEQ Pollutant List'!$A$7:$A$614,MATCH($B290,'DEQ Pollutant List'!$B$7:$B$614,0))),"")</f>
        <v/>
      </c>
      <c r="E290" s="179"/>
      <c r="F290" s="90"/>
      <c r="G290" s="181"/>
      <c r="H290" s="182"/>
      <c r="I290" s="215"/>
      <c r="J290" s="221"/>
      <c r="K290" s="221"/>
      <c r="L290" s="184"/>
      <c r="M290" s="185"/>
      <c r="N290" s="221"/>
      <c r="O290" s="186"/>
      <c r="P290" s="128"/>
    </row>
    <row r="291" spans="1:16">
      <c r="A291" s="187"/>
      <c r="B291" s="240"/>
      <c r="C291" s="177" t="str">
        <f>IFERROR(IF(B291="No CAS","",INDEX('DEQ Pollutant List'!$C$7:$C$614,MATCH('3. Pollutant Emissions - EF'!B291,'DEQ Pollutant List'!$B$7:$B$614,0))),"")</f>
        <v/>
      </c>
      <c r="D291" s="178" t="str">
        <f>IFERROR(IF(OR($B291="",$B291="No CAS"),INDEX('DEQ Pollutant List'!$A$7:$A$614,MATCH($C291,'DEQ Pollutant List'!$C$7:$C$614,0)),INDEX('DEQ Pollutant List'!$A$7:$A$614,MATCH($B291,'DEQ Pollutant List'!$B$7:$B$614,0))),"")</f>
        <v/>
      </c>
      <c r="E291" s="179"/>
      <c r="F291" s="90"/>
      <c r="G291" s="181"/>
      <c r="H291" s="182"/>
      <c r="I291" s="215"/>
      <c r="J291" s="221"/>
      <c r="K291" s="221"/>
      <c r="L291" s="184"/>
      <c r="M291" s="185"/>
      <c r="N291" s="221"/>
      <c r="O291" s="186"/>
      <c r="P291" s="128"/>
    </row>
    <row r="292" spans="1:16">
      <c r="A292" s="187"/>
      <c r="B292" s="240"/>
      <c r="C292" s="177" t="str">
        <f>IFERROR(IF(B292="No CAS","",INDEX('DEQ Pollutant List'!$C$7:$C$614,MATCH('3. Pollutant Emissions - EF'!B292,'DEQ Pollutant List'!$B$7:$B$614,0))),"")</f>
        <v/>
      </c>
      <c r="D292" s="178" t="str">
        <f>IFERROR(IF(OR($B292="",$B292="No CAS"),INDEX('DEQ Pollutant List'!$A$7:$A$614,MATCH($C292,'DEQ Pollutant List'!$C$7:$C$614,0)),INDEX('DEQ Pollutant List'!$A$7:$A$614,MATCH($B292,'DEQ Pollutant List'!$B$7:$B$614,0))),"")</f>
        <v/>
      </c>
      <c r="E292" s="179"/>
      <c r="F292" s="90"/>
      <c r="G292" s="181"/>
      <c r="H292" s="182"/>
      <c r="I292" s="215"/>
      <c r="J292" s="221"/>
      <c r="K292" s="221"/>
      <c r="L292" s="184"/>
      <c r="M292" s="185"/>
      <c r="N292" s="221"/>
      <c r="O292" s="186"/>
      <c r="P292" s="128"/>
    </row>
    <row r="293" spans="1:16">
      <c r="A293" s="187"/>
      <c r="B293" s="240"/>
      <c r="C293" s="177" t="str">
        <f>IFERROR(IF(B293="No CAS","",INDEX('DEQ Pollutant List'!$C$7:$C$614,MATCH('3. Pollutant Emissions - EF'!B293,'DEQ Pollutant List'!$B$7:$B$614,0))),"")</f>
        <v/>
      </c>
      <c r="D293" s="178" t="str">
        <f>IFERROR(IF(OR($B293="",$B293="No CAS"),INDEX('DEQ Pollutant List'!$A$7:$A$614,MATCH($C293,'DEQ Pollutant List'!$C$7:$C$614,0)),INDEX('DEQ Pollutant List'!$A$7:$A$614,MATCH($B293,'DEQ Pollutant List'!$B$7:$B$614,0))),"")</f>
        <v/>
      </c>
      <c r="E293" s="179"/>
      <c r="F293" s="90"/>
      <c r="G293" s="181"/>
      <c r="H293" s="182"/>
      <c r="I293" s="215"/>
      <c r="J293" s="221"/>
      <c r="K293" s="221"/>
      <c r="L293" s="184"/>
      <c r="M293" s="185"/>
      <c r="N293" s="221"/>
      <c r="O293" s="186"/>
      <c r="P293" s="128"/>
    </row>
    <row r="294" spans="1:16">
      <c r="A294" s="187"/>
      <c r="B294" s="240"/>
      <c r="C294" s="177" t="str">
        <f>IFERROR(IF(B294="No CAS","",INDEX('DEQ Pollutant List'!$C$7:$C$614,MATCH('3. Pollutant Emissions - EF'!B294,'DEQ Pollutant List'!$B$7:$B$614,0))),"")</f>
        <v/>
      </c>
      <c r="D294" s="178" t="str">
        <f>IFERROR(IF(OR($B294="",$B294="No CAS"),INDEX('DEQ Pollutant List'!$A$7:$A$614,MATCH($C294,'DEQ Pollutant List'!$C$7:$C$614,0)),INDEX('DEQ Pollutant List'!$A$7:$A$614,MATCH($B294,'DEQ Pollutant List'!$B$7:$B$614,0))),"")</f>
        <v/>
      </c>
      <c r="E294" s="179"/>
      <c r="F294" s="90"/>
      <c r="G294" s="181"/>
      <c r="H294" s="182"/>
      <c r="I294" s="215"/>
      <c r="J294" s="221"/>
      <c r="K294" s="221"/>
      <c r="L294" s="184"/>
      <c r="M294" s="185"/>
      <c r="N294" s="221"/>
      <c r="O294" s="186"/>
      <c r="P294" s="128"/>
    </row>
    <row r="295" spans="1:16">
      <c r="A295" s="187"/>
      <c r="B295" s="240"/>
      <c r="C295" s="177" t="str">
        <f>IFERROR(IF(B295="No CAS","",INDEX('DEQ Pollutant List'!$C$7:$C$614,MATCH('3. Pollutant Emissions - EF'!B295,'DEQ Pollutant List'!$B$7:$B$614,0))),"")</f>
        <v/>
      </c>
      <c r="D295" s="178" t="str">
        <f>IFERROR(IF(OR($B295="",$B295="No CAS"),INDEX('DEQ Pollutant List'!$A$7:$A$614,MATCH($C295,'DEQ Pollutant List'!$C$7:$C$614,0)),INDEX('DEQ Pollutant List'!$A$7:$A$614,MATCH($B295,'DEQ Pollutant List'!$B$7:$B$614,0))),"")</f>
        <v/>
      </c>
      <c r="E295" s="179"/>
      <c r="F295" s="90"/>
      <c r="G295" s="181"/>
      <c r="H295" s="182"/>
      <c r="I295" s="215"/>
      <c r="J295" s="221"/>
      <c r="K295" s="221"/>
      <c r="L295" s="184"/>
      <c r="M295" s="185"/>
      <c r="N295" s="221"/>
      <c r="O295" s="186"/>
      <c r="P295" s="128"/>
    </row>
    <row r="296" spans="1:16">
      <c r="A296" s="187"/>
      <c r="B296" s="240"/>
      <c r="C296" s="177" t="str">
        <f>IFERROR(IF(B296="No CAS","",INDEX('DEQ Pollutant List'!$C$7:$C$614,MATCH('3. Pollutant Emissions - EF'!B296,'DEQ Pollutant List'!$B$7:$B$614,0))),"")</f>
        <v/>
      </c>
      <c r="D296" s="178" t="str">
        <f>IFERROR(IF(OR($B296="",$B296="No CAS"),INDEX('DEQ Pollutant List'!$A$7:$A$614,MATCH($C296,'DEQ Pollutant List'!$C$7:$C$614,0)),INDEX('DEQ Pollutant List'!$A$7:$A$614,MATCH($B296,'DEQ Pollutant List'!$B$7:$B$614,0))),"")</f>
        <v/>
      </c>
      <c r="E296" s="179"/>
      <c r="F296" s="90"/>
      <c r="G296" s="181"/>
      <c r="H296" s="182"/>
      <c r="I296" s="215"/>
      <c r="J296" s="221"/>
      <c r="K296" s="221"/>
      <c r="L296" s="184"/>
      <c r="M296" s="185"/>
      <c r="N296" s="221"/>
      <c r="O296" s="186"/>
      <c r="P296" s="128"/>
    </row>
    <row r="297" spans="1:16">
      <c r="A297" s="187"/>
      <c r="B297" s="240"/>
      <c r="C297" s="177" t="str">
        <f>IFERROR(IF(B297="No CAS","",INDEX('DEQ Pollutant List'!$C$7:$C$614,MATCH('3. Pollutant Emissions - EF'!B297,'DEQ Pollutant List'!$B$7:$B$614,0))),"")</f>
        <v/>
      </c>
      <c r="D297" s="178" t="str">
        <f>IFERROR(IF(OR($B297="",$B297="No CAS"),INDEX('DEQ Pollutant List'!$A$7:$A$614,MATCH($C297,'DEQ Pollutant List'!$C$7:$C$614,0)),INDEX('DEQ Pollutant List'!$A$7:$A$614,MATCH($B297,'DEQ Pollutant List'!$B$7:$B$614,0))),"")</f>
        <v/>
      </c>
      <c r="E297" s="179"/>
      <c r="F297" s="90"/>
      <c r="G297" s="181"/>
      <c r="H297" s="182"/>
      <c r="I297" s="215"/>
      <c r="J297" s="221"/>
      <c r="K297" s="221"/>
      <c r="L297" s="184"/>
      <c r="M297" s="185"/>
      <c r="N297" s="221"/>
      <c r="O297" s="186"/>
      <c r="P297" s="128"/>
    </row>
    <row r="298" spans="1:16">
      <c r="A298" s="187"/>
      <c r="B298" s="240"/>
      <c r="C298" s="177" t="str">
        <f>IFERROR(IF(B298="No CAS","",INDEX('DEQ Pollutant List'!$C$7:$C$614,MATCH('3. Pollutant Emissions - EF'!B298,'DEQ Pollutant List'!$B$7:$B$614,0))),"")</f>
        <v/>
      </c>
      <c r="D298" s="178" t="str">
        <f>IFERROR(IF(OR($B298="",$B298="No CAS"),INDEX('DEQ Pollutant List'!$A$7:$A$614,MATCH($C298,'DEQ Pollutant List'!$C$7:$C$614,0)),INDEX('DEQ Pollutant List'!$A$7:$A$614,MATCH($B298,'DEQ Pollutant List'!$B$7:$B$614,0))),"")</f>
        <v/>
      </c>
      <c r="E298" s="179"/>
      <c r="F298" s="90"/>
      <c r="G298" s="181"/>
      <c r="H298" s="182"/>
      <c r="I298" s="215"/>
      <c r="J298" s="221"/>
      <c r="K298" s="221"/>
      <c r="L298" s="184"/>
      <c r="M298" s="185"/>
      <c r="N298" s="221"/>
      <c r="O298" s="186"/>
      <c r="P298" s="128"/>
    </row>
    <row r="299" spans="1:16">
      <c r="A299" s="187"/>
      <c r="B299" s="240"/>
      <c r="C299" s="177" t="str">
        <f>IFERROR(IF(B299="No CAS","",INDEX('DEQ Pollutant List'!$C$7:$C$614,MATCH('3. Pollutant Emissions - EF'!B299,'DEQ Pollutant List'!$B$7:$B$614,0))),"")</f>
        <v/>
      </c>
      <c r="D299" s="178" t="str">
        <f>IFERROR(IF(OR($B299="",$B299="No CAS"),INDEX('DEQ Pollutant List'!$A$7:$A$614,MATCH($C299,'DEQ Pollutant List'!$C$7:$C$614,0)),INDEX('DEQ Pollutant List'!$A$7:$A$614,MATCH($B299,'DEQ Pollutant List'!$B$7:$B$614,0))),"")</f>
        <v/>
      </c>
      <c r="E299" s="179"/>
      <c r="F299" s="90"/>
      <c r="G299" s="181"/>
      <c r="H299" s="182"/>
      <c r="I299" s="215"/>
      <c r="J299" s="221"/>
      <c r="K299" s="221"/>
      <c r="L299" s="184"/>
      <c r="M299" s="185"/>
      <c r="N299" s="221"/>
      <c r="O299" s="186"/>
      <c r="P299" s="128"/>
    </row>
    <row r="300" spans="1:16">
      <c r="A300" s="187"/>
      <c r="B300" s="240"/>
      <c r="C300" s="177" t="str">
        <f>IFERROR(IF(B300="No CAS","",INDEX('DEQ Pollutant List'!$C$7:$C$614,MATCH('3. Pollutant Emissions - EF'!B300,'DEQ Pollutant List'!$B$7:$B$614,0))),"")</f>
        <v/>
      </c>
      <c r="D300" s="178" t="str">
        <f>IFERROR(IF(OR($B300="",$B300="No CAS"),INDEX('DEQ Pollutant List'!$A$7:$A$614,MATCH($C300,'DEQ Pollutant List'!$C$7:$C$614,0)),INDEX('DEQ Pollutant List'!$A$7:$A$614,MATCH($B300,'DEQ Pollutant List'!$B$7:$B$614,0))),"")</f>
        <v/>
      </c>
      <c r="E300" s="179"/>
      <c r="F300" s="90"/>
      <c r="G300" s="181"/>
      <c r="H300" s="182"/>
      <c r="I300" s="215"/>
      <c r="J300" s="221"/>
      <c r="K300" s="221"/>
      <c r="L300" s="184"/>
      <c r="M300" s="185"/>
      <c r="N300" s="221"/>
      <c r="O300" s="186"/>
      <c r="P300" s="128"/>
    </row>
    <row r="301" spans="1:16">
      <c r="A301" s="187"/>
      <c r="B301" s="240"/>
      <c r="C301" s="177" t="str">
        <f>IFERROR(IF(B301="No CAS","",INDEX('DEQ Pollutant List'!$C$7:$C$614,MATCH('3. Pollutant Emissions - EF'!B301,'DEQ Pollutant List'!$B$7:$B$614,0))),"")</f>
        <v/>
      </c>
      <c r="D301" s="178" t="str">
        <f>IFERROR(IF(OR($B301="",$B301="No CAS"),INDEX('DEQ Pollutant List'!$A$7:$A$614,MATCH($C301,'DEQ Pollutant List'!$C$7:$C$614,0)),INDEX('DEQ Pollutant List'!$A$7:$A$614,MATCH($B301,'DEQ Pollutant List'!$B$7:$B$614,0))),"")</f>
        <v/>
      </c>
      <c r="E301" s="179"/>
      <c r="F301" s="90"/>
      <c r="G301" s="181"/>
      <c r="H301" s="182"/>
      <c r="I301" s="215"/>
      <c r="J301" s="221"/>
      <c r="K301" s="221"/>
      <c r="L301" s="184"/>
      <c r="M301" s="185"/>
      <c r="N301" s="221"/>
      <c r="O301" s="186"/>
      <c r="P301" s="128"/>
    </row>
    <row r="302" spans="1:16">
      <c r="A302" s="187"/>
      <c r="B302" s="240"/>
      <c r="C302" s="177" t="str">
        <f>IFERROR(IF(B302="No CAS","",INDEX('DEQ Pollutant List'!$C$7:$C$614,MATCH('3. Pollutant Emissions - EF'!B302,'DEQ Pollutant List'!$B$7:$B$614,0))),"")</f>
        <v/>
      </c>
      <c r="D302" s="178" t="str">
        <f>IFERROR(IF(OR($B302="",$B302="No CAS"),INDEX('DEQ Pollutant List'!$A$7:$A$614,MATCH($C302,'DEQ Pollutant List'!$C$7:$C$614,0)),INDEX('DEQ Pollutant List'!$A$7:$A$614,MATCH($B302,'DEQ Pollutant List'!$B$7:$B$614,0))),"")</f>
        <v/>
      </c>
      <c r="E302" s="179"/>
      <c r="F302" s="90"/>
      <c r="G302" s="181"/>
      <c r="H302" s="182"/>
      <c r="I302" s="215"/>
      <c r="J302" s="221"/>
      <c r="K302" s="221"/>
      <c r="L302" s="184"/>
      <c r="M302" s="185"/>
      <c r="N302" s="221"/>
      <c r="O302" s="186"/>
      <c r="P302" s="128"/>
    </row>
    <row r="303" spans="1:16">
      <c r="A303" s="187"/>
      <c r="B303" s="240"/>
      <c r="C303" s="177" t="str">
        <f>IFERROR(IF(B303="No CAS","",INDEX('DEQ Pollutant List'!$C$7:$C$614,MATCH('3. Pollutant Emissions - EF'!B303,'DEQ Pollutant List'!$B$7:$B$614,0))),"")</f>
        <v/>
      </c>
      <c r="D303" s="178" t="str">
        <f>IFERROR(IF(OR($B303="",$B303="No CAS"),INDEX('DEQ Pollutant List'!$A$7:$A$614,MATCH($C303,'DEQ Pollutant List'!$C$7:$C$614,0)),INDEX('DEQ Pollutant List'!$A$7:$A$614,MATCH($B303,'DEQ Pollutant List'!$B$7:$B$614,0))),"")</f>
        <v/>
      </c>
      <c r="E303" s="179"/>
      <c r="F303" s="90"/>
      <c r="G303" s="181"/>
      <c r="H303" s="182"/>
      <c r="I303" s="215"/>
      <c r="J303" s="221"/>
      <c r="K303" s="221"/>
      <c r="L303" s="184"/>
      <c r="M303" s="185"/>
      <c r="N303" s="221"/>
      <c r="O303" s="186"/>
      <c r="P303" s="128"/>
    </row>
    <row r="304" spans="1:16">
      <c r="A304" s="187"/>
      <c r="B304" s="240"/>
      <c r="C304" s="177" t="str">
        <f>IFERROR(IF(B304="No CAS","",INDEX('DEQ Pollutant List'!$C$7:$C$614,MATCH('3. Pollutant Emissions - EF'!B304,'DEQ Pollutant List'!$B$7:$B$614,0))),"")</f>
        <v/>
      </c>
      <c r="D304" s="178" t="str">
        <f>IFERROR(IF(OR($B304="",$B304="No CAS"),INDEX('DEQ Pollutant List'!$A$7:$A$614,MATCH($C304,'DEQ Pollutant List'!$C$7:$C$614,0)),INDEX('DEQ Pollutant List'!$A$7:$A$614,MATCH($B304,'DEQ Pollutant List'!$B$7:$B$614,0))),"")</f>
        <v/>
      </c>
      <c r="E304" s="179"/>
      <c r="F304" s="90"/>
      <c r="G304" s="181"/>
      <c r="H304" s="182"/>
      <c r="I304" s="215"/>
      <c r="J304" s="221"/>
      <c r="K304" s="221"/>
      <c r="L304" s="184"/>
      <c r="M304" s="185"/>
      <c r="N304" s="221"/>
      <c r="O304" s="186"/>
      <c r="P304" s="128"/>
    </row>
    <row r="305" spans="1:16">
      <c r="A305" s="187"/>
      <c r="B305" s="240"/>
      <c r="C305" s="177" t="str">
        <f>IFERROR(IF(B305="No CAS","",INDEX('DEQ Pollutant List'!$C$7:$C$614,MATCH('3. Pollutant Emissions - EF'!B305,'DEQ Pollutant List'!$B$7:$B$614,0))),"")</f>
        <v/>
      </c>
      <c r="D305" s="178" t="str">
        <f>IFERROR(IF(OR($B305="",$B305="No CAS"),INDEX('DEQ Pollutant List'!$A$7:$A$614,MATCH($C305,'DEQ Pollutant List'!$C$7:$C$614,0)),INDEX('DEQ Pollutant List'!$A$7:$A$614,MATCH($B305,'DEQ Pollutant List'!$B$7:$B$614,0))),"")</f>
        <v/>
      </c>
      <c r="E305" s="179"/>
      <c r="F305" s="90"/>
      <c r="G305" s="181"/>
      <c r="H305" s="182"/>
      <c r="I305" s="215"/>
      <c r="J305" s="221"/>
      <c r="K305" s="221"/>
      <c r="L305" s="184"/>
      <c r="M305" s="185"/>
      <c r="N305" s="221"/>
      <c r="O305" s="186"/>
      <c r="P305" s="128"/>
    </row>
    <row r="306" spans="1:16">
      <c r="A306" s="187"/>
      <c r="B306" s="240"/>
      <c r="C306" s="177" t="str">
        <f>IFERROR(IF(B306="No CAS","",INDEX('DEQ Pollutant List'!$C$7:$C$614,MATCH('3. Pollutant Emissions - EF'!B306,'DEQ Pollutant List'!$B$7:$B$614,0))),"")</f>
        <v/>
      </c>
      <c r="D306" s="178" t="str">
        <f>IFERROR(IF(OR($B306="",$B306="No CAS"),INDEX('DEQ Pollutant List'!$A$7:$A$614,MATCH($C306,'DEQ Pollutant List'!$C$7:$C$614,0)),INDEX('DEQ Pollutant List'!$A$7:$A$614,MATCH($B306,'DEQ Pollutant List'!$B$7:$B$614,0))),"")</f>
        <v/>
      </c>
      <c r="E306" s="179"/>
      <c r="F306" s="90"/>
      <c r="G306" s="181"/>
      <c r="H306" s="182"/>
      <c r="I306" s="215"/>
      <c r="J306" s="221"/>
      <c r="K306" s="221"/>
      <c r="L306" s="184"/>
      <c r="M306" s="185"/>
      <c r="N306" s="221"/>
      <c r="O306" s="186"/>
      <c r="P306" s="128"/>
    </row>
    <row r="307" spans="1:16">
      <c r="A307" s="187"/>
      <c r="B307" s="240"/>
      <c r="C307" s="177" t="str">
        <f>IFERROR(IF(B307="No CAS","",INDEX('DEQ Pollutant List'!$C$7:$C$614,MATCH('3. Pollutant Emissions - EF'!B307,'DEQ Pollutant List'!$B$7:$B$614,0))),"")</f>
        <v/>
      </c>
      <c r="D307" s="178" t="str">
        <f>IFERROR(IF(OR($B307="",$B307="No CAS"),INDEX('DEQ Pollutant List'!$A$7:$A$614,MATCH($C307,'DEQ Pollutant List'!$C$7:$C$614,0)),INDEX('DEQ Pollutant List'!$A$7:$A$614,MATCH($B307,'DEQ Pollutant List'!$B$7:$B$614,0))),"")</f>
        <v/>
      </c>
      <c r="E307" s="179"/>
      <c r="F307" s="90"/>
      <c r="G307" s="181"/>
      <c r="H307" s="182"/>
      <c r="I307" s="215"/>
      <c r="J307" s="221"/>
      <c r="K307" s="221"/>
      <c r="L307" s="184"/>
      <c r="M307" s="185"/>
      <c r="N307" s="221"/>
      <c r="O307" s="186"/>
      <c r="P307" s="128"/>
    </row>
    <row r="308" spans="1:16">
      <c r="A308" s="187"/>
      <c r="B308" s="240"/>
      <c r="C308" s="177" t="str">
        <f>IFERROR(IF(B308="No CAS","",INDEX('DEQ Pollutant List'!$C$7:$C$614,MATCH('3. Pollutant Emissions - EF'!B308,'DEQ Pollutant List'!$B$7:$B$614,0))),"")</f>
        <v/>
      </c>
      <c r="D308" s="178" t="str">
        <f>IFERROR(IF(OR($B308="",$B308="No CAS"),INDEX('DEQ Pollutant List'!$A$7:$A$614,MATCH($C308,'DEQ Pollutant List'!$C$7:$C$614,0)),INDEX('DEQ Pollutant List'!$A$7:$A$614,MATCH($B308,'DEQ Pollutant List'!$B$7:$B$614,0))),"")</f>
        <v/>
      </c>
      <c r="E308" s="179"/>
      <c r="F308" s="90"/>
      <c r="G308" s="181"/>
      <c r="H308" s="182"/>
      <c r="I308" s="215"/>
      <c r="J308" s="221"/>
      <c r="K308" s="221"/>
      <c r="L308" s="184"/>
      <c r="M308" s="185"/>
      <c r="N308" s="221"/>
      <c r="O308" s="186"/>
      <c r="P308" s="128"/>
    </row>
    <row r="309" spans="1:16">
      <c r="A309" s="187"/>
      <c r="B309" s="240"/>
      <c r="C309" s="177" t="str">
        <f>IFERROR(IF(B309="No CAS","",INDEX('DEQ Pollutant List'!$C$7:$C$614,MATCH('3. Pollutant Emissions - EF'!B309,'DEQ Pollutant List'!$B$7:$B$614,0))),"")</f>
        <v/>
      </c>
      <c r="D309" s="178" t="str">
        <f>IFERROR(IF(OR($B309="",$B309="No CAS"),INDEX('DEQ Pollutant List'!$A$7:$A$614,MATCH($C309,'DEQ Pollutant List'!$C$7:$C$614,0)),INDEX('DEQ Pollutant List'!$A$7:$A$614,MATCH($B309,'DEQ Pollutant List'!$B$7:$B$614,0))),"")</f>
        <v/>
      </c>
      <c r="E309" s="179"/>
      <c r="F309" s="90"/>
      <c r="G309" s="181"/>
      <c r="H309" s="182"/>
      <c r="I309" s="215"/>
      <c r="J309" s="221"/>
      <c r="K309" s="221"/>
      <c r="L309" s="184"/>
      <c r="M309" s="185"/>
      <c r="N309" s="221"/>
      <c r="O309" s="186"/>
      <c r="P309" s="128"/>
    </row>
    <row r="310" spans="1:16">
      <c r="A310" s="187"/>
      <c r="B310" s="240"/>
      <c r="C310" s="177" t="str">
        <f>IFERROR(IF(B310="No CAS","",INDEX('DEQ Pollutant List'!$C$7:$C$614,MATCH('3. Pollutant Emissions - EF'!B310,'DEQ Pollutant List'!$B$7:$B$614,0))),"")</f>
        <v/>
      </c>
      <c r="D310" s="178" t="str">
        <f>IFERROR(IF(OR($B310="",$B310="No CAS"),INDEX('DEQ Pollutant List'!$A$7:$A$614,MATCH($C310,'DEQ Pollutant List'!$C$7:$C$614,0)),INDEX('DEQ Pollutant List'!$A$7:$A$614,MATCH($B310,'DEQ Pollutant List'!$B$7:$B$614,0))),"")</f>
        <v/>
      </c>
      <c r="E310" s="179"/>
      <c r="F310" s="90"/>
      <c r="G310" s="181"/>
      <c r="H310" s="182"/>
      <c r="I310" s="215"/>
      <c r="J310" s="221"/>
      <c r="K310" s="221"/>
      <c r="L310" s="184"/>
      <c r="M310" s="185"/>
      <c r="N310" s="221"/>
      <c r="O310" s="186"/>
      <c r="P310" s="128"/>
    </row>
    <row r="311" spans="1:16">
      <c r="A311" s="187"/>
      <c r="B311" s="240"/>
      <c r="C311" s="177" t="str">
        <f>IFERROR(IF(B311="No CAS","",INDEX('DEQ Pollutant List'!$C$7:$C$614,MATCH('3. Pollutant Emissions - EF'!B311,'DEQ Pollutant List'!$B$7:$B$614,0))),"")</f>
        <v/>
      </c>
      <c r="D311" s="178" t="str">
        <f>IFERROR(IF(OR($B311="",$B311="No CAS"),INDEX('DEQ Pollutant List'!$A$7:$A$614,MATCH($C311,'DEQ Pollutant List'!$C$7:$C$614,0)),INDEX('DEQ Pollutant List'!$A$7:$A$614,MATCH($B311,'DEQ Pollutant List'!$B$7:$B$614,0))),"")</f>
        <v/>
      </c>
      <c r="E311" s="179"/>
      <c r="F311" s="90"/>
      <c r="G311" s="181"/>
      <c r="H311" s="182"/>
      <c r="I311" s="215"/>
      <c r="J311" s="221"/>
      <c r="K311" s="221"/>
      <c r="L311" s="184"/>
      <c r="M311" s="185"/>
      <c r="N311" s="221"/>
      <c r="O311" s="186"/>
      <c r="P311" s="128"/>
    </row>
    <row r="312" spans="1:16">
      <c r="A312" s="187"/>
      <c r="B312" s="240"/>
      <c r="C312" s="177" t="str">
        <f>IFERROR(IF(B312="No CAS","",INDEX('DEQ Pollutant List'!$C$7:$C$614,MATCH('3. Pollutant Emissions - EF'!B312,'DEQ Pollutant List'!$B$7:$B$614,0))),"")</f>
        <v/>
      </c>
      <c r="D312" s="178" t="str">
        <f>IFERROR(IF(OR($B312="",$B312="No CAS"),INDEX('DEQ Pollutant List'!$A$7:$A$614,MATCH($C312,'DEQ Pollutant List'!$C$7:$C$614,0)),INDEX('DEQ Pollutant List'!$A$7:$A$614,MATCH($B312,'DEQ Pollutant List'!$B$7:$B$614,0))),"")</f>
        <v/>
      </c>
      <c r="E312" s="179"/>
      <c r="F312" s="90"/>
      <c r="G312" s="181"/>
      <c r="H312" s="182"/>
      <c r="I312" s="215"/>
      <c r="J312" s="221"/>
      <c r="K312" s="221"/>
      <c r="L312" s="184"/>
      <c r="M312" s="185"/>
      <c r="N312" s="221"/>
      <c r="O312" s="186"/>
      <c r="P312" s="128"/>
    </row>
    <row r="313" spans="1:16">
      <c r="A313" s="187"/>
      <c r="B313" s="240"/>
      <c r="C313" s="177" t="str">
        <f>IFERROR(IF(B313="No CAS","",INDEX('DEQ Pollutant List'!$C$7:$C$614,MATCH('3. Pollutant Emissions - EF'!B313,'DEQ Pollutant List'!$B$7:$B$614,0))),"")</f>
        <v/>
      </c>
      <c r="D313" s="178" t="str">
        <f>IFERROR(IF(OR($B313="",$B313="No CAS"),INDEX('DEQ Pollutant List'!$A$7:$A$614,MATCH($C313,'DEQ Pollutant List'!$C$7:$C$614,0)),INDEX('DEQ Pollutant List'!$A$7:$A$614,MATCH($B313,'DEQ Pollutant List'!$B$7:$B$614,0))),"")</f>
        <v/>
      </c>
      <c r="E313" s="179"/>
      <c r="F313" s="90"/>
      <c r="G313" s="181"/>
      <c r="H313" s="182"/>
      <c r="I313" s="215"/>
      <c r="J313" s="221"/>
      <c r="K313" s="221"/>
      <c r="L313" s="184"/>
      <c r="M313" s="185"/>
      <c r="N313" s="221"/>
      <c r="O313" s="186"/>
      <c r="P313" s="128"/>
    </row>
    <row r="314" spans="1:16">
      <c r="A314" s="187"/>
      <c r="B314" s="240"/>
      <c r="C314" s="177" t="str">
        <f>IFERROR(IF(B314="No CAS","",INDEX('DEQ Pollutant List'!$C$7:$C$614,MATCH('3. Pollutant Emissions - EF'!B314,'DEQ Pollutant List'!$B$7:$B$614,0))),"")</f>
        <v/>
      </c>
      <c r="D314" s="178" t="str">
        <f>IFERROR(IF(OR($B314="",$B314="No CAS"),INDEX('DEQ Pollutant List'!$A$7:$A$614,MATCH($C314,'DEQ Pollutant List'!$C$7:$C$614,0)),INDEX('DEQ Pollutant List'!$A$7:$A$614,MATCH($B314,'DEQ Pollutant List'!$B$7:$B$614,0))),"")</f>
        <v/>
      </c>
      <c r="E314" s="179"/>
      <c r="F314" s="90"/>
      <c r="G314" s="181"/>
      <c r="H314" s="182"/>
      <c r="I314" s="215"/>
      <c r="J314" s="221"/>
      <c r="K314" s="221"/>
      <c r="L314" s="184"/>
      <c r="M314" s="185"/>
      <c r="N314" s="221"/>
      <c r="O314" s="186"/>
      <c r="P314" s="128"/>
    </row>
    <row r="315" spans="1:16">
      <c r="A315" s="187"/>
      <c r="B315" s="240"/>
      <c r="C315" s="177" t="str">
        <f>IFERROR(IF(B315="No CAS","",INDEX('DEQ Pollutant List'!$C$7:$C$614,MATCH('3. Pollutant Emissions - EF'!B315,'DEQ Pollutant List'!$B$7:$B$614,0))),"")</f>
        <v/>
      </c>
      <c r="D315" s="178" t="str">
        <f>IFERROR(IF(OR($B315="",$B315="No CAS"),INDEX('DEQ Pollutant List'!$A$7:$A$614,MATCH($C315,'DEQ Pollutant List'!$C$7:$C$614,0)),INDEX('DEQ Pollutant List'!$A$7:$A$614,MATCH($B315,'DEQ Pollutant List'!$B$7:$B$614,0))),"")</f>
        <v/>
      </c>
      <c r="E315" s="179"/>
      <c r="F315" s="90"/>
      <c r="G315" s="181"/>
      <c r="H315" s="182"/>
      <c r="I315" s="215"/>
      <c r="J315" s="221"/>
      <c r="K315" s="221"/>
      <c r="L315" s="184"/>
      <c r="M315" s="185"/>
      <c r="N315" s="221"/>
      <c r="O315" s="186"/>
      <c r="P315" s="128"/>
    </row>
    <row r="316" spans="1:16">
      <c r="A316" s="187"/>
      <c r="B316" s="240"/>
      <c r="C316" s="177" t="str">
        <f>IFERROR(IF(B316="No CAS","",INDEX('DEQ Pollutant List'!$C$7:$C$614,MATCH('3. Pollutant Emissions - EF'!B316,'DEQ Pollutant List'!$B$7:$B$614,0))),"")</f>
        <v/>
      </c>
      <c r="D316" s="178" t="str">
        <f>IFERROR(IF(OR($B316="",$B316="No CAS"),INDEX('DEQ Pollutant List'!$A$7:$A$614,MATCH($C316,'DEQ Pollutant List'!$C$7:$C$614,0)),INDEX('DEQ Pollutant List'!$A$7:$A$614,MATCH($B316,'DEQ Pollutant List'!$B$7:$B$614,0))),"")</f>
        <v/>
      </c>
      <c r="E316" s="179"/>
      <c r="F316" s="90"/>
      <c r="G316" s="181"/>
      <c r="H316" s="182"/>
      <c r="I316" s="215"/>
      <c r="J316" s="221"/>
      <c r="K316" s="221"/>
      <c r="L316" s="184"/>
      <c r="M316" s="185"/>
      <c r="N316" s="221"/>
      <c r="O316" s="186"/>
      <c r="P316" s="128"/>
    </row>
    <row r="317" spans="1:16">
      <c r="A317" s="187"/>
      <c r="B317" s="240"/>
      <c r="C317" s="177" t="str">
        <f>IFERROR(IF(B317="No CAS","",INDEX('DEQ Pollutant List'!$C$7:$C$614,MATCH('3. Pollutant Emissions - EF'!B317,'DEQ Pollutant List'!$B$7:$B$614,0))),"")</f>
        <v/>
      </c>
      <c r="D317" s="178" t="str">
        <f>IFERROR(IF(OR($B317="",$B317="No CAS"),INDEX('DEQ Pollutant List'!$A$7:$A$614,MATCH($C317,'DEQ Pollutant List'!$C$7:$C$614,0)),INDEX('DEQ Pollutant List'!$A$7:$A$614,MATCH($B317,'DEQ Pollutant List'!$B$7:$B$614,0))),"")</f>
        <v/>
      </c>
      <c r="E317" s="179"/>
      <c r="F317" s="90"/>
      <c r="G317" s="181"/>
      <c r="H317" s="182"/>
      <c r="I317" s="215"/>
      <c r="J317" s="221"/>
      <c r="K317" s="221"/>
      <c r="L317" s="184"/>
      <c r="M317" s="185"/>
      <c r="N317" s="221"/>
      <c r="O317" s="186"/>
      <c r="P317" s="128"/>
    </row>
    <row r="318" spans="1:16">
      <c r="A318" s="187"/>
      <c r="B318" s="240"/>
      <c r="C318" s="177" t="str">
        <f>IFERROR(IF(B318="No CAS","",INDEX('DEQ Pollutant List'!$C$7:$C$614,MATCH('3. Pollutant Emissions - EF'!B318,'DEQ Pollutant List'!$B$7:$B$614,0))),"")</f>
        <v/>
      </c>
      <c r="D318" s="178" t="str">
        <f>IFERROR(IF(OR($B318="",$B318="No CAS"),INDEX('DEQ Pollutant List'!$A$7:$A$614,MATCH($C318,'DEQ Pollutant List'!$C$7:$C$614,0)),INDEX('DEQ Pollutant List'!$A$7:$A$614,MATCH($B318,'DEQ Pollutant List'!$B$7:$B$614,0))),"")</f>
        <v/>
      </c>
      <c r="E318" s="179"/>
      <c r="F318" s="90"/>
      <c r="G318" s="181"/>
      <c r="H318" s="182"/>
      <c r="I318" s="215"/>
      <c r="J318" s="221"/>
      <c r="K318" s="221"/>
      <c r="L318" s="184"/>
      <c r="M318" s="185"/>
      <c r="N318" s="221"/>
      <c r="O318" s="186"/>
      <c r="P318" s="128"/>
    </row>
    <row r="319" spans="1:16">
      <c r="A319" s="187"/>
      <c r="B319" s="240"/>
      <c r="C319" s="177" t="str">
        <f>IFERROR(IF(B319="No CAS","",INDEX('DEQ Pollutant List'!$C$7:$C$614,MATCH('3. Pollutant Emissions - EF'!B319,'DEQ Pollutant List'!$B$7:$B$614,0))),"")</f>
        <v/>
      </c>
      <c r="D319" s="178" t="str">
        <f>IFERROR(IF(OR($B319="",$B319="No CAS"),INDEX('DEQ Pollutant List'!$A$7:$A$614,MATCH($C319,'DEQ Pollutant List'!$C$7:$C$614,0)),INDEX('DEQ Pollutant List'!$A$7:$A$614,MATCH($B319,'DEQ Pollutant List'!$B$7:$B$614,0))),"")</f>
        <v/>
      </c>
      <c r="E319" s="179"/>
      <c r="F319" s="90"/>
      <c r="G319" s="181"/>
      <c r="H319" s="182"/>
      <c r="I319" s="215"/>
      <c r="J319" s="221"/>
      <c r="K319" s="221"/>
      <c r="L319" s="184"/>
      <c r="M319" s="185"/>
      <c r="N319" s="221"/>
      <c r="O319" s="186"/>
      <c r="P319" s="128"/>
    </row>
    <row r="320" spans="1:16">
      <c r="A320" s="187"/>
      <c r="B320" s="240"/>
      <c r="C320" s="177" t="str">
        <f>IFERROR(IF(B320="No CAS","",INDEX('DEQ Pollutant List'!$C$7:$C$614,MATCH('3. Pollutant Emissions - EF'!B320,'DEQ Pollutant List'!$B$7:$B$614,0))),"")</f>
        <v/>
      </c>
      <c r="D320" s="178" t="str">
        <f>IFERROR(IF(OR($B320="",$B320="No CAS"),INDEX('DEQ Pollutant List'!$A$7:$A$614,MATCH($C320,'DEQ Pollutant List'!$C$7:$C$614,0)),INDEX('DEQ Pollutant List'!$A$7:$A$614,MATCH($B320,'DEQ Pollutant List'!$B$7:$B$614,0))),"")</f>
        <v/>
      </c>
      <c r="E320" s="179"/>
      <c r="F320" s="90"/>
      <c r="G320" s="181"/>
      <c r="H320" s="182"/>
      <c r="I320" s="215"/>
      <c r="J320" s="221"/>
      <c r="K320" s="221"/>
      <c r="L320" s="184"/>
      <c r="M320" s="185"/>
      <c r="N320" s="221"/>
      <c r="O320" s="186"/>
      <c r="P320" s="128"/>
    </row>
    <row r="321" spans="1:16">
      <c r="A321" s="187"/>
      <c r="B321" s="240"/>
      <c r="C321" s="177" t="str">
        <f>IFERROR(IF(B321="No CAS","",INDEX('DEQ Pollutant List'!$C$7:$C$614,MATCH('3. Pollutant Emissions - EF'!B321,'DEQ Pollutant List'!$B$7:$B$614,0))),"")</f>
        <v/>
      </c>
      <c r="D321" s="178" t="str">
        <f>IFERROR(IF(OR($B321="",$B321="No CAS"),INDEX('DEQ Pollutant List'!$A$7:$A$614,MATCH($C321,'DEQ Pollutant List'!$C$7:$C$614,0)),INDEX('DEQ Pollutant List'!$A$7:$A$614,MATCH($B321,'DEQ Pollutant List'!$B$7:$B$614,0))),"")</f>
        <v/>
      </c>
      <c r="E321" s="179"/>
      <c r="F321" s="90"/>
      <c r="G321" s="181"/>
      <c r="H321" s="182"/>
      <c r="I321" s="215"/>
      <c r="J321" s="221"/>
      <c r="K321" s="221"/>
      <c r="L321" s="184"/>
      <c r="M321" s="185"/>
      <c r="N321" s="221"/>
      <c r="O321" s="186"/>
      <c r="P321" s="128"/>
    </row>
    <row r="322" spans="1:16">
      <c r="A322" s="187"/>
      <c r="B322" s="240"/>
      <c r="C322" s="177" t="str">
        <f>IFERROR(IF(B322="No CAS","",INDEX('DEQ Pollutant List'!$C$7:$C$614,MATCH('3. Pollutant Emissions - EF'!B322,'DEQ Pollutant List'!$B$7:$B$614,0))),"")</f>
        <v/>
      </c>
      <c r="D322" s="178" t="str">
        <f>IFERROR(IF(OR($B322="",$B322="No CAS"),INDEX('DEQ Pollutant List'!$A$7:$A$614,MATCH($C322,'DEQ Pollutant List'!$C$7:$C$614,0)),INDEX('DEQ Pollutant List'!$A$7:$A$614,MATCH($B322,'DEQ Pollutant List'!$B$7:$B$614,0))),"")</f>
        <v/>
      </c>
      <c r="E322" s="179"/>
      <c r="F322" s="90"/>
      <c r="G322" s="181"/>
      <c r="H322" s="182"/>
      <c r="I322" s="215"/>
      <c r="J322" s="221"/>
      <c r="K322" s="221"/>
      <c r="L322" s="184"/>
      <c r="M322" s="185"/>
      <c r="N322" s="221"/>
      <c r="O322" s="186"/>
      <c r="P322" s="128"/>
    </row>
    <row r="323" spans="1:16">
      <c r="A323" s="187"/>
      <c r="B323" s="240"/>
      <c r="C323" s="177" t="str">
        <f>IFERROR(IF(B323="No CAS","",INDEX('DEQ Pollutant List'!$C$7:$C$614,MATCH('3. Pollutant Emissions - EF'!B323,'DEQ Pollutant List'!$B$7:$B$614,0))),"")</f>
        <v/>
      </c>
      <c r="D323" s="178" t="str">
        <f>IFERROR(IF(OR($B323="",$B323="No CAS"),INDEX('DEQ Pollutant List'!$A$7:$A$614,MATCH($C323,'DEQ Pollutant List'!$C$7:$C$614,0)),INDEX('DEQ Pollutant List'!$A$7:$A$614,MATCH($B323,'DEQ Pollutant List'!$B$7:$B$614,0))),"")</f>
        <v/>
      </c>
      <c r="E323" s="179"/>
      <c r="F323" s="90"/>
      <c r="G323" s="181"/>
      <c r="H323" s="182"/>
      <c r="I323" s="215"/>
      <c r="J323" s="221"/>
      <c r="K323" s="221"/>
      <c r="L323" s="184"/>
      <c r="M323" s="185"/>
      <c r="N323" s="221"/>
      <c r="O323" s="186"/>
      <c r="P323" s="128"/>
    </row>
    <row r="324" spans="1:16">
      <c r="A324" s="187"/>
      <c r="B324" s="240"/>
      <c r="C324" s="177" t="str">
        <f>IFERROR(IF(B324="No CAS","",INDEX('DEQ Pollutant List'!$C$7:$C$614,MATCH('3. Pollutant Emissions - EF'!B324,'DEQ Pollutant List'!$B$7:$B$614,0))),"")</f>
        <v/>
      </c>
      <c r="D324" s="178" t="str">
        <f>IFERROR(IF(OR($B324="",$B324="No CAS"),INDEX('DEQ Pollutant List'!$A$7:$A$614,MATCH($C324,'DEQ Pollutant List'!$C$7:$C$614,0)),INDEX('DEQ Pollutant List'!$A$7:$A$614,MATCH($B324,'DEQ Pollutant List'!$B$7:$B$614,0))),"")</f>
        <v/>
      </c>
      <c r="E324" s="179"/>
      <c r="F324" s="90"/>
      <c r="G324" s="181"/>
      <c r="H324" s="182"/>
      <c r="I324" s="215"/>
      <c r="J324" s="221"/>
      <c r="K324" s="221"/>
      <c r="L324" s="184"/>
      <c r="M324" s="185"/>
      <c r="N324" s="221"/>
      <c r="O324" s="186"/>
      <c r="P324" s="128"/>
    </row>
    <row r="325" spans="1:16">
      <c r="A325" s="187"/>
      <c r="B325" s="240"/>
      <c r="C325" s="177" t="str">
        <f>IFERROR(IF(B325="No CAS","",INDEX('DEQ Pollutant List'!$C$7:$C$614,MATCH('3. Pollutant Emissions - EF'!B325,'DEQ Pollutant List'!$B$7:$B$614,0))),"")</f>
        <v/>
      </c>
      <c r="D325" s="178" t="str">
        <f>IFERROR(IF(OR($B325="",$B325="No CAS"),INDEX('DEQ Pollutant List'!$A$7:$A$614,MATCH($C325,'DEQ Pollutant List'!$C$7:$C$614,0)),INDEX('DEQ Pollutant List'!$A$7:$A$614,MATCH($B325,'DEQ Pollutant List'!$B$7:$B$614,0))),"")</f>
        <v/>
      </c>
      <c r="E325" s="179"/>
      <c r="F325" s="90"/>
      <c r="G325" s="181"/>
      <c r="H325" s="182"/>
      <c r="I325" s="215"/>
      <c r="J325" s="221"/>
      <c r="K325" s="221"/>
      <c r="L325" s="184"/>
      <c r="M325" s="185"/>
      <c r="N325" s="221"/>
      <c r="O325" s="186"/>
      <c r="P325" s="128"/>
    </row>
    <row r="326" spans="1:16">
      <c r="A326" s="187"/>
      <c r="B326" s="240"/>
      <c r="C326" s="177" t="str">
        <f>IFERROR(IF(B326="No CAS","",INDEX('DEQ Pollutant List'!$C$7:$C$614,MATCH('3. Pollutant Emissions - EF'!B326,'DEQ Pollutant List'!$B$7:$B$614,0))),"")</f>
        <v/>
      </c>
      <c r="D326" s="178" t="str">
        <f>IFERROR(IF(OR($B326="",$B326="No CAS"),INDEX('DEQ Pollutant List'!$A$7:$A$614,MATCH($C326,'DEQ Pollutant List'!$C$7:$C$614,0)),INDEX('DEQ Pollutant List'!$A$7:$A$614,MATCH($B326,'DEQ Pollutant List'!$B$7:$B$614,0))),"")</f>
        <v/>
      </c>
      <c r="E326" s="179"/>
      <c r="F326" s="90"/>
      <c r="G326" s="181"/>
      <c r="H326" s="182"/>
      <c r="I326" s="215"/>
      <c r="J326" s="221"/>
      <c r="K326" s="221"/>
      <c r="L326" s="184"/>
      <c r="M326" s="185"/>
      <c r="N326" s="221"/>
      <c r="O326" s="186"/>
      <c r="P326" s="128"/>
    </row>
    <row r="327" spans="1:16">
      <c r="A327" s="187"/>
      <c r="B327" s="240"/>
      <c r="C327" s="177" t="str">
        <f>IFERROR(IF(B327="No CAS","",INDEX('DEQ Pollutant List'!$C$7:$C$614,MATCH('3. Pollutant Emissions - EF'!B327,'DEQ Pollutant List'!$B$7:$B$614,0))),"")</f>
        <v/>
      </c>
      <c r="D327" s="178" t="str">
        <f>IFERROR(IF(OR($B327="",$B327="No CAS"),INDEX('DEQ Pollutant List'!$A$7:$A$614,MATCH($C327,'DEQ Pollutant List'!$C$7:$C$614,0)),INDEX('DEQ Pollutant List'!$A$7:$A$614,MATCH($B327,'DEQ Pollutant List'!$B$7:$B$614,0))),"")</f>
        <v/>
      </c>
      <c r="E327" s="179"/>
      <c r="F327" s="90"/>
      <c r="G327" s="181"/>
      <c r="H327" s="182"/>
      <c r="I327" s="215"/>
      <c r="J327" s="221"/>
      <c r="K327" s="221"/>
      <c r="L327" s="184"/>
      <c r="M327" s="185"/>
      <c r="N327" s="221"/>
      <c r="O327" s="186"/>
      <c r="P327" s="128"/>
    </row>
    <row r="328" spans="1:16">
      <c r="A328" s="187"/>
      <c r="B328" s="240"/>
      <c r="C328" s="177" t="str">
        <f>IFERROR(IF(B328="No CAS","",INDEX('DEQ Pollutant List'!$C$7:$C$614,MATCH('3. Pollutant Emissions - EF'!B328,'DEQ Pollutant List'!$B$7:$B$614,0))),"")</f>
        <v/>
      </c>
      <c r="D328" s="178" t="str">
        <f>IFERROR(IF(OR($B328="",$B328="No CAS"),INDEX('DEQ Pollutant List'!$A$7:$A$614,MATCH($C328,'DEQ Pollutant List'!$C$7:$C$614,0)),INDEX('DEQ Pollutant List'!$A$7:$A$614,MATCH($B328,'DEQ Pollutant List'!$B$7:$B$614,0))),"")</f>
        <v/>
      </c>
      <c r="E328" s="179"/>
      <c r="F328" s="90"/>
      <c r="G328" s="181"/>
      <c r="H328" s="182"/>
      <c r="I328" s="215"/>
      <c r="J328" s="221"/>
      <c r="K328" s="221"/>
      <c r="L328" s="184"/>
      <c r="M328" s="185"/>
      <c r="N328" s="221"/>
      <c r="O328" s="186"/>
      <c r="P328" s="128"/>
    </row>
    <row r="329" spans="1:16">
      <c r="A329" s="187"/>
      <c r="B329" s="240"/>
      <c r="C329" s="177" t="str">
        <f>IFERROR(IF(B329="No CAS","",INDEX('DEQ Pollutant List'!$C$7:$C$614,MATCH('3. Pollutant Emissions - EF'!B329,'DEQ Pollutant List'!$B$7:$B$614,0))),"")</f>
        <v/>
      </c>
      <c r="D329" s="178" t="str">
        <f>IFERROR(IF(OR($B329="",$B329="No CAS"),INDEX('DEQ Pollutant List'!$A$7:$A$614,MATCH($C329,'DEQ Pollutant List'!$C$7:$C$614,0)),INDEX('DEQ Pollutant List'!$A$7:$A$614,MATCH($B329,'DEQ Pollutant List'!$B$7:$B$614,0))),"")</f>
        <v/>
      </c>
      <c r="E329" s="179"/>
      <c r="F329" s="90"/>
      <c r="G329" s="181"/>
      <c r="H329" s="182"/>
      <c r="I329" s="215"/>
      <c r="J329" s="221"/>
      <c r="K329" s="221"/>
      <c r="L329" s="184"/>
      <c r="M329" s="185"/>
      <c r="N329" s="221"/>
      <c r="O329" s="186"/>
      <c r="P329" s="128"/>
    </row>
    <row r="330" spans="1:16">
      <c r="A330" s="187"/>
      <c r="B330" s="240"/>
      <c r="C330" s="177" t="str">
        <f>IFERROR(IF(B330="No CAS","",INDEX('DEQ Pollutant List'!$C$7:$C$614,MATCH('3. Pollutant Emissions - EF'!B330,'DEQ Pollutant List'!$B$7:$B$614,0))),"")</f>
        <v/>
      </c>
      <c r="D330" s="178" t="str">
        <f>IFERROR(IF(OR($B330="",$B330="No CAS"),INDEX('DEQ Pollutant List'!$A$7:$A$614,MATCH($C330,'DEQ Pollutant List'!$C$7:$C$614,0)),INDEX('DEQ Pollutant List'!$A$7:$A$614,MATCH($B330,'DEQ Pollutant List'!$B$7:$B$614,0))),"")</f>
        <v/>
      </c>
      <c r="E330" s="179"/>
      <c r="F330" s="90"/>
      <c r="G330" s="181"/>
      <c r="H330" s="182"/>
      <c r="I330" s="215"/>
      <c r="J330" s="221"/>
      <c r="K330" s="221"/>
      <c r="L330" s="184"/>
      <c r="M330" s="185"/>
      <c r="N330" s="221"/>
      <c r="O330" s="186"/>
      <c r="P330" s="128"/>
    </row>
    <row r="331" spans="1:16">
      <c r="A331" s="187"/>
      <c r="B331" s="240"/>
      <c r="C331" s="177" t="str">
        <f>IFERROR(IF(B331="No CAS","",INDEX('DEQ Pollutant List'!$C$7:$C$614,MATCH('3. Pollutant Emissions - EF'!B331,'DEQ Pollutant List'!$B$7:$B$614,0))),"")</f>
        <v/>
      </c>
      <c r="D331" s="178" t="str">
        <f>IFERROR(IF(OR($B331="",$B331="No CAS"),INDEX('DEQ Pollutant List'!$A$7:$A$614,MATCH($C331,'DEQ Pollutant List'!$C$7:$C$614,0)),INDEX('DEQ Pollutant List'!$A$7:$A$614,MATCH($B331,'DEQ Pollutant List'!$B$7:$B$614,0))),"")</f>
        <v/>
      </c>
      <c r="E331" s="179"/>
      <c r="F331" s="90"/>
      <c r="G331" s="181"/>
      <c r="H331" s="182"/>
      <c r="I331" s="215"/>
      <c r="J331" s="221"/>
      <c r="K331" s="221"/>
      <c r="L331" s="184"/>
      <c r="M331" s="185"/>
      <c r="N331" s="221"/>
      <c r="O331" s="186"/>
      <c r="P331" s="128"/>
    </row>
    <row r="332" spans="1:16">
      <c r="A332" s="187"/>
      <c r="B332" s="240"/>
      <c r="C332" s="177" t="str">
        <f>IFERROR(IF(B332="No CAS","",INDEX('DEQ Pollutant List'!$C$7:$C$614,MATCH('3. Pollutant Emissions - EF'!B332,'DEQ Pollutant List'!$B$7:$B$614,0))),"")</f>
        <v/>
      </c>
      <c r="D332" s="178" t="str">
        <f>IFERROR(IF(OR($B332="",$B332="No CAS"),INDEX('DEQ Pollutant List'!$A$7:$A$614,MATCH($C332,'DEQ Pollutant List'!$C$7:$C$614,0)),INDEX('DEQ Pollutant List'!$A$7:$A$614,MATCH($B332,'DEQ Pollutant List'!$B$7:$B$614,0))),"")</f>
        <v/>
      </c>
      <c r="E332" s="179"/>
      <c r="F332" s="90"/>
      <c r="G332" s="181"/>
      <c r="H332" s="182"/>
      <c r="I332" s="215"/>
      <c r="J332" s="221"/>
      <c r="K332" s="221"/>
      <c r="L332" s="184"/>
      <c r="M332" s="185"/>
      <c r="N332" s="221"/>
      <c r="O332" s="186"/>
      <c r="P332" s="128"/>
    </row>
    <row r="333" spans="1:16">
      <c r="A333" s="187"/>
      <c r="B333" s="240"/>
      <c r="C333" s="177" t="str">
        <f>IFERROR(IF(B333="No CAS","",INDEX('DEQ Pollutant List'!$C$7:$C$614,MATCH('3. Pollutant Emissions - EF'!B333,'DEQ Pollutant List'!$B$7:$B$614,0))),"")</f>
        <v/>
      </c>
      <c r="D333" s="178" t="str">
        <f>IFERROR(IF(OR($B333="",$B333="No CAS"),INDEX('DEQ Pollutant List'!$A$7:$A$614,MATCH($C333,'DEQ Pollutant List'!$C$7:$C$614,0)),INDEX('DEQ Pollutant List'!$A$7:$A$614,MATCH($B333,'DEQ Pollutant List'!$B$7:$B$614,0))),"")</f>
        <v/>
      </c>
      <c r="E333" s="179"/>
      <c r="F333" s="90"/>
      <c r="G333" s="181"/>
      <c r="H333" s="182"/>
      <c r="I333" s="215"/>
      <c r="J333" s="221"/>
      <c r="K333" s="221"/>
      <c r="L333" s="184"/>
      <c r="M333" s="185"/>
      <c r="N333" s="221"/>
      <c r="O333" s="186"/>
      <c r="P333" s="128"/>
    </row>
    <row r="334" spans="1:16">
      <c r="A334" s="187"/>
      <c r="B334" s="240"/>
      <c r="C334" s="177" t="str">
        <f>IFERROR(IF(B334="No CAS","",INDEX('DEQ Pollutant List'!$C$7:$C$614,MATCH('3. Pollutant Emissions - EF'!B334,'DEQ Pollutant List'!$B$7:$B$614,0))),"")</f>
        <v/>
      </c>
      <c r="D334" s="178" t="str">
        <f>IFERROR(IF(OR($B334="",$B334="No CAS"),INDEX('DEQ Pollutant List'!$A$7:$A$614,MATCH($C334,'DEQ Pollutant List'!$C$7:$C$614,0)),INDEX('DEQ Pollutant List'!$A$7:$A$614,MATCH($B334,'DEQ Pollutant List'!$B$7:$B$614,0))),"")</f>
        <v/>
      </c>
      <c r="E334" s="179"/>
      <c r="F334" s="90"/>
      <c r="G334" s="181"/>
      <c r="H334" s="182"/>
      <c r="I334" s="215"/>
      <c r="J334" s="221"/>
      <c r="K334" s="221"/>
      <c r="L334" s="184"/>
      <c r="M334" s="185"/>
      <c r="N334" s="221"/>
      <c r="O334" s="186"/>
      <c r="P334" s="128"/>
    </row>
    <row r="335" spans="1:16">
      <c r="A335" s="187"/>
      <c r="B335" s="240"/>
      <c r="C335" s="177" t="str">
        <f>IFERROR(IF(B335="No CAS","",INDEX('DEQ Pollutant List'!$C$7:$C$614,MATCH('3. Pollutant Emissions - EF'!B335,'DEQ Pollutant List'!$B$7:$B$614,0))),"")</f>
        <v/>
      </c>
      <c r="D335" s="178" t="str">
        <f>IFERROR(IF(OR($B335="",$B335="No CAS"),INDEX('DEQ Pollutant List'!$A$7:$A$614,MATCH($C335,'DEQ Pollutant List'!$C$7:$C$614,0)),INDEX('DEQ Pollutant List'!$A$7:$A$614,MATCH($B335,'DEQ Pollutant List'!$B$7:$B$614,0))),"")</f>
        <v/>
      </c>
      <c r="E335" s="179"/>
      <c r="F335" s="90"/>
      <c r="G335" s="181"/>
      <c r="H335" s="182"/>
      <c r="I335" s="215"/>
      <c r="J335" s="221"/>
      <c r="K335" s="221"/>
      <c r="L335" s="184"/>
      <c r="M335" s="185"/>
      <c r="N335" s="221"/>
      <c r="O335" s="186"/>
      <c r="P335" s="128"/>
    </row>
    <row r="336" spans="1:16">
      <c r="A336" s="187"/>
      <c r="B336" s="240"/>
      <c r="C336" s="177" t="str">
        <f>IFERROR(IF(B336="No CAS","",INDEX('DEQ Pollutant List'!$C$7:$C$614,MATCH('3. Pollutant Emissions - EF'!B336,'DEQ Pollutant List'!$B$7:$B$614,0))),"")</f>
        <v/>
      </c>
      <c r="D336" s="178" t="str">
        <f>IFERROR(IF(OR($B336="",$B336="No CAS"),INDEX('DEQ Pollutant List'!$A$7:$A$614,MATCH($C336,'DEQ Pollutant List'!$C$7:$C$614,0)),INDEX('DEQ Pollutant List'!$A$7:$A$614,MATCH($B336,'DEQ Pollutant List'!$B$7:$B$614,0))),"")</f>
        <v/>
      </c>
      <c r="E336" s="179"/>
      <c r="F336" s="90"/>
      <c r="G336" s="181"/>
      <c r="H336" s="182"/>
      <c r="I336" s="215"/>
      <c r="J336" s="221"/>
      <c r="K336" s="221"/>
      <c r="L336" s="184"/>
      <c r="M336" s="185"/>
      <c r="N336" s="221"/>
      <c r="O336" s="186"/>
      <c r="P336" s="128"/>
    </row>
    <row r="337" spans="1:16">
      <c r="A337" s="187"/>
      <c r="B337" s="240"/>
      <c r="C337" s="177" t="str">
        <f>IFERROR(IF(B337="No CAS","",INDEX('DEQ Pollutant List'!$C$7:$C$614,MATCH('3. Pollutant Emissions - EF'!B337,'DEQ Pollutant List'!$B$7:$B$614,0))),"")</f>
        <v/>
      </c>
      <c r="D337" s="178" t="str">
        <f>IFERROR(IF(OR($B337="",$B337="No CAS"),INDEX('DEQ Pollutant List'!$A$7:$A$614,MATCH($C337,'DEQ Pollutant List'!$C$7:$C$614,0)),INDEX('DEQ Pollutant List'!$A$7:$A$614,MATCH($B337,'DEQ Pollutant List'!$B$7:$B$614,0))),"")</f>
        <v/>
      </c>
      <c r="E337" s="179"/>
      <c r="F337" s="90"/>
      <c r="G337" s="181"/>
      <c r="H337" s="182"/>
      <c r="I337" s="215"/>
      <c r="J337" s="221"/>
      <c r="K337" s="221"/>
      <c r="L337" s="184"/>
      <c r="M337" s="185"/>
      <c r="N337" s="221"/>
      <c r="O337" s="186"/>
      <c r="P337" s="128"/>
    </row>
    <row r="338" spans="1:16">
      <c r="A338" s="187"/>
      <c r="B338" s="240"/>
      <c r="C338" s="177" t="str">
        <f>IFERROR(IF(B338="No CAS","",INDEX('DEQ Pollutant List'!$C$7:$C$614,MATCH('3. Pollutant Emissions - EF'!B338,'DEQ Pollutant List'!$B$7:$B$614,0))),"")</f>
        <v/>
      </c>
      <c r="D338" s="178" t="str">
        <f>IFERROR(IF(OR($B338="",$B338="No CAS"),INDEX('DEQ Pollutant List'!$A$7:$A$614,MATCH($C338,'DEQ Pollutant List'!$C$7:$C$614,0)),INDEX('DEQ Pollutant List'!$A$7:$A$614,MATCH($B338,'DEQ Pollutant List'!$B$7:$B$614,0))),"")</f>
        <v/>
      </c>
      <c r="E338" s="179"/>
      <c r="F338" s="90"/>
      <c r="G338" s="181"/>
      <c r="H338" s="182"/>
      <c r="I338" s="215"/>
      <c r="J338" s="221"/>
      <c r="K338" s="221"/>
      <c r="L338" s="184"/>
      <c r="M338" s="185"/>
      <c r="N338" s="221"/>
      <c r="O338" s="186"/>
      <c r="P338" s="128"/>
    </row>
    <row r="339" spans="1:16">
      <c r="A339" s="187"/>
      <c r="B339" s="240"/>
      <c r="C339" s="177" t="str">
        <f>IFERROR(IF(B339="No CAS","",INDEX('DEQ Pollutant List'!$C$7:$C$614,MATCH('3. Pollutant Emissions - EF'!B339,'DEQ Pollutant List'!$B$7:$B$614,0))),"")</f>
        <v/>
      </c>
      <c r="D339" s="178" t="str">
        <f>IFERROR(IF(OR($B339="",$B339="No CAS"),INDEX('DEQ Pollutant List'!$A$7:$A$614,MATCH($C339,'DEQ Pollutant List'!$C$7:$C$614,0)),INDEX('DEQ Pollutant List'!$A$7:$A$614,MATCH($B339,'DEQ Pollutant List'!$B$7:$B$614,0))),"")</f>
        <v/>
      </c>
      <c r="E339" s="179"/>
      <c r="F339" s="90"/>
      <c r="G339" s="181"/>
      <c r="H339" s="182"/>
      <c r="I339" s="215"/>
      <c r="J339" s="221"/>
      <c r="K339" s="221"/>
      <c r="L339" s="184"/>
      <c r="M339" s="185"/>
      <c r="N339" s="221"/>
      <c r="O339" s="186"/>
      <c r="P339" s="128"/>
    </row>
    <row r="340" spans="1:16">
      <c r="A340" s="187"/>
      <c r="B340" s="240"/>
      <c r="C340" s="177" t="str">
        <f>IFERROR(IF(B340="No CAS","",INDEX('DEQ Pollutant List'!$C$7:$C$614,MATCH('3. Pollutant Emissions - EF'!B340,'DEQ Pollutant List'!$B$7:$B$614,0))),"")</f>
        <v/>
      </c>
      <c r="D340" s="178" t="str">
        <f>IFERROR(IF(OR($B340="",$B340="No CAS"),INDEX('DEQ Pollutant List'!$A$7:$A$614,MATCH($C340,'DEQ Pollutant List'!$C$7:$C$614,0)),INDEX('DEQ Pollutant List'!$A$7:$A$614,MATCH($B340,'DEQ Pollutant List'!$B$7:$B$614,0))),"")</f>
        <v/>
      </c>
      <c r="E340" s="179"/>
      <c r="F340" s="90"/>
      <c r="G340" s="181"/>
      <c r="H340" s="182"/>
      <c r="I340" s="215"/>
      <c r="J340" s="221"/>
      <c r="K340" s="221"/>
      <c r="L340" s="184"/>
      <c r="M340" s="185"/>
      <c r="N340" s="221"/>
      <c r="O340" s="186"/>
      <c r="P340" s="128"/>
    </row>
    <row r="341" spans="1:16">
      <c r="A341" s="187"/>
      <c r="B341" s="240"/>
      <c r="C341" s="177" t="str">
        <f>IFERROR(IF(B341="No CAS","",INDEX('DEQ Pollutant List'!$C$7:$C$614,MATCH('3. Pollutant Emissions - EF'!B341,'DEQ Pollutant List'!$B$7:$B$614,0))),"")</f>
        <v/>
      </c>
      <c r="D341" s="178" t="str">
        <f>IFERROR(IF(OR($B341="",$B341="No CAS"),INDEX('DEQ Pollutant List'!$A$7:$A$614,MATCH($C341,'DEQ Pollutant List'!$C$7:$C$614,0)),INDEX('DEQ Pollutant List'!$A$7:$A$614,MATCH($B341,'DEQ Pollutant List'!$B$7:$B$614,0))),"")</f>
        <v/>
      </c>
      <c r="E341" s="179"/>
      <c r="F341" s="90"/>
      <c r="G341" s="181"/>
      <c r="H341" s="182"/>
      <c r="I341" s="215"/>
      <c r="J341" s="221"/>
      <c r="K341" s="221"/>
      <c r="L341" s="184"/>
      <c r="M341" s="185"/>
      <c r="N341" s="221"/>
      <c r="O341" s="186"/>
      <c r="P341" s="128"/>
    </row>
    <row r="342" spans="1:16">
      <c r="A342" s="187"/>
      <c r="B342" s="240"/>
      <c r="C342" s="177" t="str">
        <f>IFERROR(IF(B342="No CAS","",INDEX('DEQ Pollutant List'!$C$7:$C$614,MATCH('3. Pollutant Emissions - EF'!B342,'DEQ Pollutant List'!$B$7:$B$614,0))),"")</f>
        <v/>
      </c>
      <c r="D342" s="178" t="str">
        <f>IFERROR(IF(OR($B342="",$B342="No CAS"),INDEX('DEQ Pollutant List'!$A$7:$A$614,MATCH($C342,'DEQ Pollutant List'!$C$7:$C$614,0)),INDEX('DEQ Pollutant List'!$A$7:$A$614,MATCH($B342,'DEQ Pollutant List'!$B$7:$B$614,0))),"")</f>
        <v/>
      </c>
      <c r="E342" s="179"/>
      <c r="F342" s="90"/>
      <c r="G342" s="181"/>
      <c r="H342" s="182"/>
      <c r="I342" s="215"/>
      <c r="J342" s="221"/>
      <c r="K342" s="221"/>
      <c r="L342" s="184"/>
      <c r="M342" s="185"/>
      <c r="N342" s="221"/>
      <c r="O342" s="186"/>
      <c r="P342" s="128"/>
    </row>
    <row r="343" spans="1:16">
      <c r="A343" s="187"/>
      <c r="B343" s="240"/>
      <c r="C343" s="177" t="str">
        <f>IFERROR(IF(B343="No CAS","",INDEX('DEQ Pollutant List'!$C$7:$C$614,MATCH('3. Pollutant Emissions - EF'!B343,'DEQ Pollutant List'!$B$7:$B$614,0))),"")</f>
        <v/>
      </c>
      <c r="D343" s="178" t="str">
        <f>IFERROR(IF(OR($B343="",$B343="No CAS"),INDEX('DEQ Pollutant List'!$A$7:$A$614,MATCH($C343,'DEQ Pollutant List'!$C$7:$C$614,0)),INDEX('DEQ Pollutant List'!$A$7:$A$614,MATCH($B343,'DEQ Pollutant List'!$B$7:$B$614,0))),"")</f>
        <v/>
      </c>
      <c r="E343" s="179"/>
      <c r="F343" s="90"/>
      <c r="G343" s="181"/>
      <c r="H343" s="182"/>
      <c r="I343" s="215"/>
      <c r="J343" s="221"/>
      <c r="K343" s="221"/>
      <c r="L343" s="184"/>
      <c r="M343" s="185"/>
      <c r="N343" s="221"/>
      <c r="O343" s="186"/>
      <c r="P343" s="128"/>
    </row>
    <row r="344" spans="1:16">
      <c r="A344" s="187"/>
      <c r="B344" s="240"/>
      <c r="C344" s="177" t="str">
        <f>IFERROR(IF(B344="No CAS","",INDEX('DEQ Pollutant List'!$C$7:$C$614,MATCH('3. Pollutant Emissions - EF'!B344,'DEQ Pollutant List'!$B$7:$B$614,0))),"")</f>
        <v/>
      </c>
      <c r="D344" s="178" t="str">
        <f>IFERROR(IF(OR($B344="",$B344="No CAS"),INDEX('DEQ Pollutant List'!$A$7:$A$614,MATCH($C344,'DEQ Pollutant List'!$C$7:$C$614,0)),INDEX('DEQ Pollutant List'!$A$7:$A$614,MATCH($B344,'DEQ Pollutant List'!$B$7:$B$614,0))),"")</f>
        <v/>
      </c>
      <c r="E344" s="179"/>
      <c r="F344" s="90"/>
      <c r="G344" s="181"/>
      <c r="H344" s="182"/>
      <c r="I344" s="215"/>
      <c r="J344" s="221"/>
      <c r="K344" s="221"/>
      <c r="L344" s="184"/>
      <c r="M344" s="185"/>
      <c r="N344" s="221"/>
      <c r="O344" s="186"/>
      <c r="P344" s="128"/>
    </row>
    <row r="345" spans="1:16">
      <c r="A345" s="187"/>
      <c r="B345" s="240"/>
      <c r="C345" s="177" t="str">
        <f>IFERROR(IF(B345="No CAS","",INDEX('DEQ Pollutant List'!$C$7:$C$614,MATCH('3. Pollutant Emissions - EF'!B345,'DEQ Pollutant List'!$B$7:$B$614,0))),"")</f>
        <v/>
      </c>
      <c r="D345" s="178" t="str">
        <f>IFERROR(IF(OR($B345="",$B345="No CAS"),INDEX('DEQ Pollutant List'!$A$7:$A$614,MATCH($C345,'DEQ Pollutant List'!$C$7:$C$614,0)),INDEX('DEQ Pollutant List'!$A$7:$A$614,MATCH($B345,'DEQ Pollutant List'!$B$7:$B$614,0))),"")</f>
        <v/>
      </c>
      <c r="E345" s="179"/>
      <c r="F345" s="90"/>
      <c r="G345" s="181"/>
      <c r="H345" s="182"/>
      <c r="I345" s="215"/>
      <c r="J345" s="221"/>
      <c r="K345" s="221"/>
      <c r="L345" s="184"/>
      <c r="M345" s="185"/>
      <c r="N345" s="221"/>
      <c r="O345" s="186"/>
      <c r="P345" s="128"/>
    </row>
    <row r="346" spans="1:16">
      <c r="A346" s="187"/>
      <c r="B346" s="240"/>
      <c r="C346" s="177" t="str">
        <f>IFERROR(IF(B346="No CAS","",INDEX('DEQ Pollutant List'!$C$7:$C$614,MATCH('3. Pollutant Emissions - EF'!B346,'DEQ Pollutant List'!$B$7:$B$614,0))),"")</f>
        <v/>
      </c>
      <c r="D346" s="178" t="str">
        <f>IFERROR(IF(OR($B346="",$B346="No CAS"),INDEX('DEQ Pollutant List'!$A$7:$A$614,MATCH($C346,'DEQ Pollutant List'!$C$7:$C$614,0)),INDEX('DEQ Pollutant List'!$A$7:$A$614,MATCH($B346,'DEQ Pollutant List'!$B$7:$B$614,0))),"")</f>
        <v/>
      </c>
      <c r="E346" s="179"/>
      <c r="F346" s="90"/>
      <c r="G346" s="181"/>
      <c r="H346" s="182"/>
      <c r="I346" s="215"/>
      <c r="J346" s="221"/>
      <c r="K346" s="221"/>
      <c r="L346" s="184"/>
      <c r="M346" s="185"/>
      <c r="N346" s="221"/>
      <c r="O346" s="186"/>
      <c r="P346" s="128"/>
    </row>
    <row r="347" spans="1:16">
      <c r="A347" s="187"/>
      <c r="B347" s="240"/>
      <c r="C347" s="177" t="str">
        <f>IFERROR(IF(B347="No CAS","",INDEX('DEQ Pollutant List'!$C$7:$C$614,MATCH('3. Pollutant Emissions - EF'!B347,'DEQ Pollutant List'!$B$7:$B$614,0))),"")</f>
        <v/>
      </c>
      <c r="D347" s="178" t="str">
        <f>IFERROR(IF(OR($B347="",$B347="No CAS"),INDEX('DEQ Pollutant List'!$A$7:$A$614,MATCH($C347,'DEQ Pollutant List'!$C$7:$C$614,0)),INDEX('DEQ Pollutant List'!$A$7:$A$614,MATCH($B347,'DEQ Pollutant List'!$B$7:$B$614,0))),"")</f>
        <v/>
      </c>
      <c r="E347" s="179"/>
      <c r="F347" s="90"/>
      <c r="G347" s="181"/>
      <c r="H347" s="182"/>
      <c r="I347" s="215"/>
      <c r="J347" s="221"/>
      <c r="K347" s="221"/>
      <c r="L347" s="184"/>
      <c r="M347" s="185"/>
      <c r="N347" s="221"/>
      <c r="O347" s="186"/>
      <c r="P347" s="128"/>
    </row>
    <row r="348" spans="1:16">
      <c r="A348" s="187"/>
      <c r="B348" s="240"/>
      <c r="C348" s="177" t="str">
        <f>IFERROR(IF(B348="No CAS","",INDEX('DEQ Pollutant List'!$C$7:$C$614,MATCH('3. Pollutant Emissions - EF'!B348,'DEQ Pollutant List'!$B$7:$B$614,0))),"")</f>
        <v/>
      </c>
      <c r="D348" s="178" t="str">
        <f>IFERROR(IF(OR($B348="",$B348="No CAS"),INDEX('DEQ Pollutant List'!$A$7:$A$614,MATCH($C348,'DEQ Pollutant List'!$C$7:$C$614,0)),INDEX('DEQ Pollutant List'!$A$7:$A$614,MATCH($B348,'DEQ Pollutant List'!$B$7:$B$614,0))),"")</f>
        <v/>
      </c>
      <c r="E348" s="179"/>
      <c r="F348" s="90"/>
      <c r="G348" s="181"/>
      <c r="H348" s="182"/>
      <c r="I348" s="215"/>
      <c r="J348" s="221"/>
      <c r="K348" s="221"/>
      <c r="L348" s="184"/>
      <c r="M348" s="185"/>
      <c r="N348" s="221"/>
      <c r="O348" s="186"/>
      <c r="P348" s="128"/>
    </row>
    <row r="349" spans="1:16">
      <c r="A349" s="187"/>
      <c r="B349" s="240"/>
      <c r="C349" s="177" t="str">
        <f>IFERROR(IF(B349="No CAS","",INDEX('DEQ Pollutant List'!$C$7:$C$614,MATCH('3. Pollutant Emissions - EF'!B349,'DEQ Pollutant List'!$B$7:$B$614,0))),"")</f>
        <v/>
      </c>
      <c r="D349" s="178" t="str">
        <f>IFERROR(IF(OR($B349="",$B349="No CAS"),INDEX('DEQ Pollutant List'!$A$7:$A$614,MATCH($C349,'DEQ Pollutant List'!$C$7:$C$614,0)),INDEX('DEQ Pollutant List'!$A$7:$A$614,MATCH($B349,'DEQ Pollutant List'!$B$7:$B$614,0))),"")</f>
        <v/>
      </c>
      <c r="E349" s="179"/>
      <c r="F349" s="90"/>
      <c r="G349" s="181"/>
      <c r="H349" s="182"/>
      <c r="I349" s="215"/>
      <c r="J349" s="221"/>
      <c r="K349" s="221"/>
      <c r="L349" s="184"/>
      <c r="M349" s="185"/>
      <c r="N349" s="221"/>
      <c r="O349" s="186"/>
      <c r="P349" s="128"/>
    </row>
    <row r="350" spans="1:16">
      <c r="A350" s="187"/>
      <c r="B350" s="240"/>
      <c r="C350" s="177" t="str">
        <f>IFERROR(IF(B350="No CAS","",INDEX('DEQ Pollutant List'!$C$7:$C$614,MATCH('3. Pollutant Emissions - EF'!B350,'DEQ Pollutant List'!$B$7:$B$614,0))),"")</f>
        <v/>
      </c>
      <c r="D350" s="178" t="str">
        <f>IFERROR(IF(OR($B350="",$B350="No CAS"),INDEX('DEQ Pollutant List'!$A$7:$A$614,MATCH($C350,'DEQ Pollutant List'!$C$7:$C$614,0)),INDEX('DEQ Pollutant List'!$A$7:$A$614,MATCH($B350,'DEQ Pollutant List'!$B$7:$B$614,0))),"")</f>
        <v/>
      </c>
      <c r="E350" s="179"/>
      <c r="F350" s="90"/>
      <c r="G350" s="181"/>
      <c r="H350" s="182"/>
      <c r="I350" s="215"/>
      <c r="J350" s="221"/>
      <c r="K350" s="221"/>
      <c r="L350" s="184"/>
      <c r="M350" s="185"/>
      <c r="N350" s="221"/>
      <c r="O350" s="186"/>
      <c r="P350" s="128"/>
    </row>
    <row r="351" spans="1:16">
      <c r="A351" s="187"/>
      <c r="B351" s="240"/>
      <c r="C351" s="177" t="str">
        <f>IFERROR(IF(B351="No CAS","",INDEX('DEQ Pollutant List'!$C$7:$C$614,MATCH('3. Pollutant Emissions - EF'!B351,'DEQ Pollutant List'!$B$7:$B$614,0))),"")</f>
        <v/>
      </c>
      <c r="D351" s="178" t="str">
        <f>IFERROR(IF(OR($B351="",$B351="No CAS"),INDEX('DEQ Pollutant List'!$A$7:$A$614,MATCH($C351,'DEQ Pollutant List'!$C$7:$C$614,0)),INDEX('DEQ Pollutant List'!$A$7:$A$614,MATCH($B351,'DEQ Pollutant List'!$B$7:$B$614,0))),"")</f>
        <v/>
      </c>
      <c r="E351" s="179"/>
      <c r="F351" s="90"/>
      <c r="G351" s="181"/>
      <c r="H351" s="182"/>
      <c r="I351" s="215"/>
      <c r="J351" s="221"/>
      <c r="K351" s="221"/>
      <c r="L351" s="184"/>
      <c r="M351" s="185"/>
      <c r="N351" s="221"/>
      <c r="O351" s="186"/>
      <c r="P351" s="128"/>
    </row>
    <row r="352" spans="1:16">
      <c r="A352" s="187"/>
      <c r="B352" s="240"/>
      <c r="C352" s="177" t="str">
        <f>IFERROR(IF(B352="No CAS","",INDEX('DEQ Pollutant List'!$C$7:$C$614,MATCH('3. Pollutant Emissions - EF'!B352,'DEQ Pollutant List'!$B$7:$B$614,0))),"")</f>
        <v/>
      </c>
      <c r="D352" s="178" t="str">
        <f>IFERROR(IF(OR($B352="",$B352="No CAS"),INDEX('DEQ Pollutant List'!$A$7:$A$614,MATCH($C352,'DEQ Pollutant List'!$C$7:$C$614,0)),INDEX('DEQ Pollutant List'!$A$7:$A$614,MATCH($B352,'DEQ Pollutant List'!$B$7:$B$614,0))),"")</f>
        <v/>
      </c>
      <c r="E352" s="179"/>
      <c r="F352" s="90"/>
      <c r="G352" s="181"/>
      <c r="H352" s="182"/>
      <c r="I352" s="215"/>
      <c r="J352" s="221"/>
      <c r="K352" s="221"/>
      <c r="L352" s="184"/>
      <c r="M352" s="185"/>
      <c r="N352" s="221"/>
      <c r="O352" s="186"/>
      <c r="P352" s="128"/>
    </row>
    <row r="353" spans="1:16">
      <c r="A353" s="187"/>
      <c r="B353" s="240"/>
      <c r="C353" s="177" t="str">
        <f>IFERROR(IF(B353="No CAS","",INDEX('DEQ Pollutant List'!$C$7:$C$614,MATCH('3. Pollutant Emissions - EF'!B353,'DEQ Pollutant List'!$B$7:$B$614,0))),"")</f>
        <v/>
      </c>
      <c r="D353" s="178" t="str">
        <f>IFERROR(IF(OR($B353="",$B353="No CAS"),INDEX('DEQ Pollutant List'!$A$7:$A$614,MATCH($C353,'DEQ Pollutant List'!$C$7:$C$614,0)),INDEX('DEQ Pollutant List'!$A$7:$A$614,MATCH($B353,'DEQ Pollutant List'!$B$7:$B$614,0))),"")</f>
        <v/>
      </c>
      <c r="E353" s="179"/>
      <c r="F353" s="90"/>
      <c r="G353" s="181"/>
      <c r="H353" s="182"/>
      <c r="I353" s="215"/>
      <c r="J353" s="221"/>
      <c r="K353" s="221"/>
      <c r="L353" s="184"/>
      <c r="M353" s="185"/>
      <c r="N353" s="221"/>
      <c r="O353" s="186"/>
      <c r="P353" s="128"/>
    </row>
    <row r="354" spans="1:16">
      <c r="A354" s="187"/>
      <c r="B354" s="240"/>
      <c r="C354" s="177" t="str">
        <f>IFERROR(IF(B354="No CAS","",INDEX('DEQ Pollutant List'!$C$7:$C$614,MATCH('3. Pollutant Emissions - EF'!B354,'DEQ Pollutant List'!$B$7:$B$614,0))),"")</f>
        <v/>
      </c>
      <c r="D354" s="178" t="str">
        <f>IFERROR(IF(OR($B354="",$B354="No CAS"),INDEX('DEQ Pollutant List'!$A$7:$A$614,MATCH($C354,'DEQ Pollutant List'!$C$7:$C$614,0)),INDEX('DEQ Pollutant List'!$A$7:$A$614,MATCH($B354,'DEQ Pollutant List'!$B$7:$B$614,0))),"")</f>
        <v/>
      </c>
      <c r="E354" s="179"/>
      <c r="F354" s="90"/>
      <c r="G354" s="181"/>
      <c r="H354" s="182"/>
      <c r="I354" s="215"/>
      <c r="J354" s="221"/>
      <c r="K354" s="221"/>
      <c r="L354" s="184"/>
      <c r="M354" s="185"/>
      <c r="N354" s="221"/>
      <c r="O354" s="186"/>
      <c r="P354" s="128"/>
    </row>
    <row r="355" spans="1:16">
      <c r="A355" s="187"/>
      <c r="B355" s="240"/>
      <c r="C355" s="177" t="str">
        <f>IFERROR(IF(B355="No CAS","",INDEX('DEQ Pollutant List'!$C$7:$C$614,MATCH('3. Pollutant Emissions - EF'!B355,'DEQ Pollutant List'!$B$7:$B$614,0))),"")</f>
        <v/>
      </c>
      <c r="D355" s="178" t="str">
        <f>IFERROR(IF(OR($B355="",$B355="No CAS"),INDEX('DEQ Pollutant List'!$A$7:$A$614,MATCH($C355,'DEQ Pollutant List'!$C$7:$C$614,0)),INDEX('DEQ Pollutant List'!$A$7:$A$614,MATCH($B355,'DEQ Pollutant List'!$B$7:$B$614,0))),"")</f>
        <v/>
      </c>
      <c r="E355" s="179"/>
      <c r="F355" s="90"/>
      <c r="G355" s="181"/>
      <c r="H355" s="182"/>
      <c r="I355" s="215"/>
      <c r="J355" s="221"/>
      <c r="K355" s="221"/>
      <c r="L355" s="184"/>
      <c r="M355" s="185"/>
      <c r="N355" s="221"/>
      <c r="O355" s="186"/>
      <c r="P355" s="128"/>
    </row>
    <row r="356" spans="1:16">
      <c r="A356" s="187"/>
      <c r="B356" s="240"/>
      <c r="C356" s="177" t="str">
        <f>IFERROR(IF(B356="No CAS","",INDEX('DEQ Pollutant List'!$C$7:$C$614,MATCH('3. Pollutant Emissions - EF'!B356,'DEQ Pollutant List'!$B$7:$B$614,0))),"")</f>
        <v/>
      </c>
      <c r="D356" s="178" t="str">
        <f>IFERROR(IF(OR($B356="",$B356="No CAS"),INDEX('DEQ Pollutant List'!$A$7:$A$614,MATCH($C356,'DEQ Pollutant List'!$C$7:$C$614,0)),INDEX('DEQ Pollutant List'!$A$7:$A$614,MATCH($B356,'DEQ Pollutant List'!$B$7:$B$614,0))),"")</f>
        <v/>
      </c>
      <c r="E356" s="179"/>
      <c r="F356" s="90"/>
      <c r="G356" s="181"/>
      <c r="H356" s="182"/>
      <c r="I356" s="215"/>
      <c r="J356" s="221"/>
      <c r="K356" s="221"/>
      <c r="L356" s="184"/>
      <c r="M356" s="185"/>
      <c r="N356" s="221"/>
      <c r="O356" s="186"/>
      <c r="P356" s="128"/>
    </row>
    <row r="357" spans="1:16">
      <c r="A357" s="187"/>
      <c r="B357" s="240"/>
      <c r="C357" s="177" t="str">
        <f>IFERROR(IF(B357="No CAS","",INDEX('DEQ Pollutant List'!$C$7:$C$614,MATCH('3. Pollutant Emissions - EF'!B357,'DEQ Pollutant List'!$B$7:$B$614,0))),"")</f>
        <v/>
      </c>
      <c r="D357" s="178" t="str">
        <f>IFERROR(IF(OR($B357="",$B357="No CAS"),INDEX('DEQ Pollutant List'!$A$7:$A$614,MATCH($C357,'DEQ Pollutant List'!$C$7:$C$614,0)),INDEX('DEQ Pollutant List'!$A$7:$A$614,MATCH($B357,'DEQ Pollutant List'!$B$7:$B$614,0))),"")</f>
        <v/>
      </c>
      <c r="E357" s="179"/>
      <c r="F357" s="90"/>
      <c r="G357" s="181"/>
      <c r="H357" s="182"/>
      <c r="I357" s="215"/>
      <c r="J357" s="221"/>
      <c r="K357" s="221"/>
      <c r="L357" s="184"/>
      <c r="M357" s="185"/>
      <c r="N357" s="221"/>
      <c r="O357" s="186"/>
      <c r="P357" s="128"/>
    </row>
    <row r="358" spans="1:16">
      <c r="A358" s="187"/>
      <c r="B358" s="240"/>
      <c r="C358" s="177" t="str">
        <f>IFERROR(IF(B358="No CAS","",INDEX('DEQ Pollutant List'!$C$7:$C$614,MATCH('3. Pollutant Emissions - EF'!B358,'DEQ Pollutant List'!$B$7:$B$614,0))),"")</f>
        <v/>
      </c>
      <c r="D358" s="178" t="str">
        <f>IFERROR(IF(OR($B358="",$B358="No CAS"),INDEX('DEQ Pollutant List'!$A$7:$A$614,MATCH($C358,'DEQ Pollutant List'!$C$7:$C$614,0)),INDEX('DEQ Pollutant List'!$A$7:$A$614,MATCH($B358,'DEQ Pollutant List'!$B$7:$B$614,0))),"")</f>
        <v/>
      </c>
      <c r="E358" s="179"/>
      <c r="F358" s="90"/>
      <c r="G358" s="181"/>
      <c r="H358" s="182"/>
      <c r="I358" s="215"/>
      <c r="J358" s="221"/>
      <c r="K358" s="221"/>
      <c r="L358" s="184"/>
      <c r="M358" s="185"/>
      <c r="N358" s="221"/>
      <c r="O358" s="186"/>
      <c r="P358" s="128"/>
    </row>
    <row r="359" spans="1:16">
      <c r="A359" s="187"/>
      <c r="B359" s="240"/>
      <c r="C359" s="177" t="str">
        <f>IFERROR(IF(B359="No CAS","",INDEX('DEQ Pollutant List'!$C$7:$C$614,MATCH('3. Pollutant Emissions - EF'!B359,'DEQ Pollutant List'!$B$7:$B$614,0))),"")</f>
        <v/>
      </c>
      <c r="D359" s="178" t="str">
        <f>IFERROR(IF(OR($B359="",$B359="No CAS"),INDEX('DEQ Pollutant List'!$A$7:$A$614,MATCH($C359,'DEQ Pollutant List'!$C$7:$C$614,0)),INDEX('DEQ Pollutant List'!$A$7:$A$614,MATCH($B359,'DEQ Pollutant List'!$B$7:$B$614,0))),"")</f>
        <v/>
      </c>
      <c r="E359" s="179"/>
      <c r="F359" s="90"/>
      <c r="G359" s="181"/>
      <c r="H359" s="182"/>
      <c r="I359" s="215"/>
      <c r="J359" s="221"/>
      <c r="K359" s="221"/>
      <c r="L359" s="184"/>
      <c r="M359" s="185"/>
      <c r="N359" s="221"/>
      <c r="O359" s="186"/>
      <c r="P359" s="128"/>
    </row>
    <row r="360" spans="1:16">
      <c r="A360" s="187"/>
      <c r="B360" s="240"/>
      <c r="C360" s="177" t="str">
        <f>IFERROR(IF(B360="No CAS","",INDEX('DEQ Pollutant List'!$C$7:$C$614,MATCH('3. Pollutant Emissions - EF'!B360,'DEQ Pollutant List'!$B$7:$B$614,0))),"")</f>
        <v/>
      </c>
      <c r="D360" s="178" t="str">
        <f>IFERROR(IF(OR($B360="",$B360="No CAS"),INDEX('DEQ Pollutant List'!$A$7:$A$614,MATCH($C360,'DEQ Pollutant List'!$C$7:$C$614,0)),INDEX('DEQ Pollutant List'!$A$7:$A$614,MATCH($B360,'DEQ Pollutant List'!$B$7:$B$614,0))),"")</f>
        <v/>
      </c>
      <c r="E360" s="179"/>
      <c r="F360" s="90"/>
      <c r="G360" s="181"/>
      <c r="H360" s="182"/>
      <c r="I360" s="215"/>
      <c r="J360" s="221"/>
      <c r="K360" s="221"/>
      <c r="L360" s="184"/>
      <c r="M360" s="185"/>
      <c r="N360" s="221"/>
      <c r="O360" s="186"/>
      <c r="P360" s="128"/>
    </row>
    <row r="361" spans="1:16">
      <c r="A361" s="187"/>
      <c r="B361" s="240"/>
      <c r="C361" s="177" t="str">
        <f>IFERROR(IF(B361="No CAS","",INDEX('DEQ Pollutant List'!$C$7:$C$614,MATCH('3. Pollutant Emissions - EF'!B361,'DEQ Pollutant List'!$B$7:$B$614,0))),"")</f>
        <v/>
      </c>
      <c r="D361" s="178" t="str">
        <f>IFERROR(IF(OR($B361="",$B361="No CAS"),INDEX('DEQ Pollutant List'!$A$7:$A$614,MATCH($C361,'DEQ Pollutant List'!$C$7:$C$614,0)),INDEX('DEQ Pollutant List'!$A$7:$A$614,MATCH($B361,'DEQ Pollutant List'!$B$7:$B$614,0))),"")</f>
        <v/>
      </c>
      <c r="E361" s="179"/>
      <c r="F361" s="90"/>
      <c r="G361" s="181"/>
      <c r="H361" s="182"/>
      <c r="I361" s="215"/>
      <c r="J361" s="221"/>
      <c r="K361" s="221"/>
      <c r="L361" s="184"/>
      <c r="M361" s="185"/>
      <c r="N361" s="221"/>
      <c r="O361" s="186"/>
      <c r="P361" s="128"/>
    </row>
    <row r="362" spans="1:16">
      <c r="A362" s="187"/>
      <c r="B362" s="240"/>
      <c r="C362" s="177" t="str">
        <f>IFERROR(IF(B362="No CAS","",INDEX('DEQ Pollutant List'!$C$7:$C$614,MATCH('3. Pollutant Emissions - EF'!B362,'DEQ Pollutant List'!$B$7:$B$614,0))),"")</f>
        <v/>
      </c>
      <c r="D362" s="178" t="str">
        <f>IFERROR(IF(OR($B362="",$B362="No CAS"),INDEX('DEQ Pollutant List'!$A$7:$A$614,MATCH($C362,'DEQ Pollutant List'!$C$7:$C$614,0)),INDEX('DEQ Pollutant List'!$A$7:$A$614,MATCH($B362,'DEQ Pollutant List'!$B$7:$B$614,0))),"")</f>
        <v/>
      </c>
      <c r="E362" s="179"/>
      <c r="F362" s="90"/>
      <c r="G362" s="181"/>
      <c r="H362" s="182"/>
      <c r="I362" s="215"/>
      <c r="J362" s="221"/>
      <c r="K362" s="221"/>
      <c r="L362" s="184"/>
      <c r="M362" s="185"/>
      <c r="N362" s="221"/>
      <c r="O362" s="186"/>
      <c r="P362" s="128"/>
    </row>
    <row r="363" spans="1:16">
      <c r="A363" s="187"/>
      <c r="B363" s="240"/>
      <c r="C363" s="177" t="str">
        <f>IFERROR(IF(B363="No CAS","",INDEX('DEQ Pollutant List'!$C$7:$C$614,MATCH('3. Pollutant Emissions - EF'!B363,'DEQ Pollutant List'!$B$7:$B$614,0))),"")</f>
        <v/>
      </c>
      <c r="D363" s="178" t="str">
        <f>IFERROR(IF(OR($B363="",$B363="No CAS"),INDEX('DEQ Pollutant List'!$A$7:$A$614,MATCH($C363,'DEQ Pollutant List'!$C$7:$C$614,0)),INDEX('DEQ Pollutant List'!$A$7:$A$614,MATCH($B363,'DEQ Pollutant List'!$B$7:$B$614,0))),"")</f>
        <v/>
      </c>
      <c r="E363" s="179"/>
      <c r="F363" s="90"/>
      <c r="G363" s="181"/>
      <c r="H363" s="182"/>
      <c r="I363" s="215"/>
      <c r="J363" s="221"/>
      <c r="K363" s="221"/>
      <c r="L363" s="184"/>
      <c r="M363" s="185"/>
      <c r="N363" s="221"/>
      <c r="O363" s="186"/>
      <c r="P363" s="128"/>
    </row>
    <row r="364" spans="1:16">
      <c r="A364" s="187"/>
      <c r="B364" s="240"/>
      <c r="C364" s="177" t="str">
        <f>IFERROR(IF(B364="No CAS","",INDEX('DEQ Pollutant List'!$C$7:$C$614,MATCH('3. Pollutant Emissions - EF'!B364,'DEQ Pollutant List'!$B$7:$B$614,0))),"")</f>
        <v/>
      </c>
      <c r="D364" s="178" t="str">
        <f>IFERROR(IF(OR($B364="",$B364="No CAS"),INDEX('DEQ Pollutant List'!$A$7:$A$614,MATCH($C364,'DEQ Pollutant List'!$C$7:$C$614,0)),INDEX('DEQ Pollutant List'!$A$7:$A$614,MATCH($B364,'DEQ Pollutant List'!$B$7:$B$614,0))),"")</f>
        <v/>
      </c>
      <c r="E364" s="179"/>
      <c r="F364" s="90"/>
      <c r="G364" s="181"/>
      <c r="H364" s="182"/>
      <c r="I364" s="215"/>
      <c r="J364" s="221"/>
      <c r="K364" s="221"/>
      <c r="L364" s="184"/>
      <c r="M364" s="185"/>
      <c r="N364" s="221"/>
      <c r="O364" s="186"/>
      <c r="P364" s="128"/>
    </row>
    <row r="365" spans="1:16">
      <c r="A365" s="187"/>
      <c r="B365" s="240"/>
      <c r="C365" s="177" t="str">
        <f>IFERROR(IF(B365="No CAS","",INDEX('DEQ Pollutant List'!$C$7:$C$614,MATCH('3. Pollutant Emissions - EF'!B365,'DEQ Pollutant List'!$B$7:$B$614,0))),"")</f>
        <v/>
      </c>
      <c r="D365" s="178" t="str">
        <f>IFERROR(IF(OR($B365="",$B365="No CAS"),INDEX('DEQ Pollutant List'!$A$7:$A$614,MATCH($C365,'DEQ Pollutant List'!$C$7:$C$614,0)),INDEX('DEQ Pollutant List'!$A$7:$A$614,MATCH($B365,'DEQ Pollutant List'!$B$7:$B$614,0))),"")</f>
        <v/>
      </c>
      <c r="E365" s="179"/>
      <c r="F365" s="90"/>
      <c r="G365" s="181"/>
      <c r="H365" s="182"/>
      <c r="I365" s="215"/>
      <c r="J365" s="221"/>
      <c r="K365" s="221"/>
      <c r="L365" s="184"/>
      <c r="M365" s="185"/>
      <c r="N365" s="221"/>
      <c r="O365" s="186"/>
      <c r="P365" s="128"/>
    </row>
    <row r="366" spans="1:16">
      <c r="A366" s="187"/>
      <c r="B366" s="240"/>
      <c r="C366" s="177" t="str">
        <f>IFERROR(IF(B366="No CAS","",INDEX('DEQ Pollutant List'!$C$7:$C$614,MATCH('3. Pollutant Emissions - EF'!B366,'DEQ Pollutant List'!$B$7:$B$614,0))),"")</f>
        <v/>
      </c>
      <c r="D366" s="178" t="str">
        <f>IFERROR(IF(OR($B366="",$B366="No CAS"),INDEX('DEQ Pollutant List'!$A$7:$A$614,MATCH($C366,'DEQ Pollutant List'!$C$7:$C$614,0)),INDEX('DEQ Pollutant List'!$A$7:$A$614,MATCH($B366,'DEQ Pollutant List'!$B$7:$B$614,0))),"")</f>
        <v/>
      </c>
      <c r="E366" s="179"/>
      <c r="F366" s="90"/>
      <c r="G366" s="181"/>
      <c r="H366" s="182"/>
      <c r="I366" s="215"/>
      <c r="J366" s="221"/>
      <c r="K366" s="221"/>
      <c r="L366" s="184"/>
      <c r="M366" s="185"/>
      <c r="N366" s="221"/>
      <c r="O366" s="186"/>
      <c r="P366" s="128"/>
    </row>
    <row r="367" spans="1:16">
      <c r="A367" s="187"/>
      <c r="B367" s="240"/>
      <c r="C367" s="177" t="str">
        <f>IFERROR(IF(B367="No CAS","",INDEX('DEQ Pollutant List'!$C$7:$C$614,MATCH('3. Pollutant Emissions - EF'!B367,'DEQ Pollutant List'!$B$7:$B$614,0))),"")</f>
        <v/>
      </c>
      <c r="D367" s="178" t="str">
        <f>IFERROR(IF(OR($B367="",$B367="No CAS"),INDEX('DEQ Pollutant List'!$A$7:$A$614,MATCH($C367,'DEQ Pollutant List'!$C$7:$C$614,0)),INDEX('DEQ Pollutant List'!$A$7:$A$614,MATCH($B367,'DEQ Pollutant List'!$B$7:$B$614,0))),"")</f>
        <v/>
      </c>
      <c r="E367" s="179"/>
      <c r="F367" s="90"/>
      <c r="G367" s="181"/>
      <c r="H367" s="182"/>
      <c r="I367" s="215"/>
      <c r="J367" s="221"/>
      <c r="K367" s="221"/>
      <c r="L367" s="184"/>
      <c r="M367" s="185"/>
      <c r="N367" s="221"/>
      <c r="O367" s="186"/>
      <c r="P367" s="128"/>
    </row>
    <row r="368" spans="1:16">
      <c r="A368" s="187"/>
      <c r="B368" s="240"/>
      <c r="C368" s="177" t="str">
        <f>IFERROR(IF(B368="No CAS","",INDEX('DEQ Pollutant List'!$C$7:$C$614,MATCH('3. Pollutant Emissions - EF'!B368,'DEQ Pollutant List'!$B$7:$B$614,0))),"")</f>
        <v/>
      </c>
      <c r="D368" s="178" t="str">
        <f>IFERROR(IF(OR($B368="",$B368="No CAS"),INDEX('DEQ Pollutant List'!$A$7:$A$614,MATCH($C368,'DEQ Pollutant List'!$C$7:$C$614,0)),INDEX('DEQ Pollutant List'!$A$7:$A$614,MATCH($B368,'DEQ Pollutant List'!$B$7:$B$614,0))),"")</f>
        <v/>
      </c>
      <c r="E368" s="179"/>
      <c r="F368" s="90"/>
      <c r="G368" s="181"/>
      <c r="H368" s="182"/>
      <c r="I368" s="215"/>
      <c r="J368" s="221"/>
      <c r="K368" s="221"/>
      <c r="L368" s="184"/>
      <c r="M368" s="185"/>
      <c r="N368" s="221"/>
      <c r="O368" s="186"/>
      <c r="P368" s="128"/>
    </row>
    <row r="369" spans="1:16">
      <c r="A369" s="187"/>
      <c r="B369" s="240"/>
      <c r="C369" s="177" t="str">
        <f>IFERROR(IF(B369="No CAS","",INDEX('DEQ Pollutant List'!$C$7:$C$614,MATCH('3. Pollutant Emissions - EF'!B369,'DEQ Pollutant List'!$B$7:$B$614,0))),"")</f>
        <v/>
      </c>
      <c r="D369" s="178" t="str">
        <f>IFERROR(IF(OR($B369="",$B369="No CAS"),INDEX('DEQ Pollutant List'!$A$7:$A$614,MATCH($C369,'DEQ Pollutant List'!$C$7:$C$614,0)),INDEX('DEQ Pollutant List'!$A$7:$A$614,MATCH($B369,'DEQ Pollutant List'!$B$7:$B$614,0))),"")</f>
        <v/>
      </c>
      <c r="E369" s="179"/>
      <c r="F369" s="90"/>
      <c r="G369" s="181"/>
      <c r="H369" s="182"/>
      <c r="I369" s="215"/>
      <c r="J369" s="221"/>
      <c r="K369" s="221"/>
      <c r="L369" s="184"/>
      <c r="M369" s="185"/>
      <c r="N369" s="221"/>
      <c r="O369" s="186"/>
      <c r="P369" s="128"/>
    </row>
    <row r="370" spans="1:16">
      <c r="A370" s="187"/>
      <c r="B370" s="240"/>
      <c r="C370" s="177" t="str">
        <f>IFERROR(IF(B370="No CAS","",INDEX('DEQ Pollutant List'!$C$7:$C$614,MATCH('3. Pollutant Emissions - EF'!B370,'DEQ Pollutant List'!$B$7:$B$614,0))),"")</f>
        <v/>
      </c>
      <c r="D370" s="178" t="str">
        <f>IFERROR(IF(OR($B370="",$B370="No CAS"),INDEX('DEQ Pollutant List'!$A$7:$A$614,MATCH($C370,'DEQ Pollutant List'!$C$7:$C$614,0)),INDEX('DEQ Pollutant List'!$A$7:$A$614,MATCH($B370,'DEQ Pollutant List'!$B$7:$B$614,0))),"")</f>
        <v/>
      </c>
      <c r="E370" s="179"/>
      <c r="F370" s="90"/>
      <c r="G370" s="181"/>
      <c r="H370" s="182"/>
      <c r="I370" s="215"/>
      <c r="J370" s="221"/>
      <c r="K370" s="221"/>
      <c r="L370" s="184"/>
      <c r="M370" s="185"/>
      <c r="N370" s="221"/>
      <c r="O370" s="186"/>
      <c r="P370" s="128"/>
    </row>
    <row r="371" spans="1:16">
      <c r="A371" s="187"/>
      <c r="B371" s="240"/>
      <c r="C371" s="177" t="str">
        <f>IFERROR(IF(B371="No CAS","",INDEX('DEQ Pollutant List'!$C$7:$C$614,MATCH('3. Pollutant Emissions - EF'!B371,'DEQ Pollutant List'!$B$7:$B$614,0))),"")</f>
        <v/>
      </c>
      <c r="D371" s="178" t="str">
        <f>IFERROR(IF(OR($B371="",$B371="No CAS"),INDEX('DEQ Pollutant List'!$A$7:$A$614,MATCH($C371,'DEQ Pollutant List'!$C$7:$C$614,0)),INDEX('DEQ Pollutant List'!$A$7:$A$614,MATCH($B371,'DEQ Pollutant List'!$B$7:$B$614,0))),"")</f>
        <v/>
      </c>
      <c r="E371" s="179"/>
      <c r="F371" s="90"/>
      <c r="G371" s="181"/>
      <c r="H371" s="182"/>
      <c r="I371" s="215"/>
      <c r="J371" s="221"/>
      <c r="K371" s="221"/>
      <c r="L371" s="184"/>
      <c r="M371" s="185"/>
      <c r="N371" s="221"/>
      <c r="O371" s="186"/>
      <c r="P371" s="128"/>
    </row>
    <row r="372" spans="1:16">
      <c r="A372" s="187"/>
      <c r="B372" s="240"/>
      <c r="C372" s="177" t="str">
        <f>IFERROR(IF(B372="No CAS","",INDEX('DEQ Pollutant List'!$C$7:$C$614,MATCH('3. Pollutant Emissions - EF'!B372,'DEQ Pollutant List'!$B$7:$B$614,0))),"")</f>
        <v/>
      </c>
      <c r="D372" s="178" t="str">
        <f>IFERROR(IF(OR($B372="",$B372="No CAS"),INDEX('DEQ Pollutant List'!$A$7:$A$614,MATCH($C372,'DEQ Pollutant List'!$C$7:$C$614,0)),INDEX('DEQ Pollutant List'!$A$7:$A$614,MATCH($B372,'DEQ Pollutant List'!$B$7:$B$614,0))),"")</f>
        <v/>
      </c>
      <c r="E372" s="179"/>
      <c r="F372" s="90"/>
      <c r="G372" s="181"/>
      <c r="H372" s="182"/>
      <c r="I372" s="215"/>
      <c r="J372" s="221"/>
      <c r="K372" s="221"/>
      <c r="L372" s="184"/>
      <c r="M372" s="185"/>
      <c r="N372" s="221"/>
      <c r="O372" s="186"/>
      <c r="P372" s="128"/>
    </row>
    <row r="373" spans="1:16">
      <c r="A373" s="187"/>
      <c r="B373" s="240"/>
      <c r="C373" s="177" t="str">
        <f>IFERROR(IF(B373="No CAS","",INDEX('DEQ Pollutant List'!$C$7:$C$614,MATCH('3. Pollutant Emissions - EF'!B373,'DEQ Pollutant List'!$B$7:$B$614,0))),"")</f>
        <v/>
      </c>
      <c r="D373" s="178" t="str">
        <f>IFERROR(IF(OR($B373="",$B373="No CAS"),INDEX('DEQ Pollutant List'!$A$7:$A$614,MATCH($C373,'DEQ Pollutant List'!$C$7:$C$614,0)),INDEX('DEQ Pollutant List'!$A$7:$A$614,MATCH($B373,'DEQ Pollutant List'!$B$7:$B$614,0))),"")</f>
        <v/>
      </c>
      <c r="E373" s="179"/>
      <c r="F373" s="90"/>
      <c r="G373" s="181"/>
      <c r="H373" s="182"/>
      <c r="I373" s="215"/>
      <c r="J373" s="221"/>
      <c r="K373" s="221"/>
      <c r="L373" s="184"/>
      <c r="M373" s="185"/>
      <c r="N373" s="221"/>
      <c r="O373" s="186"/>
      <c r="P373" s="128"/>
    </row>
    <row r="374" spans="1:16">
      <c r="A374" s="187"/>
      <c r="B374" s="240"/>
      <c r="C374" s="177" t="str">
        <f>IFERROR(IF(B374="No CAS","",INDEX('DEQ Pollutant List'!$C$7:$C$614,MATCH('3. Pollutant Emissions - EF'!B374,'DEQ Pollutant List'!$B$7:$B$614,0))),"")</f>
        <v/>
      </c>
      <c r="D374" s="178" t="str">
        <f>IFERROR(IF(OR($B374="",$B374="No CAS"),INDEX('DEQ Pollutant List'!$A$7:$A$614,MATCH($C374,'DEQ Pollutant List'!$C$7:$C$614,0)),INDEX('DEQ Pollutant List'!$A$7:$A$614,MATCH($B374,'DEQ Pollutant List'!$B$7:$B$614,0))),"")</f>
        <v/>
      </c>
      <c r="E374" s="179"/>
      <c r="F374" s="90"/>
      <c r="G374" s="181"/>
      <c r="H374" s="182"/>
      <c r="I374" s="215"/>
      <c r="J374" s="221"/>
      <c r="K374" s="221"/>
      <c r="L374" s="184"/>
      <c r="M374" s="185"/>
      <c r="N374" s="221"/>
      <c r="O374" s="186"/>
      <c r="P374" s="128"/>
    </row>
    <row r="375" spans="1:16">
      <c r="A375" s="187"/>
      <c r="B375" s="240"/>
      <c r="C375" s="177" t="str">
        <f>IFERROR(IF(B375="No CAS","",INDEX('DEQ Pollutant List'!$C$7:$C$614,MATCH('3. Pollutant Emissions - EF'!B375,'DEQ Pollutant List'!$B$7:$B$614,0))),"")</f>
        <v/>
      </c>
      <c r="D375" s="178" t="str">
        <f>IFERROR(IF(OR($B375="",$B375="No CAS"),INDEX('DEQ Pollutant List'!$A$7:$A$614,MATCH($C375,'DEQ Pollutant List'!$C$7:$C$614,0)),INDEX('DEQ Pollutant List'!$A$7:$A$614,MATCH($B375,'DEQ Pollutant List'!$B$7:$B$614,0))),"")</f>
        <v/>
      </c>
      <c r="E375" s="179"/>
      <c r="F375" s="90"/>
      <c r="G375" s="181"/>
      <c r="H375" s="182"/>
      <c r="I375" s="215"/>
      <c r="J375" s="221"/>
      <c r="K375" s="221"/>
      <c r="L375" s="184"/>
      <c r="M375" s="185"/>
      <c r="N375" s="221"/>
      <c r="O375" s="186"/>
      <c r="P375" s="128"/>
    </row>
    <row r="376" spans="1:16">
      <c r="A376" s="187"/>
      <c r="B376" s="240"/>
      <c r="C376" s="177" t="str">
        <f>IFERROR(IF(B376="No CAS","",INDEX('DEQ Pollutant List'!$C$7:$C$614,MATCH('3. Pollutant Emissions - EF'!B376,'DEQ Pollutant List'!$B$7:$B$614,0))),"")</f>
        <v/>
      </c>
      <c r="D376" s="178" t="str">
        <f>IFERROR(IF(OR($B376="",$B376="No CAS"),INDEX('DEQ Pollutant List'!$A$7:$A$614,MATCH($C376,'DEQ Pollutant List'!$C$7:$C$614,0)),INDEX('DEQ Pollutant List'!$A$7:$A$614,MATCH($B376,'DEQ Pollutant List'!$B$7:$B$614,0))),"")</f>
        <v/>
      </c>
      <c r="E376" s="179"/>
      <c r="F376" s="90"/>
      <c r="G376" s="181"/>
      <c r="H376" s="182"/>
      <c r="I376" s="215"/>
      <c r="J376" s="221"/>
      <c r="K376" s="221"/>
      <c r="L376" s="184"/>
      <c r="M376" s="185"/>
      <c r="N376" s="221"/>
      <c r="O376" s="186"/>
      <c r="P376" s="128"/>
    </row>
    <row r="377" spans="1:16">
      <c r="A377" s="187"/>
      <c r="B377" s="240"/>
      <c r="C377" s="177" t="str">
        <f>IFERROR(IF(B377="No CAS","",INDEX('DEQ Pollutant List'!$C$7:$C$614,MATCH('3. Pollutant Emissions - EF'!B377,'DEQ Pollutant List'!$B$7:$B$614,0))),"")</f>
        <v/>
      </c>
      <c r="D377" s="178" t="str">
        <f>IFERROR(IF(OR($B377="",$B377="No CAS"),INDEX('DEQ Pollutant List'!$A$7:$A$614,MATCH($C377,'DEQ Pollutant List'!$C$7:$C$614,0)),INDEX('DEQ Pollutant List'!$A$7:$A$614,MATCH($B377,'DEQ Pollutant List'!$B$7:$B$614,0))),"")</f>
        <v/>
      </c>
      <c r="E377" s="179"/>
      <c r="F377" s="90"/>
      <c r="G377" s="181"/>
      <c r="H377" s="182"/>
      <c r="I377" s="215"/>
      <c r="J377" s="221"/>
      <c r="K377" s="221"/>
      <c r="L377" s="184"/>
      <c r="M377" s="185"/>
      <c r="N377" s="221"/>
      <c r="O377" s="186"/>
      <c r="P377" s="128"/>
    </row>
    <row r="378" spans="1:16">
      <c r="A378" s="187"/>
      <c r="B378" s="240"/>
      <c r="C378" s="177" t="str">
        <f>IFERROR(IF(B378="No CAS","",INDEX('DEQ Pollutant List'!$C$7:$C$614,MATCH('3. Pollutant Emissions - EF'!B378,'DEQ Pollutant List'!$B$7:$B$614,0))),"")</f>
        <v/>
      </c>
      <c r="D378" s="178" t="str">
        <f>IFERROR(IF(OR($B378="",$B378="No CAS"),INDEX('DEQ Pollutant List'!$A$7:$A$614,MATCH($C378,'DEQ Pollutant List'!$C$7:$C$614,0)),INDEX('DEQ Pollutant List'!$A$7:$A$614,MATCH($B378,'DEQ Pollutant List'!$B$7:$B$614,0))),"")</f>
        <v/>
      </c>
      <c r="E378" s="179"/>
      <c r="F378" s="90"/>
      <c r="G378" s="181"/>
      <c r="H378" s="182"/>
      <c r="I378" s="215"/>
      <c r="J378" s="221"/>
      <c r="K378" s="221"/>
      <c r="L378" s="184"/>
      <c r="M378" s="185"/>
      <c r="N378" s="221"/>
      <c r="O378" s="186"/>
      <c r="P378" s="128"/>
    </row>
    <row r="379" spans="1:16">
      <c r="A379" s="187"/>
      <c r="B379" s="240"/>
      <c r="C379" s="177" t="str">
        <f>IFERROR(IF(B379="No CAS","",INDEX('DEQ Pollutant List'!$C$7:$C$614,MATCH('3. Pollutant Emissions - EF'!B379,'DEQ Pollutant List'!$B$7:$B$614,0))),"")</f>
        <v/>
      </c>
      <c r="D379" s="178" t="str">
        <f>IFERROR(IF(OR($B379="",$B379="No CAS"),INDEX('DEQ Pollutant List'!$A$7:$A$614,MATCH($C379,'DEQ Pollutant List'!$C$7:$C$614,0)),INDEX('DEQ Pollutant List'!$A$7:$A$614,MATCH($B379,'DEQ Pollutant List'!$B$7:$B$614,0))),"")</f>
        <v/>
      </c>
      <c r="E379" s="179"/>
      <c r="F379" s="90"/>
      <c r="G379" s="181"/>
      <c r="H379" s="182"/>
      <c r="I379" s="215"/>
      <c r="J379" s="221"/>
      <c r="K379" s="221"/>
      <c r="L379" s="184"/>
      <c r="M379" s="185"/>
      <c r="N379" s="221"/>
      <c r="O379" s="186"/>
      <c r="P379" s="128"/>
    </row>
    <row r="380" spans="1:16">
      <c r="A380" s="187"/>
      <c r="B380" s="240"/>
      <c r="C380" s="177" t="str">
        <f>IFERROR(IF(B380="No CAS","",INDEX('DEQ Pollutant List'!$C$7:$C$614,MATCH('3. Pollutant Emissions - EF'!B380,'DEQ Pollutant List'!$B$7:$B$614,0))),"")</f>
        <v/>
      </c>
      <c r="D380" s="178" t="str">
        <f>IFERROR(IF(OR($B380="",$B380="No CAS"),INDEX('DEQ Pollutant List'!$A$7:$A$614,MATCH($C380,'DEQ Pollutant List'!$C$7:$C$614,0)),INDEX('DEQ Pollutant List'!$A$7:$A$614,MATCH($B380,'DEQ Pollutant List'!$B$7:$B$614,0))),"")</f>
        <v/>
      </c>
      <c r="E380" s="179"/>
      <c r="F380" s="90"/>
      <c r="G380" s="181"/>
      <c r="H380" s="182"/>
      <c r="I380" s="215"/>
      <c r="J380" s="221"/>
      <c r="K380" s="221"/>
      <c r="L380" s="184"/>
      <c r="M380" s="185"/>
      <c r="N380" s="221"/>
      <c r="O380" s="186"/>
      <c r="P380" s="128"/>
    </row>
    <row r="381" spans="1:16">
      <c r="A381" s="187"/>
      <c r="B381" s="240"/>
      <c r="C381" s="177" t="str">
        <f>IFERROR(IF(B381="No CAS","",INDEX('DEQ Pollutant List'!$C$7:$C$614,MATCH('3. Pollutant Emissions - EF'!B381,'DEQ Pollutant List'!$B$7:$B$614,0))),"")</f>
        <v/>
      </c>
      <c r="D381" s="178" t="str">
        <f>IFERROR(IF(OR($B381="",$B381="No CAS"),INDEX('DEQ Pollutant List'!$A$7:$A$614,MATCH($C381,'DEQ Pollutant List'!$C$7:$C$614,0)),INDEX('DEQ Pollutant List'!$A$7:$A$614,MATCH($B381,'DEQ Pollutant List'!$B$7:$B$614,0))),"")</f>
        <v/>
      </c>
      <c r="E381" s="179"/>
      <c r="F381" s="90"/>
      <c r="G381" s="181"/>
      <c r="H381" s="182"/>
      <c r="I381" s="215"/>
      <c r="J381" s="221"/>
      <c r="K381" s="221"/>
      <c r="L381" s="184"/>
      <c r="M381" s="185"/>
      <c r="N381" s="221"/>
      <c r="O381" s="186"/>
      <c r="P381" s="128"/>
    </row>
    <row r="382" spans="1:16">
      <c r="A382" s="187"/>
      <c r="B382" s="240"/>
      <c r="C382" s="177" t="str">
        <f>IFERROR(IF(B382="No CAS","",INDEX('DEQ Pollutant List'!$C$7:$C$614,MATCH('3. Pollutant Emissions - EF'!B382,'DEQ Pollutant List'!$B$7:$B$614,0))),"")</f>
        <v/>
      </c>
      <c r="D382" s="178" t="str">
        <f>IFERROR(IF(OR($B382="",$B382="No CAS"),INDEX('DEQ Pollutant List'!$A$7:$A$614,MATCH($C382,'DEQ Pollutant List'!$C$7:$C$614,0)),INDEX('DEQ Pollutant List'!$A$7:$A$614,MATCH($B382,'DEQ Pollutant List'!$B$7:$B$614,0))),"")</f>
        <v/>
      </c>
      <c r="E382" s="179"/>
      <c r="F382" s="90"/>
      <c r="G382" s="181"/>
      <c r="H382" s="182"/>
      <c r="I382" s="215"/>
      <c r="J382" s="221"/>
      <c r="K382" s="221"/>
      <c r="L382" s="184"/>
      <c r="M382" s="185"/>
      <c r="N382" s="221"/>
      <c r="O382" s="186"/>
      <c r="P382" s="128"/>
    </row>
    <row r="383" spans="1:16">
      <c r="A383" s="187"/>
      <c r="B383" s="240"/>
      <c r="C383" s="177" t="str">
        <f>IFERROR(IF(B383="No CAS","",INDEX('DEQ Pollutant List'!$C$7:$C$614,MATCH('3. Pollutant Emissions - EF'!B383,'DEQ Pollutant List'!$B$7:$B$614,0))),"")</f>
        <v/>
      </c>
      <c r="D383" s="178" t="str">
        <f>IFERROR(IF(OR($B383="",$B383="No CAS"),INDEX('DEQ Pollutant List'!$A$7:$A$614,MATCH($C383,'DEQ Pollutant List'!$C$7:$C$614,0)),INDEX('DEQ Pollutant List'!$A$7:$A$614,MATCH($B383,'DEQ Pollutant List'!$B$7:$B$614,0))),"")</f>
        <v/>
      </c>
      <c r="E383" s="179"/>
      <c r="F383" s="90"/>
      <c r="G383" s="181"/>
      <c r="H383" s="182"/>
      <c r="I383" s="215"/>
      <c r="J383" s="221"/>
      <c r="K383" s="221"/>
      <c r="L383" s="184"/>
      <c r="M383" s="185"/>
      <c r="N383" s="221"/>
      <c r="O383" s="186"/>
      <c r="P383" s="128"/>
    </row>
    <row r="384" spans="1:16">
      <c r="A384" s="187"/>
      <c r="B384" s="240"/>
      <c r="C384" s="177" t="str">
        <f>IFERROR(IF(B384="No CAS","",INDEX('DEQ Pollutant List'!$C$7:$C$614,MATCH('3. Pollutant Emissions - EF'!B384,'DEQ Pollutant List'!$B$7:$B$614,0))),"")</f>
        <v/>
      </c>
      <c r="D384" s="178" t="str">
        <f>IFERROR(IF(OR($B384="",$B384="No CAS"),INDEX('DEQ Pollutant List'!$A$7:$A$614,MATCH($C384,'DEQ Pollutant List'!$C$7:$C$614,0)),INDEX('DEQ Pollutant List'!$A$7:$A$614,MATCH($B384,'DEQ Pollutant List'!$B$7:$B$614,0))),"")</f>
        <v/>
      </c>
      <c r="E384" s="179"/>
      <c r="F384" s="90"/>
      <c r="G384" s="181"/>
      <c r="H384" s="182"/>
      <c r="I384" s="215"/>
      <c r="J384" s="221"/>
      <c r="K384" s="221"/>
      <c r="L384" s="184"/>
      <c r="M384" s="185"/>
      <c r="N384" s="221"/>
      <c r="O384" s="186"/>
      <c r="P384" s="128"/>
    </row>
    <row r="385" spans="1:16">
      <c r="A385" s="187"/>
      <c r="B385" s="240"/>
      <c r="C385" s="177" t="str">
        <f>IFERROR(IF(B385="No CAS","",INDEX('DEQ Pollutant List'!$C$7:$C$614,MATCH('3. Pollutant Emissions - EF'!B385,'DEQ Pollutant List'!$B$7:$B$614,0))),"")</f>
        <v/>
      </c>
      <c r="D385" s="178" t="str">
        <f>IFERROR(IF(OR($B385="",$B385="No CAS"),INDEX('DEQ Pollutant List'!$A$7:$A$614,MATCH($C385,'DEQ Pollutant List'!$C$7:$C$614,0)),INDEX('DEQ Pollutant List'!$A$7:$A$614,MATCH($B385,'DEQ Pollutant List'!$B$7:$B$614,0))),"")</f>
        <v/>
      </c>
      <c r="E385" s="179"/>
      <c r="F385" s="90"/>
      <c r="G385" s="181"/>
      <c r="H385" s="182"/>
      <c r="I385" s="215"/>
      <c r="J385" s="221"/>
      <c r="K385" s="221"/>
      <c r="L385" s="184"/>
      <c r="M385" s="185"/>
      <c r="N385" s="221"/>
      <c r="O385" s="186"/>
      <c r="P385" s="128"/>
    </row>
    <row r="386" spans="1:16">
      <c r="A386" s="187"/>
      <c r="B386" s="240"/>
      <c r="C386" s="177" t="str">
        <f>IFERROR(IF(B386="No CAS","",INDEX('DEQ Pollutant List'!$C$7:$C$614,MATCH('3. Pollutant Emissions - EF'!B386,'DEQ Pollutant List'!$B$7:$B$614,0))),"")</f>
        <v/>
      </c>
      <c r="D386" s="178" t="str">
        <f>IFERROR(IF(OR($B386="",$B386="No CAS"),INDEX('DEQ Pollutant List'!$A$7:$A$614,MATCH($C386,'DEQ Pollutant List'!$C$7:$C$614,0)),INDEX('DEQ Pollutant List'!$A$7:$A$614,MATCH($B386,'DEQ Pollutant List'!$B$7:$B$614,0))),"")</f>
        <v/>
      </c>
      <c r="E386" s="179"/>
      <c r="F386" s="90"/>
      <c r="G386" s="181"/>
      <c r="H386" s="182"/>
      <c r="I386" s="215"/>
      <c r="J386" s="221"/>
      <c r="K386" s="221"/>
      <c r="L386" s="184"/>
      <c r="M386" s="185"/>
      <c r="N386" s="221"/>
      <c r="O386" s="186"/>
      <c r="P386" s="128"/>
    </row>
    <row r="387" spans="1:16">
      <c r="A387" s="187"/>
      <c r="B387" s="240"/>
      <c r="C387" s="177" t="str">
        <f>IFERROR(IF(B387="No CAS","",INDEX('DEQ Pollutant List'!$C$7:$C$614,MATCH('3. Pollutant Emissions - EF'!B387,'DEQ Pollutant List'!$B$7:$B$614,0))),"")</f>
        <v/>
      </c>
      <c r="D387" s="178" t="str">
        <f>IFERROR(IF(OR($B387="",$B387="No CAS"),INDEX('DEQ Pollutant List'!$A$7:$A$614,MATCH($C387,'DEQ Pollutant List'!$C$7:$C$614,0)),INDEX('DEQ Pollutant List'!$A$7:$A$614,MATCH($B387,'DEQ Pollutant List'!$B$7:$B$614,0))),"")</f>
        <v/>
      </c>
      <c r="E387" s="179"/>
      <c r="F387" s="90"/>
      <c r="G387" s="181"/>
      <c r="H387" s="182"/>
      <c r="I387" s="215"/>
      <c r="J387" s="221"/>
      <c r="K387" s="221"/>
      <c r="L387" s="184"/>
      <c r="M387" s="185"/>
      <c r="N387" s="221"/>
      <c r="O387" s="186"/>
      <c r="P387" s="128"/>
    </row>
    <row r="388" spans="1:16">
      <c r="A388" s="187"/>
      <c r="B388" s="240"/>
      <c r="C388" s="177" t="str">
        <f>IFERROR(IF(B388="No CAS","",INDEX('DEQ Pollutant List'!$C$7:$C$614,MATCH('3. Pollutant Emissions - EF'!B388,'DEQ Pollutant List'!$B$7:$B$614,0))),"")</f>
        <v/>
      </c>
      <c r="D388" s="178" t="str">
        <f>IFERROR(IF(OR($B388="",$B388="No CAS"),INDEX('DEQ Pollutant List'!$A$7:$A$614,MATCH($C388,'DEQ Pollutant List'!$C$7:$C$614,0)),INDEX('DEQ Pollutant List'!$A$7:$A$614,MATCH($B388,'DEQ Pollutant List'!$B$7:$B$614,0))),"")</f>
        <v/>
      </c>
      <c r="E388" s="179"/>
      <c r="F388" s="90"/>
      <c r="G388" s="181"/>
      <c r="H388" s="182"/>
      <c r="I388" s="215"/>
      <c r="J388" s="221"/>
      <c r="K388" s="221"/>
      <c r="L388" s="184"/>
      <c r="M388" s="185"/>
      <c r="N388" s="221"/>
      <c r="O388" s="186"/>
      <c r="P388" s="128"/>
    </row>
    <row r="389" spans="1:16">
      <c r="A389" s="187"/>
      <c r="B389" s="240"/>
      <c r="C389" s="177" t="str">
        <f>IFERROR(IF(B389="No CAS","",INDEX('DEQ Pollutant List'!$C$7:$C$614,MATCH('3. Pollutant Emissions - EF'!B389,'DEQ Pollutant List'!$B$7:$B$614,0))),"")</f>
        <v/>
      </c>
      <c r="D389" s="178" t="str">
        <f>IFERROR(IF(OR($B389="",$B389="No CAS"),INDEX('DEQ Pollutant List'!$A$7:$A$614,MATCH($C389,'DEQ Pollutant List'!$C$7:$C$614,0)),INDEX('DEQ Pollutant List'!$A$7:$A$614,MATCH($B389,'DEQ Pollutant List'!$B$7:$B$614,0))),"")</f>
        <v/>
      </c>
      <c r="E389" s="179"/>
      <c r="F389" s="90"/>
      <c r="G389" s="181"/>
      <c r="H389" s="182"/>
      <c r="I389" s="215"/>
      <c r="J389" s="221"/>
      <c r="K389" s="221"/>
      <c r="L389" s="184"/>
      <c r="M389" s="185"/>
      <c r="N389" s="221"/>
      <c r="O389" s="186"/>
      <c r="P389" s="128"/>
    </row>
    <row r="390" spans="1:16">
      <c r="A390" s="187"/>
      <c r="B390" s="240"/>
      <c r="C390" s="177" t="str">
        <f>IFERROR(IF(B390="No CAS","",INDEX('DEQ Pollutant List'!$C$7:$C$614,MATCH('3. Pollutant Emissions - EF'!B390,'DEQ Pollutant List'!$B$7:$B$614,0))),"")</f>
        <v/>
      </c>
      <c r="D390" s="178" t="str">
        <f>IFERROR(IF(OR($B390="",$B390="No CAS"),INDEX('DEQ Pollutant List'!$A$7:$A$614,MATCH($C390,'DEQ Pollutant List'!$C$7:$C$614,0)),INDEX('DEQ Pollutant List'!$A$7:$A$614,MATCH($B390,'DEQ Pollutant List'!$B$7:$B$614,0))),"")</f>
        <v/>
      </c>
      <c r="E390" s="179"/>
      <c r="F390" s="90"/>
      <c r="G390" s="181"/>
      <c r="H390" s="182"/>
      <c r="I390" s="215"/>
      <c r="J390" s="221"/>
      <c r="K390" s="221"/>
      <c r="L390" s="184"/>
      <c r="M390" s="185"/>
      <c r="N390" s="221"/>
      <c r="O390" s="186"/>
      <c r="P390" s="128"/>
    </row>
    <row r="391" spans="1:16">
      <c r="A391" s="187"/>
      <c r="B391" s="240"/>
      <c r="C391" s="177" t="str">
        <f>IFERROR(IF(B391="No CAS","",INDEX('DEQ Pollutant List'!$C$7:$C$614,MATCH('3. Pollutant Emissions - EF'!B391,'DEQ Pollutant List'!$B$7:$B$614,0))),"")</f>
        <v/>
      </c>
      <c r="D391" s="178" t="str">
        <f>IFERROR(IF(OR($B391="",$B391="No CAS"),INDEX('DEQ Pollutant List'!$A$7:$A$614,MATCH($C391,'DEQ Pollutant List'!$C$7:$C$614,0)),INDEX('DEQ Pollutant List'!$A$7:$A$614,MATCH($B391,'DEQ Pollutant List'!$B$7:$B$614,0))),"")</f>
        <v/>
      </c>
      <c r="E391" s="179"/>
      <c r="F391" s="90"/>
      <c r="G391" s="181"/>
      <c r="H391" s="182"/>
      <c r="I391" s="215"/>
      <c r="J391" s="221"/>
      <c r="K391" s="221"/>
      <c r="L391" s="184"/>
      <c r="M391" s="185"/>
      <c r="N391" s="221"/>
      <c r="O391" s="186"/>
      <c r="P391" s="128"/>
    </row>
    <row r="392" spans="1:16">
      <c r="A392" s="187"/>
      <c r="B392" s="240"/>
      <c r="C392" s="177" t="str">
        <f>IFERROR(IF(B392="No CAS","",INDEX('DEQ Pollutant List'!$C$7:$C$614,MATCH('3. Pollutant Emissions - EF'!B392,'DEQ Pollutant List'!$B$7:$B$614,0))),"")</f>
        <v/>
      </c>
      <c r="D392" s="178" t="str">
        <f>IFERROR(IF(OR($B392="",$B392="No CAS"),INDEX('DEQ Pollutant List'!$A$7:$A$614,MATCH($C392,'DEQ Pollutant List'!$C$7:$C$614,0)),INDEX('DEQ Pollutant List'!$A$7:$A$614,MATCH($B392,'DEQ Pollutant List'!$B$7:$B$614,0))),"")</f>
        <v/>
      </c>
      <c r="E392" s="179"/>
      <c r="F392" s="90"/>
      <c r="G392" s="181"/>
      <c r="H392" s="182"/>
      <c r="I392" s="215"/>
      <c r="J392" s="221"/>
      <c r="K392" s="221"/>
      <c r="L392" s="184"/>
      <c r="M392" s="185"/>
      <c r="N392" s="221"/>
      <c r="O392" s="186"/>
      <c r="P392" s="128"/>
    </row>
    <row r="393" spans="1:16">
      <c r="A393" s="187"/>
      <c r="B393" s="240"/>
      <c r="C393" s="177" t="str">
        <f>IFERROR(IF(B393="No CAS","",INDEX('DEQ Pollutant List'!$C$7:$C$614,MATCH('3. Pollutant Emissions - EF'!B393,'DEQ Pollutant List'!$B$7:$B$614,0))),"")</f>
        <v/>
      </c>
      <c r="D393" s="178" t="str">
        <f>IFERROR(IF(OR($B393="",$B393="No CAS"),INDEX('DEQ Pollutant List'!$A$7:$A$614,MATCH($C393,'DEQ Pollutant List'!$C$7:$C$614,0)),INDEX('DEQ Pollutant List'!$A$7:$A$614,MATCH($B393,'DEQ Pollutant List'!$B$7:$B$614,0))),"")</f>
        <v/>
      </c>
      <c r="E393" s="179"/>
      <c r="F393" s="90"/>
      <c r="G393" s="181"/>
      <c r="H393" s="182"/>
      <c r="I393" s="215"/>
      <c r="J393" s="221"/>
      <c r="K393" s="221"/>
      <c r="L393" s="184"/>
      <c r="M393" s="185"/>
      <c r="N393" s="221"/>
      <c r="O393" s="186"/>
      <c r="P393" s="128"/>
    </row>
    <row r="394" spans="1:16">
      <c r="A394" s="187"/>
      <c r="B394" s="240"/>
      <c r="C394" s="177" t="str">
        <f>IFERROR(IF(B394="No CAS","",INDEX('DEQ Pollutant List'!$C$7:$C$614,MATCH('3. Pollutant Emissions - EF'!B394,'DEQ Pollutant List'!$B$7:$B$614,0))),"")</f>
        <v/>
      </c>
      <c r="D394" s="178" t="str">
        <f>IFERROR(IF(OR($B394="",$B394="No CAS"),INDEX('DEQ Pollutant List'!$A$7:$A$614,MATCH($C394,'DEQ Pollutant List'!$C$7:$C$614,0)),INDEX('DEQ Pollutant List'!$A$7:$A$614,MATCH($B394,'DEQ Pollutant List'!$B$7:$B$614,0))),"")</f>
        <v/>
      </c>
      <c r="E394" s="179"/>
      <c r="F394" s="90"/>
      <c r="G394" s="181"/>
      <c r="H394" s="182"/>
      <c r="I394" s="215"/>
      <c r="J394" s="221"/>
      <c r="K394" s="221"/>
      <c r="L394" s="184"/>
      <c r="M394" s="185"/>
      <c r="N394" s="221"/>
      <c r="O394" s="186"/>
      <c r="P394" s="128"/>
    </row>
    <row r="395" spans="1:16">
      <c r="A395" s="187"/>
      <c r="B395" s="240"/>
      <c r="C395" s="177" t="str">
        <f>IFERROR(IF(B395="No CAS","",INDEX('DEQ Pollutant List'!$C$7:$C$614,MATCH('3. Pollutant Emissions - EF'!B395,'DEQ Pollutant List'!$B$7:$B$614,0))),"")</f>
        <v/>
      </c>
      <c r="D395" s="178" t="str">
        <f>IFERROR(IF(OR($B395="",$B395="No CAS"),INDEX('DEQ Pollutant List'!$A$7:$A$614,MATCH($C395,'DEQ Pollutant List'!$C$7:$C$614,0)),INDEX('DEQ Pollutant List'!$A$7:$A$614,MATCH($B395,'DEQ Pollutant List'!$B$7:$B$614,0))),"")</f>
        <v/>
      </c>
      <c r="E395" s="179"/>
      <c r="F395" s="90"/>
      <c r="G395" s="181"/>
      <c r="H395" s="182"/>
      <c r="I395" s="215"/>
      <c r="J395" s="221"/>
      <c r="K395" s="221"/>
      <c r="L395" s="184"/>
      <c r="M395" s="185"/>
      <c r="N395" s="221"/>
      <c r="O395" s="186"/>
      <c r="P395" s="128"/>
    </row>
    <row r="396" spans="1:16">
      <c r="A396" s="187"/>
      <c r="B396" s="240"/>
      <c r="C396" s="177" t="str">
        <f>IFERROR(IF(B396="No CAS","",INDEX('DEQ Pollutant List'!$C$7:$C$614,MATCH('3. Pollutant Emissions - EF'!B396,'DEQ Pollutant List'!$B$7:$B$614,0))),"")</f>
        <v/>
      </c>
      <c r="D396" s="178" t="str">
        <f>IFERROR(IF(OR($B396="",$B396="No CAS"),INDEX('DEQ Pollutant List'!$A$7:$A$614,MATCH($C396,'DEQ Pollutant List'!$C$7:$C$614,0)),INDEX('DEQ Pollutant List'!$A$7:$A$614,MATCH($B396,'DEQ Pollutant List'!$B$7:$B$614,0))),"")</f>
        <v/>
      </c>
      <c r="E396" s="179"/>
      <c r="F396" s="90"/>
      <c r="G396" s="181"/>
      <c r="H396" s="182"/>
      <c r="I396" s="215"/>
      <c r="J396" s="221"/>
      <c r="K396" s="221"/>
      <c r="L396" s="184"/>
      <c r="M396" s="185"/>
      <c r="N396" s="221"/>
      <c r="O396" s="186"/>
      <c r="P396" s="128"/>
    </row>
    <row r="397" spans="1:16">
      <c r="A397" s="187"/>
      <c r="B397" s="240"/>
      <c r="C397" s="177" t="str">
        <f>IFERROR(IF(B397="No CAS","",INDEX('DEQ Pollutant List'!$C$7:$C$614,MATCH('3. Pollutant Emissions - EF'!B397,'DEQ Pollutant List'!$B$7:$B$614,0))),"")</f>
        <v/>
      </c>
      <c r="D397" s="178" t="str">
        <f>IFERROR(IF(OR($B397="",$B397="No CAS"),INDEX('DEQ Pollutant List'!$A$7:$A$614,MATCH($C397,'DEQ Pollutant List'!$C$7:$C$614,0)),INDEX('DEQ Pollutant List'!$A$7:$A$614,MATCH($B397,'DEQ Pollutant List'!$B$7:$B$614,0))),"")</f>
        <v/>
      </c>
      <c r="E397" s="179"/>
      <c r="F397" s="90"/>
      <c r="G397" s="181"/>
      <c r="H397" s="182"/>
      <c r="I397" s="215"/>
      <c r="J397" s="221"/>
      <c r="K397" s="221"/>
      <c r="L397" s="184"/>
      <c r="M397" s="185"/>
      <c r="N397" s="221"/>
      <c r="O397" s="186"/>
      <c r="P397" s="128"/>
    </row>
    <row r="398" spans="1:16">
      <c r="A398" s="187"/>
      <c r="B398" s="240"/>
      <c r="C398" s="177" t="str">
        <f>IFERROR(IF(B398="No CAS","",INDEX('DEQ Pollutant List'!$C$7:$C$614,MATCH('3. Pollutant Emissions - EF'!B398,'DEQ Pollutant List'!$B$7:$B$614,0))),"")</f>
        <v/>
      </c>
      <c r="D398" s="178" t="str">
        <f>IFERROR(IF(OR($B398="",$B398="No CAS"),INDEX('DEQ Pollutant List'!$A$7:$A$614,MATCH($C398,'DEQ Pollutant List'!$C$7:$C$614,0)),INDEX('DEQ Pollutant List'!$A$7:$A$614,MATCH($B398,'DEQ Pollutant List'!$B$7:$B$614,0))),"")</f>
        <v/>
      </c>
      <c r="E398" s="179"/>
      <c r="F398" s="90"/>
      <c r="G398" s="181"/>
      <c r="H398" s="182"/>
      <c r="I398" s="215"/>
      <c r="J398" s="221"/>
      <c r="K398" s="221"/>
      <c r="L398" s="184"/>
      <c r="M398" s="185"/>
      <c r="N398" s="221"/>
      <c r="O398" s="186"/>
      <c r="P398" s="128"/>
    </row>
    <row r="399" spans="1:16">
      <c r="A399" s="187"/>
      <c r="B399" s="240"/>
      <c r="C399" s="177" t="str">
        <f>IFERROR(IF(B399="No CAS","",INDEX('DEQ Pollutant List'!$C$7:$C$614,MATCH('3. Pollutant Emissions - EF'!B399,'DEQ Pollutant List'!$B$7:$B$614,0))),"")</f>
        <v/>
      </c>
      <c r="D399" s="178" t="str">
        <f>IFERROR(IF(OR($B399="",$B399="No CAS"),INDEX('DEQ Pollutant List'!$A$7:$A$614,MATCH($C399,'DEQ Pollutant List'!$C$7:$C$614,0)),INDEX('DEQ Pollutant List'!$A$7:$A$614,MATCH($B399,'DEQ Pollutant List'!$B$7:$B$614,0))),"")</f>
        <v/>
      </c>
      <c r="E399" s="179"/>
      <c r="F399" s="90"/>
      <c r="G399" s="181"/>
      <c r="H399" s="182"/>
      <c r="I399" s="215"/>
      <c r="J399" s="221"/>
      <c r="K399" s="221"/>
      <c r="L399" s="184"/>
      <c r="M399" s="185"/>
      <c r="N399" s="221"/>
      <c r="O399" s="186"/>
      <c r="P399" s="128"/>
    </row>
    <row r="400" spans="1:16">
      <c r="A400" s="187"/>
      <c r="B400" s="240"/>
      <c r="C400" s="177" t="str">
        <f>IFERROR(IF(B400="No CAS","",INDEX('DEQ Pollutant List'!$C$7:$C$614,MATCH('3. Pollutant Emissions - EF'!B400,'DEQ Pollutant List'!$B$7:$B$614,0))),"")</f>
        <v/>
      </c>
      <c r="D400" s="178" t="str">
        <f>IFERROR(IF(OR($B400="",$B400="No CAS"),INDEX('DEQ Pollutant List'!$A$7:$A$614,MATCH($C400,'DEQ Pollutant List'!$C$7:$C$614,0)),INDEX('DEQ Pollutant List'!$A$7:$A$614,MATCH($B400,'DEQ Pollutant List'!$B$7:$B$614,0))),"")</f>
        <v/>
      </c>
      <c r="E400" s="179"/>
      <c r="F400" s="90"/>
      <c r="G400" s="181"/>
      <c r="H400" s="182"/>
      <c r="I400" s="215"/>
      <c r="J400" s="221"/>
      <c r="K400" s="221"/>
      <c r="L400" s="184"/>
      <c r="M400" s="185"/>
      <c r="N400" s="221"/>
      <c r="O400" s="186"/>
      <c r="P400" s="128"/>
    </row>
    <row r="401" spans="1:16">
      <c r="A401" s="187"/>
      <c r="B401" s="240"/>
      <c r="C401" s="177" t="str">
        <f>IFERROR(IF(B401="No CAS","",INDEX('DEQ Pollutant List'!$C$7:$C$614,MATCH('3. Pollutant Emissions - EF'!B401,'DEQ Pollutant List'!$B$7:$B$614,0))),"")</f>
        <v/>
      </c>
      <c r="D401" s="178" t="str">
        <f>IFERROR(IF(OR($B401="",$B401="No CAS"),INDEX('DEQ Pollutant List'!$A$7:$A$614,MATCH($C401,'DEQ Pollutant List'!$C$7:$C$614,0)),INDEX('DEQ Pollutant List'!$A$7:$A$614,MATCH($B401,'DEQ Pollutant List'!$B$7:$B$614,0))),"")</f>
        <v/>
      </c>
      <c r="E401" s="179"/>
      <c r="F401" s="90"/>
      <c r="G401" s="181"/>
      <c r="H401" s="182"/>
      <c r="I401" s="215"/>
      <c r="J401" s="221"/>
      <c r="K401" s="221"/>
      <c r="L401" s="184"/>
      <c r="M401" s="185"/>
      <c r="N401" s="221"/>
      <c r="O401" s="186"/>
      <c r="P401" s="128"/>
    </row>
    <row r="402" spans="1:16">
      <c r="A402" s="187"/>
      <c r="B402" s="240"/>
      <c r="C402" s="177" t="str">
        <f>IFERROR(IF(B402="No CAS","",INDEX('DEQ Pollutant List'!$C$7:$C$614,MATCH('3. Pollutant Emissions - EF'!B402,'DEQ Pollutant List'!$B$7:$B$614,0))),"")</f>
        <v/>
      </c>
      <c r="D402" s="178" t="str">
        <f>IFERROR(IF(OR($B402="",$B402="No CAS"),INDEX('DEQ Pollutant List'!$A$7:$A$614,MATCH($C402,'DEQ Pollutant List'!$C$7:$C$614,0)),INDEX('DEQ Pollutant List'!$A$7:$A$614,MATCH($B402,'DEQ Pollutant List'!$B$7:$B$614,0))),"")</f>
        <v/>
      </c>
      <c r="E402" s="179"/>
      <c r="F402" s="90"/>
      <c r="G402" s="181"/>
      <c r="H402" s="182"/>
      <c r="I402" s="215"/>
      <c r="J402" s="221"/>
      <c r="K402" s="221"/>
      <c r="L402" s="184"/>
      <c r="M402" s="185"/>
      <c r="N402" s="221"/>
      <c r="O402" s="186"/>
      <c r="P402" s="128"/>
    </row>
    <row r="403" spans="1:16">
      <c r="A403" s="187"/>
      <c r="B403" s="240"/>
      <c r="C403" s="177" t="str">
        <f>IFERROR(IF(B403="No CAS","",INDEX('DEQ Pollutant List'!$C$7:$C$614,MATCH('3. Pollutant Emissions - EF'!B403,'DEQ Pollutant List'!$B$7:$B$614,0))),"")</f>
        <v/>
      </c>
      <c r="D403" s="178" t="str">
        <f>IFERROR(IF(OR($B403="",$B403="No CAS"),INDEX('DEQ Pollutant List'!$A$7:$A$614,MATCH($C403,'DEQ Pollutant List'!$C$7:$C$614,0)),INDEX('DEQ Pollutant List'!$A$7:$A$614,MATCH($B403,'DEQ Pollutant List'!$B$7:$B$614,0))),"")</f>
        <v/>
      </c>
      <c r="E403" s="179"/>
      <c r="F403" s="90"/>
      <c r="G403" s="181"/>
      <c r="H403" s="182"/>
      <c r="I403" s="215"/>
      <c r="J403" s="221"/>
      <c r="K403" s="221"/>
      <c r="L403" s="184"/>
      <c r="M403" s="185"/>
      <c r="N403" s="221"/>
      <c r="O403" s="186"/>
      <c r="P403" s="128"/>
    </row>
    <row r="404" spans="1:16">
      <c r="A404" s="187"/>
      <c r="B404" s="240"/>
      <c r="C404" s="177" t="str">
        <f>IFERROR(IF(B404="No CAS","",INDEX('DEQ Pollutant List'!$C$7:$C$614,MATCH('3. Pollutant Emissions - EF'!B404,'DEQ Pollutant List'!$B$7:$B$614,0))),"")</f>
        <v/>
      </c>
      <c r="D404" s="178" t="str">
        <f>IFERROR(IF(OR($B404="",$B404="No CAS"),INDEX('DEQ Pollutant List'!$A$7:$A$614,MATCH($C404,'DEQ Pollutant List'!$C$7:$C$614,0)),INDEX('DEQ Pollutant List'!$A$7:$A$614,MATCH($B404,'DEQ Pollutant List'!$B$7:$B$614,0))),"")</f>
        <v/>
      </c>
      <c r="E404" s="179"/>
      <c r="F404" s="90"/>
      <c r="G404" s="181"/>
      <c r="H404" s="182"/>
      <c r="I404" s="215"/>
      <c r="J404" s="221"/>
      <c r="K404" s="221"/>
      <c r="L404" s="184"/>
      <c r="M404" s="185"/>
      <c r="N404" s="221"/>
      <c r="O404" s="186"/>
      <c r="P404" s="128"/>
    </row>
    <row r="405" spans="1:16">
      <c r="A405" s="187"/>
      <c r="B405" s="240"/>
      <c r="C405" s="177" t="str">
        <f>IFERROR(IF(B405="No CAS","",INDEX('DEQ Pollutant List'!$C$7:$C$614,MATCH('3. Pollutant Emissions - EF'!B405,'DEQ Pollutant List'!$B$7:$B$614,0))),"")</f>
        <v/>
      </c>
      <c r="D405" s="178" t="str">
        <f>IFERROR(IF(OR($B405="",$B405="No CAS"),INDEX('DEQ Pollutant List'!$A$7:$A$614,MATCH($C405,'DEQ Pollutant List'!$C$7:$C$614,0)),INDEX('DEQ Pollutant List'!$A$7:$A$614,MATCH($B405,'DEQ Pollutant List'!$B$7:$B$614,0))),"")</f>
        <v/>
      </c>
      <c r="E405" s="179"/>
      <c r="F405" s="90"/>
      <c r="G405" s="181"/>
      <c r="H405" s="182"/>
      <c r="I405" s="215"/>
      <c r="J405" s="221"/>
      <c r="K405" s="221"/>
      <c r="L405" s="184"/>
      <c r="M405" s="185"/>
      <c r="N405" s="221"/>
      <c r="O405" s="186"/>
      <c r="P405" s="128"/>
    </row>
    <row r="406" spans="1:16">
      <c r="A406" s="187"/>
      <c r="B406" s="240"/>
      <c r="C406" s="177" t="str">
        <f>IFERROR(IF(B406="No CAS","",INDEX('DEQ Pollutant List'!$C$7:$C$614,MATCH('3. Pollutant Emissions - EF'!B406,'DEQ Pollutant List'!$B$7:$B$614,0))),"")</f>
        <v/>
      </c>
      <c r="D406" s="178" t="str">
        <f>IFERROR(IF(OR($B406="",$B406="No CAS"),INDEX('DEQ Pollutant List'!$A$7:$A$614,MATCH($C406,'DEQ Pollutant List'!$C$7:$C$614,0)),INDEX('DEQ Pollutant List'!$A$7:$A$614,MATCH($B406,'DEQ Pollutant List'!$B$7:$B$614,0))),"")</f>
        <v/>
      </c>
      <c r="E406" s="179"/>
      <c r="F406" s="90"/>
      <c r="G406" s="181"/>
      <c r="H406" s="182"/>
      <c r="I406" s="215"/>
      <c r="J406" s="221"/>
      <c r="K406" s="221"/>
      <c r="L406" s="184"/>
      <c r="M406" s="185"/>
      <c r="N406" s="221"/>
      <c r="O406" s="186"/>
      <c r="P406" s="128"/>
    </row>
    <row r="407" spans="1:16">
      <c r="A407" s="187"/>
      <c r="B407" s="240"/>
      <c r="C407" s="177" t="str">
        <f>IFERROR(IF(B407="No CAS","",INDEX('DEQ Pollutant List'!$C$7:$C$614,MATCH('3. Pollutant Emissions - EF'!B407,'DEQ Pollutant List'!$B$7:$B$614,0))),"")</f>
        <v/>
      </c>
      <c r="D407" s="178" t="str">
        <f>IFERROR(IF(OR($B407="",$B407="No CAS"),INDEX('DEQ Pollutant List'!$A$7:$A$614,MATCH($C407,'DEQ Pollutant List'!$C$7:$C$614,0)),INDEX('DEQ Pollutant List'!$A$7:$A$614,MATCH($B407,'DEQ Pollutant List'!$B$7:$B$614,0))),"")</f>
        <v/>
      </c>
      <c r="E407" s="179"/>
      <c r="F407" s="90"/>
      <c r="G407" s="181"/>
      <c r="H407" s="182"/>
      <c r="I407" s="215"/>
      <c r="J407" s="221"/>
      <c r="K407" s="221"/>
      <c r="L407" s="184"/>
      <c r="M407" s="185"/>
      <c r="N407" s="221"/>
      <c r="O407" s="186"/>
      <c r="P407" s="128"/>
    </row>
    <row r="408" spans="1:16">
      <c r="A408" s="187"/>
      <c r="B408" s="240"/>
      <c r="C408" s="177" t="str">
        <f>IFERROR(IF(B408="No CAS","",INDEX('DEQ Pollutant List'!$C$7:$C$614,MATCH('3. Pollutant Emissions - EF'!B408,'DEQ Pollutant List'!$B$7:$B$614,0))),"")</f>
        <v/>
      </c>
      <c r="D408" s="178" t="str">
        <f>IFERROR(IF(OR($B408="",$B408="No CAS"),INDEX('DEQ Pollutant List'!$A$7:$A$614,MATCH($C408,'DEQ Pollutant List'!$C$7:$C$614,0)),INDEX('DEQ Pollutant List'!$A$7:$A$614,MATCH($B408,'DEQ Pollutant List'!$B$7:$B$614,0))),"")</f>
        <v/>
      </c>
      <c r="E408" s="179"/>
      <c r="F408" s="90"/>
      <c r="G408" s="181"/>
      <c r="H408" s="182"/>
      <c r="I408" s="215"/>
      <c r="J408" s="221"/>
      <c r="K408" s="221"/>
      <c r="L408" s="184"/>
      <c r="M408" s="185"/>
      <c r="N408" s="221"/>
      <c r="O408" s="186"/>
      <c r="P408" s="128"/>
    </row>
    <row r="409" spans="1:16">
      <c r="A409" s="187"/>
      <c r="B409" s="240"/>
      <c r="C409" s="177" t="str">
        <f>IFERROR(IF(B409="No CAS","",INDEX('DEQ Pollutant List'!$C$7:$C$614,MATCH('3. Pollutant Emissions - EF'!B409,'DEQ Pollutant List'!$B$7:$B$614,0))),"")</f>
        <v/>
      </c>
      <c r="D409" s="178" t="str">
        <f>IFERROR(IF(OR($B409="",$B409="No CAS"),INDEX('DEQ Pollutant List'!$A$7:$A$614,MATCH($C409,'DEQ Pollutant List'!$C$7:$C$614,0)),INDEX('DEQ Pollutant List'!$A$7:$A$614,MATCH($B409,'DEQ Pollutant List'!$B$7:$B$614,0))),"")</f>
        <v/>
      </c>
      <c r="E409" s="179"/>
      <c r="F409" s="90"/>
      <c r="G409" s="181"/>
      <c r="H409" s="182"/>
      <c r="I409" s="215"/>
      <c r="J409" s="221"/>
      <c r="K409" s="221"/>
      <c r="L409" s="184"/>
      <c r="M409" s="185"/>
      <c r="N409" s="221"/>
      <c r="O409" s="186"/>
      <c r="P409" s="128"/>
    </row>
    <row r="410" spans="1:16">
      <c r="A410" s="187"/>
      <c r="B410" s="240"/>
      <c r="C410" s="177" t="str">
        <f>IFERROR(IF(B410="No CAS","",INDEX('DEQ Pollutant List'!$C$7:$C$614,MATCH('3. Pollutant Emissions - EF'!B410,'DEQ Pollutant List'!$B$7:$B$614,0))),"")</f>
        <v/>
      </c>
      <c r="D410" s="178" t="str">
        <f>IFERROR(IF(OR($B410="",$B410="No CAS"),INDEX('DEQ Pollutant List'!$A$7:$A$614,MATCH($C410,'DEQ Pollutant List'!$C$7:$C$614,0)),INDEX('DEQ Pollutant List'!$A$7:$A$614,MATCH($B410,'DEQ Pollutant List'!$B$7:$B$614,0))),"")</f>
        <v/>
      </c>
      <c r="E410" s="179"/>
      <c r="F410" s="90"/>
      <c r="G410" s="181"/>
      <c r="H410" s="182"/>
      <c r="I410" s="215"/>
      <c r="J410" s="221"/>
      <c r="K410" s="221"/>
      <c r="L410" s="184"/>
      <c r="M410" s="185"/>
      <c r="N410" s="221"/>
      <c r="O410" s="186"/>
      <c r="P410" s="128"/>
    </row>
    <row r="411" spans="1:16">
      <c r="A411" s="187"/>
      <c r="B411" s="240"/>
      <c r="C411" s="177" t="str">
        <f>IFERROR(IF(B411="No CAS","",INDEX('DEQ Pollutant List'!$C$7:$C$614,MATCH('3. Pollutant Emissions - EF'!B411,'DEQ Pollutant List'!$B$7:$B$614,0))),"")</f>
        <v/>
      </c>
      <c r="D411" s="178" t="str">
        <f>IFERROR(IF(OR($B411="",$B411="No CAS"),INDEX('DEQ Pollutant List'!$A$7:$A$614,MATCH($C411,'DEQ Pollutant List'!$C$7:$C$614,0)),INDEX('DEQ Pollutant List'!$A$7:$A$614,MATCH($B411,'DEQ Pollutant List'!$B$7:$B$614,0))),"")</f>
        <v/>
      </c>
      <c r="E411" s="179"/>
      <c r="F411" s="90"/>
      <c r="G411" s="181"/>
      <c r="H411" s="182"/>
      <c r="I411" s="215"/>
      <c r="J411" s="221"/>
      <c r="K411" s="221"/>
      <c r="L411" s="184"/>
      <c r="M411" s="185"/>
      <c r="N411" s="221"/>
      <c r="O411" s="186"/>
      <c r="P411" s="128"/>
    </row>
    <row r="412" spans="1:16">
      <c r="A412" s="187"/>
      <c r="B412" s="240"/>
      <c r="C412" s="177" t="str">
        <f>IFERROR(IF(B412="No CAS","",INDEX('DEQ Pollutant List'!$C$7:$C$614,MATCH('3. Pollutant Emissions - EF'!B412,'DEQ Pollutant List'!$B$7:$B$614,0))),"")</f>
        <v/>
      </c>
      <c r="D412" s="178" t="str">
        <f>IFERROR(IF(OR($B412="",$B412="No CAS"),INDEX('DEQ Pollutant List'!$A$7:$A$614,MATCH($C412,'DEQ Pollutant List'!$C$7:$C$614,0)),INDEX('DEQ Pollutant List'!$A$7:$A$614,MATCH($B412,'DEQ Pollutant List'!$B$7:$B$614,0))),"")</f>
        <v/>
      </c>
      <c r="E412" s="179"/>
      <c r="F412" s="90"/>
      <c r="G412" s="181"/>
      <c r="H412" s="182"/>
      <c r="I412" s="215"/>
      <c r="J412" s="221"/>
      <c r="K412" s="221"/>
      <c r="L412" s="184"/>
      <c r="M412" s="185"/>
      <c r="N412" s="221"/>
      <c r="O412" s="186"/>
      <c r="P412" s="128"/>
    </row>
    <row r="413" spans="1:16">
      <c r="A413" s="187"/>
      <c r="B413" s="240"/>
      <c r="C413" s="177" t="str">
        <f>IFERROR(IF(B413="No CAS","",INDEX('DEQ Pollutant List'!$C$7:$C$614,MATCH('3. Pollutant Emissions - EF'!B413,'DEQ Pollutant List'!$B$7:$B$614,0))),"")</f>
        <v/>
      </c>
      <c r="D413" s="178" t="str">
        <f>IFERROR(IF(OR($B413="",$B413="No CAS"),INDEX('DEQ Pollutant List'!$A$7:$A$614,MATCH($C413,'DEQ Pollutant List'!$C$7:$C$614,0)),INDEX('DEQ Pollutant List'!$A$7:$A$614,MATCH($B413,'DEQ Pollutant List'!$B$7:$B$614,0))),"")</f>
        <v/>
      </c>
      <c r="E413" s="179"/>
      <c r="F413" s="90"/>
      <c r="G413" s="181"/>
      <c r="H413" s="182"/>
      <c r="I413" s="215"/>
      <c r="J413" s="221"/>
      <c r="K413" s="221"/>
      <c r="L413" s="184"/>
      <c r="M413" s="185"/>
      <c r="N413" s="221"/>
      <c r="O413" s="186"/>
      <c r="P413" s="128"/>
    </row>
    <row r="414" spans="1:16">
      <c r="A414" s="187"/>
      <c r="B414" s="240"/>
      <c r="C414" s="177" t="str">
        <f>IFERROR(IF(B414="No CAS","",INDEX('DEQ Pollutant List'!$C$7:$C$614,MATCH('3. Pollutant Emissions - EF'!B414,'DEQ Pollutant List'!$B$7:$B$614,0))),"")</f>
        <v/>
      </c>
      <c r="D414" s="178" t="str">
        <f>IFERROR(IF(OR($B414="",$B414="No CAS"),INDEX('DEQ Pollutant List'!$A$7:$A$614,MATCH($C414,'DEQ Pollutant List'!$C$7:$C$614,0)),INDEX('DEQ Pollutant List'!$A$7:$A$614,MATCH($B414,'DEQ Pollutant List'!$B$7:$B$614,0))),"")</f>
        <v/>
      </c>
      <c r="E414" s="179"/>
      <c r="F414" s="90"/>
      <c r="G414" s="181"/>
      <c r="H414" s="182"/>
      <c r="I414" s="215"/>
      <c r="J414" s="221"/>
      <c r="K414" s="221"/>
      <c r="L414" s="184"/>
      <c r="M414" s="185"/>
      <c r="N414" s="221"/>
      <c r="O414" s="186"/>
      <c r="P414" s="128"/>
    </row>
    <row r="415" spans="1:16">
      <c r="A415" s="187"/>
      <c r="B415" s="240"/>
      <c r="C415" s="177" t="str">
        <f>IFERROR(IF(B415="No CAS","",INDEX('DEQ Pollutant List'!$C$7:$C$614,MATCH('3. Pollutant Emissions - EF'!B415,'DEQ Pollutant List'!$B$7:$B$614,0))),"")</f>
        <v/>
      </c>
      <c r="D415" s="178" t="str">
        <f>IFERROR(IF(OR($B415="",$B415="No CAS"),INDEX('DEQ Pollutant List'!$A$7:$A$614,MATCH($C415,'DEQ Pollutant List'!$C$7:$C$614,0)),INDEX('DEQ Pollutant List'!$A$7:$A$614,MATCH($B415,'DEQ Pollutant List'!$B$7:$B$614,0))),"")</f>
        <v/>
      </c>
      <c r="E415" s="179"/>
      <c r="F415" s="90"/>
      <c r="G415" s="181"/>
      <c r="H415" s="182"/>
      <c r="I415" s="215"/>
      <c r="J415" s="221"/>
      <c r="K415" s="221"/>
      <c r="L415" s="184"/>
      <c r="M415" s="185"/>
      <c r="N415" s="221"/>
      <c r="O415" s="186"/>
      <c r="P415" s="128"/>
    </row>
    <row r="416" spans="1:16">
      <c r="A416" s="187"/>
      <c r="B416" s="240"/>
      <c r="C416" s="177" t="str">
        <f>IFERROR(IF(B416="No CAS","",INDEX('DEQ Pollutant List'!$C$7:$C$614,MATCH('3. Pollutant Emissions - EF'!B416,'DEQ Pollutant List'!$B$7:$B$614,0))),"")</f>
        <v/>
      </c>
      <c r="D416" s="178" t="str">
        <f>IFERROR(IF(OR($B416="",$B416="No CAS"),INDEX('DEQ Pollutant List'!$A$7:$A$614,MATCH($C416,'DEQ Pollutant List'!$C$7:$C$614,0)),INDEX('DEQ Pollutant List'!$A$7:$A$614,MATCH($B416,'DEQ Pollutant List'!$B$7:$B$614,0))),"")</f>
        <v/>
      </c>
      <c r="E416" s="179"/>
      <c r="F416" s="90"/>
      <c r="G416" s="181"/>
      <c r="H416" s="182"/>
      <c r="I416" s="215"/>
      <c r="J416" s="221"/>
      <c r="K416" s="221"/>
      <c r="L416" s="184"/>
      <c r="M416" s="185"/>
      <c r="N416" s="221"/>
      <c r="O416" s="186"/>
      <c r="P416" s="128"/>
    </row>
    <row r="417" spans="1:16">
      <c r="A417" s="187"/>
      <c r="B417" s="240"/>
      <c r="C417" s="177" t="str">
        <f>IFERROR(IF(B417="No CAS","",INDEX('DEQ Pollutant List'!$C$7:$C$614,MATCH('3. Pollutant Emissions - EF'!B417,'DEQ Pollutant List'!$B$7:$B$614,0))),"")</f>
        <v/>
      </c>
      <c r="D417" s="178" t="str">
        <f>IFERROR(IF(OR($B417="",$B417="No CAS"),INDEX('DEQ Pollutant List'!$A$7:$A$614,MATCH($C417,'DEQ Pollutant List'!$C$7:$C$614,0)),INDEX('DEQ Pollutant List'!$A$7:$A$614,MATCH($B417,'DEQ Pollutant List'!$B$7:$B$614,0))),"")</f>
        <v/>
      </c>
      <c r="E417" s="179"/>
      <c r="F417" s="90"/>
      <c r="G417" s="181"/>
      <c r="H417" s="182"/>
      <c r="I417" s="215"/>
      <c r="J417" s="221"/>
      <c r="K417" s="221"/>
      <c r="L417" s="184"/>
      <c r="M417" s="185"/>
      <c r="N417" s="221"/>
      <c r="O417" s="186"/>
      <c r="P417" s="128"/>
    </row>
    <row r="418" spans="1:16">
      <c r="A418" s="187"/>
      <c r="B418" s="240"/>
      <c r="C418" s="177" t="str">
        <f>IFERROR(IF(B418="No CAS","",INDEX('DEQ Pollutant List'!$C$7:$C$614,MATCH('3. Pollutant Emissions - EF'!B418,'DEQ Pollutant List'!$B$7:$B$614,0))),"")</f>
        <v/>
      </c>
      <c r="D418" s="178" t="str">
        <f>IFERROR(IF(OR($B418="",$B418="No CAS"),INDEX('DEQ Pollutant List'!$A$7:$A$614,MATCH($C418,'DEQ Pollutant List'!$C$7:$C$614,0)),INDEX('DEQ Pollutant List'!$A$7:$A$614,MATCH($B418,'DEQ Pollutant List'!$B$7:$B$614,0))),"")</f>
        <v/>
      </c>
      <c r="E418" s="179"/>
      <c r="F418" s="90"/>
      <c r="G418" s="181"/>
      <c r="H418" s="182"/>
      <c r="I418" s="215"/>
      <c r="J418" s="221"/>
      <c r="K418" s="221"/>
      <c r="L418" s="184"/>
      <c r="M418" s="185"/>
      <c r="N418" s="221"/>
      <c r="O418" s="186"/>
      <c r="P418" s="128"/>
    </row>
    <row r="419" spans="1:16">
      <c r="A419" s="187"/>
      <c r="B419" s="240"/>
      <c r="C419" s="177" t="str">
        <f>IFERROR(IF(B419="No CAS","",INDEX('DEQ Pollutant List'!$C$7:$C$614,MATCH('3. Pollutant Emissions - EF'!B419,'DEQ Pollutant List'!$B$7:$B$614,0))),"")</f>
        <v/>
      </c>
      <c r="D419" s="178" t="str">
        <f>IFERROR(IF(OR($B419="",$B419="No CAS"),INDEX('DEQ Pollutant List'!$A$7:$A$614,MATCH($C419,'DEQ Pollutant List'!$C$7:$C$614,0)),INDEX('DEQ Pollutant List'!$A$7:$A$614,MATCH($B419,'DEQ Pollutant List'!$B$7:$B$614,0))),"")</f>
        <v/>
      </c>
      <c r="E419" s="179"/>
      <c r="F419" s="90"/>
      <c r="G419" s="181"/>
      <c r="H419" s="182"/>
      <c r="I419" s="215"/>
      <c r="J419" s="221"/>
      <c r="K419" s="221"/>
      <c r="L419" s="184"/>
      <c r="M419" s="185"/>
      <c r="N419" s="221"/>
      <c r="O419" s="186"/>
      <c r="P419" s="128"/>
    </row>
    <row r="420" spans="1:16">
      <c r="A420" s="187"/>
      <c r="B420" s="240"/>
      <c r="C420" s="177" t="str">
        <f>IFERROR(IF(B420="No CAS","",INDEX('DEQ Pollutant List'!$C$7:$C$614,MATCH('3. Pollutant Emissions - EF'!B420,'DEQ Pollutant List'!$B$7:$B$614,0))),"")</f>
        <v/>
      </c>
      <c r="D420" s="178" t="str">
        <f>IFERROR(IF(OR($B420="",$B420="No CAS"),INDEX('DEQ Pollutant List'!$A$7:$A$614,MATCH($C420,'DEQ Pollutant List'!$C$7:$C$614,0)),INDEX('DEQ Pollutant List'!$A$7:$A$614,MATCH($B420,'DEQ Pollutant List'!$B$7:$B$614,0))),"")</f>
        <v/>
      </c>
      <c r="E420" s="179"/>
      <c r="F420" s="90"/>
      <c r="G420" s="181"/>
      <c r="H420" s="182"/>
      <c r="I420" s="215"/>
      <c r="J420" s="221"/>
      <c r="K420" s="221"/>
      <c r="L420" s="184"/>
      <c r="M420" s="185"/>
      <c r="N420" s="221"/>
      <c r="O420" s="186"/>
      <c r="P420" s="128"/>
    </row>
    <row r="421" spans="1:16">
      <c r="A421" s="187"/>
      <c r="B421" s="240"/>
      <c r="C421" s="177" t="str">
        <f>IFERROR(IF(B421="No CAS","",INDEX('DEQ Pollutant List'!$C$7:$C$614,MATCH('3. Pollutant Emissions - EF'!B421,'DEQ Pollutant List'!$B$7:$B$614,0))),"")</f>
        <v/>
      </c>
      <c r="D421" s="178" t="str">
        <f>IFERROR(IF(OR($B421="",$B421="No CAS"),INDEX('DEQ Pollutant List'!$A$7:$A$614,MATCH($C421,'DEQ Pollutant List'!$C$7:$C$614,0)),INDEX('DEQ Pollutant List'!$A$7:$A$614,MATCH($B421,'DEQ Pollutant List'!$B$7:$B$614,0))),"")</f>
        <v/>
      </c>
      <c r="E421" s="179"/>
      <c r="F421" s="90"/>
      <c r="G421" s="181"/>
      <c r="H421" s="182"/>
      <c r="I421" s="215"/>
      <c r="J421" s="221"/>
      <c r="K421" s="221"/>
      <c r="L421" s="184"/>
      <c r="M421" s="185"/>
      <c r="N421" s="221"/>
      <c r="O421" s="186"/>
      <c r="P421" s="128"/>
    </row>
    <row r="422" spans="1:16">
      <c r="A422" s="187"/>
      <c r="B422" s="240"/>
      <c r="C422" s="177" t="str">
        <f>IFERROR(IF(B422="No CAS","",INDEX('DEQ Pollutant List'!$C$7:$C$614,MATCH('3. Pollutant Emissions - EF'!B422,'DEQ Pollutant List'!$B$7:$B$614,0))),"")</f>
        <v/>
      </c>
      <c r="D422" s="178" t="str">
        <f>IFERROR(IF(OR($B422="",$B422="No CAS"),INDEX('DEQ Pollutant List'!$A$7:$A$614,MATCH($C422,'DEQ Pollutant List'!$C$7:$C$614,0)),INDEX('DEQ Pollutant List'!$A$7:$A$614,MATCH($B422,'DEQ Pollutant List'!$B$7:$B$614,0))),"")</f>
        <v/>
      </c>
      <c r="E422" s="179"/>
      <c r="F422" s="90"/>
      <c r="G422" s="181"/>
      <c r="H422" s="182"/>
      <c r="I422" s="215"/>
      <c r="J422" s="221"/>
      <c r="K422" s="221"/>
      <c r="L422" s="184"/>
      <c r="M422" s="185"/>
      <c r="N422" s="221"/>
      <c r="O422" s="186"/>
      <c r="P422" s="128"/>
    </row>
    <row r="423" spans="1:16">
      <c r="A423" s="187"/>
      <c r="B423" s="240"/>
      <c r="C423" s="177" t="str">
        <f>IFERROR(IF(B423="No CAS","",INDEX('DEQ Pollutant List'!$C$7:$C$614,MATCH('3. Pollutant Emissions - EF'!B423,'DEQ Pollutant List'!$B$7:$B$614,0))),"")</f>
        <v/>
      </c>
      <c r="D423" s="178" t="str">
        <f>IFERROR(IF(OR($B423="",$B423="No CAS"),INDEX('DEQ Pollutant List'!$A$7:$A$614,MATCH($C423,'DEQ Pollutant List'!$C$7:$C$614,0)),INDEX('DEQ Pollutant List'!$A$7:$A$614,MATCH($B423,'DEQ Pollutant List'!$B$7:$B$614,0))),"")</f>
        <v/>
      </c>
      <c r="E423" s="179"/>
      <c r="F423" s="90"/>
      <c r="G423" s="181"/>
      <c r="H423" s="182"/>
      <c r="I423" s="215"/>
      <c r="J423" s="221"/>
      <c r="K423" s="221"/>
      <c r="L423" s="184"/>
      <c r="M423" s="185"/>
      <c r="N423" s="221"/>
      <c r="O423" s="186"/>
      <c r="P423" s="128"/>
    </row>
    <row r="424" spans="1:16">
      <c r="A424" s="187"/>
      <c r="B424" s="240"/>
      <c r="C424" s="177" t="str">
        <f>IFERROR(IF(B424="No CAS","",INDEX('DEQ Pollutant List'!$C$7:$C$614,MATCH('3. Pollutant Emissions - EF'!B424,'DEQ Pollutant List'!$B$7:$B$614,0))),"")</f>
        <v/>
      </c>
      <c r="D424" s="178" t="str">
        <f>IFERROR(IF(OR($B424="",$B424="No CAS"),INDEX('DEQ Pollutant List'!$A$7:$A$614,MATCH($C424,'DEQ Pollutant List'!$C$7:$C$614,0)),INDEX('DEQ Pollutant List'!$A$7:$A$614,MATCH($B424,'DEQ Pollutant List'!$B$7:$B$614,0))),"")</f>
        <v/>
      </c>
      <c r="E424" s="179"/>
      <c r="F424" s="90"/>
      <c r="G424" s="181"/>
      <c r="H424" s="182"/>
      <c r="I424" s="215"/>
      <c r="J424" s="221"/>
      <c r="K424" s="221"/>
      <c r="L424" s="184"/>
      <c r="M424" s="185"/>
      <c r="N424" s="221"/>
      <c r="O424" s="186"/>
      <c r="P424" s="128"/>
    </row>
    <row r="425" spans="1:16">
      <c r="A425" s="187"/>
      <c r="B425" s="240"/>
      <c r="C425" s="177" t="str">
        <f>IFERROR(IF(B425="No CAS","",INDEX('DEQ Pollutant List'!$C$7:$C$614,MATCH('3. Pollutant Emissions - EF'!B425,'DEQ Pollutant List'!$B$7:$B$614,0))),"")</f>
        <v/>
      </c>
      <c r="D425" s="178" t="str">
        <f>IFERROR(IF(OR($B425="",$B425="No CAS"),INDEX('DEQ Pollutant List'!$A$7:$A$614,MATCH($C425,'DEQ Pollutant List'!$C$7:$C$614,0)),INDEX('DEQ Pollutant List'!$A$7:$A$614,MATCH($B425,'DEQ Pollutant List'!$B$7:$B$614,0))),"")</f>
        <v/>
      </c>
      <c r="E425" s="179"/>
      <c r="F425" s="90"/>
      <c r="G425" s="181"/>
      <c r="H425" s="182"/>
      <c r="I425" s="215"/>
      <c r="J425" s="221"/>
      <c r="K425" s="221"/>
      <c r="L425" s="184"/>
      <c r="M425" s="185"/>
      <c r="N425" s="221"/>
      <c r="O425" s="186"/>
      <c r="P425" s="128"/>
    </row>
    <row r="426" spans="1:16">
      <c r="A426" s="187"/>
      <c r="B426" s="240"/>
      <c r="C426" s="177" t="str">
        <f>IFERROR(IF(B426="No CAS","",INDEX('DEQ Pollutant List'!$C$7:$C$614,MATCH('3. Pollutant Emissions - EF'!B426,'DEQ Pollutant List'!$B$7:$B$614,0))),"")</f>
        <v/>
      </c>
      <c r="D426" s="178" t="str">
        <f>IFERROR(IF(OR($B426="",$B426="No CAS"),INDEX('DEQ Pollutant List'!$A$7:$A$614,MATCH($C426,'DEQ Pollutant List'!$C$7:$C$614,0)),INDEX('DEQ Pollutant List'!$A$7:$A$614,MATCH($B426,'DEQ Pollutant List'!$B$7:$B$614,0))),"")</f>
        <v/>
      </c>
      <c r="E426" s="179"/>
      <c r="F426" s="90"/>
      <c r="G426" s="181"/>
      <c r="H426" s="182"/>
      <c r="I426" s="215"/>
      <c r="J426" s="221"/>
      <c r="K426" s="221"/>
      <c r="L426" s="184"/>
      <c r="M426" s="185"/>
      <c r="N426" s="221"/>
      <c r="O426" s="186"/>
      <c r="P426" s="128"/>
    </row>
    <row r="427" spans="1:16">
      <c r="A427" s="187"/>
      <c r="B427" s="240"/>
      <c r="C427" s="177" t="str">
        <f>IFERROR(IF(B427="No CAS","",INDEX('DEQ Pollutant List'!$C$7:$C$614,MATCH('3. Pollutant Emissions - EF'!B427,'DEQ Pollutant List'!$B$7:$B$614,0))),"")</f>
        <v/>
      </c>
      <c r="D427" s="178" t="str">
        <f>IFERROR(IF(OR($B427="",$B427="No CAS"),INDEX('DEQ Pollutant List'!$A$7:$A$614,MATCH($C427,'DEQ Pollutant List'!$C$7:$C$614,0)),INDEX('DEQ Pollutant List'!$A$7:$A$614,MATCH($B427,'DEQ Pollutant List'!$B$7:$B$614,0))),"")</f>
        <v/>
      </c>
      <c r="E427" s="179"/>
      <c r="F427" s="90"/>
      <c r="G427" s="181"/>
      <c r="H427" s="182"/>
      <c r="I427" s="215"/>
      <c r="J427" s="221"/>
      <c r="K427" s="221"/>
      <c r="L427" s="184"/>
      <c r="M427" s="185"/>
      <c r="N427" s="221"/>
      <c r="O427" s="186"/>
      <c r="P427" s="128"/>
    </row>
    <row r="428" spans="1:16">
      <c r="A428" s="187"/>
      <c r="B428" s="240"/>
      <c r="C428" s="177" t="str">
        <f>IFERROR(IF(B428="No CAS","",INDEX('DEQ Pollutant List'!$C$7:$C$614,MATCH('3. Pollutant Emissions - EF'!B428,'DEQ Pollutant List'!$B$7:$B$614,0))),"")</f>
        <v/>
      </c>
      <c r="D428" s="178" t="str">
        <f>IFERROR(IF(OR($B428="",$B428="No CAS"),INDEX('DEQ Pollutant List'!$A$7:$A$614,MATCH($C428,'DEQ Pollutant List'!$C$7:$C$614,0)),INDEX('DEQ Pollutant List'!$A$7:$A$614,MATCH($B428,'DEQ Pollutant List'!$B$7:$B$614,0))),"")</f>
        <v/>
      </c>
      <c r="E428" s="179"/>
      <c r="F428" s="90"/>
      <c r="G428" s="181"/>
      <c r="H428" s="182"/>
      <c r="I428" s="215"/>
      <c r="J428" s="221"/>
      <c r="K428" s="221"/>
      <c r="L428" s="184"/>
      <c r="M428" s="185"/>
      <c r="N428" s="221"/>
      <c r="O428" s="186"/>
      <c r="P428" s="128"/>
    </row>
    <row r="429" spans="1:16">
      <c r="A429" s="187"/>
      <c r="B429" s="240"/>
      <c r="C429" s="177" t="str">
        <f>IFERROR(IF(B429="No CAS","",INDEX('DEQ Pollutant List'!$C$7:$C$614,MATCH('3. Pollutant Emissions - EF'!B429,'DEQ Pollutant List'!$B$7:$B$614,0))),"")</f>
        <v/>
      </c>
      <c r="D429" s="178" t="str">
        <f>IFERROR(IF(OR($B429="",$B429="No CAS"),INDEX('DEQ Pollutant List'!$A$7:$A$614,MATCH($C429,'DEQ Pollutant List'!$C$7:$C$614,0)),INDEX('DEQ Pollutant List'!$A$7:$A$614,MATCH($B429,'DEQ Pollutant List'!$B$7:$B$614,0))),"")</f>
        <v/>
      </c>
      <c r="E429" s="179"/>
      <c r="F429" s="90"/>
      <c r="G429" s="181"/>
      <c r="H429" s="182"/>
      <c r="I429" s="215"/>
      <c r="J429" s="221"/>
      <c r="K429" s="221"/>
      <c r="L429" s="184"/>
      <c r="M429" s="185"/>
      <c r="N429" s="221"/>
      <c r="O429" s="186"/>
      <c r="P429" s="128"/>
    </row>
    <row r="430" spans="1:16">
      <c r="A430" s="187"/>
      <c r="B430" s="240"/>
      <c r="C430" s="177" t="str">
        <f>IFERROR(IF(B430="No CAS","",INDEX('DEQ Pollutant List'!$C$7:$C$614,MATCH('3. Pollutant Emissions - EF'!B430,'DEQ Pollutant List'!$B$7:$B$614,0))),"")</f>
        <v/>
      </c>
      <c r="D430" s="178" t="str">
        <f>IFERROR(IF(OR($B430="",$B430="No CAS"),INDEX('DEQ Pollutant List'!$A$7:$A$614,MATCH($C430,'DEQ Pollutant List'!$C$7:$C$614,0)),INDEX('DEQ Pollutant List'!$A$7:$A$614,MATCH($B430,'DEQ Pollutant List'!$B$7:$B$614,0))),"")</f>
        <v/>
      </c>
      <c r="E430" s="179"/>
      <c r="F430" s="90"/>
      <c r="G430" s="181"/>
      <c r="H430" s="182"/>
      <c r="I430" s="215"/>
      <c r="J430" s="221"/>
      <c r="K430" s="221"/>
      <c r="L430" s="184"/>
      <c r="M430" s="185"/>
      <c r="N430" s="221"/>
      <c r="O430" s="186"/>
      <c r="P430" s="128"/>
    </row>
    <row r="431" spans="1:16">
      <c r="A431" s="187"/>
      <c r="B431" s="240"/>
      <c r="C431" s="177" t="str">
        <f>IFERROR(IF(B431="No CAS","",INDEX('DEQ Pollutant List'!$C$7:$C$614,MATCH('3. Pollutant Emissions - EF'!B431,'DEQ Pollutant List'!$B$7:$B$614,0))),"")</f>
        <v/>
      </c>
      <c r="D431" s="178" t="str">
        <f>IFERROR(IF(OR($B431="",$B431="No CAS"),INDEX('DEQ Pollutant List'!$A$7:$A$614,MATCH($C431,'DEQ Pollutant List'!$C$7:$C$614,0)),INDEX('DEQ Pollutant List'!$A$7:$A$614,MATCH($B431,'DEQ Pollutant List'!$B$7:$B$614,0))),"")</f>
        <v/>
      </c>
      <c r="E431" s="179"/>
      <c r="F431" s="90"/>
      <c r="G431" s="181"/>
      <c r="H431" s="182"/>
      <c r="I431" s="215"/>
      <c r="J431" s="221"/>
      <c r="K431" s="221"/>
      <c r="L431" s="184"/>
      <c r="M431" s="185"/>
      <c r="N431" s="221"/>
      <c r="O431" s="186"/>
      <c r="P431" s="128"/>
    </row>
    <row r="432" spans="1:16">
      <c r="A432" s="187"/>
      <c r="B432" s="240"/>
      <c r="C432" s="177" t="str">
        <f>IFERROR(IF(B432="No CAS","",INDEX('DEQ Pollutant List'!$C$7:$C$614,MATCH('3. Pollutant Emissions - EF'!B432,'DEQ Pollutant List'!$B$7:$B$614,0))),"")</f>
        <v/>
      </c>
      <c r="D432" s="178" t="str">
        <f>IFERROR(IF(OR($B432="",$B432="No CAS"),INDEX('DEQ Pollutant List'!$A$7:$A$614,MATCH($C432,'DEQ Pollutant List'!$C$7:$C$614,0)),INDEX('DEQ Pollutant List'!$A$7:$A$614,MATCH($B432,'DEQ Pollutant List'!$B$7:$B$614,0))),"")</f>
        <v/>
      </c>
      <c r="E432" s="179"/>
      <c r="F432" s="90"/>
      <c r="G432" s="181"/>
      <c r="H432" s="182"/>
      <c r="I432" s="215"/>
      <c r="J432" s="221"/>
      <c r="K432" s="221"/>
      <c r="L432" s="184"/>
      <c r="M432" s="185"/>
      <c r="N432" s="221"/>
      <c r="O432" s="186"/>
      <c r="P432" s="128"/>
    </row>
    <row r="433" spans="1:16">
      <c r="A433" s="187"/>
      <c r="B433" s="240"/>
      <c r="C433" s="177" t="str">
        <f>IFERROR(IF(B433="No CAS","",INDEX('DEQ Pollutant List'!$C$7:$C$614,MATCH('3. Pollutant Emissions - EF'!B433,'DEQ Pollutant List'!$B$7:$B$614,0))),"")</f>
        <v/>
      </c>
      <c r="D433" s="178" t="str">
        <f>IFERROR(IF(OR($B433="",$B433="No CAS"),INDEX('DEQ Pollutant List'!$A$7:$A$614,MATCH($C433,'DEQ Pollutant List'!$C$7:$C$614,0)),INDEX('DEQ Pollutant List'!$A$7:$A$614,MATCH($B433,'DEQ Pollutant List'!$B$7:$B$614,0))),"")</f>
        <v/>
      </c>
      <c r="E433" s="179"/>
      <c r="F433" s="90"/>
      <c r="G433" s="181"/>
      <c r="H433" s="182"/>
      <c r="I433" s="215"/>
      <c r="J433" s="221"/>
      <c r="K433" s="221"/>
      <c r="L433" s="184"/>
      <c r="M433" s="185"/>
      <c r="N433" s="221"/>
      <c r="O433" s="186"/>
      <c r="P433" s="128"/>
    </row>
    <row r="434" spans="1:16">
      <c r="A434" s="187"/>
      <c r="B434" s="240"/>
      <c r="C434" s="177" t="str">
        <f>IFERROR(IF(B434="No CAS","",INDEX('DEQ Pollutant List'!$C$7:$C$614,MATCH('3. Pollutant Emissions - EF'!B434,'DEQ Pollutant List'!$B$7:$B$614,0))),"")</f>
        <v/>
      </c>
      <c r="D434" s="178" t="str">
        <f>IFERROR(IF(OR($B434="",$B434="No CAS"),INDEX('DEQ Pollutant List'!$A$7:$A$614,MATCH($C434,'DEQ Pollutant List'!$C$7:$C$614,0)),INDEX('DEQ Pollutant List'!$A$7:$A$614,MATCH($B434,'DEQ Pollutant List'!$B$7:$B$614,0))),"")</f>
        <v/>
      </c>
      <c r="E434" s="179"/>
      <c r="F434" s="90"/>
      <c r="G434" s="181"/>
      <c r="H434" s="182"/>
      <c r="I434" s="215"/>
      <c r="J434" s="221"/>
      <c r="K434" s="221"/>
      <c r="L434" s="184"/>
      <c r="M434" s="185"/>
      <c r="N434" s="221"/>
      <c r="O434" s="186"/>
      <c r="P434" s="128"/>
    </row>
    <row r="435" spans="1:16">
      <c r="A435" s="187"/>
      <c r="B435" s="240"/>
      <c r="C435" s="177" t="str">
        <f>IFERROR(IF(B435="No CAS","",INDEX('DEQ Pollutant List'!$C$7:$C$614,MATCH('3. Pollutant Emissions - EF'!B435,'DEQ Pollutant List'!$B$7:$B$614,0))),"")</f>
        <v/>
      </c>
      <c r="D435" s="178" t="str">
        <f>IFERROR(IF(OR($B435="",$B435="No CAS"),INDEX('DEQ Pollutant List'!$A$7:$A$614,MATCH($C435,'DEQ Pollutant List'!$C$7:$C$614,0)),INDEX('DEQ Pollutant List'!$A$7:$A$614,MATCH($B435,'DEQ Pollutant List'!$B$7:$B$614,0))),"")</f>
        <v/>
      </c>
      <c r="E435" s="179"/>
      <c r="F435" s="90"/>
      <c r="G435" s="181"/>
      <c r="H435" s="182"/>
      <c r="I435" s="215"/>
      <c r="J435" s="221"/>
      <c r="K435" s="221"/>
      <c r="L435" s="184"/>
      <c r="M435" s="185"/>
      <c r="N435" s="221"/>
      <c r="O435" s="186"/>
      <c r="P435" s="128"/>
    </row>
    <row r="436" spans="1:16">
      <c r="A436" s="187"/>
      <c r="B436" s="240"/>
      <c r="C436" s="177" t="str">
        <f>IFERROR(IF(B436="No CAS","",INDEX('DEQ Pollutant List'!$C$7:$C$614,MATCH('3. Pollutant Emissions - EF'!B436,'DEQ Pollutant List'!$B$7:$B$614,0))),"")</f>
        <v/>
      </c>
      <c r="D436" s="178" t="str">
        <f>IFERROR(IF(OR($B436="",$B436="No CAS"),INDEX('DEQ Pollutant List'!$A$7:$A$614,MATCH($C436,'DEQ Pollutant List'!$C$7:$C$614,0)),INDEX('DEQ Pollutant List'!$A$7:$A$614,MATCH($B436,'DEQ Pollutant List'!$B$7:$B$614,0))),"")</f>
        <v/>
      </c>
      <c r="E436" s="179"/>
      <c r="F436" s="90"/>
      <c r="G436" s="181"/>
      <c r="H436" s="182"/>
      <c r="I436" s="215"/>
      <c r="J436" s="221"/>
      <c r="K436" s="221"/>
      <c r="L436" s="184"/>
      <c r="M436" s="185"/>
      <c r="N436" s="221"/>
      <c r="O436" s="186"/>
      <c r="P436" s="128"/>
    </row>
    <row r="437" spans="1:16">
      <c r="A437" s="187"/>
      <c r="B437" s="240"/>
      <c r="C437" s="177" t="str">
        <f>IFERROR(IF(B437="No CAS","",INDEX('DEQ Pollutant List'!$C$7:$C$614,MATCH('3. Pollutant Emissions - EF'!B437,'DEQ Pollutant List'!$B$7:$B$614,0))),"")</f>
        <v/>
      </c>
      <c r="D437" s="178" t="str">
        <f>IFERROR(IF(OR($B437="",$B437="No CAS"),INDEX('DEQ Pollutant List'!$A$7:$A$614,MATCH($C437,'DEQ Pollutant List'!$C$7:$C$614,0)),INDEX('DEQ Pollutant List'!$A$7:$A$614,MATCH($B437,'DEQ Pollutant List'!$B$7:$B$614,0))),"")</f>
        <v/>
      </c>
      <c r="E437" s="179"/>
      <c r="F437" s="90"/>
      <c r="G437" s="181"/>
      <c r="H437" s="182"/>
      <c r="I437" s="215"/>
      <c r="J437" s="221"/>
      <c r="K437" s="221"/>
      <c r="L437" s="184"/>
      <c r="M437" s="185"/>
      <c r="N437" s="221"/>
      <c r="O437" s="186"/>
      <c r="P437" s="128"/>
    </row>
    <row r="438" spans="1:16">
      <c r="A438" s="187"/>
      <c r="B438" s="240"/>
      <c r="C438" s="177" t="str">
        <f>IFERROR(IF(B438="No CAS","",INDEX('DEQ Pollutant List'!$C$7:$C$614,MATCH('3. Pollutant Emissions - EF'!B438,'DEQ Pollutant List'!$B$7:$B$614,0))),"")</f>
        <v/>
      </c>
      <c r="D438" s="178" t="str">
        <f>IFERROR(IF(OR($B438="",$B438="No CAS"),INDEX('DEQ Pollutant List'!$A$7:$A$614,MATCH($C438,'DEQ Pollutant List'!$C$7:$C$614,0)),INDEX('DEQ Pollutant List'!$A$7:$A$614,MATCH($B438,'DEQ Pollutant List'!$B$7:$B$614,0))),"")</f>
        <v/>
      </c>
      <c r="E438" s="179"/>
      <c r="F438" s="90"/>
      <c r="G438" s="181"/>
      <c r="H438" s="182"/>
      <c r="I438" s="215"/>
      <c r="J438" s="221"/>
      <c r="K438" s="221"/>
      <c r="L438" s="184"/>
      <c r="M438" s="185"/>
      <c r="N438" s="221"/>
      <c r="O438" s="186"/>
      <c r="P438" s="128"/>
    </row>
    <row r="439" spans="1:16">
      <c r="A439" s="187"/>
      <c r="B439" s="240"/>
      <c r="C439" s="177" t="str">
        <f>IFERROR(IF(B439="No CAS","",INDEX('DEQ Pollutant List'!$C$7:$C$614,MATCH('3. Pollutant Emissions - EF'!B439,'DEQ Pollutant List'!$B$7:$B$614,0))),"")</f>
        <v/>
      </c>
      <c r="D439" s="178" t="str">
        <f>IFERROR(IF(OR($B439="",$B439="No CAS"),INDEX('DEQ Pollutant List'!$A$7:$A$614,MATCH($C439,'DEQ Pollutant List'!$C$7:$C$614,0)),INDEX('DEQ Pollutant List'!$A$7:$A$614,MATCH($B439,'DEQ Pollutant List'!$B$7:$B$614,0))),"")</f>
        <v/>
      </c>
      <c r="E439" s="179"/>
      <c r="F439" s="90"/>
      <c r="G439" s="181"/>
      <c r="H439" s="182"/>
      <c r="I439" s="215"/>
      <c r="J439" s="221"/>
      <c r="K439" s="221"/>
      <c r="L439" s="184"/>
      <c r="M439" s="185"/>
      <c r="N439" s="221"/>
      <c r="O439" s="186"/>
      <c r="P439" s="128"/>
    </row>
    <row r="440" spans="1:16">
      <c r="A440" s="187"/>
      <c r="B440" s="240"/>
      <c r="C440" s="177" t="str">
        <f>IFERROR(IF(B440="No CAS","",INDEX('DEQ Pollutant List'!$C$7:$C$614,MATCH('3. Pollutant Emissions - EF'!B440,'DEQ Pollutant List'!$B$7:$B$614,0))),"")</f>
        <v/>
      </c>
      <c r="D440" s="178" t="str">
        <f>IFERROR(IF(OR($B440="",$B440="No CAS"),INDEX('DEQ Pollutant List'!$A$7:$A$614,MATCH($C440,'DEQ Pollutant List'!$C$7:$C$614,0)),INDEX('DEQ Pollutant List'!$A$7:$A$614,MATCH($B440,'DEQ Pollutant List'!$B$7:$B$614,0))),"")</f>
        <v/>
      </c>
      <c r="E440" s="179"/>
      <c r="F440" s="90"/>
      <c r="G440" s="181"/>
      <c r="H440" s="182"/>
      <c r="I440" s="215"/>
      <c r="J440" s="221"/>
      <c r="K440" s="221"/>
      <c r="L440" s="184"/>
      <c r="M440" s="185"/>
      <c r="N440" s="221"/>
      <c r="O440" s="186"/>
      <c r="P440" s="128"/>
    </row>
    <row r="441" spans="1:16">
      <c r="A441" s="187"/>
      <c r="B441" s="240"/>
      <c r="C441" s="177" t="str">
        <f>IFERROR(IF(B441="No CAS","",INDEX('DEQ Pollutant List'!$C$7:$C$614,MATCH('3. Pollutant Emissions - EF'!B441,'DEQ Pollutant List'!$B$7:$B$614,0))),"")</f>
        <v/>
      </c>
      <c r="D441" s="178" t="str">
        <f>IFERROR(IF(OR($B441="",$B441="No CAS"),INDEX('DEQ Pollutant List'!$A$7:$A$614,MATCH($C441,'DEQ Pollutant List'!$C$7:$C$614,0)),INDEX('DEQ Pollutant List'!$A$7:$A$614,MATCH($B441,'DEQ Pollutant List'!$B$7:$B$614,0))),"")</f>
        <v/>
      </c>
      <c r="E441" s="179"/>
      <c r="F441" s="90"/>
      <c r="G441" s="181"/>
      <c r="H441" s="182"/>
      <c r="I441" s="215"/>
      <c r="J441" s="221"/>
      <c r="K441" s="221"/>
      <c r="L441" s="184"/>
      <c r="M441" s="185"/>
      <c r="N441" s="221"/>
      <c r="O441" s="186"/>
      <c r="P441" s="128"/>
    </row>
    <row r="442" spans="1:16">
      <c r="A442" s="187"/>
      <c r="B442" s="240"/>
      <c r="C442" s="177" t="str">
        <f>IFERROR(IF(B442="No CAS","",INDEX('DEQ Pollutant List'!$C$7:$C$614,MATCH('3. Pollutant Emissions - EF'!B442,'DEQ Pollutant List'!$B$7:$B$614,0))),"")</f>
        <v/>
      </c>
      <c r="D442" s="178" t="str">
        <f>IFERROR(IF(OR($B442="",$B442="No CAS"),INDEX('DEQ Pollutant List'!$A$7:$A$614,MATCH($C442,'DEQ Pollutant List'!$C$7:$C$614,0)),INDEX('DEQ Pollutant List'!$A$7:$A$614,MATCH($B442,'DEQ Pollutant List'!$B$7:$B$614,0))),"")</f>
        <v/>
      </c>
      <c r="E442" s="179"/>
      <c r="F442" s="90"/>
      <c r="G442" s="181"/>
      <c r="H442" s="182"/>
      <c r="I442" s="215"/>
      <c r="J442" s="221"/>
      <c r="K442" s="221"/>
      <c r="L442" s="184"/>
      <c r="M442" s="185"/>
      <c r="N442" s="221"/>
      <c r="O442" s="186"/>
      <c r="P442" s="128"/>
    </row>
    <row r="443" spans="1:16">
      <c r="A443" s="187"/>
      <c r="B443" s="240"/>
      <c r="C443" s="177" t="str">
        <f>IFERROR(IF(B443="No CAS","",INDEX('DEQ Pollutant List'!$C$7:$C$614,MATCH('3. Pollutant Emissions - EF'!B443,'DEQ Pollutant List'!$B$7:$B$614,0))),"")</f>
        <v/>
      </c>
      <c r="D443" s="178" t="str">
        <f>IFERROR(IF(OR($B443="",$B443="No CAS"),INDEX('DEQ Pollutant List'!$A$7:$A$614,MATCH($C443,'DEQ Pollutant List'!$C$7:$C$614,0)),INDEX('DEQ Pollutant List'!$A$7:$A$614,MATCH($B443,'DEQ Pollutant List'!$B$7:$B$614,0))),"")</f>
        <v/>
      </c>
      <c r="E443" s="179"/>
      <c r="F443" s="90"/>
      <c r="G443" s="181"/>
      <c r="H443" s="182"/>
      <c r="I443" s="215"/>
      <c r="J443" s="221"/>
      <c r="K443" s="221"/>
      <c r="L443" s="184"/>
      <c r="M443" s="185"/>
      <c r="N443" s="221"/>
      <c r="O443" s="186"/>
      <c r="P443" s="128"/>
    </row>
    <row r="444" spans="1:16">
      <c r="A444" s="187"/>
      <c r="B444" s="240"/>
      <c r="C444" s="177" t="str">
        <f>IFERROR(IF(B444="No CAS","",INDEX('DEQ Pollutant List'!$C$7:$C$614,MATCH('3. Pollutant Emissions - EF'!B444,'DEQ Pollutant List'!$B$7:$B$614,0))),"")</f>
        <v/>
      </c>
      <c r="D444" s="178" t="str">
        <f>IFERROR(IF(OR($B444="",$B444="No CAS"),INDEX('DEQ Pollutant List'!$A$7:$A$614,MATCH($C444,'DEQ Pollutant List'!$C$7:$C$614,0)),INDEX('DEQ Pollutant List'!$A$7:$A$614,MATCH($B444,'DEQ Pollutant List'!$B$7:$B$614,0))),"")</f>
        <v/>
      </c>
      <c r="E444" s="179"/>
      <c r="F444" s="90"/>
      <c r="G444" s="181"/>
      <c r="H444" s="182"/>
      <c r="I444" s="215"/>
      <c r="J444" s="221"/>
      <c r="K444" s="221"/>
      <c r="L444" s="184"/>
      <c r="M444" s="185"/>
      <c r="N444" s="221"/>
      <c r="O444" s="186"/>
      <c r="P444" s="128"/>
    </row>
    <row r="445" spans="1:16">
      <c r="A445" s="187"/>
      <c r="B445" s="240"/>
      <c r="C445" s="177" t="str">
        <f>IFERROR(IF(B445="No CAS","",INDEX('DEQ Pollutant List'!$C$7:$C$614,MATCH('3. Pollutant Emissions - EF'!B445,'DEQ Pollutant List'!$B$7:$B$614,0))),"")</f>
        <v/>
      </c>
      <c r="D445" s="178" t="str">
        <f>IFERROR(IF(OR($B445="",$B445="No CAS"),INDEX('DEQ Pollutant List'!$A$7:$A$614,MATCH($C445,'DEQ Pollutant List'!$C$7:$C$614,0)),INDEX('DEQ Pollutant List'!$A$7:$A$614,MATCH($B445,'DEQ Pollutant List'!$B$7:$B$614,0))),"")</f>
        <v/>
      </c>
      <c r="E445" s="179"/>
      <c r="F445" s="90"/>
      <c r="G445" s="181"/>
      <c r="H445" s="182"/>
      <c r="I445" s="215"/>
      <c r="J445" s="221"/>
      <c r="K445" s="221"/>
      <c r="L445" s="184"/>
      <c r="M445" s="185"/>
      <c r="N445" s="221"/>
      <c r="O445" s="186"/>
      <c r="P445" s="128"/>
    </row>
    <row r="446" spans="1:16">
      <c r="A446" s="187"/>
      <c r="B446" s="240"/>
      <c r="C446" s="177" t="str">
        <f>IFERROR(IF(B446="No CAS","",INDEX('DEQ Pollutant List'!$C$7:$C$614,MATCH('3. Pollutant Emissions - EF'!B446,'DEQ Pollutant List'!$B$7:$B$614,0))),"")</f>
        <v/>
      </c>
      <c r="D446" s="178" t="str">
        <f>IFERROR(IF(OR($B446="",$B446="No CAS"),INDEX('DEQ Pollutant List'!$A$7:$A$614,MATCH($C446,'DEQ Pollutant List'!$C$7:$C$614,0)),INDEX('DEQ Pollutant List'!$A$7:$A$614,MATCH($B446,'DEQ Pollutant List'!$B$7:$B$614,0))),"")</f>
        <v/>
      </c>
      <c r="E446" s="179"/>
      <c r="F446" s="90"/>
      <c r="G446" s="181"/>
      <c r="H446" s="182"/>
      <c r="I446" s="215"/>
      <c r="J446" s="221"/>
      <c r="K446" s="221"/>
      <c r="L446" s="184"/>
      <c r="M446" s="185"/>
      <c r="N446" s="221"/>
      <c r="O446" s="186"/>
      <c r="P446" s="128"/>
    </row>
    <row r="447" spans="1:16">
      <c r="A447" s="187"/>
      <c r="B447" s="240"/>
      <c r="C447" s="177" t="str">
        <f>IFERROR(IF(B447="No CAS","",INDEX('DEQ Pollutant List'!$C$7:$C$614,MATCH('3. Pollutant Emissions - EF'!B447,'DEQ Pollutant List'!$B$7:$B$614,0))),"")</f>
        <v/>
      </c>
      <c r="D447" s="178" t="str">
        <f>IFERROR(IF(OR($B447="",$B447="No CAS"),INDEX('DEQ Pollutant List'!$A$7:$A$614,MATCH($C447,'DEQ Pollutant List'!$C$7:$C$614,0)),INDEX('DEQ Pollutant List'!$A$7:$A$614,MATCH($B447,'DEQ Pollutant List'!$B$7:$B$614,0))),"")</f>
        <v/>
      </c>
      <c r="E447" s="179"/>
      <c r="F447" s="90"/>
      <c r="G447" s="181"/>
      <c r="H447" s="182"/>
      <c r="I447" s="215"/>
      <c r="J447" s="221"/>
      <c r="K447" s="221"/>
      <c r="L447" s="184"/>
      <c r="M447" s="185"/>
      <c r="N447" s="221"/>
      <c r="O447" s="186"/>
      <c r="P447" s="128"/>
    </row>
    <row r="448" spans="1:16">
      <c r="A448" s="187"/>
      <c r="B448" s="240"/>
      <c r="C448" s="177" t="str">
        <f>IFERROR(IF(B448="No CAS","",INDEX('DEQ Pollutant List'!$C$7:$C$614,MATCH('3. Pollutant Emissions - EF'!B448,'DEQ Pollutant List'!$B$7:$B$614,0))),"")</f>
        <v/>
      </c>
      <c r="D448" s="178" t="str">
        <f>IFERROR(IF(OR($B448="",$B448="No CAS"),INDEX('DEQ Pollutant List'!$A$7:$A$614,MATCH($C448,'DEQ Pollutant List'!$C$7:$C$614,0)),INDEX('DEQ Pollutant List'!$A$7:$A$614,MATCH($B448,'DEQ Pollutant List'!$B$7:$B$614,0))),"")</f>
        <v/>
      </c>
      <c r="E448" s="179"/>
      <c r="F448" s="90"/>
      <c r="G448" s="181"/>
      <c r="H448" s="182"/>
      <c r="I448" s="215"/>
      <c r="J448" s="221"/>
      <c r="K448" s="221"/>
      <c r="L448" s="184"/>
      <c r="M448" s="185"/>
      <c r="N448" s="221"/>
      <c r="O448" s="186"/>
      <c r="P448" s="128"/>
    </row>
    <row r="449" spans="1:16">
      <c r="A449" s="187"/>
      <c r="B449" s="240"/>
      <c r="C449" s="177" t="str">
        <f>IFERROR(IF(B449="No CAS","",INDEX('DEQ Pollutant List'!$C$7:$C$614,MATCH('3. Pollutant Emissions - EF'!B449,'DEQ Pollutant List'!$B$7:$B$614,0))),"")</f>
        <v/>
      </c>
      <c r="D449" s="178" t="str">
        <f>IFERROR(IF(OR($B449="",$B449="No CAS"),INDEX('DEQ Pollutant List'!$A$7:$A$614,MATCH($C449,'DEQ Pollutant List'!$C$7:$C$614,0)),INDEX('DEQ Pollutant List'!$A$7:$A$614,MATCH($B449,'DEQ Pollutant List'!$B$7:$B$614,0))),"")</f>
        <v/>
      </c>
      <c r="E449" s="179"/>
      <c r="F449" s="90"/>
      <c r="G449" s="181"/>
      <c r="H449" s="182"/>
      <c r="I449" s="215"/>
      <c r="J449" s="221"/>
      <c r="K449" s="221"/>
      <c r="L449" s="184"/>
      <c r="M449" s="185"/>
      <c r="N449" s="221"/>
      <c r="O449" s="186"/>
      <c r="P449" s="128"/>
    </row>
    <row r="450" spans="1:16">
      <c r="A450" s="187"/>
      <c r="B450" s="240"/>
      <c r="C450" s="177" t="str">
        <f>IFERROR(IF(B450="No CAS","",INDEX('DEQ Pollutant List'!$C$7:$C$614,MATCH('3. Pollutant Emissions - EF'!B450,'DEQ Pollutant List'!$B$7:$B$614,0))),"")</f>
        <v/>
      </c>
      <c r="D450" s="178" t="str">
        <f>IFERROR(IF(OR($B450="",$B450="No CAS"),INDEX('DEQ Pollutant List'!$A$7:$A$614,MATCH($C450,'DEQ Pollutant List'!$C$7:$C$614,0)),INDEX('DEQ Pollutant List'!$A$7:$A$614,MATCH($B450,'DEQ Pollutant List'!$B$7:$B$614,0))),"")</f>
        <v/>
      </c>
      <c r="E450" s="179"/>
      <c r="F450" s="90"/>
      <c r="G450" s="181"/>
      <c r="H450" s="182"/>
      <c r="I450" s="215"/>
      <c r="J450" s="221"/>
      <c r="K450" s="221"/>
      <c r="L450" s="184"/>
      <c r="M450" s="185"/>
      <c r="N450" s="221"/>
      <c r="O450" s="186"/>
      <c r="P450" s="128"/>
    </row>
    <row r="451" spans="1:16">
      <c r="A451" s="187"/>
      <c r="B451" s="240"/>
      <c r="C451" s="177" t="str">
        <f>IFERROR(IF(B451="No CAS","",INDEX('DEQ Pollutant List'!$C$7:$C$614,MATCH('3. Pollutant Emissions - EF'!B451,'DEQ Pollutant List'!$B$7:$B$614,0))),"")</f>
        <v/>
      </c>
      <c r="D451" s="178" t="str">
        <f>IFERROR(IF(OR($B451="",$B451="No CAS"),INDEX('DEQ Pollutant List'!$A$7:$A$614,MATCH($C451,'DEQ Pollutant List'!$C$7:$C$614,0)),INDEX('DEQ Pollutant List'!$A$7:$A$614,MATCH($B451,'DEQ Pollutant List'!$B$7:$B$614,0))),"")</f>
        <v/>
      </c>
      <c r="E451" s="179"/>
      <c r="F451" s="90"/>
      <c r="G451" s="181"/>
      <c r="H451" s="182"/>
      <c r="I451" s="215"/>
      <c r="J451" s="221"/>
      <c r="K451" s="221"/>
      <c r="L451" s="184"/>
      <c r="M451" s="185"/>
      <c r="N451" s="221"/>
      <c r="O451" s="186"/>
      <c r="P451" s="128"/>
    </row>
    <row r="452" spans="1:16">
      <c r="A452" s="187"/>
      <c r="B452" s="240"/>
      <c r="C452" s="177" t="str">
        <f>IFERROR(IF(B452="No CAS","",INDEX('DEQ Pollutant List'!$C$7:$C$614,MATCH('3. Pollutant Emissions - EF'!B452,'DEQ Pollutant List'!$B$7:$B$614,0))),"")</f>
        <v/>
      </c>
      <c r="D452" s="178" t="str">
        <f>IFERROR(IF(OR($B452="",$B452="No CAS"),INDEX('DEQ Pollutant List'!$A$7:$A$614,MATCH($C452,'DEQ Pollutant List'!$C$7:$C$614,0)),INDEX('DEQ Pollutant List'!$A$7:$A$614,MATCH($B452,'DEQ Pollutant List'!$B$7:$B$614,0))),"")</f>
        <v/>
      </c>
      <c r="E452" s="179"/>
      <c r="F452" s="90"/>
      <c r="G452" s="181"/>
      <c r="H452" s="182"/>
      <c r="I452" s="215"/>
      <c r="J452" s="221"/>
      <c r="K452" s="221"/>
      <c r="L452" s="184"/>
      <c r="M452" s="185"/>
      <c r="N452" s="221"/>
      <c r="O452" s="186"/>
      <c r="P452" s="128"/>
    </row>
    <row r="453" spans="1:16">
      <c r="A453" s="187"/>
      <c r="B453" s="240"/>
      <c r="C453" s="177" t="str">
        <f>IFERROR(IF(B453="No CAS","",INDEX('DEQ Pollutant List'!$C$7:$C$614,MATCH('3. Pollutant Emissions - EF'!B453,'DEQ Pollutant List'!$B$7:$B$614,0))),"")</f>
        <v/>
      </c>
      <c r="D453" s="178" t="str">
        <f>IFERROR(IF(OR($B453="",$B453="No CAS"),INDEX('DEQ Pollutant List'!$A$7:$A$614,MATCH($C453,'DEQ Pollutant List'!$C$7:$C$614,0)),INDEX('DEQ Pollutant List'!$A$7:$A$614,MATCH($B453,'DEQ Pollutant List'!$B$7:$B$614,0))),"")</f>
        <v/>
      </c>
      <c r="E453" s="179"/>
      <c r="F453" s="90"/>
      <c r="G453" s="181"/>
      <c r="H453" s="182"/>
      <c r="I453" s="215"/>
      <c r="J453" s="221"/>
      <c r="K453" s="221"/>
      <c r="L453" s="184"/>
      <c r="M453" s="185"/>
      <c r="N453" s="221"/>
      <c r="O453" s="186"/>
      <c r="P453" s="128"/>
    </row>
    <row r="454" spans="1:16">
      <c r="A454" s="187"/>
      <c r="B454" s="240"/>
      <c r="C454" s="177" t="str">
        <f>IFERROR(IF(B454="No CAS","",INDEX('DEQ Pollutant List'!$C$7:$C$614,MATCH('3. Pollutant Emissions - EF'!B454,'DEQ Pollutant List'!$B$7:$B$614,0))),"")</f>
        <v/>
      </c>
      <c r="D454" s="178" t="str">
        <f>IFERROR(IF(OR($B454="",$B454="No CAS"),INDEX('DEQ Pollutant List'!$A$7:$A$614,MATCH($C454,'DEQ Pollutant List'!$C$7:$C$614,0)),INDEX('DEQ Pollutant List'!$A$7:$A$614,MATCH($B454,'DEQ Pollutant List'!$B$7:$B$614,0))),"")</f>
        <v/>
      </c>
      <c r="E454" s="179"/>
      <c r="F454" s="90"/>
      <c r="G454" s="181"/>
      <c r="H454" s="182"/>
      <c r="I454" s="215"/>
      <c r="J454" s="221"/>
      <c r="K454" s="221"/>
      <c r="L454" s="184"/>
      <c r="M454" s="185"/>
      <c r="N454" s="221"/>
      <c r="O454" s="186"/>
      <c r="P454" s="128"/>
    </row>
    <row r="455" spans="1:16">
      <c r="A455" s="187"/>
      <c r="B455" s="240"/>
      <c r="C455" s="177" t="str">
        <f>IFERROR(IF(B455="No CAS","",INDEX('DEQ Pollutant List'!$C$7:$C$614,MATCH('3. Pollutant Emissions - EF'!B455,'DEQ Pollutant List'!$B$7:$B$614,0))),"")</f>
        <v/>
      </c>
      <c r="D455" s="178" t="str">
        <f>IFERROR(IF(OR($B455="",$B455="No CAS"),INDEX('DEQ Pollutant List'!$A$7:$A$614,MATCH($C455,'DEQ Pollutant List'!$C$7:$C$614,0)),INDEX('DEQ Pollutant List'!$A$7:$A$614,MATCH($B455,'DEQ Pollutant List'!$B$7:$B$614,0))),"")</f>
        <v/>
      </c>
      <c r="E455" s="179"/>
      <c r="F455" s="90"/>
      <c r="G455" s="181"/>
      <c r="H455" s="182"/>
      <c r="I455" s="215"/>
      <c r="J455" s="221"/>
      <c r="K455" s="221"/>
      <c r="L455" s="184"/>
      <c r="M455" s="185"/>
      <c r="N455" s="221"/>
      <c r="O455" s="186"/>
      <c r="P455" s="128"/>
    </row>
    <row r="456" spans="1:16">
      <c r="A456" s="187"/>
      <c r="B456" s="240"/>
      <c r="C456" s="177" t="str">
        <f>IFERROR(IF(B456="No CAS","",INDEX('DEQ Pollutant List'!$C$7:$C$614,MATCH('3. Pollutant Emissions - EF'!B456,'DEQ Pollutant List'!$B$7:$B$614,0))),"")</f>
        <v/>
      </c>
      <c r="D456" s="178" t="str">
        <f>IFERROR(IF(OR($B456="",$B456="No CAS"),INDEX('DEQ Pollutant List'!$A$7:$A$614,MATCH($C456,'DEQ Pollutant List'!$C$7:$C$614,0)),INDEX('DEQ Pollutant List'!$A$7:$A$614,MATCH($B456,'DEQ Pollutant List'!$B$7:$B$614,0))),"")</f>
        <v/>
      </c>
      <c r="E456" s="179"/>
      <c r="F456" s="90"/>
      <c r="G456" s="181"/>
      <c r="H456" s="182"/>
      <c r="I456" s="215"/>
      <c r="J456" s="221"/>
      <c r="K456" s="221"/>
      <c r="L456" s="184"/>
      <c r="M456" s="185"/>
      <c r="N456" s="221"/>
      <c r="O456" s="186"/>
      <c r="P456" s="128"/>
    </row>
    <row r="457" spans="1:16">
      <c r="A457" s="187"/>
      <c r="B457" s="240"/>
      <c r="C457" s="177" t="str">
        <f>IFERROR(IF(B457="No CAS","",INDEX('DEQ Pollutant List'!$C$7:$C$614,MATCH('3. Pollutant Emissions - EF'!B457,'DEQ Pollutant List'!$B$7:$B$614,0))),"")</f>
        <v/>
      </c>
      <c r="D457" s="178" t="str">
        <f>IFERROR(IF(OR($B457="",$B457="No CAS"),INDEX('DEQ Pollutant List'!$A$7:$A$614,MATCH($C457,'DEQ Pollutant List'!$C$7:$C$614,0)),INDEX('DEQ Pollutant List'!$A$7:$A$614,MATCH($B457,'DEQ Pollutant List'!$B$7:$B$614,0))),"")</f>
        <v/>
      </c>
      <c r="E457" s="179"/>
      <c r="F457" s="90"/>
      <c r="G457" s="181"/>
      <c r="H457" s="182"/>
      <c r="I457" s="215"/>
      <c r="J457" s="221"/>
      <c r="K457" s="221"/>
      <c r="L457" s="184"/>
      <c r="M457" s="185"/>
      <c r="N457" s="221"/>
      <c r="O457" s="186"/>
      <c r="P457" s="128"/>
    </row>
    <row r="458" spans="1:16">
      <c r="A458" s="187"/>
      <c r="B458" s="240"/>
      <c r="C458" s="177" t="str">
        <f>IFERROR(IF(B458="No CAS","",INDEX('DEQ Pollutant List'!$C$7:$C$614,MATCH('3. Pollutant Emissions - EF'!B458,'DEQ Pollutant List'!$B$7:$B$614,0))),"")</f>
        <v/>
      </c>
      <c r="D458" s="178" t="str">
        <f>IFERROR(IF(OR($B458="",$B458="No CAS"),INDEX('DEQ Pollutant List'!$A$7:$A$614,MATCH($C458,'DEQ Pollutant List'!$C$7:$C$614,0)),INDEX('DEQ Pollutant List'!$A$7:$A$614,MATCH($B458,'DEQ Pollutant List'!$B$7:$B$614,0))),"")</f>
        <v/>
      </c>
      <c r="E458" s="179"/>
      <c r="F458" s="90"/>
      <c r="G458" s="181"/>
      <c r="H458" s="182"/>
      <c r="I458" s="215"/>
      <c r="J458" s="221"/>
      <c r="K458" s="221"/>
      <c r="L458" s="184"/>
      <c r="M458" s="185"/>
      <c r="N458" s="221"/>
      <c r="O458" s="186"/>
      <c r="P458" s="128"/>
    </row>
    <row r="459" spans="1:16">
      <c r="A459" s="187"/>
      <c r="B459" s="240"/>
      <c r="C459" s="177" t="str">
        <f>IFERROR(IF(B459="No CAS","",INDEX('DEQ Pollutant List'!$C$7:$C$614,MATCH('3. Pollutant Emissions - EF'!B459,'DEQ Pollutant List'!$B$7:$B$614,0))),"")</f>
        <v/>
      </c>
      <c r="D459" s="178" t="str">
        <f>IFERROR(IF(OR($B459="",$B459="No CAS"),INDEX('DEQ Pollutant List'!$A$7:$A$614,MATCH($C459,'DEQ Pollutant List'!$C$7:$C$614,0)),INDEX('DEQ Pollutant List'!$A$7:$A$614,MATCH($B459,'DEQ Pollutant List'!$B$7:$B$614,0))),"")</f>
        <v/>
      </c>
      <c r="E459" s="179"/>
      <c r="F459" s="90"/>
      <c r="G459" s="181"/>
      <c r="H459" s="182"/>
      <c r="I459" s="215"/>
      <c r="J459" s="221"/>
      <c r="K459" s="221"/>
      <c r="L459" s="184"/>
      <c r="M459" s="185"/>
      <c r="N459" s="221"/>
      <c r="O459" s="186"/>
      <c r="P459" s="128"/>
    </row>
    <row r="460" spans="1:16">
      <c r="A460" s="187"/>
      <c r="B460" s="240"/>
      <c r="C460" s="177" t="str">
        <f>IFERROR(IF(B460="No CAS","",INDEX('DEQ Pollutant List'!$C$7:$C$614,MATCH('3. Pollutant Emissions - EF'!B460,'DEQ Pollutant List'!$B$7:$B$614,0))),"")</f>
        <v/>
      </c>
      <c r="D460" s="178" t="str">
        <f>IFERROR(IF(OR($B460="",$B460="No CAS"),INDEX('DEQ Pollutant List'!$A$7:$A$614,MATCH($C460,'DEQ Pollutant List'!$C$7:$C$614,0)),INDEX('DEQ Pollutant List'!$A$7:$A$614,MATCH($B460,'DEQ Pollutant List'!$B$7:$B$614,0))),"")</f>
        <v/>
      </c>
      <c r="E460" s="179"/>
      <c r="F460" s="90"/>
      <c r="G460" s="181"/>
      <c r="H460" s="182"/>
      <c r="I460" s="215"/>
      <c r="J460" s="221"/>
      <c r="K460" s="221"/>
      <c r="L460" s="184"/>
      <c r="M460" s="185"/>
      <c r="N460" s="221"/>
      <c r="O460" s="186"/>
      <c r="P460" s="128"/>
    </row>
    <row r="461" spans="1:16">
      <c r="A461" s="187"/>
      <c r="B461" s="240"/>
      <c r="C461" s="177" t="str">
        <f>IFERROR(IF(B461="No CAS","",INDEX('DEQ Pollutant List'!$C$7:$C$614,MATCH('3. Pollutant Emissions - EF'!B461,'DEQ Pollutant List'!$B$7:$B$614,0))),"")</f>
        <v/>
      </c>
      <c r="D461" s="178" t="str">
        <f>IFERROR(IF(OR($B461="",$B461="No CAS"),INDEX('DEQ Pollutant List'!$A$7:$A$614,MATCH($C461,'DEQ Pollutant List'!$C$7:$C$614,0)),INDEX('DEQ Pollutant List'!$A$7:$A$614,MATCH($B461,'DEQ Pollutant List'!$B$7:$B$614,0))),"")</f>
        <v/>
      </c>
      <c r="E461" s="179"/>
      <c r="F461" s="90"/>
      <c r="G461" s="181"/>
      <c r="H461" s="182"/>
      <c r="I461" s="215"/>
      <c r="J461" s="221"/>
      <c r="K461" s="221"/>
      <c r="L461" s="184"/>
      <c r="M461" s="185"/>
      <c r="N461" s="221"/>
      <c r="O461" s="186"/>
      <c r="P461" s="128"/>
    </row>
    <row r="462" spans="1:16">
      <c r="A462" s="187"/>
      <c r="B462" s="240"/>
      <c r="C462" s="177" t="str">
        <f>IFERROR(IF(B462="No CAS","",INDEX('DEQ Pollutant List'!$C$7:$C$614,MATCH('3. Pollutant Emissions - EF'!B462,'DEQ Pollutant List'!$B$7:$B$614,0))),"")</f>
        <v/>
      </c>
      <c r="D462" s="178" t="str">
        <f>IFERROR(IF(OR($B462="",$B462="No CAS"),INDEX('DEQ Pollutant List'!$A$7:$A$614,MATCH($C462,'DEQ Pollutant List'!$C$7:$C$614,0)),INDEX('DEQ Pollutant List'!$A$7:$A$614,MATCH($B462,'DEQ Pollutant List'!$B$7:$B$614,0))),"")</f>
        <v/>
      </c>
      <c r="E462" s="179"/>
      <c r="F462" s="90"/>
      <c r="G462" s="181"/>
      <c r="H462" s="182"/>
      <c r="I462" s="215"/>
      <c r="J462" s="221"/>
      <c r="K462" s="221"/>
      <c r="L462" s="184"/>
      <c r="M462" s="185"/>
      <c r="N462" s="221"/>
      <c r="O462" s="186"/>
      <c r="P462" s="128"/>
    </row>
    <row r="463" spans="1:16">
      <c r="A463" s="187"/>
      <c r="B463" s="240"/>
      <c r="C463" s="177" t="str">
        <f>IFERROR(IF(B463="No CAS","",INDEX('DEQ Pollutant List'!$C$7:$C$614,MATCH('3. Pollutant Emissions - EF'!B463,'DEQ Pollutant List'!$B$7:$B$614,0))),"")</f>
        <v/>
      </c>
      <c r="D463" s="178" t="str">
        <f>IFERROR(IF(OR($B463="",$B463="No CAS"),INDEX('DEQ Pollutant List'!$A$7:$A$614,MATCH($C463,'DEQ Pollutant List'!$C$7:$C$614,0)),INDEX('DEQ Pollutant List'!$A$7:$A$614,MATCH($B463,'DEQ Pollutant List'!$B$7:$B$614,0))),"")</f>
        <v/>
      </c>
      <c r="E463" s="179"/>
      <c r="F463" s="90"/>
      <c r="G463" s="181"/>
      <c r="H463" s="182"/>
      <c r="I463" s="215"/>
      <c r="J463" s="221"/>
      <c r="K463" s="221"/>
      <c r="L463" s="184"/>
      <c r="M463" s="185"/>
      <c r="N463" s="221"/>
      <c r="O463" s="186"/>
      <c r="P463" s="128"/>
    </row>
    <row r="464" spans="1:16">
      <c r="A464" s="187"/>
      <c r="B464" s="240"/>
      <c r="C464" s="177" t="str">
        <f>IFERROR(IF(B464="No CAS","",INDEX('DEQ Pollutant List'!$C$7:$C$614,MATCH('3. Pollutant Emissions - EF'!B464,'DEQ Pollutant List'!$B$7:$B$614,0))),"")</f>
        <v/>
      </c>
      <c r="D464" s="178" t="str">
        <f>IFERROR(IF(OR($B464="",$B464="No CAS"),INDEX('DEQ Pollutant List'!$A$7:$A$614,MATCH($C464,'DEQ Pollutant List'!$C$7:$C$614,0)),INDEX('DEQ Pollutant List'!$A$7:$A$614,MATCH($B464,'DEQ Pollutant List'!$B$7:$B$614,0))),"")</f>
        <v/>
      </c>
      <c r="E464" s="179"/>
      <c r="F464" s="90"/>
      <c r="G464" s="181"/>
      <c r="H464" s="182"/>
      <c r="I464" s="215"/>
      <c r="J464" s="221"/>
      <c r="K464" s="221"/>
      <c r="L464" s="184"/>
      <c r="M464" s="185"/>
      <c r="N464" s="221"/>
      <c r="O464" s="186"/>
      <c r="P464" s="128"/>
    </row>
    <row r="465" spans="1:16">
      <c r="A465" s="187"/>
      <c r="B465" s="240"/>
      <c r="C465" s="177" t="str">
        <f>IFERROR(IF(B465="No CAS","",INDEX('DEQ Pollutant List'!$C$7:$C$614,MATCH('3. Pollutant Emissions - EF'!B465,'DEQ Pollutant List'!$B$7:$B$614,0))),"")</f>
        <v/>
      </c>
      <c r="D465" s="178" t="str">
        <f>IFERROR(IF(OR($B465="",$B465="No CAS"),INDEX('DEQ Pollutant List'!$A$7:$A$614,MATCH($C465,'DEQ Pollutant List'!$C$7:$C$614,0)),INDEX('DEQ Pollutant List'!$A$7:$A$614,MATCH($B465,'DEQ Pollutant List'!$B$7:$B$614,0))),"")</f>
        <v/>
      </c>
      <c r="E465" s="179"/>
      <c r="F465" s="90"/>
      <c r="G465" s="181"/>
      <c r="H465" s="182"/>
      <c r="I465" s="215"/>
      <c r="J465" s="221"/>
      <c r="K465" s="221"/>
      <c r="L465" s="184"/>
      <c r="M465" s="185"/>
      <c r="N465" s="221"/>
      <c r="O465" s="186"/>
      <c r="P465" s="128"/>
    </row>
    <row r="466" spans="1:16">
      <c r="A466" s="187"/>
      <c r="B466" s="240"/>
      <c r="C466" s="177" t="str">
        <f>IFERROR(IF(B466="No CAS","",INDEX('DEQ Pollutant List'!$C$7:$C$614,MATCH('3. Pollutant Emissions - EF'!B466,'DEQ Pollutant List'!$B$7:$B$614,0))),"")</f>
        <v/>
      </c>
      <c r="D466" s="178" t="str">
        <f>IFERROR(IF(OR($B466="",$B466="No CAS"),INDEX('DEQ Pollutant List'!$A$7:$A$614,MATCH($C466,'DEQ Pollutant List'!$C$7:$C$614,0)),INDEX('DEQ Pollutant List'!$A$7:$A$614,MATCH($B466,'DEQ Pollutant List'!$B$7:$B$614,0))),"")</f>
        <v/>
      </c>
      <c r="E466" s="179"/>
      <c r="F466" s="90"/>
      <c r="G466" s="181"/>
      <c r="H466" s="182"/>
      <c r="I466" s="215"/>
      <c r="J466" s="221"/>
      <c r="K466" s="221"/>
      <c r="L466" s="184"/>
      <c r="M466" s="185"/>
      <c r="N466" s="221"/>
      <c r="O466" s="186"/>
      <c r="P466" s="128"/>
    </row>
    <row r="467" spans="1:16">
      <c r="A467" s="187"/>
      <c r="B467" s="240"/>
      <c r="C467" s="177" t="str">
        <f>IFERROR(IF(B467="No CAS","",INDEX('DEQ Pollutant List'!$C$7:$C$614,MATCH('3. Pollutant Emissions - EF'!B467,'DEQ Pollutant List'!$B$7:$B$614,0))),"")</f>
        <v/>
      </c>
      <c r="D467" s="178" t="str">
        <f>IFERROR(IF(OR($B467="",$B467="No CAS"),INDEX('DEQ Pollutant List'!$A$7:$A$614,MATCH($C467,'DEQ Pollutant List'!$C$7:$C$614,0)),INDEX('DEQ Pollutant List'!$A$7:$A$614,MATCH($B467,'DEQ Pollutant List'!$B$7:$B$614,0))),"")</f>
        <v/>
      </c>
      <c r="E467" s="179"/>
      <c r="F467" s="90"/>
      <c r="G467" s="181"/>
      <c r="H467" s="182"/>
      <c r="I467" s="215"/>
      <c r="J467" s="221"/>
      <c r="K467" s="221"/>
      <c r="L467" s="184"/>
      <c r="M467" s="185"/>
      <c r="N467" s="221"/>
      <c r="O467" s="186"/>
      <c r="P467" s="128"/>
    </row>
    <row r="468" spans="1:16">
      <c r="A468" s="187"/>
      <c r="B468" s="240"/>
      <c r="C468" s="177" t="str">
        <f>IFERROR(IF(B468="No CAS","",INDEX('DEQ Pollutant List'!$C$7:$C$614,MATCH('3. Pollutant Emissions - EF'!B468,'DEQ Pollutant List'!$B$7:$B$614,0))),"")</f>
        <v/>
      </c>
      <c r="D468" s="178" t="str">
        <f>IFERROR(IF(OR($B468="",$B468="No CAS"),INDEX('DEQ Pollutant List'!$A$7:$A$614,MATCH($C468,'DEQ Pollutant List'!$C$7:$C$614,0)),INDEX('DEQ Pollutant List'!$A$7:$A$614,MATCH($B468,'DEQ Pollutant List'!$B$7:$B$614,0))),"")</f>
        <v/>
      </c>
      <c r="E468" s="179"/>
      <c r="F468" s="90"/>
      <c r="G468" s="181"/>
      <c r="H468" s="182"/>
      <c r="I468" s="215"/>
      <c r="J468" s="221"/>
      <c r="K468" s="221"/>
      <c r="L468" s="184"/>
      <c r="M468" s="185"/>
      <c r="N468" s="221"/>
      <c r="O468" s="186"/>
      <c r="P468" s="128"/>
    </row>
    <row r="469" spans="1:16">
      <c r="A469" s="187"/>
      <c r="B469" s="240"/>
      <c r="C469" s="177" t="str">
        <f>IFERROR(IF(B469="No CAS","",INDEX('DEQ Pollutant List'!$C$7:$C$614,MATCH('3. Pollutant Emissions - EF'!B469,'DEQ Pollutant List'!$B$7:$B$614,0))),"")</f>
        <v/>
      </c>
      <c r="D469" s="178" t="str">
        <f>IFERROR(IF(OR($B469="",$B469="No CAS"),INDEX('DEQ Pollutant List'!$A$7:$A$614,MATCH($C469,'DEQ Pollutant List'!$C$7:$C$614,0)),INDEX('DEQ Pollutant List'!$A$7:$A$614,MATCH($B469,'DEQ Pollutant List'!$B$7:$B$614,0))),"")</f>
        <v/>
      </c>
      <c r="E469" s="179"/>
      <c r="F469" s="90"/>
      <c r="G469" s="181"/>
      <c r="H469" s="182"/>
      <c r="I469" s="215"/>
      <c r="J469" s="221"/>
      <c r="K469" s="221"/>
      <c r="L469" s="184"/>
      <c r="M469" s="185"/>
      <c r="N469" s="221"/>
      <c r="O469" s="186"/>
      <c r="P469" s="128"/>
    </row>
    <row r="470" spans="1:16">
      <c r="A470" s="187"/>
      <c r="B470" s="240"/>
      <c r="C470" s="177" t="str">
        <f>IFERROR(IF(B470="No CAS","",INDEX('DEQ Pollutant List'!$C$7:$C$614,MATCH('3. Pollutant Emissions - EF'!B470,'DEQ Pollutant List'!$B$7:$B$614,0))),"")</f>
        <v/>
      </c>
      <c r="D470" s="178" t="str">
        <f>IFERROR(IF(OR($B470="",$B470="No CAS"),INDEX('DEQ Pollutant List'!$A$7:$A$614,MATCH($C470,'DEQ Pollutant List'!$C$7:$C$614,0)),INDEX('DEQ Pollutant List'!$A$7:$A$614,MATCH($B470,'DEQ Pollutant List'!$B$7:$B$614,0))),"")</f>
        <v/>
      </c>
      <c r="E470" s="179"/>
      <c r="F470" s="90"/>
      <c r="G470" s="181"/>
      <c r="H470" s="182"/>
      <c r="I470" s="215"/>
      <c r="J470" s="221"/>
      <c r="K470" s="221"/>
      <c r="L470" s="184"/>
      <c r="M470" s="185"/>
      <c r="N470" s="221"/>
      <c r="O470" s="186"/>
      <c r="P470" s="128"/>
    </row>
    <row r="471" spans="1:16">
      <c r="A471" s="187"/>
      <c r="B471" s="240"/>
      <c r="C471" s="177" t="str">
        <f>IFERROR(IF(B471="No CAS","",INDEX('DEQ Pollutant List'!$C$7:$C$614,MATCH('3. Pollutant Emissions - EF'!B471,'DEQ Pollutant List'!$B$7:$B$614,0))),"")</f>
        <v/>
      </c>
      <c r="D471" s="178" t="str">
        <f>IFERROR(IF(OR($B471="",$B471="No CAS"),INDEX('DEQ Pollutant List'!$A$7:$A$614,MATCH($C471,'DEQ Pollutant List'!$C$7:$C$614,0)),INDEX('DEQ Pollutant List'!$A$7:$A$614,MATCH($B471,'DEQ Pollutant List'!$B$7:$B$614,0))),"")</f>
        <v/>
      </c>
      <c r="E471" s="179"/>
      <c r="F471" s="90"/>
      <c r="G471" s="181"/>
      <c r="H471" s="182"/>
      <c r="I471" s="215"/>
      <c r="J471" s="221"/>
      <c r="K471" s="221"/>
      <c r="L471" s="184"/>
      <c r="M471" s="185"/>
      <c r="N471" s="221"/>
      <c r="O471" s="186"/>
      <c r="P471" s="128"/>
    </row>
    <row r="472" spans="1:16">
      <c r="A472" s="187"/>
      <c r="B472" s="240"/>
      <c r="C472" s="177" t="str">
        <f>IFERROR(IF(B472="No CAS","",INDEX('DEQ Pollutant List'!$C$7:$C$614,MATCH('3. Pollutant Emissions - EF'!B472,'DEQ Pollutant List'!$B$7:$B$614,0))),"")</f>
        <v/>
      </c>
      <c r="D472" s="178" t="str">
        <f>IFERROR(IF(OR($B472="",$B472="No CAS"),INDEX('DEQ Pollutant List'!$A$7:$A$614,MATCH($C472,'DEQ Pollutant List'!$C$7:$C$614,0)),INDEX('DEQ Pollutant List'!$A$7:$A$614,MATCH($B472,'DEQ Pollutant List'!$B$7:$B$614,0))),"")</f>
        <v/>
      </c>
      <c r="E472" s="179"/>
      <c r="F472" s="90"/>
      <c r="G472" s="181"/>
      <c r="H472" s="182"/>
      <c r="I472" s="215"/>
      <c r="J472" s="221"/>
      <c r="K472" s="221"/>
      <c r="L472" s="184"/>
      <c r="M472" s="185"/>
      <c r="N472" s="221"/>
      <c r="O472" s="186"/>
      <c r="P472" s="128"/>
    </row>
    <row r="473" spans="1:16">
      <c r="A473" s="187"/>
      <c r="B473" s="240"/>
      <c r="C473" s="177" t="str">
        <f>IFERROR(IF(B473="No CAS","",INDEX('DEQ Pollutant List'!$C$7:$C$614,MATCH('3. Pollutant Emissions - EF'!B473,'DEQ Pollutant List'!$B$7:$B$614,0))),"")</f>
        <v/>
      </c>
      <c r="D473" s="178" t="str">
        <f>IFERROR(IF(OR($B473="",$B473="No CAS"),INDEX('DEQ Pollutant List'!$A$7:$A$614,MATCH($C473,'DEQ Pollutant List'!$C$7:$C$614,0)),INDEX('DEQ Pollutant List'!$A$7:$A$614,MATCH($B473,'DEQ Pollutant List'!$B$7:$B$614,0))),"")</f>
        <v/>
      </c>
      <c r="E473" s="179"/>
      <c r="F473" s="90"/>
      <c r="G473" s="181"/>
      <c r="H473" s="182"/>
      <c r="I473" s="215"/>
      <c r="J473" s="221"/>
      <c r="K473" s="221"/>
      <c r="L473" s="184"/>
      <c r="M473" s="185"/>
      <c r="N473" s="221"/>
      <c r="O473" s="186"/>
      <c r="P473" s="128"/>
    </row>
    <row r="474" spans="1:16">
      <c r="A474" s="187"/>
      <c r="B474" s="240"/>
      <c r="C474" s="177" t="str">
        <f>IFERROR(IF(B474="No CAS","",INDEX('DEQ Pollutant List'!$C$7:$C$614,MATCH('3. Pollutant Emissions - EF'!B474,'DEQ Pollutant List'!$B$7:$B$614,0))),"")</f>
        <v/>
      </c>
      <c r="D474" s="178" t="str">
        <f>IFERROR(IF(OR($B474="",$B474="No CAS"),INDEX('DEQ Pollutant List'!$A$7:$A$614,MATCH($C474,'DEQ Pollutant List'!$C$7:$C$614,0)),INDEX('DEQ Pollutant List'!$A$7:$A$614,MATCH($B474,'DEQ Pollutant List'!$B$7:$B$614,0))),"")</f>
        <v/>
      </c>
      <c r="E474" s="179"/>
      <c r="F474" s="90"/>
      <c r="G474" s="181"/>
      <c r="H474" s="182"/>
      <c r="I474" s="215"/>
      <c r="J474" s="221"/>
      <c r="K474" s="221"/>
      <c r="L474" s="184"/>
      <c r="M474" s="185"/>
      <c r="N474" s="221"/>
      <c r="O474" s="186"/>
      <c r="P474" s="128"/>
    </row>
    <row r="475" spans="1:16">
      <c r="A475" s="187"/>
      <c r="B475" s="240"/>
      <c r="C475" s="177" t="str">
        <f>IFERROR(IF(B475="No CAS","",INDEX('DEQ Pollutant List'!$C$7:$C$614,MATCH('3. Pollutant Emissions - EF'!B475,'DEQ Pollutant List'!$B$7:$B$614,0))),"")</f>
        <v/>
      </c>
      <c r="D475" s="178" t="str">
        <f>IFERROR(IF(OR($B475="",$B475="No CAS"),INDEX('DEQ Pollutant List'!$A$7:$A$614,MATCH($C475,'DEQ Pollutant List'!$C$7:$C$614,0)),INDEX('DEQ Pollutant List'!$A$7:$A$614,MATCH($B475,'DEQ Pollutant List'!$B$7:$B$614,0))),"")</f>
        <v/>
      </c>
      <c r="E475" s="179"/>
      <c r="F475" s="90"/>
      <c r="G475" s="181"/>
      <c r="H475" s="182"/>
      <c r="I475" s="215"/>
      <c r="J475" s="221"/>
      <c r="K475" s="221"/>
      <c r="L475" s="184"/>
      <c r="M475" s="185"/>
      <c r="N475" s="221"/>
      <c r="O475" s="186"/>
      <c r="P475" s="128"/>
    </row>
    <row r="476" spans="1:16">
      <c r="A476" s="187"/>
      <c r="B476" s="240"/>
      <c r="C476" s="177" t="str">
        <f>IFERROR(IF(B476="No CAS","",INDEX('DEQ Pollutant List'!$C$7:$C$614,MATCH('3. Pollutant Emissions - EF'!B476,'DEQ Pollutant List'!$B$7:$B$614,0))),"")</f>
        <v/>
      </c>
      <c r="D476" s="178" t="str">
        <f>IFERROR(IF(OR($B476="",$B476="No CAS"),INDEX('DEQ Pollutant List'!$A$7:$A$614,MATCH($C476,'DEQ Pollutant List'!$C$7:$C$614,0)),INDEX('DEQ Pollutant List'!$A$7:$A$614,MATCH($B476,'DEQ Pollutant List'!$B$7:$B$614,0))),"")</f>
        <v/>
      </c>
      <c r="E476" s="179"/>
      <c r="F476" s="90"/>
      <c r="G476" s="181"/>
      <c r="H476" s="182"/>
      <c r="I476" s="215"/>
      <c r="J476" s="221"/>
      <c r="K476" s="221"/>
      <c r="L476" s="184"/>
      <c r="M476" s="185"/>
      <c r="N476" s="221"/>
      <c r="O476" s="186"/>
      <c r="P476" s="128"/>
    </row>
    <row r="477" spans="1:16">
      <c r="A477" s="187"/>
      <c r="B477" s="240"/>
      <c r="C477" s="177" t="str">
        <f>IFERROR(IF(B477="No CAS","",INDEX('DEQ Pollutant List'!$C$7:$C$614,MATCH('3. Pollutant Emissions - EF'!B477,'DEQ Pollutant List'!$B$7:$B$614,0))),"")</f>
        <v/>
      </c>
      <c r="D477" s="178" t="str">
        <f>IFERROR(IF(OR($B477="",$B477="No CAS"),INDEX('DEQ Pollutant List'!$A$7:$A$614,MATCH($C477,'DEQ Pollutant List'!$C$7:$C$614,0)),INDEX('DEQ Pollutant List'!$A$7:$A$614,MATCH($B477,'DEQ Pollutant List'!$B$7:$B$614,0))),"")</f>
        <v/>
      </c>
      <c r="E477" s="179"/>
      <c r="F477" s="90"/>
      <c r="G477" s="181"/>
      <c r="H477" s="182"/>
      <c r="I477" s="215"/>
      <c r="J477" s="221"/>
      <c r="K477" s="221"/>
      <c r="L477" s="184"/>
      <c r="M477" s="185"/>
      <c r="N477" s="221"/>
      <c r="O477" s="186"/>
      <c r="P477" s="128"/>
    </row>
    <row r="478" spans="1:16">
      <c r="A478" s="187"/>
      <c r="B478" s="240"/>
      <c r="C478" s="177" t="str">
        <f>IFERROR(IF(B478="No CAS","",INDEX('DEQ Pollutant List'!$C$7:$C$614,MATCH('3. Pollutant Emissions - EF'!B478,'DEQ Pollutant List'!$B$7:$B$614,0))),"")</f>
        <v/>
      </c>
      <c r="D478" s="178" t="str">
        <f>IFERROR(IF(OR($B478="",$B478="No CAS"),INDEX('DEQ Pollutant List'!$A$7:$A$614,MATCH($C478,'DEQ Pollutant List'!$C$7:$C$614,0)),INDEX('DEQ Pollutant List'!$A$7:$A$614,MATCH($B478,'DEQ Pollutant List'!$B$7:$B$614,0))),"")</f>
        <v/>
      </c>
      <c r="E478" s="179"/>
      <c r="F478" s="90"/>
      <c r="G478" s="181"/>
      <c r="H478" s="182"/>
      <c r="I478" s="215"/>
      <c r="J478" s="221"/>
      <c r="K478" s="221"/>
      <c r="L478" s="184"/>
      <c r="M478" s="185"/>
      <c r="N478" s="221"/>
      <c r="O478" s="186"/>
      <c r="P478" s="128"/>
    </row>
    <row r="479" spans="1:16">
      <c r="A479" s="187"/>
      <c r="B479" s="240"/>
      <c r="C479" s="177" t="str">
        <f>IFERROR(IF(B479="No CAS","",INDEX('DEQ Pollutant List'!$C$7:$C$614,MATCH('3. Pollutant Emissions - EF'!B479,'DEQ Pollutant List'!$B$7:$B$614,0))),"")</f>
        <v/>
      </c>
      <c r="D479" s="178" t="str">
        <f>IFERROR(IF(OR($B479="",$B479="No CAS"),INDEX('DEQ Pollutant List'!$A$7:$A$614,MATCH($C479,'DEQ Pollutant List'!$C$7:$C$614,0)),INDEX('DEQ Pollutant List'!$A$7:$A$614,MATCH($B479,'DEQ Pollutant List'!$B$7:$B$614,0))),"")</f>
        <v/>
      </c>
      <c r="E479" s="179"/>
      <c r="F479" s="90"/>
      <c r="G479" s="181"/>
      <c r="H479" s="182"/>
      <c r="I479" s="215"/>
      <c r="J479" s="221"/>
      <c r="K479" s="221"/>
      <c r="L479" s="184"/>
      <c r="M479" s="185"/>
      <c r="N479" s="221"/>
      <c r="O479" s="186"/>
      <c r="P479" s="128"/>
    </row>
    <row r="480" spans="1:16" ht="16.5" thickBot="1">
      <c r="A480" s="241"/>
      <c r="B480" s="242"/>
      <c r="C480" s="177" t="str">
        <f>IFERROR(IF(B480="No CAS","",INDEX('DEQ Pollutant List'!$C$7:$C$614,MATCH('3. Pollutant Emissions - EF'!B480,'DEQ Pollutant List'!$B$7:$B$614,0))),"")</f>
        <v/>
      </c>
      <c r="D480" s="222" t="str">
        <f>IFERROR(IF(OR($B480="",$B480="No CAS"),INDEX('DEQ Pollutant List'!$A$7:$A$614,MATCH($C480,'DEQ Pollutant List'!$C$7:$C$614,0)),INDEX('DEQ Pollutant List'!$A$7:$A$614,MATCH($B480,'DEQ Pollutant List'!$B$7:$B$614,0))),"")</f>
        <v/>
      </c>
      <c r="E480" s="223"/>
      <c r="F480" s="90"/>
      <c r="G480" s="224"/>
      <c r="H480" s="225"/>
      <c r="I480" s="226"/>
      <c r="J480" s="221"/>
      <c r="K480" s="221"/>
      <c r="L480" s="184"/>
      <c r="M480" s="227"/>
      <c r="N480" s="221"/>
      <c r="O480" s="228"/>
      <c r="P480" s="128"/>
    </row>
    <row r="481" spans="1:15">
      <c r="A481" s="452" t="s">
        <v>1227</v>
      </c>
      <c r="B481" s="453"/>
      <c r="C481" s="453"/>
      <c r="D481" s="453"/>
      <c r="E481" s="453"/>
      <c r="F481" s="453"/>
      <c r="G481" s="453"/>
      <c r="H481" s="453"/>
      <c r="I481" s="453"/>
      <c r="J481" s="453"/>
      <c r="K481" s="453"/>
      <c r="L481" s="453"/>
      <c r="M481" s="453"/>
      <c r="N481" s="453"/>
      <c r="O481" s="454"/>
    </row>
    <row r="482" spans="1:15">
      <c r="A482" s="455"/>
      <c r="B482" s="456"/>
      <c r="C482" s="456"/>
      <c r="D482" s="456"/>
      <c r="E482" s="456"/>
      <c r="F482" s="456"/>
      <c r="G482" s="456"/>
      <c r="H482" s="456"/>
      <c r="I482" s="456"/>
      <c r="J482" s="456"/>
      <c r="K482" s="456"/>
      <c r="L482" s="456"/>
      <c r="M482" s="456"/>
      <c r="N482" s="456"/>
      <c r="O482" s="457"/>
    </row>
    <row r="483" spans="1:15" ht="16.5" thickBot="1">
      <c r="A483" s="458"/>
      <c r="B483" s="459"/>
      <c r="C483" s="459"/>
      <c r="D483" s="459"/>
      <c r="E483" s="459"/>
      <c r="F483" s="459"/>
      <c r="G483" s="459"/>
      <c r="H483" s="459"/>
      <c r="I483" s="459"/>
      <c r="J483" s="459"/>
      <c r="K483" s="459"/>
      <c r="L483" s="459"/>
      <c r="M483" s="459"/>
      <c r="N483" s="459"/>
      <c r="O483" s="460"/>
    </row>
  </sheetData>
  <mergeCells count="11">
    <mergeCell ref="A481:O483"/>
    <mergeCell ref="J9:O9"/>
    <mergeCell ref="A10:A12"/>
    <mergeCell ref="B10:D11"/>
    <mergeCell ref="E10:E12"/>
    <mergeCell ref="F10:I10"/>
    <mergeCell ref="J10:L11"/>
    <mergeCell ref="M10:O11"/>
    <mergeCell ref="F11:G11"/>
    <mergeCell ref="H11:H12"/>
    <mergeCell ref="I11:I12"/>
  </mergeCells>
  <conditionalFormatting sqref="D13:D15 D17:D19 D23:D480">
    <cfRule type="containsBlanks" dxfId="29" priority="131">
      <formula>LEN(TRIM(D13))=0</formula>
    </cfRule>
  </conditionalFormatting>
  <conditionalFormatting sqref="C23:C25 C17 C19 C27:C30 C32 C13:C15">
    <cfRule type="expression" dxfId="28" priority="130">
      <formula>SUMPRODUCT(--ISNUMBER(SEARCH(HAPs,C13)))&gt;0</formula>
    </cfRule>
  </conditionalFormatting>
  <conditionalFormatting sqref="F31 F23:F25 F17:F18 F33:F480">
    <cfRule type="cellIs" dxfId="27" priority="125" operator="lessThan">
      <formula>1</formula>
    </cfRule>
  </conditionalFormatting>
  <conditionalFormatting sqref="F27:F30">
    <cfRule type="cellIs" dxfId="26" priority="49" operator="lessThan">
      <formula>0.00001</formula>
    </cfRule>
  </conditionalFormatting>
  <conditionalFormatting sqref="D22">
    <cfRule type="containsBlanks" dxfId="25" priority="31">
      <formula>LEN(TRIM(D22))=0</formula>
    </cfRule>
  </conditionalFormatting>
  <conditionalFormatting sqref="F16">
    <cfRule type="cellIs" dxfId="24" priority="24" operator="lessThan">
      <formula>1</formula>
    </cfRule>
  </conditionalFormatting>
  <conditionalFormatting sqref="F22">
    <cfRule type="cellIs" dxfId="23" priority="23" operator="lessThan">
      <formula>1</formula>
    </cfRule>
  </conditionalFormatting>
  <conditionalFormatting sqref="F26">
    <cfRule type="cellIs" dxfId="22" priority="22" operator="lessThan">
      <formula>1</formula>
    </cfRule>
  </conditionalFormatting>
  <conditionalFormatting sqref="D21">
    <cfRule type="containsBlanks" dxfId="21" priority="20">
      <formula>LEN(TRIM(D21))=0</formula>
    </cfRule>
  </conditionalFormatting>
  <conditionalFormatting sqref="C21">
    <cfRule type="expression" dxfId="20" priority="19">
      <formula>SUMPRODUCT(--ISNUMBER(SEARCH(HAPs,C21)))&gt;0</formula>
    </cfRule>
  </conditionalFormatting>
  <conditionalFormatting sqref="F21">
    <cfRule type="cellIs" dxfId="19" priority="18" operator="lessThan">
      <formula>1</formula>
    </cfRule>
  </conditionalFormatting>
  <conditionalFormatting sqref="F20">
    <cfRule type="cellIs" dxfId="18" priority="17" operator="lessThan">
      <formula>1</formula>
    </cfRule>
  </conditionalFormatting>
  <conditionalFormatting sqref="F19">
    <cfRule type="cellIs" dxfId="17" priority="15" operator="lessThan">
      <formula>1</formula>
    </cfRule>
  </conditionalFormatting>
  <conditionalFormatting sqref="F32">
    <cfRule type="cellIs" dxfId="16" priority="14" operator="lessThan">
      <formula>1</formula>
    </cfRule>
  </conditionalFormatting>
  <pageMargins left="0.7" right="0.7" top="0.75" bottom="0.75" header="0.3" footer="0.3"/>
  <pageSetup orientation="portrait" horizontalDpi="0" verticalDpi="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132" id="{0330ADE4-B0CF-2142-8AC0-BEFAD7C8B43E}">
            <xm:f>INDEX('DEQ Pollutant List'!$D$7:$D$614,MATCH(C13,'DEQ Pollutant List'!$C$7:$C$614,0))="Y"</xm:f>
            <x14:dxf>
              <fill>
                <patternFill>
                  <bgColor rgb="FFFFE05D"/>
                </patternFill>
              </fill>
            </x14:dxf>
          </x14:cfRule>
          <xm:sqref>C23:C25 C17 C19 C27:C30 C32 C13:C15</xm:sqref>
        </x14:conditionalFormatting>
        <x14:conditionalFormatting xmlns:xm="http://schemas.microsoft.com/office/excel/2006/main">
          <x14:cfRule type="expression" priority="21" id="{F512B2E9-EEC7-1C41-9804-396C0A9869F9}">
            <xm:f>INDEX('DEQ Pollutant List'!#REF!,MATCH(C21,'DEQ Pollutant List'!#REF!,0))="Y"</xm:f>
            <x14:dxf>
              <fill>
                <patternFill>
                  <bgColor rgb="FFFFE05D"/>
                </patternFill>
              </fill>
            </x14:dxf>
          </x14:cfRule>
          <xm:sqref>C21</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14:formula1>
            <xm:f>'DEQ Pollutant List'!#REF!</xm:f>
          </x14:formula1>
          <xm:sqref>B23:B25 B13:B15 B17 B19 B21 B27:B30 B32:B480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92D050"/>
  </sheetPr>
  <dimension ref="A1:R194"/>
  <sheetViews>
    <sheetView zoomScaleNormal="100" workbookViewId="0">
      <pane ySplit="12" topLeftCell="A15" activePane="bottomLeft" state="frozen"/>
      <selection activeCell="L26" sqref="L26"/>
      <selection pane="bottomLeft"/>
    </sheetView>
  </sheetViews>
  <sheetFormatPr defaultColWidth="8.85546875" defaultRowHeight="15"/>
  <cols>
    <col min="1" max="1" width="22.42578125" style="1" customWidth="1"/>
    <col min="2" max="2" width="60.42578125" customWidth="1"/>
    <col min="3" max="3" width="60.140625" bestFit="1" customWidth="1"/>
    <col min="4" max="4" width="28.28515625" customWidth="1"/>
    <col min="5" max="6" width="18.7109375" style="1" customWidth="1"/>
    <col min="7" max="18" width="12.7109375" style="1" customWidth="1"/>
  </cols>
  <sheetData>
    <row r="1" spans="1:18" ht="20.100000000000001" customHeight="1"/>
    <row r="2" spans="1:18" ht="20.100000000000001" customHeight="1"/>
    <row r="3" spans="1:18" ht="20.100000000000001" customHeight="1"/>
    <row r="4" spans="1:18" ht="20.100000000000001" customHeight="1"/>
    <row r="5" spans="1:18" ht="20.100000000000001" customHeight="1"/>
    <row r="6" spans="1:18" ht="20.100000000000001" customHeight="1"/>
    <row r="7" spans="1:18" ht="20.100000000000001" customHeight="1"/>
    <row r="8" spans="1:18" ht="20.100000000000001" customHeight="1"/>
    <row r="9" spans="1:18" ht="20.100000000000001" customHeight="1" thickBot="1"/>
    <row r="10" spans="1:18" ht="50.1" customHeight="1" thickBot="1">
      <c r="A10" s="497" t="s">
        <v>1156</v>
      </c>
      <c r="B10" s="498"/>
      <c r="C10" s="498"/>
      <c r="D10" s="499"/>
      <c r="E10" s="448" t="s">
        <v>1161</v>
      </c>
      <c r="F10" s="449"/>
      <c r="G10" s="501" t="s">
        <v>1158</v>
      </c>
      <c r="H10" s="501"/>
      <c r="I10" s="501"/>
      <c r="J10" s="501"/>
      <c r="K10" s="501"/>
      <c r="L10" s="502"/>
      <c r="M10" s="500" t="s">
        <v>1159</v>
      </c>
      <c r="N10" s="501"/>
      <c r="O10" s="501"/>
      <c r="P10" s="501"/>
      <c r="Q10" s="501"/>
      <c r="R10" s="502"/>
    </row>
    <row r="11" spans="1:18" ht="20.100000000000001" customHeight="1" thickBot="1">
      <c r="A11" s="495" t="s">
        <v>1274</v>
      </c>
      <c r="B11" s="507" t="s">
        <v>1154</v>
      </c>
      <c r="C11" s="505" t="s">
        <v>1178</v>
      </c>
      <c r="D11" s="503" t="s">
        <v>1155</v>
      </c>
      <c r="E11" s="446" t="s">
        <v>11</v>
      </c>
      <c r="F11" s="439" t="s">
        <v>1160</v>
      </c>
      <c r="G11" s="444" t="s">
        <v>1244</v>
      </c>
      <c r="H11" s="444"/>
      <c r="I11" s="445"/>
      <c r="J11" s="429" t="s">
        <v>1288</v>
      </c>
      <c r="K11" s="430"/>
      <c r="L11" s="431"/>
      <c r="M11" s="443" t="s">
        <v>1244</v>
      </c>
      <c r="N11" s="444"/>
      <c r="O11" s="445"/>
      <c r="P11" s="429" t="s">
        <v>1288</v>
      </c>
      <c r="Q11" s="430"/>
      <c r="R11" s="431"/>
    </row>
    <row r="12" spans="1:18" ht="45" customHeight="1" thickBot="1">
      <c r="A12" s="496"/>
      <c r="B12" s="508"/>
      <c r="C12" s="506"/>
      <c r="D12" s="504"/>
      <c r="E12" s="447"/>
      <c r="F12" s="440"/>
      <c r="G12" s="48" t="s">
        <v>7</v>
      </c>
      <c r="H12" s="44" t="s">
        <v>1248</v>
      </c>
      <c r="I12" s="46" t="s">
        <v>8</v>
      </c>
      <c r="J12" s="45" t="s">
        <v>7</v>
      </c>
      <c r="K12" s="44" t="s">
        <v>1248</v>
      </c>
      <c r="L12" s="47" t="s">
        <v>8</v>
      </c>
      <c r="M12" s="45" t="s">
        <v>7</v>
      </c>
      <c r="N12" s="44" t="s">
        <v>1248</v>
      </c>
      <c r="O12" s="47" t="s">
        <v>8</v>
      </c>
      <c r="P12" s="45" t="s">
        <v>7</v>
      </c>
      <c r="Q12" s="44" t="s">
        <v>1248</v>
      </c>
      <c r="R12" s="47" t="s">
        <v>8</v>
      </c>
    </row>
    <row r="13" spans="1:18" hidden="1">
      <c r="A13" s="23" t="s">
        <v>1275</v>
      </c>
      <c r="B13" s="29" t="s">
        <v>1316</v>
      </c>
      <c r="C13" s="17" t="s">
        <v>1224</v>
      </c>
      <c r="D13" s="20" t="s">
        <v>1225</v>
      </c>
      <c r="E13" s="19" t="s">
        <v>1217</v>
      </c>
      <c r="F13" s="18" t="s">
        <v>1226</v>
      </c>
      <c r="G13" s="31">
        <v>12000</v>
      </c>
      <c r="H13" s="32">
        <v>14000</v>
      </c>
      <c r="I13" s="33">
        <v>20000</v>
      </c>
      <c r="J13" s="34">
        <v>36</v>
      </c>
      <c r="K13" s="35">
        <v>40</v>
      </c>
      <c r="L13" s="36">
        <v>52</v>
      </c>
      <c r="M13" s="34">
        <v>2000</v>
      </c>
      <c r="N13" s="35">
        <v>2600</v>
      </c>
      <c r="O13" s="36">
        <v>5000</v>
      </c>
      <c r="P13" s="34">
        <v>5</v>
      </c>
      <c r="Q13" s="35">
        <v>7</v>
      </c>
      <c r="R13" s="36">
        <v>14</v>
      </c>
    </row>
    <row r="14" spans="1:18" hidden="1">
      <c r="A14" s="23" t="s">
        <v>1275</v>
      </c>
      <c r="B14" s="29" t="s">
        <v>1316</v>
      </c>
      <c r="C14" s="17" t="s">
        <v>1276</v>
      </c>
      <c r="D14" s="20" t="s">
        <v>1225</v>
      </c>
      <c r="E14" s="19" t="s">
        <v>1217</v>
      </c>
      <c r="F14" s="18" t="s">
        <v>1226</v>
      </c>
      <c r="G14" s="19">
        <v>950</v>
      </c>
      <c r="H14" s="40">
        <v>1200</v>
      </c>
      <c r="I14" s="18">
        <v>1500</v>
      </c>
      <c r="J14" s="19">
        <v>5</v>
      </c>
      <c r="K14" s="40">
        <v>10</v>
      </c>
      <c r="L14" s="18">
        <v>15</v>
      </c>
      <c r="M14" s="19">
        <v>15</v>
      </c>
      <c r="N14" s="40">
        <v>30</v>
      </c>
      <c r="O14" s="18">
        <v>40</v>
      </c>
      <c r="P14" s="19">
        <v>0.5</v>
      </c>
      <c r="Q14" s="40">
        <v>1</v>
      </c>
      <c r="R14" s="18">
        <v>2</v>
      </c>
    </row>
    <row r="15" spans="1:18">
      <c r="A15" s="362"/>
      <c r="B15" s="363"/>
      <c r="C15" s="364"/>
      <c r="D15" s="365"/>
      <c r="E15" s="366"/>
      <c r="F15" s="367"/>
      <c r="G15" s="366"/>
      <c r="H15" s="368"/>
      <c r="I15" s="367"/>
      <c r="J15" s="366"/>
      <c r="K15" s="368"/>
      <c r="L15" s="367"/>
      <c r="M15" s="366"/>
      <c r="N15" s="368"/>
      <c r="O15" s="367"/>
      <c r="P15" s="366"/>
      <c r="Q15" s="368"/>
      <c r="R15" s="367"/>
    </row>
    <row r="16" spans="1:18">
      <c r="A16" s="369" t="s">
        <v>1474</v>
      </c>
      <c r="B16" s="370" t="s">
        <v>1474</v>
      </c>
      <c r="C16" s="371" t="s">
        <v>1408</v>
      </c>
      <c r="D16" s="372" t="s">
        <v>1455</v>
      </c>
      <c r="E16" s="369" t="s">
        <v>1450</v>
      </c>
      <c r="F16" s="373"/>
      <c r="G16" s="374">
        <v>299.83968000000004</v>
      </c>
      <c r="H16" s="375"/>
      <c r="I16" s="373"/>
      <c r="J16" s="376">
        <f>G16/365</f>
        <v>0.82147857534246582</v>
      </c>
      <c r="K16" s="375"/>
      <c r="L16" s="373"/>
      <c r="M16" s="369"/>
      <c r="N16" s="375"/>
      <c r="O16" s="373"/>
      <c r="P16" s="369"/>
      <c r="Q16" s="375"/>
      <c r="R16" s="373"/>
    </row>
    <row r="17" spans="1:18">
      <c r="A17" s="369" t="s">
        <v>1474</v>
      </c>
      <c r="B17" s="370" t="s">
        <v>1474</v>
      </c>
      <c r="C17" s="377" t="s">
        <v>1407</v>
      </c>
      <c r="D17" s="372" t="s">
        <v>1457</v>
      </c>
      <c r="E17" s="369" t="s">
        <v>1450</v>
      </c>
      <c r="F17" s="373"/>
      <c r="G17" s="374">
        <v>1517.88</v>
      </c>
      <c r="H17" s="375"/>
      <c r="I17" s="373"/>
      <c r="J17" s="376">
        <f t="shared" ref="J17:J38" si="0">G17/365</f>
        <v>4.1585753424657534</v>
      </c>
      <c r="K17" s="375"/>
      <c r="L17" s="373"/>
      <c r="M17" s="369"/>
      <c r="N17" s="375"/>
      <c r="O17" s="373"/>
      <c r="P17" s="369"/>
      <c r="Q17" s="375"/>
      <c r="R17" s="373"/>
    </row>
    <row r="18" spans="1:18">
      <c r="A18" s="369" t="s">
        <v>1474</v>
      </c>
      <c r="B18" s="370" t="s">
        <v>1474</v>
      </c>
      <c r="C18" s="377" t="s">
        <v>1409</v>
      </c>
      <c r="D18" s="372" t="s">
        <v>1461</v>
      </c>
      <c r="E18" s="369" t="s">
        <v>1450</v>
      </c>
      <c r="F18" s="373"/>
      <c r="G18" s="374">
        <v>847.84440000000006</v>
      </c>
      <c r="H18" s="375"/>
      <c r="I18" s="373"/>
      <c r="J18" s="376">
        <f t="shared" si="0"/>
        <v>2.3228613698630141</v>
      </c>
      <c r="K18" s="375"/>
      <c r="L18" s="373"/>
      <c r="M18" s="369"/>
      <c r="N18" s="375"/>
      <c r="O18" s="373"/>
      <c r="P18" s="369"/>
      <c r="Q18" s="375"/>
      <c r="R18" s="373"/>
    </row>
    <row r="19" spans="1:18">
      <c r="A19" s="369" t="s">
        <v>1474</v>
      </c>
      <c r="B19" s="370" t="s">
        <v>1474</v>
      </c>
      <c r="C19" s="377" t="s">
        <v>1410</v>
      </c>
      <c r="D19" s="372" t="s">
        <v>1464</v>
      </c>
      <c r="E19" s="369" t="s">
        <v>1450</v>
      </c>
      <c r="F19" s="373"/>
      <c r="G19" s="374">
        <v>18.626000000000001</v>
      </c>
      <c r="H19" s="375"/>
      <c r="I19" s="373"/>
      <c r="J19" s="376">
        <f t="shared" si="0"/>
        <v>5.1030136986301371E-2</v>
      </c>
      <c r="K19" s="375"/>
      <c r="L19" s="373"/>
      <c r="M19" s="369"/>
      <c r="N19" s="375"/>
      <c r="O19" s="373"/>
      <c r="P19" s="369"/>
      <c r="Q19" s="375"/>
      <c r="R19" s="373"/>
    </row>
    <row r="20" spans="1:18">
      <c r="A20" s="369" t="s">
        <v>1474</v>
      </c>
      <c r="B20" s="370" t="s">
        <v>1474</v>
      </c>
      <c r="C20" s="377" t="s">
        <v>1425</v>
      </c>
      <c r="D20" s="372" t="s">
        <v>1459</v>
      </c>
      <c r="E20" s="369" t="s">
        <v>1450</v>
      </c>
      <c r="F20" s="373"/>
      <c r="G20" s="374">
        <v>13.343999999999998</v>
      </c>
      <c r="H20" s="375"/>
      <c r="I20" s="373"/>
      <c r="J20" s="376">
        <f t="shared" si="0"/>
        <v>3.6558904109589035E-2</v>
      </c>
      <c r="K20" s="375"/>
      <c r="L20" s="373"/>
      <c r="M20" s="369"/>
      <c r="N20" s="375"/>
      <c r="O20" s="373"/>
      <c r="P20" s="369"/>
      <c r="Q20" s="375"/>
      <c r="R20" s="373"/>
    </row>
    <row r="21" spans="1:18">
      <c r="A21" s="369" t="s">
        <v>1474</v>
      </c>
      <c r="B21" s="370" t="s">
        <v>1474</v>
      </c>
      <c r="C21" s="377" t="s">
        <v>1406</v>
      </c>
      <c r="D21" s="372" t="s">
        <v>1466</v>
      </c>
      <c r="E21" s="369" t="s">
        <v>1450</v>
      </c>
      <c r="F21" s="373"/>
      <c r="G21" s="374">
        <v>419.78000000000003</v>
      </c>
      <c r="H21" s="375"/>
      <c r="I21" s="373"/>
      <c r="J21" s="376">
        <f t="shared" si="0"/>
        <v>1.1500821917808219</v>
      </c>
      <c r="K21" s="375"/>
      <c r="L21" s="373"/>
      <c r="M21" s="369"/>
      <c r="N21" s="375"/>
      <c r="O21" s="373"/>
      <c r="P21" s="369"/>
      <c r="Q21" s="375"/>
      <c r="R21" s="373"/>
    </row>
    <row r="22" spans="1:18">
      <c r="A22" s="369" t="s">
        <v>1476</v>
      </c>
      <c r="B22" s="370" t="s">
        <v>1476</v>
      </c>
      <c r="C22" s="378" t="s">
        <v>1416</v>
      </c>
      <c r="D22" s="372" t="s">
        <v>1456</v>
      </c>
      <c r="E22" s="369" t="s">
        <v>1450</v>
      </c>
      <c r="F22" s="373"/>
      <c r="G22" s="374">
        <v>13.177200000000001</v>
      </c>
      <c r="H22" s="375"/>
      <c r="I22" s="373"/>
      <c r="J22" s="376">
        <f t="shared" si="0"/>
        <v>3.6101917808219183E-2</v>
      </c>
      <c r="K22" s="375"/>
      <c r="L22" s="373"/>
      <c r="M22" s="369"/>
      <c r="N22" s="375"/>
      <c r="O22" s="373"/>
      <c r="P22" s="369"/>
      <c r="Q22" s="375"/>
      <c r="R22" s="373"/>
    </row>
    <row r="23" spans="1:18">
      <c r="A23" s="369" t="s">
        <v>1476</v>
      </c>
      <c r="B23" s="370" t="s">
        <v>1476</v>
      </c>
      <c r="C23" s="378" t="s">
        <v>1419</v>
      </c>
      <c r="D23" s="372" t="s">
        <v>1456</v>
      </c>
      <c r="E23" s="369" t="s">
        <v>1450</v>
      </c>
      <c r="F23" s="373"/>
      <c r="G23" s="374">
        <v>6.3384</v>
      </c>
      <c r="H23" s="375"/>
      <c r="I23" s="373"/>
      <c r="J23" s="376">
        <f t="shared" si="0"/>
        <v>1.7365479452054796E-2</v>
      </c>
      <c r="K23" s="375"/>
      <c r="L23" s="373"/>
      <c r="M23" s="369"/>
      <c r="N23" s="375"/>
      <c r="O23" s="373"/>
      <c r="P23" s="369"/>
      <c r="Q23" s="375"/>
      <c r="R23" s="373"/>
    </row>
    <row r="24" spans="1:18">
      <c r="A24" s="369" t="s">
        <v>1476</v>
      </c>
      <c r="B24" s="370" t="s">
        <v>1476</v>
      </c>
      <c r="C24" s="378" t="s">
        <v>1426</v>
      </c>
      <c r="D24" s="372" t="s">
        <v>1456</v>
      </c>
      <c r="E24" s="369" t="s">
        <v>1450</v>
      </c>
      <c r="F24" s="373"/>
      <c r="G24" s="374">
        <v>6.2549999999999999</v>
      </c>
      <c r="H24" s="375"/>
      <c r="I24" s="373"/>
      <c r="J24" s="376">
        <f t="shared" si="0"/>
        <v>1.7136986301369863E-2</v>
      </c>
      <c r="K24" s="375"/>
      <c r="L24" s="373"/>
      <c r="M24" s="369"/>
      <c r="N24" s="375"/>
      <c r="O24" s="373"/>
      <c r="P24" s="369"/>
      <c r="Q24" s="375"/>
      <c r="R24" s="373"/>
    </row>
    <row r="25" spans="1:18">
      <c r="A25" s="369" t="s">
        <v>1476</v>
      </c>
      <c r="B25" s="370" t="s">
        <v>1476</v>
      </c>
      <c r="C25" s="378" t="s">
        <v>1427</v>
      </c>
      <c r="D25" s="372" t="s">
        <v>1456</v>
      </c>
      <c r="E25" s="369" t="s">
        <v>1450</v>
      </c>
      <c r="F25" s="373"/>
      <c r="G25" s="374">
        <v>2.0294000000000003</v>
      </c>
      <c r="H25" s="375"/>
      <c r="I25" s="373"/>
      <c r="J25" s="376">
        <f t="shared" si="0"/>
        <v>5.5600000000000007E-3</v>
      </c>
      <c r="K25" s="375"/>
      <c r="L25" s="373"/>
      <c r="M25" s="369"/>
      <c r="N25" s="375"/>
      <c r="O25" s="373"/>
      <c r="P25" s="369"/>
      <c r="Q25" s="375"/>
      <c r="R25" s="373"/>
    </row>
    <row r="26" spans="1:18">
      <c r="A26" s="369" t="s">
        <v>1476</v>
      </c>
      <c r="B26" s="370" t="s">
        <v>1476</v>
      </c>
      <c r="C26" s="377" t="s">
        <v>1413</v>
      </c>
      <c r="D26" s="372" t="s">
        <v>1458</v>
      </c>
      <c r="E26" s="369" t="s">
        <v>1450</v>
      </c>
      <c r="F26" s="373"/>
      <c r="G26" s="374">
        <v>21.016799999999996</v>
      </c>
      <c r="H26" s="375"/>
      <c r="I26" s="373"/>
      <c r="J26" s="376">
        <f t="shared" si="0"/>
        <v>5.7580273972602729E-2</v>
      </c>
      <c r="K26" s="375"/>
      <c r="L26" s="373"/>
      <c r="M26" s="369"/>
      <c r="N26" s="375"/>
      <c r="O26" s="373"/>
      <c r="P26" s="369"/>
      <c r="Q26" s="375"/>
      <c r="R26" s="373"/>
    </row>
    <row r="27" spans="1:18">
      <c r="A27" s="369" t="s">
        <v>1476</v>
      </c>
      <c r="B27" s="370" t="s">
        <v>1476</v>
      </c>
      <c r="C27" s="377" t="s">
        <v>1422</v>
      </c>
      <c r="D27" s="372" t="s">
        <v>1459</v>
      </c>
      <c r="E27" s="369" t="s">
        <v>1450</v>
      </c>
      <c r="F27" s="373"/>
      <c r="G27" s="374">
        <v>8.34</v>
      </c>
      <c r="H27" s="375"/>
      <c r="I27" s="373"/>
      <c r="J27" s="376">
        <f t="shared" si="0"/>
        <v>2.2849315068493151E-2</v>
      </c>
      <c r="K27" s="375"/>
      <c r="L27" s="373"/>
      <c r="M27" s="369"/>
      <c r="N27" s="375"/>
      <c r="O27" s="373"/>
      <c r="P27" s="369"/>
      <c r="Q27" s="375"/>
      <c r="R27" s="373"/>
    </row>
    <row r="28" spans="1:18">
      <c r="A28" s="369" t="s">
        <v>1476</v>
      </c>
      <c r="B28" s="370" t="s">
        <v>1476</v>
      </c>
      <c r="C28" s="377" t="s">
        <v>1418</v>
      </c>
      <c r="D28" s="372" t="s">
        <v>1460</v>
      </c>
      <c r="E28" s="369" t="s">
        <v>1450</v>
      </c>
      <c r="F28" s="373"/>
      <c r="G28" s="374">
        <v>13.357899999999999</v>
      </c>
      <c r="H28" s="375"/>
      <c r="I28" s="373"/>
      <c r="J28" s="376">
        <f t="shared" si="0"/>
        <v>3.6596986301369858E-2</v>
      </c>
      <c r="K28" s="375"/>
      <c r="L28" s="373"/>
      <c r="M28" s="369"/>
      <c r="N28" s="375"/>
      <c r="O28" s="373"/>
      <c r="P28" s="369"/>
      <c r="Q28" s="375"/>
      <c r="R28" s="373"/>
    </row>
    <row r="29" spans="1:18">
      <c r="A29" s="369" t="s">
        <v>1476</v>
      </c>
      <c r="B29" s="370" t="s">
        <v>1476</v>
      </c>
      <c r="C29" s="377" t="s">
        <v>1412</v>
      </c>
      <c r="D29" s="372" t="s">
        <v>1458</v>
      </c>
      <c r="E29" s="369" t="s">
        <v>1450</v>
      </c>
      <c r="F29" s="373"/>
      <c r="G29" s="374">
        <v>26.688000000000002</v>
      </c>
      <c r="H29" s="375"/>
      <c r="I29" s="373"/>
      <c r="J29" s="376">
        <f t="shared" si="0"/>
        <v>7.3117808219178085E-2</v>
      </c>
      <c r="K29" s="375"/>
      <c r="L29" s="373"/>
      <c r="M29" s="369"/>
      <c r="N29" s="375"/>
      <c r="O29" s="373"/>
      <c r="P29" s="369"/>
      <c r="Q29" s="375"/>
      <c r="R29" s="373"/>
    </row>
    <row r="30" spans="1:18">
      <c r="A30" s="369" t="s">
        <v>1476</v>
      </c>
      <c r="B30" s="370" t="s">
        <v>1476</v>
      </c>
      <c r="C30" s="377" t="s">
        <v>1411</v>
      </c>
      <c r="D30" s="372" t="s">
        <v>1462</v>
      </c>
      <c r="E30" s="369" t="s">
        <v>1450</v>
      </c>
      <c r="F30" s="373"/>
      <c r="G30" s="374">
        <v>13.510800000000001</v>
      </c>
      <c r="H30" s="375"/>
      <c r="I30" s="373"/>
      <c r="J30" s="376">
        <f t="shared" si="0"/>
        <v>3.7015890410958908E-2</v>
      </c>
      <c r="K30" s="375"/>
      <c r="L30" s="373"/>
      <c r="M30" s="369"/>
      <c r="N30" s="375"/>
      <c r="O30" s="373"/>
      <c r="P30" s="369"/>
      <c r="Q30" s="375"/>
      <c r="R30" s="373"/>
    </row>
    <row r="31" spans="1:18">
      <c r="A31" s="369" t="s">
        <v>1476</v>
      </c>
      <c r="B31" s="370" t="s">
        <v>1476</v>
      </c>
      <c r="C31" s="377" t="s">
        <v>1417</v>
      </c>
      <c r="D31" s="372" t="s">
        <v>1463</v>
      </c>
      <c r="E31" s="369" t="s">
        <v>1450</v>
      </c>
      <c r="F31" s="373"/>
      <c r="G31" s="374">
        <v>37.363200000000006</v>
      </c>
      <c r="H31" s="375"/>
      <c r="I31" s="373"/>
      <c r="J31" s="376">
        <f t="shared" si="0"/>
        <v>0.10236493150684933</v>
      </c>
      <c r="K31" s="375"/>
      <c r="L31" s="373"/>
      <c r="M31" s="369"/>
      <c r="N31" s="375"/>
      <c r="O31" s="373"/>
      <c r="P31" s="369"/>
      <c r="Q31" s="375"/>
      <c r="R31" s="373"/>
    </row>
    <row r="32" spans="1:18">
      <c r="A32" s="369" t="s">
        <v>1476</v>
      </c>
      <c r="B32" s="370" t="s">
        <v>1476</v>
      </c>
      <c r="C32" s="377" t="s">
        <v>1414</v>
      </c>
      <c r="D32" s="372" t="s">
        <v>1465</v>
      </c>
      <c r="E32" s="369" t="s">
        <v>1450</v>
      </c>
      <c r="F32" s="373"/>
      <c r="G32" s="374">
        <v>6.8554799999999991</v>
      </c>
      <c r="H32" s="375"/>
      <c r="I32" s="373"/>
      <c r="J32" s="376">
        <f t="shared" si="0"/>
        <v>1.8782136986301368E-2</v>
      </c>
      <c r="K32" s="375"/>
      <c r="L32" s="373"/>
      <c r="M32" s="369"/>
      <c r="N32" s="375"/>
      <c r="O32" s="373"/>
      <c r="P32" s="369"/>
      <c r="Q32" s="375"/>
      <c r="R32" s="373"/>
    </row>
    <row r="33" spans="1:18">
      <c r="A33" s="369" t="s">
        <v>1476</v>
      </c>
      <c r="B33" s="370" t="s">
        <v>1476</v>
      </c>
      <c r="C33" s="377" t="s">
        <v>1424</v>
      </c>
      <c r="D33" s="372" t="s">
        <v>1458</v>
      </c>
      <c r="E33" s="369" t="s">
        <v>1450</v>
      </c>
      <c r="F33" s="373"/>
      <c r="G33" s="374">
        <v>4.2812000000000001</v>
      </c>
      <c r="H33" s="375"/>
      <c r="I33" s="373"/>
      <c r="J33" s="376">
        <f t="shared" si="0"/>
        <v>1.1729315068493151E-2</v>
      </c>
      <c r="K33" s="375"/>
      <c r="L33" s="373"/>
      <c r="M33" s="369"/>
      <c r="N33" s="375"/>
      <c r="O33" s="373"/>
      <c r="P33" s="369"/>
      <c r="Q33" s="375"/>
      <c r="R33" s="373"/>
    </row>
    <row r="34" spans="1:18">
      <c r="A34" s="369" t="s">
        <v>1476</v>
      </c>
      <c r="B34" s="370" t="s">
        <v>1476</v>
      </c>
      <c r="C34" s="377" t="s">
        <v>1420</v>
      </c>
      <c r="D34" s="372" t="s">
        <v>1458</v>
      </c>
      <c r="E34" s="369" t="s">
        <v>1450</v>
      </c>
      <c r="F34" s="373"/>
      <c r="G34" s="374">
        <v>6.4218000000000002</v>
      </c>
      <c r="H34" s="375"/>
      <c r="I34" s="373"/>
      <c r="J34" s="376">
        <f t="shared" si="0"/>
        <v>1.7593972602739726E-2</v>
      </c>
      <c r="K34" s="375"/>
      <c r="L34" s="373"/>
      <c r="M34" s="369"/>
      <c r="N34" s="375"/>
      <c r="O34" s="373"/>
      <c r="P34" s="369"/>
      <c r="Q34" s="375"/>
      <c r="R34" s="373"/>
    </row>
    <row r="35" spans="1:18">
      <c r="A35" s="369" t="s">
        <v>1476</v>
      </c>
      <c r="B35" s="370" t="s">
        <v>1476</v>
      </c>
      <c r="C35" s="377" t="s">
        <v>1421</v>
      </c>
      <c r="D35" s="372" t="s">
        <v>1458</v>
      </c>
      <c r="E35" s="369" t="s">
        <v>1450</v>
      </c>
      <c r="F35" s="373"/>
      <c r="G35" s="374">
        <v>6.6720000000000006</v>
      </c>
      <c r="H35" s="375"/>
      <c r="I35" s="373"/>
      <c r="J35" s="376">
        <f t="shared" si="0"/>
        <v>1.8279452054794521E-2</v>
      </c>
      <c r="K35" s="375"/>
      <c r="L35" s="373"/>
      <c r="M35" s="369"/>
      <c r="N35" s="375"/>
      <c r="O35" s="373"/>
      <c r="P35" s="369"/>
      <c r="Q35" s="375"/>
      <c r="R35" s="373"/>
    </row>
    <row r="36" spans="1:18">
      <c r="A36" s="369" t="s">
        <v>1476</v>
      </c>
      <c r="B36" s="370" t="s">
        <v>1476</v>
      </c>
      <c r="C36" s="377" t="s">
        <v>1415</v>
      </c>
      <c r="D36" s="372" t="s">
        <v>1458</v>
      </c>
      <c r="E36" s="369" t="s">
        <v>1450</v>
      </c>
      <c r="F36" s="373"/>
      <c r="G36" s="374">
        <v>6.5886000000000005</v>
      </c>
      <c r="H36" s="375"/>
      <c r="I36" s="373"/>
      <c r="J36" s="376">
        <f t="shared" si="0"/>
        <v>1.8050958904109592E-2</v>
      </c>
      <c r="K36" s="375"/>
      <c r="L36" s="373"/>
      <c r="M36" s="369"/>
      <c r="N36" s="375"/>
      <c r="O36" s="373"/>
      <c r="P36" s="369"/>
      <c r="Q36" s="375"/>
      <c r="R36" s="373"/>
    </row>
    <row r="37" spans="1:18">
      <c r="A37" s="369" t="s">
        <v>1476</v>
      </c>
      <c r="B37" s="370" t="s">
        <v>1476</v>
      </c>
      <c r="C37" s="377" t="s">
        <v>1423</v>
      </c>
      <c r="D37" s="372" t="s">
        <v>1465</v>
      </c>
      <c r="E37" s="369" t="s">
        <v>1450</v>
      </c>
      <c r="F37" s="373"/>
      <c r="G37" s="374">
        <v>7.0639799999999999</v>
      </c>
      <c r="H37" s="375"/>
      <c r="I37" s="373"/>
      <c r="J37" s="376">
        <f t="shared" si="0"/>
        <v>1.9353369863013697E-2</v>
      </c>
      <c r="K37" s="375"/>
      <c r="L37" s="373"/>
      <c r="M37" s="369"/>
      <c r="N37" s="375"/>
      <c r="O37" s="373"/>
      <c r="P37" s="369"/>
      <c r="Q37" s="375"/>
      <c r="R37" s="373"/>
    </row>
    <row r="38" spans="1:18">
      <c r="A38" s="369" t="s">
        <v>1385</v>
      </c>
      <c r="B38" s="370" t="s">
        <v>1385</v>
      </c>
      <c r="C38" s="378" t="s">
        <v>1467</v>
      </c>
      <c r="D38" s="372" t="s">
        <v>1454</v>
      </c>
      <c r="E38" s="369" t="s">
        <v>1450</v>
      </c>
      <c r="F38" s="373"/>
      <c r="G38" s="374">
        <v>12625.092000000002</v>
      </c>
      <c r="H38" s="375"/>
      <c r="I38" s="373"/>
      <c r="J38" s="379">
        <f t="shared" si="0"/>
        <v>34.589293150684938</v>
      </c>
      <c r="K38" s="375"/>
      <c r="L38" s="373"/>
      <c r="M38" s="374">
        <f>'5. Pollutant Emissions - MB'!F52*'4. Material Balance Activities'!G38</f>
        <v>7100.899880835047</v>
      </c>
      <c r="N38" s="375"/>
      <c r="O38" s="373"/>
      <c r="P38" s="380">
        <f>M38/365</f>
        <v>19.454520221465881</v>
      </c>
      <c r="Q38" s="375"/>
      <c r="R38" s="373"/>
    </row>
    <row r="39" spans="1:18">
      <c r="A39" s="13"/>
      <c r="B39" s="6"/>
      <c r="D39" s="7"/>
      <c r="E39" s="11"/>
      <c r="F39" s="9"/>
      <c r="G39" s="11"/>
      <c r="I39" s="9"/>
      <c r="J39" s="11"/>
      <c r="L39" s="9"/>
      <c r="M39" s="11"/>
      <c r="O39" s="9"/>
      <c r="P39" s="11"/>
      <c r="R39" s="9"/>
    </row>
    <row r="40" spans="1:18">
      <c r="A40" s="13"/>
      <c r="B40" s="6"/>
      <c r="D40" s="7"/>
      <c r="E40" s="11"/>
      <c r="F40" s="9"/>
      <c r="G40" s="11"/>
      <c r="I40" s="9"/>
      <c r="J40" s="11"/>
      <c r="L40" s="9"/>
      <c r="M40" s="11"/>
      <c r="O40" s="9"/>
      <c r="P40" s="11"/>
      <c r="R40" s="9"/>
    </row>
    <row r="41" spans="1:18">
      <c r="A41" s="13"/>
      <c r="B41" s="6"/>
      <c r="D41" s="7"/>
      <c r="E41" s="11"/>
      <c r="F41" s="9"/>
      <c r="G41" s="11"/>
      <c r="I41" s="9"/>
      <c r="J41" s="11"/>
      <c r="L41" s="9"/>
      <c r="M41" s="11"/>
      <c r="O41" s="9"/>
      <c r="P41" s="11"/>
      <c r="R41" s="9"/>
    </row>
    <row r="42" spans="1:18">
      <c r="A42" s="13"/>
      <c r="B42" s="6"/>
      <c r="D42" s="7"/>
      <c r="E42" s="11"/>
      <c r="F42" s="9"/>
      <c r="G42" s="11"/>
      <c r="I42" s="9"/>
      <c r="J42" s="11"/>
      <c r="L42" s="9"/>
      <c r="M42" s="11"/>
      <c r="O42" s="9"/>
      <c r="P42" s="11"/>
      <c r="R42" s="9"/>
    </row>
    <row r="43" spans="1:18">
      <c r="A43" s="13"/>
      <c r="B43" s="6"/>
      <c r="D43" s="7"/>
      <c r="E43" s="11"/>
      <c r="F43" s="9"/>
      <c r="G43" s="11"/>
      <c r="I43" s="9"/>
      <c r="J43" s="11"/>
      <c r="L43" s="9"/>
      <c r="M43" s="11"/>
      <c r="O43" s="9"/>
      <c r="P43" s="11"/>
      <c r="R43" s="9"/>
    </row>
    <row r="44" spans="1:18">
      <c r="A44" s="13"/>
      <c r="B44" s="6"/>
      <c r="D44" s="7"/>
      <c r="E44" s="11"/>
      <c r="F44" s="9"/>
      <c r="G44" s="11"/>
      <c r="I44" s="9"/>
      <c r="J44" s="11"/>
      <c r="L44" s="9"/>
      <c r="M44" s="11"/>
      <c r="O44" s="9"/>
      <c r="P44" s="11"/>
      <c r="R44" s="9"/>
    </row>
    <row r="45" spans="1:18">
      <c r="A45" s="13"/>
      <c r="B45" s="6"/>
      <c r="D45" s="7"/>
      <c r="E45" s="11"/>
      <c r="F45" s="9"/>
      <c r="G45" s="11"/>
      <c r="I45" s="9"/>
      <c r="J45" s="11"/>
      <c r="L45" s="9"/>
      <c r="M45" s="11"/>
      <c r="O45" s="9"/>
      <c r="P45" s="11"/>
      <c r="R45" s="9"/>
    </row>
    <row r="46" spans="1:18">
      <c r="A46" s="13"/>
      <c r="B46" s="6"/>
      <c r="D46" s="7"/>
      <c r="E46" s="11"/>
      <c r="F46" s="9"/>
      <c r="G46" s="11"/>
      <c r="I46" s="9"/>
      <c r="J46" s="11"/>
      <c r="L46" s="9"/>
      <c r="M46" s="11"/>
      <c r="O46" s="9"/>
      <c r="P46" s="11"/>
      <c r="R46" s="9"/>
    </row>
    <row r="47" spans="1:18">
      <c r="A47" s="13"/>
      <c r="B47" s="6"/>
      <c r="D47" s="7"/>
      <c r="E47" s="11"/>
      <c r="F47" s="9"/>
      <c r="G47" s="11"/>
      <c r="I47" s="9"/>
      <c r="J47" s="11"/>
      <c r="L47" s="9"/>
      <c r="M47" s="11"/>
      <c r="O47" s="9"/>
      <c r="P47" s="11"/>
      <c r="R47" s="9"/>
    </row>
    <row r="48" spans="1:18">
      <c r="A48" s="13"/>
      <c r="B48" s="6"/>
      <c r="D48" s="7"/>
      <c r="E48" s="11"/>
      <c r="F48" s="9"/>
      <c r="G48" s="11"/>
      <c r="I48" s="9"/>
      <c r="J48" s="11"/>
      <c r="L48" s="9"/>
      <c r="M48" s="11"/>
      <c r="O48" s="9"/>
      <c r="P48" s="11"/>
      <c r="R48" s="9"/>
    </row>
    <row r="49" spans="1:18">
      <c r="A49" s="13"/>
      <c r="B49" s="6"/>
      <c r="D49" s="7"/>
      <c r="E49" s="11"/>
      <c r="F49" s="9"/>
      <c r="G49" s="11"/>
      <c r="I49" s="9"/>
      <c r="J49" s="11"/>
      <c r="L49" s="9"/>
      <c r="M49" s="11"/>
      <c r="O49" s="9"/>
      <c r="P49" s="11"/>
      <c r="R49" s="9"/>
    </row>
    <row r="50" spans="1:18">
      <c r="A50" s="13"/>
      <c r="B50" s="6"/>
      <c r="D50" s="7"/>
      <c r="E50" s="11"/>
      <c r="F50" s="9"/>
      <c r="G50" s="11"/>
      <c r="I50" s="9"/>
      <c r="J50" s="11"/>
      <c r="L50" s="9"/>
      <c r="M50" s="11"/>
      <c r="O50" s="9"/>
      <c r="P50" s="11"/>
      <c r="R50" s="9"/>
    </row>
    <row r="51" spans="1:18">
      <c r="A51" s="13"/>
      <c r="B51" s="6"/>
      <c r="D51" s="7"/>
      <c r="E51" s="11"/>
      <c r="F51" s="9"/>
      <c r="G51" s="11"/>
      <c r="I51" s="9"/>
      <c r="J51" s="11"/>
      <c r="L51" s="9"/>
      <c r="M51" s="11"/>
      <c r="O51" s="9"/>
      <c r="P51" s="11"/>
      <c r="R51" s="9"/>
    </row>
    <row r="52" spans="1:18">
      <c r="A52" s="13"/>
      <c r="B52" s="6"/>
      <c r="D52" s="7"/>
      <c r="E52" s="11"/>
      <c r="F52" s="9"/>
      <c r="G52" s="11"/>
      <c r="I52" s="9"/>
      <c r="J52" s="11"/>
      <c r="L52" s="9"/>
      <c r="M52" s="11"/>
      <c r="O52" s="9"/>
      <c r="P52" s="11"/>
      <c r="R52" s="9"/>
    </row>
    <row r="53" spans="1:18">
      <c r="A53" s="13"/>
      <c r="B53" s="6"/>
      <c r="D53" s="7"/>
      <c r="E53" s="11"/>
      <c r="F53" s="9"/>
      <c r="G53" s="11"/>
      <c r="I53" s="9"/>
      <c r="J53" s="11"/>
      <c r="L53" s="9"/>
      <c r="M53" s="11"/>
      <c r="O53" s="9"/>
      <c r="P53" s="11"/>
      <c r="R53" s="9"/>
    </row>
    <row r="54" spans="1:18">
      <c r="A54" s="13"/>
      <c r="B54" s="6"/>
      <c r="D54" s="7"/>
      <c r="E54" s="11"/>
      <c r="F54" s="9"/>
      <c r="G54" s="11"/>
      <c r="I54" s="9"/>
      <c r="J54" s="11"/>
      <c r="L54" s="9"/>
      <c r="M54" s="11"/>
      <c r="O54" s="9"/>
      <c r="P54" s="11"/>
      <c r="R54" s="9"/>
    </row>
    <row r="55" spans="1:18">
      <c r="A55" s="13"/>
      <c r="B55" s="6"/>
      <c r="D55" s="7"/>
      <c r="E55" s="11"/>
      <c r="F55" s="9"/>
      <c r="G55" s="11"/>
      <c r="I55" s="9"/>
      <c r="J55" s="11"/>
      <c r="L55" s="9"/>
      <c r="M55" s="11"/>
      <c r="O55" s="9"/>
      <c r="P55" s="11"/>
      <c r="R55" s="9"/>
    </row>
    <row r="56" spans="1:18">
      <c r="A56" s="13"/>
      <c r="B56" s="6"/>
      <c r="D56" s="7"/>
      <c r="E56" s="11"/>
      <c r="F56" s="9"/>
      <c r="G56" s="11"/>
      <c r="I56" s="9"/>
      <c r="J56" s="11"/>
      <c r="L56" s="9"/>
      <c r="M56" s="11"/>
      <c r="O56" s="9"/>
      <c r="P56" s="11"/>
      <c r="R56" s="9"/>
    </row>
    <row r="57" spans="1:18">
      <c r="A57" s="13"/>
      <c r="B57" s="6"/>
      <c r="D57" s="7"/>
      <c r="E57" s="11"/>
      <c r="F57" s="9"/>
      <c r="G57" s="11"/>
      <c r="I57" s="9"/>
      <c r="J57" s="11"/>
      <c r="L57" s="9"/>
      <c r="M57" s="11"/>
      <c r="O57" s="9"/>
      <c r="P57" s="11"/>
      <c r="R57" s="9"/>
    </row>
    <row r="58" spans="1:18">
      <c r="A58" s="13"/>
      <c r="B58" s="6"/>
      <c r="D58" s="7"/>
      <c r="E58" s="11"/>
      <c r="F58" s="9"/>
      <c r="G58" s="11"/>
      <c r="I58" s="9"/>
      <c r="J58" s="11"/>
      <c r="L58" s="9"/>
      <c r="M58" s="11"/>
      <c r="O58" s="9"/>
      <c r="P58" s="11"/>
      <c r="R58" s="9"/>
    </row>
    <row r="59" spans="1:18">
      <c r="A59" s="13"/>
      <c r="B59" s="6"/>
      <c r="D59" s="7"/>
      <c r="E59" s="11"/>
      <c r="F59" s="9"/>
      <c r="G59" s="11"/>
      <c r="I59" s="9"/>
      <c r="J59" s="11"/>
      <c r="L59" s="9"/>
      <c r="M59" s="11"/>
      <c r="O59" s="9"/>
      <c r="P59" s="11"/>
      <c r="R59" s="9"/>
    </row>
    <row r="60" spans="1:18">
      <c r="A60" s="13"/>
      <c r="B60" s="6"/>
      <c r="D60" s="7"/>
      <c r="E60" s="11"/>
      <c r="F60" s="9"/>
      <c r="G60" s="11"/>
      <c r="I60" s="9"/>
      <c r="J60" s="11"/>
      <c r="L60" s="9"/>
      <c r="M60" s="11"/>
      <c r="O60" s="9"/>
      <c r="P60" s="11"/>
      <c r="R60" s="9"/>
    </row>
    <row r="61" spans="1:18">
      <c r="A61" s="13"/>
      <c r="B61" s="6"/>
      <c r="D61" s="7"/>
      <c r="E61" s="11"/>
      <c r="F61" s="9"/>
      <c r="G61" s="11"/>
      <c r="I61" s="9"/>
      <c r="J61" s="11"/>
      <c r="L61" s="9"/>
      <c r="M61" s="11"/>
      <c r="O61" s="9"/>
      <c r="P61" s="11"/>
      <c r="R61" s="9"/>
    </row>
    <row r="62" spans="1:18">
      <c r="A62" s="13"/>
      <c r="B62" s="6"/>
      <c r="D62" s="7"/>
      <c r="E62" s="11"/>
      <c r="F62" s="9"/>
      <c r="G62" s="11"/>
      <c r="I62" s="9"/>
      <c r="J62" s="11"/>
      <c r="L62" s="9"/>
      <c r="M62" s="11"/>
      <c r="O62" s="9"/>
      <c r="P62" s="11"/>
      <c r="R62" s="9"/>
    </row>
    <row r="63" spans="1:18">
      <c r="A63" s="13"/>
      <c r="B63" s="6"/>
      <c r="D63" s="7"/>
      <c r="E63" s="11"/>
      <c r="F63" s="9"/>
      <c r="G63" s="11"/>
      <c r="I63" s="9"/>
      <c r="J63" s="11"/>
      <c r="L63" s="9"/>
      <c r="M63" s="11"/>
      <c r="O63" s="9"/>
      <c r="P63" s="11"/>
      <c r="R63" s="9"/>
    </row>
    <row r="64" spans="1:18">
      <c r="A64" s="13"/>
      <c r="B64" s="6"/>
      <c r="D64" s="7"/>
      <c r="E64" s="11"/>
      <c r="F64" s="9"/>
      <c r="G64" s="11"/>
      <c r="I64" s="9"/>
      <c r="J64" s="11"/>
      <c r="L64" s="9"/>
      <c r="M64" s="11"/>
      <c r="O64" s="9"/>
      <c r="P64" s="11"/>
      <c r="R64" s="9"/>
    </row>
    <row r="65" spans="1:18">
      <c r="A65" s="13"/>
      <c r="B65" s="6"/>
      <c r="D65" s="7"/>
      <c r="E65" s="11"/>
      <c r="F65" s="9"/>
      <c r="G65" s="11"/>
      <c r="I65" s="9"/>
      <c r="J65" s="11"/>
      <c r="L65" s="9"/>
      <c r="M65" s="11"/>
      <c r="O65" s="9"/>
      <c r="P65" s="11"/>
      <c r="R65" s="9"/>
    </row>
    <row r="66" spans="1:18">
      <c r="A66" s="13"/>
      <c r="B66" s="6"/>
      <c r="D66" s="7"/>
      <c r="E66" s="11"/>
      <c r="F66" s="9"/>
      <c r="G66" s="11"/>
      <c r="I66" s="9"/>
      <c r="J66" s="11"/>
      <c r="L66" s="9"/>
      <c r="M66" s="11"/>
      <c r="O66" s="9"/>
      <c r="P66" s="11"/>
      <c r="R66" s="9"/>
    </row>
    <row r="67" spans="1:18">
      <c r="A67" s="13"/>
      <c r="B67" s="6"/>
      <c r="D67" s="7"/>
      <c r="E67" s="11"/>
      <c r="F67" s="9"/>
      <c r="G67" s="11"/>
      <c r="I67" s="9"/>
      <c r="J67" s="11"/>
      <c r="L67" s="9"/>
      <c r="M67" s="11"/>
      <c r="O67" s="9"/>
      <c r="P67" s="11"/>
      <c r="R67" s="9"/>
    </row>
    <row r="68" spans="1:18">
      <c r="A68" s="13"/>
      <c r="B68" s="6"/>
      <c r="D68" s="7"/>
      <c r="E68" s="11"/>
      <c r="F68" s="9"/>
      <c r="G68" s="11"/>
      <c r="I68" s="9"/>
      <c r="J68" s="11"/>
      <c r="L68" s="9"/>
      <c r="M68" s="11"/>
      <c r="O68" s="9"/>
      <c r="P68" s="11"/>
      <c r="R68" s="9"/>
    </row>
    <row r="69" spans="1:18">
      <c r="A69" s="13"/>
      <c r="B69" s="6"/>
      <c r="D69" s="7"/>
      <c r="E69" s="11"/>
      <c r="F69" s="9"/>
      <c r="G69" s="11"/>
      <c r="I69" s="9"/>
      <c r="J69" s="11"/>
      <c r="L69" s="9"/>
      <c r="M69" s="11"/>
      <c r="O69" s="9"/>
      <c r="P69" s="11"/>
      <c r="R69" s="9"/>
    </row>
    <row r="70" spans="1:18">
      <c r="A70" s="13"/>
      <c r="B70" s="6"/>
      <c r="D70" s="7"/>
      <c r="E70" s="11"/>
      <c r="F70" s="9"/>
      <c r="G70" s="11"/>
      <c r="I70" s="9"/>
      <c r="J70" s="11"/>
      <c r="L70" s="9"/>
      <c r="M70" s="11"/>
      <c r="O70" s="9"/>
      <c r="P70" s="11"/>
      <c r="R70" s="9"/>
    </row>
    <row r="71" spans="1:18">
      <c r="A71" s="13"/>
      <c r="B71" s="6"/>
      <c r="D71" s="7"/>
      <c r="E71" s="11"/>
      <c r="F71" s="9"/>
      <c r="G71" s="11"/>
      <c r="I71" s="9"/>
      <c r="J71" s="11"/>
      <c r="L71" s="9"/>
      <c r="M71" s="11"/>
      <c r="O71" s="9"/>
      <c r="P71" s="11"/>
      <c r="R71" s="9"/>
    </row>
    <row r="72" spans="1:18">
      <c r="A72" s="13"/>
      <c r="B72" s="6"/>
      <c r="D72" s="7"/>
      <c r="E72" s="11"/>
      <c r="F72" s="9"/>
      <c r="G72" s="11"/>
      <c r="I72" s="9"/>
      <c r="J72" s="11"/>
      <c r="L72" s="9"/>
      <c r="M72" s="11"/>
      <c r="O72" s="9"/>
      <c r="P72" s="11"/>
      <c r="R72" s="9"/>
    </row>
    <row r="73" spans="1:18">
      <c r="A73" s="13"/>
      <c r="B73" s="6"/>
      <c r="D73" s="7"/>
      <c r="E73" s="11"/>
      <c r="F73" s="9"/>
      <c r="G73" s="11"/>
      <c r="I73" s="9"/>
      <c r="J73" s="11"/>
      <c r="L73" s="9"/>
      <c r="M73" s="11"/>
      <c r="O73" s="9"/>
      <c r="P73" s="11"/>
      <c r="R73" s="9"/>
    </row>
    <row r="74" spans="1:18">
      <c r="A74" s="13"/>
      <c r="B74" s="6"/>
      <c r="D74" s="7"/>
      <c r="E74" s="11"/>
      <c r="F74" s="9"/>
      <c r="G74" s="11"/>
      <c r="I74" s="9"/>
      <c r="J74" s="11"/>
      <c r="L74" s="9"/>
      <c r="M74" s="11"/>
      <c r="O74" s="9"/>
      <c r="P74" s="11"/>
      <c r="R74" s="9"/>
    </row>
    <row r="75" spans="1:18">
      <c r="A75" s="13"/>
      <c r="B75" s="6"/>
      <c r="D75" s="7"/>
      <c r="E75" s="11"/>
      <c r="F75" s="9"/>
      <c r="G75" s="11"/>
      <c r="I75" s="9"/>
      <c r="J75" s="11"/>
      <c r="L75" s="9"/>
      <c r="M75" s="11"/>
      <c r="O75" s="9"/>
      <c r="P75" s="11"/>
      <c r="R75" s="9"/>
    </row>
    <row r="76" spans="1:18">
      <c r="A76" s="13"/>
      <c r="B76" s="6"/>
      <c r="D76" s="7"/>
      <c r="E76" s="11"/>
      <c r="F76" s="9"/>
      <c r="G76" s="11"/>
      <c r="I76" s="9"/>
      <c r="J76" s="11"/>
      <c r="L76" s="9"/>
      <c r="M76" s="11"/>
      <c r="O76" s="9"/>
      <c r="P76" s="11"/>
      <c r="R76" s="9"/>
    </row>
    <row r="77" spans="1:18">
      <c r="A77" s="13"/>
      <c r="B77" s="6"/>
      <c r="D77" s="7"/>
      <c r="E77" s="11"/>
      <c r="F77" s="9"/>
      <c r="G77" s="11"/>
      <c r="I77" s="9"/>
      <c r="J77" s="11"/>
      <c r="L77" s="9"/>
      <c r="M77" s="11"/>
      <c r="O77" s="9"/>
      <c r="P77" s="11"/>
      <c r="R77" s="9"/>
    </row>
    <row r="78" spans="1:18">
      <c r="A78" s="13"/>
      <c r="B78" s="6"/>
      <c r="D78" s="7"/>
      <c r="E78" s="11"/>
      <c r="F78" s="9"/>
      <c r="G78" s="11"/>
      <c r="I78" s="9"/>
      <c r="J78" s="11"/>
      <c r="L78" s="9"/>
      <c r="M78" s="11"/>
      <c r="O78" s="9"/>
      <c r="P78" s="11"/>
      <c r="R78" s="9"/>
    </row>
    <row r="79" spans="1:18">
      <c r="A79" s="13"/>
      <c r="B79" s="6"/>
      <c r="D79" s="7"/>
      <c r="E79" s="11"/>
      <c r="F79" s="9"/>
      <c r="G79" s="11"/>
      <c r="I79" s="9"/>
      <c r="J79" s="11"/>
      <c r="L79" s="9"/>
      <c r="M79" s="11"/>
      <c r="O79" s="9"/>
      <c r="P79" s="11"/>
      <c r="R79" s="9"/>
    </row>
    <row r="80" spans="1:18">
      <c r="A80" s="13"/>
      <c r="B80" s="6"/>
      <c r="D80" s="7"/>
      <c r="E80" s="11"/>
      <c r="F80" s="9"/>
      <c r="G80" s="11"/>
      <c r="I80" s="9"/>
      <c r="J80" s="11"/>
      <c r="L80" s="9"/>
      <c r="M80" s="11"/>
      <c r="O80" s="9"/>
      <c r="P80" s="11"/>
      <c r="R80" s="9"/>
    </row>
    <row r="81" spans="1:18">
      <c r="A81" s="13"/>
      <c r="B81" s="6"/>
      <c r="D81" s="7"/>
      <c r="E81" s="11"/>
      <c r="F81" s="9"/>
      <c r="G81" s="11"/>
      <c r="I81" s="9"/>
      <c r="J81" s="11"/>
      <c r="L81" s="9"/>
      <c r="M81" s="11"/>
      <c r="O81" s="9"/>
      <c r="P81" s="11"/>
      <c r="R81" s="9"/>
    </row>
    <row r="82" spans="1:18">
      <c r="A82" s="13"/>
      <c r="B82" s="6"/>
      <c r="D82" s="7"/>
      <c r="E82" s="11"/>
      <c r="F82" s="9"/>
      <c r="G82" s="11"/>
      <c r="I82" s="9"/>
      <c r="J82" s="11"/>
      <c r="L82" s="9"/>
      <c r="M82" s="11"/>
      <c r="O82" s="9"/>
      <c r="P82" s="11"/>
      <c r="R82" s="9"/>
    </row>
    <row r="83" spans="1:18">
      <c r="A83" s="13"/>
      <c r="B83" s="6"/>
      <c r="D83" s="7"/>
      <c r="E83" s="11"/>
      <c r="F83" s="9"/>
      <c r="G83" s="11"/>
      <c r="I83" s="9"/>
      <c r="J83" s="11"/>
      <c r="L83" s="9"/>
      <c r="M83" s="11"/>
      <c r="O83" s="9"/>
      <c r="P83" s="11"/>
      <c r="R83" s="9"/>
    </row>
    <row r="84" spans="1:18">
      <c r="A84" s="13"/>
      <c r="B84" s="6"/>
      <c r="D84" s="7"/>
      <c r="E84" s="11"/>
      <c r="F84" s="9"/>
      <c r="G84" s="11"/>
      <c r="I84" s="9"/>
      <c r="J84" s="11"/>
      <c r="L84" s="9"/>
      <c r="M84" s="11"/>
      <c r="O84" s="9"/>
      <c r="P84" s="11"/>
      <c r="R84" s="9"/>
    </row>
    <row r="85" spans="1:18">
      <c r="A85" s="13"/>
      <c r="B85" s="6"/>
      <c r="D85" s="7"/>
      <c r="E85" s="11"/>
      <c r="F85" s="9"/>
      <c r="G85" s="11"/>
      <c r="I85" s="9"/>
      <c r="J85" s="11"/>
      <c r="L85" s="9"/>
      <c r="M85" s="11"/>
      <c r="O85" s="9"/>
      <c r="P85" s="11"/>
      <c r="R85" s="9"/>
    </row>
    <row r="86" spans="1:18">
      <c r="A86" s="13"/>
      <c r="B86" s="6"/>
      <c r="D86" s="7"/>
      <c r="E86" s="11"/>
      <c r="F86" s="9"/>
      <c r="G86" s="11"/>
      <c r="I86" s="9"/>
      <c r="J86" s="11"/>
      <c r="L86" s="9"/>
      <c r="M86" s="11"/>
      <c r="O86" s="9"/>
      <c r="P86" s="11"/>
      <c r="R86" s="9"/>
    </row>
    <row r="87" spans="1:18">
      <c r="A87" s="13"/>
      <c r="B87" s="6"/>
      <c r="D87" s="7"/>
      <c r="E87" s="11"/>
      <c r="F87" s="9"/>
      <c r="G87" s="11"/>
      <c r="I87" s="9"/>
      <c r="J87" s="11"/>
      <c r="L87" s="9"/>
      <c r="M87" s="11"/>
      <c r="O87" s="9"/>
      <c r="P87" s="11"/>
      <c r="R87" s="9"/>
    </row>
    <row r="88" spans="1:18">
      <c r="A88" s="13"/>
      <c r="B88" s="6"/>
      <c r="D88" s="7"/>
      <c r="E88" s="11"/>
      <c r="F88" s="9"/>
      <c r="G88" s="11"/>
      <c r="I88" s="9"/>
      <c r="J88" s="11"/>
      <c r="L88" s="9"/>
      <c r="M88" s="11"/>
      <c r="O88" s="9"/>
      <c r="P88" s="11"/>
      <c r="R88" s="9"/>
    </row>
    <row r="89" spans="1:18">
      <c r="A89" s="13"/>
      <c r="B89" s="6"/>
      <c r="D89" s="7"/>
      <c r="E89" s="11"/>
      <c r="F89" s="9"/>
      <c r="G89" s="11"/>
      <c r="I89" s="9"/>
      <c r="J89" s="11"/>
      <c r="L89" s="9"/>
      <c r="M89" s="11"/>
      <c r="O89" s="9"/>
      <c r="P89" s="11"/>
      <c r="R89" s="9"/>
    </row>
    <row r="90" spans="1:18">
      <c r="A90" s="13"/>
      <c r="B90" s="6"/>
      <c r="D90" s="7"/>
      <c r="E90" s="11"/>
      <c r="F90" s="9"/>
      <c r="G90" s="11"/>
      <c r="I90" s="9"/>
      <c r="J90" s="11"/>
      <c r="L90" s="9"/>
      <c r="M90" s="11"/>
      <c r="O90" s="9"/>
      <c r="P90" s="11"/>
      <c r="R90" s="9"/>
    </row>
    <row r="91" spans="1:18">
      <c r="A91" s="13"/>
      <c r="B91" s="6"/>
      <c r="D91" s="7"/>
      <c r="E91" s="11"/>
      <c r="F91" s="9"/>
      <c r="G91" s="11"/>
      <c r="I91" s="9"/>
      <c r="J91" s="11"/>
      <c r="L91" s="9"/>
      <c r="M91" s="11"/>
      <c r="O91" s="9"/>
      <c r="P91" s="11"/>
      <c r="R91" s="9"/>
    </row>
    <row r="92" spans="1:18">
      <c r="A92" s="13"/>
      <c r="B92" s="6"/>
      <c r="D92" s="7"/>
      <c r="E92" s="11"/>
      <c r="F92" s="9"/>
      <c r="G92" s="11"/>
      <c r="I92" s="9"/>
      <c r="J92" s="11"/>
      <c r="L92" s="9"/>
      <c r="M92" s="11"/>
      <c r="O92" s="9"/>
      <c r="P92" s="11"/>
      <c r="R92" s="9"/>
    </row>
    <row r="93" spans="1:18">
      <c r="A93" s="13"/>
      <c r="B93" s="6"/>
      <c r="D93" s="7"/>
      <c r="E93" s="11"/>
      <c r="F93" s="9"/>
      <c r="G93" s="11"/>
      <c r="I93" s="9"/>
      <c r="J93" s="11"/>
      <c r="L93" s="9"/>
      <c r="M93" s="11"/>
      <c r="O93" s="9"/>
      <c r="P93" s="11"/>
      <c r="R93" s="9"/>
    </row>
    <row r="94" spans="1:18">
      <c r="A94" s="13"/>
      <c r="B94" s="6"/>
      <c r="D94" s="7"/>
      <c r="E94" s="11"/>
      <c r="F94" s="9"/>
      <c r="G94" s="11"/>
      <c r="I94" s="9"/>
      <c r="J94" s="11"/>
      <c r="L94" s="9"/>
      <c r="M94" s="11"/>
      <c r="O94" s="9"/>
      <c r="P94" s="11"/>
      <c r="R94" s="9"/>
    </row>
    <row r="95" spans="1:18">
      <c r="A95" s="13"/>
      <c r="B95" s="6"/>
      <c r="D95" s="7"/>
      <c r="E95" s="11"/>
      <c r="F95" s="9"/>
      <c r="G95" s="11"/>
      <c r="I95" s="9"/>
      <c r="J95" s="11"/>
      <c r="L95" s="9"/>
      <c r="M95" s="11"/>
      <c r="O95" s="9"/>
      <c r="P95" s="11"/>
      <c r="R95" s="9"/>
    </row>
    <row r="96" spans="1:18">
      <c r="A96" s="13"/>
      <c r="B96" s="6"/>
      <c r="D96" s="7"/>
      <c r="E96" s="11"/>
      <c r="F96" s="9"/>
      <c r="G96" s="11"/>
      <c r="I96" s="9"/>
      <c r="J96" s="11"/>
      <c r="L96" s="9"/>
      <c r="M96" s="11"/>
      <c r="O96" s="9"/>
      <c r="P96" s="11"/>
      <c r="R96" s="9"/>
    </row>
    <row r="97" spans="1:18">
      <c r="A97" s="13"/>
      <c r="B97" s="6"/>
      <c r="D97" s="7"/>
      <c r="E97" s="11"/>
      <c r="F97" s="9"/>
      <c r="G97" s="11"/>
      <c r="I97" s="9"/>
      <c r="J97" s="11"/>
      <c r="L97" s="9"/>
      <c r="M97" s="11"/>
      <c r="O97" s="9"/>
      <c r="P97" s="11"/>
      <c r="R97" s="9"/>
    </row>
    <row r="98" spans="1:18">
      <c r="A98" s="13"/>
      <c r="B98" s="6"/>
      <c r="D98" s="7"/>
      <c r="E98" s="11"/>
      <c r="F98" s="9"/>
      <c r="G98" s="11"/>
      <c r="I98" s="9"/>
      <c r="J98" s="11"/>
      <c r="L98" s="9"/>
      <c r="M98" s="11"/>
      <c r="O98" s="9"/>
      <c r="P98" s="11"/>
      <c r="R98" s="9"/>
    </row>
    <row r="99" spans="1:18">
      <c r="A99" s="13"/>
      <c r="B99" s="6"/>
      <c r="D99" s="7"/>
      <c r="E99" s="11"/>
      <c r="F99" s="9"/>
      <c r="G99" s="11"/>
      <c r="I99" s="9"/>
      <c r="J99" s="11"/>
      <c r="L99" s="9"/>
      <c r="M99" s="11"/>
      <c r="O99" s="9"/>
      <c r="P99" s="11"/>
      <c r="R99" s="9"/>
    </row>
    <row r="100" spans="1:18">
      <c r="A100" s="13"/>
      <c r="B100" s="6"/>
      <c r="D100" s="7"/>
      <c r="E100" s="11"/>
      <c r="F100" s="9"/>
      <c r="G100" s="11"/>
      <c r="I100" s="9"/>
      <c r="J100" s="11"/>
      <c r="L100" s="9"/>
      <c r="M100" s="11"/>
      <c r="O100" s="9"/>
      <c r="P100" s="11"/>
      <c r="R100" s="9"/>
    </row>
    <row r="101" spans="1:18">
      <c r="A101" s="13"/>
      <c r="B101" s="6"/>
      <c r="D101" s="7"/>
      <c r="E101" s="11"/>
      <c r="F101" s="9"/>
      <c r="G101" s="11"/>
      <c r="I101" s="9"/>
      <c r="J101" s="11"/>
      <c r="L101" s="9"/>
      <c r="M101" s="11"/>
      <c r="O101" s="9"/>
      <c r="P101" s="11"/>
      <c r="R101" s="9"/>
    </row>
    <row r="102" spans="1:18">
      <c r="A102" s="13"/>
      <c r="B102" s="6"/>
      <c r="D102" s="7"/>
      <c r="E102" s="11"/>
      <c r="F102" s="9"/>
      <c r="G102" s="11"/>
      <c r="I102" s="9"/>
      <c r="J102" s="11"/>
      <c r="L102" s="9"/>
      <c r="M102" s="11"/>
      <c r="O102" s="9"/>
      <c r="P102" s="11"/>
      <c r="R102" s="9"/>
    </row>
    <row r="103" spans="1:18">
      <c r="A103" s="13"/>
      <c r="B103" s="6"/>
      <c r="D103" s="7"/>
      <c r="E103" s="11"/>
      <c r="F103" s="9"/>
      <c r="G103" s="11"/>
      <c r="I103" s="9"/>
      <c r="J103" s="11"/>
      <c r="L103" s="9"/>
      <c r="M103" s="11"/>
      <c r="O103" s="9"/>
      <c r="P103" s="11"/>
      <c r="R103" s="9"/>
    </row>
    <row r="104" spans="1:18">
      <c r="A104" s="13"/>
      <c r="B104" s="6"/>
      <c r="D104" s="7"/>
      <c r="E104" s="11"/>
      <c r="F104" s="9"/>
      <c r="G104" s="11"/>
      <c r="I104" s="9"/>
      <c r="J104" s="11"/>
      <c r="L104" s="9"/>
      <c r="M104" s="11"/>
      <c r="O104" s="9"/>
      <c r="P104" s="11"/>
      <c r="R104" s="9"/>
    </row>
    <row r="105" spans="1:18">
      <c r="A105" s="13"/>
      <c r="B105" s="6"/>
      <c r="D105" s="7"/>
      <c r="E105" s="11"/>
      <c r="F105" s="9"/>
      <c r="G105" s="11"/>
      <c r="I105" s="9"/>
      <c r="J105" s="11"/>
      <c r="L105" s="9"/>
      <c r="M105" s="11"/>
      <c r="O105" s="9"/>
      <c r="P105" s="11"/>
      <c r="R105" s="9"/>
    </row>
    <row r="106" spans="1:18">
      <c r="A106" s="13"/>
      <c r="B106" s="6"/>
      <c r="D106" s="7"/>
      <c r="E106" s="11"/>
      <c r="F106" s="9"/>
      <c r="G106" s="11"/>
      <c r="I106" s="9"/>
      <c r="J106" s="11"/>
      <c r="L106" s="9"/>
      <c r="M106" s="11"/>
      <c r="O106" s="9"/>
      <c r="P106" s="11"/>
      <c r="R106" s="9"/>
    </row>
    <row r="107" spans="1:18">
      <c r="A107" s="13"/>
      <c r="B107" s="6"/>
      <c r="D107" s="7"/>
      <c r="E107" s="11"/>
      <c r="F107" s="9"/>
      <c r="G107" s="11"/>
      <c r="I107" s="9"/>
      <c r="J107" s="11"/>
      <c r="L107" s="9"/>
      <c r="M107" s="11"/>
      <c r="O107" s="9"/>
      <c r="P107" s="11"/>
      <c r="R107" s="9"/>
    </row>
    <row r="108" spans="1:18">
      <c r="A108" s="13"/>
      <c r="B108" s="6"/>
      <c r="D108" s="7"/>
      <c r="E108" s="11"/>
      <c r="F108" s="9"/>
      <c r="G108" s="11"/>
      <c r="I108" s="9"/>
      <c r="J108" s="11"/>
      <c r="L108" s="9"/>
      <c r="M108" s="11"/>
      <c r="O108" s="9"/>
      <c r="P108" s="11"/>
      <c r="R108" s="9"/>
    </row>
    <row r="109" spans="1:18">
      <c r="A109" s="13"/>
      <c r="B109" s="6"/>
      <c r="D109" s="7"/>
      <c r="E109" s="11"/>
      <c r="F109" s="9"/>
      <c r="G109" s="11"/>
      <c r="I109" s="9"/>
      <c r="J109" s="11"/>
      <c r="L109" s="9"/>
      <c r="M109" s="11"/>
      <c r="O109" s="9"/>
      <c r="P109" s="11"/>
      <c r="R109" s="9"/>
    </row>
    <row r="110" spans="1:18">
      <c r="A110" s="13"/>
      <c r="B110" s="6"/>
      <c r="D110" s="7"/>
      <c r="E110" s="11"/>
      <c r="F110" s="9"/>
      <c r="G110" s="11"/>
      <c r="I110" s="9"/>
      <c r="J110" s="11"/>
      <c r="L110" s="9"/>
      <c r="M110" s="11"/>
      <c r="O110" s="9"/>
      <c r="P110" s="11"/>
      <c r="R110" s="9"/>
    </row>
    <row r="111" spans="1:18">
      <c r="A111" s="13"/>
      <c r="B111" s="6"/>
      <c r="D111" s="7"/>
      <c r="E111" s="11"/>
      <c r="F111" s="9"/>
      <c r="G111" s="11"/>
      <c r="I111" s="9"/>
      <c r="J111" s="11"/>
      <c r="L111" s="9"/>
      <c r="M111" s="11"/>
      <c r="O111" s="9"/>
      <c r="P111" s="11"/>
      <c r="R111" s="9"/>
    </row>
    <row r="112" spans="1:18">
      <c r="A112" s="13"/>
      <c r="B112" s="6"/>
      <c r="D112" s="7"/>
      <c r="E112" s="11"/>
      <c r="F112" s="9"/>
      <c r="G112" s="11"/>
      <c r="I112" s="9"/>
      <c r="J112" s="11"/>
      <c r="L112" s="9"/>
      <c r="M112" s="11"/>
      <c r="O112" s="9"/>
      <c r="P112" s="11"/>
      <c r="R112" s="9"/>
    </row>
    <row r="113" spans="1:18">
      <c r="A113" s="13"/>
      <c r="B113" s="6"/>
      <c r="D113" s="7"/>
      <c r="E113" s="11"/>
      <c r="F113" s="9"/>
      <c r="G113" s="11"/>
      <c r="I113" s="9"/>
      <c r="J113" s="11"/>
      <c r="L113" s="9"/>
      <c r="M113" s="11"/>
      <c r="O113" s="9"/>
      <c r="P113" s="11"/>
      <c r="R113" s="9"/>
    </row>
    <row r="114" spans="1:18">
      <c r="A114" s="13"/>
      <c r="B114" s="6"/>
      <c r="D114" s="7"/>
      <c r="E114" s="11"/>
      <c r="F114" s="9"/>
      <c r="G114" s="11"/>
      <c r="I114" s="9"/>
      <c r="J114" s="11"/>
      <c r="L114" s="9"/>
      <c r="M114" s="11"/>
      <c r="O114" s="9"/>
      <c r="P114" s="11"/>
      <c r="R114" s="9"/>
    </row>
    <row r="115" spans="1:18">
      <c r="A115" s="13"/>
      <c r="B115" s="6"/>
      <c r="D115" s="7"/>
      <c r="E115" s="11"/>
      <c r="F115" s="9"/>
      <c r="G115" s="11"/>
      <c r="I115" s="9"/>
      <c r="J115" s="11"/>
      <c r="L115" s="9"/>
      <c r="M115" s="11"/>
      <c r="O115" s="9"/>
      <c r="P115" s="11"/>
      <c r="R115" s="9"/>
    </row>
    <row r="116" spans="1:18">
      <c r="A116" s="13"/>
      <c r="B116" s="6"/>
      <c r="D116" s="7"/>
      <c r="E116" s="11"/>
      <c r="F116" s="9"/>
      <c r="G116" s="11"/>
      <c r="I116" s="9"/>
      <c r="J116" s="11"/>
      <c r="L116" s="9"/>
      <c r="M116" s="11"/>
      <c r="O116" s="9"/>
      <c r="P116" s="11"/>
      <c r="R116" s="9"/>
    </row>
    <row r="117" spans="1:18">
      <c r="A117" s="13"/>
      <c r="B117" s="6"/>
      <c r="D117" s="7"/>
      <c r="E117" s="11"/>
      <c r="F117" s="9"/>
      <c r="G117" s="11"/>
      <c r="I117" s="9"/>
      <c r="J117" s="11"/>
      <c r="L117" s="9"/>
      <c r="M117" s="11"/>
      <c r="O117" s="9"/>
      <c r="P117" s="11"/>
      <c r="R117" s="9"/>
    </row>
    <row r="118" spans="1:18">
      <c r="A118" s="13"/>
      <c r="B118" s="6"/>
      <c r="D118" s="7"/>
      <c r="E118" s="11"/>
      <c r="F118" s="9"/>
      <c r="G118" s="11"/>
      <c r="I118" s="9"/>
      <c r="J118" s="11"/>
      <c r="L118" s="9"/>
      <c r="M118" s="11"/>
      <c r="O118" s="9"/>
      <c r="P118" s="11"/>
      <c r="R118" s="9"/>
    </row>
    <row r="119" spans="1:18">
      <c r="A119" s="13"/>
      <c r="B119" s="6"/>
      <c r="D119" s="7"/>
      <c r="E119" s="11"/>
      <c r="F119" s="9"/>
      <c r="G119" s="11"/>
      <c r="I119" s="9"/>
      <c r="J119" s="11"/>
      <c r="L119" s="9"/>
      <c r="M119" s="11"/>
      <c r="O119" s="9"/>
      <c r="P119" s="11"/>
      <c r="R119" s="9"/>
    </row>
    <row r="120" spans="1:18">
      <c r="A120" s="13"/>
      <c r="B120" s="6"/>
      <c r="D120" s="7"/>
      <c r="E120" s="11"/>
      <c r="F120" s="9"/>
      <c r="G120" s="11"/>
      <c r="I120" s="9"/>
      <c r="J120" s="11"/>
      <c r="L120" s="9"/>
      <c r="M120" s="11"/>
      <c r="O120" s="9"/>
      <c r="P120" s="11"/>
      <c r="R120" s="9"/>
    </row>
    <row r="121" spans="1:18">
      <c r="A121" s="13"/>
      <c r="B121" s="6"/>
      <c r="D121" s="7"/>
      <c r="E121" s="11"/>
      <c r="F121" s="9"/>
      <c r="G121" s="11"/>
      <c r="I121" s="9"/>
      <c r="J121" s="11"/>
      <c r="L121" s="9"/>
      <c r="M121" s="11"/>
      <c r="O121" s="9"/>
      <c r="P121" s="11"/>
      <c r="R121" s="9"/>
    </row>
    <row r="122" spans="1:18">
      <c r="A122" s="13"/>
      <c r="B122" s="6"/>
      <c r="D122" s="7"/>
      <c r="E122" s="11"/>
      <c r="F122" s="9"/>
      <c r="G122" s="11"/>
      <c r="I122" s="9"/>
      <c r="J122" s="11"/>
      <c r="L122" s="9"/>
      <c r="M122" s="11"/>
      <c r="O122" s="9"/>
      <c r="P122" s="11"/>
      <c r="R122" s="9"/>
    </row>
    <row r="123" spans="1:18">
      <c r="A123" s="13"/>
      <c r="B123" s="6"/>
      <c r="D123" s="7"/>
      <c r="E123" s="11"/>
      <c r="F123" s="9"/>
      <c r="G123" s="11"/>
      <c r="I123" s="9"/>
      <c r="J123" s="11"/>
      <c r="L123" s="9"/>
      <c r="M123" s="11"/>
      <c r="O123" s="9"/>
      <c r="P123" s="11"/>
      <c r="R123" s="9"/>
    </row>
    <row r="124" spans="1:18">
      <c r="A124" s="13"/>
      <c r="B124" s="6"/>
      <c r="D124" s="7"/>
      <c r="E124" s="11"/>
      <c r="F124" s="9"/>
      <c r="G124" s="11"/>
      <c r="I124" s="9"/>
      <c r="J124" s="11"/>
      <c r="L124" s="9"/>
      <c r="M124" s="11"/>
      <c r="O124" s="9"/>
      <c r="P124" s="11"/>
      <c r="R124" s="9"/>
    </row>
    <row r="125" spans="1:18">
      <c r="A125" s="13"/>
      <c r="B125" s="6"/>
      <c r="D125" s="7"/>
      <c r="E125" s="11"/>
      <c r="F125" s="9"/>
      <c r="G125" s="11"/>
      <c r="I125" s="9"/>
      <c r="J125" s="11"/>
      <c r="L125" s="9"/>
      <c r="M125" s="11"/>
      <c r="O125" s="9"/>
      <c r="P125" s="11"/>
      <c r="R125" s="9"/>
    </row>
    <row r="126" spans="1:18">
      <c r="A126" s="13"/>
      <c r="B126" s="6"/>
      <c r="D126" s="7"/>
      <c r="E126" s="11"/>
      <c r="F126" s="9"/>
      <c r="G126" s="11"/>
      <c r="I126" s="9"/>
      <c r="J126" s="11"/>
      <c r="L126" s="9"/>
      <c r="M126" s="11"/>
      <c r="O126" s="9"/>
      <c r="P126" s="11"/>
      <c r="R126" s="9"/>
    </row>
    <row r="127" spans="1:18">
      <c r="A127" s="13"/>
      <c r="B127" s="6"/>
      <c r="D127" s="7"/>
      <c r="E127" s="11"/>
      <c r="F127" s="9"/>
      <c r="G127" s="11"/>
      <c r="I127" s="9"/>
      <c r="J127" s="11"/>
      <c r="L127" s="9"/>
      <c r="M127" s="11"/>
      <c r="O127" s="9"/>
      <c r="P127" s="11"/>
      <c r="R127" s="9"/>
    </row>
    <row r="128" spans="1:18">
      <c r="A128" s="13"/>
      <c r="B128" s="6"/>
      <c r="D128" s="7"/>
      <c r="E128" s="11"/>
      <c r="F128" s="9"/>
      <c r="G128" s="11"/>
      <c r="I128" s="9"/>
      <c r="J128" s="11"/>
      <c r="L128" s="9"/>
      <c r="M128" s="11"/>
      <c r="O128" s="9"/>
      <c r="P128" s="11"/>
      <c r="R128" s="9"/>
    </row>
    <row r="129" spans="1:18">
      <c r="A129" s="13"/>
      <c r="B129" s="6"/>
      <c r="D129" s="7"/>
      <c r="E129" s="11"/>
      <c r="F129" s="9"/>
      <c r="G129" s="11"/>
      <c r="I129" s="9"/>
      <c r="J129" s="11"/>
      <c r="L129" s="9"/>
      <c r="M129" s="11"/>
      <c r="O129" s="9"/>
      <c r="P129" s="11"/>
      <c r="R129" s="9"/>
    </row>
    <row r="130" spans="1:18">
      <c r="A130" s="13"/>
      <c r="B130" s="6"/>
      <c r="D130" s="7"/>
      <c r="E130" s="11"/>
      <c r="F130" s="9"/>
      <c r="G130" s="11"/>
      <c r="I130" s="9"/>
      <c r="J130" s="11"/>
      <c r="L130" s="9"/>
      <c r="M130" s="11"/>
      <c r="O130" s="9"/>
      <c r="P130" s="11"/>
      <c r="R130" s="9"/>
    </row>
    <row r="131" spans="1:18">
      <c r="A131" s="13"/>
      <c r="B131" s="6"/>
      <c r="D131" s="7"/>
      <c r="E131" s="11"/>
      <c r="F131" s="9"/>
      <c r="G131" s="11"/>
      <c r="I131" s="9"/>
      <c r="J131" s="11"/>
      <c r="L131" s="9"/>
      <c r="M131" s="11"/>
      <c r="O131" s="9"/>
      <c r="P131" s="11"/>
      <c r="R131" s="9"/>
    </row>
    <row r="132" spans="1:18">
      <c r="A132" s="13"/>
      <c r="B132" s="6"/>
      <c r="D132" s="7"/>
      <c r="E132" s="11"/>
      <c r="F132" s="9"/>
      <c r="G132" s="11"/>
      <c r="I132" s="9"/>
      <c r="J132" s="11"/>
      <c r="L132" s="9"/>
      <c r="M132" s="11"/>
      <c r="O132" s="9"/>
      <c r="P132" s="11"/>
      <c r="R132" s="9"/>
    </row>
    <row r="133" spans="1:18">
      <c r="A133" s="13"/>
      <c r="B133" s="6"/>
      <c r="D133" s="7"/>
      <c r="E133" s="11"/>
      <c r="F133" s="9"/>
      <c r="G133" s="11"/>
      <c r="I133" s="9"/>
      <c r="J133" s="11"/>
      <c r="L133" s="9"/>
      <c r="M133" s="11"/>
      <c r="O133" s="9"/>
      <c r="P133" s="11"/>
      <c r="R133" s="9"/>
    </row>
    <row r="134" spans="1:18">
      <c r="A134" s="13"/>
      <c r="B134" s="6"/>
      <c r="D134" s="7"/>
      <c r="E134" s="11"/>
      <c r="F134" s="9"/>
      <c r="G134" s="11"/>
      <c r="I134" s="9"/>
      <c r="J134" s="11"/>
      <c r="L134" s="9"/>
      <c r="M134" s="11"/>
      <c r="O134" s="9"/>
      <c r="P134" s="11"/>
      <c r="R134" s="9"/>
    </row>
    <row r="135" spans="1:18">
      <c r="A135" s="13"/>
      <c r="B135" s="6"/>
      <c r="D135" s="7"/>
      <c r="E135" s="11"/>
      <c r="F135" s="9"/>
      <c r="G135" s="11"/>
      <c r="I135" s="9"/>
      <c r="J135" s="11"/>
      <c r="L135" s="9"/>
      <c r="M135" s="11"/>
      <c r="O135" s="9"/>
      <c r="P135" s="11"/>
      <c r="R135" s="9"/>
    </row>
    <row r="136" spans="1:18">
      <c r="A136" s="13"/>
      <c r="B136" s="6"/>
      <c r="D136" s="7"/>
      <c r="E136" s="11"/>
      <c r="F136" s="9"/>
      <c r="G136" s="11"/>
      <c r="I136" s="9"/>
      <c r="J136" s="11"/>
      <c r="L136" s="9"/>
      <c r="M136" s="11"/>
      <c r="O136" s="9"/>
      <c r="P136" s="11"/>
      <c r="R136" s="9"/>
    </row>
    <row r="137" spans="1:18">
      <c r="A137" s="13"/>
      <c r="B137" s="6"/>
      <c r="D137" s="7"/>
      <c r="E137" s="11"/>
      <c r="F137" s="9"/>
      <c r="G137" s="11"/>
      <c r="I137" s="9"/>
      <c r="J137" s="11"/>
      <c r="L137" s="9"/>
      <c r="M137" s="11"/>
      <c r="O137" s="9"/>
      <c r="P137" s="11"/>
      <c r="R137" s="9"/>
    </row>
    <row r="138" spans="1:18">
      <c r="A138" s="13"/>
      <c r="B138" s="6"/>
      <c r="D138" s="7"/>
      <c r="E138" s="11"/>
      <c r="F138" s="9"/>
      <c r="G138" s="11"/>
      <c r="I138" s="9"/>
      <c r="J138" s="11"/>
      <c r="L138" s="9"/>
      <c r="M138" s="11"/>
      <c r="O138" s="9"/>
      <c r="P138" s="11"/>
      <c r="R138" s="9"/>
    </row>
    <row r="139" spans="1:18">
      <c r="A139" s="13"/>
      <c r="B139" s="6"/>
      <c r="D139" s="7"/>
      <c r="E139" s="11"/>
      <c r="F139" s="9"/>
      <c r="G139" s="11"/>
      <c r="I139" s="9"/>
      <c r="J139" s="11"/>
      <c r="L139" s="9"/>
      <c r="M139" s="11"/>
      <c r="O139" s="9"/>
      <c r="P139" s="11"/>
      <c r="R139" s="9"/>
    </row>
    <row r="140" spans="1:18">
      <c r="A140" s="13"/>
      <c r="B140" s="6"/>
      <c r="D140" s="7"/>
      <c r="E140" s="11"/>
      <c r="F140" s="9"/>
      <c r="G140" s="11"/>
      <c r="I140" s="9"/>
      <c r="J140" s="11"/>
      <c r="L140" s="9"/>
      <c r="M140" s="11"/>
      <c r="O140" s="9"/>
      <c r="P140" s="11"/>
      <c r="R140" s="9"/>
    </row>
    <row r="141" spans="1:18">
      <c r="A141" s="13"/>
      <c r="B141" s="6"/>
      <c r="D141" s="7"/>
      <c r="E141" s="11"/>
      <c r="F141" s="9"/>
      <c r="G141" s="11"/>
      <c r="I141" s="9"/>
      <c r="J141" s="11"/>
      <c r="L141" s="9"/>
      <c r="M141" s="11"/>
      <c r="O141" s="9"/>
      <c r="P141" s="11"/>
      <c r="R141" s="9"/>
    </row>
    <row r="142" spans="1:18">
      <c r="A142" s="13"/>
      <c r="B142" s="6"/>
      <c r="D142" s="7"/>
      <c r="E142" s="11"/>
      <c r="F142" s="9"/>
      <c r="G142" s="11"/>
      <c r="I142" s="9"/>
      <c r="J142" s="11"/>
      <c r="L142" s="9"/>
      <c r="M142" s="11"/>
      <c r="O142" s="9"/>
      <c r="P142" s="11"/>
      <c r="R142" s="9"/>
    </row>
    <row r="143" spans="1:18">
      <c r="A143" s="13"/>
      <c r="B143" s="6"/>
      <c r="D143" s="7"/>
      <c r="E143" s="11"/>
      <c r="F143" s="9"/>
      <c r="G143" s="11"/>
      <c r="I143" s="9"/>
      <c r="J143" s="11"/>
      <c r="L143" s="9"/>
      <c r="M143" s="11"/>
      <c r="O143" s="9"/>
      <c r="P143" s="11"/>
      <c r="R143" s="9"/>
    </row>
    <row r="144" spans="1:18">
      <c r="A144" s="13"/>
      <c r="B144" s="6"/>
      <c r="D144" s="7"/>
      <c r="E144" s="11"/>
      <c r="F144" s="9"/>
      <c r="G144" s="11"/>
      <c r="I144" s="9"/>
      <c r="J144" s="11"/>
      <c r="L144" s="9"/>
      <c r="M144" s="11"/>
      <c r="O144" s="9"/>
      <c r="P144" s="11"/>
      <c r="R144" s="9"/>
    </row>
    <row r="145" spans="1:18">
      <c r="A145" s="13"/>
      <c r="B145" s="6"/>
      <c r="D145" s="7"/>
      <c r="E145" s="11"/>
      <c r="F145" s="9"/>
      <c r="G145" s="11"/>
      <c r="I145" s="9"/>
      <c r="J145" s="11"/>
      <c r="L145" s="9"/>
      <c r="M145" s="11"/>
      <c r="O145" s="9"/>
      <c r="P145" s="11"/>
      <c r="R145" s="9"/>
    </row>
    <row r="146" spans="1:18">
      <c r="A146" s="13"/>
      <c r="B146" s="6"/>
      <c r="D146" s="7"/>
      <c r="E146" s="11"/>
      <c r="F146" s="9"/>
      <c r="G146" s="11"/>
      <c r="I146" s="9"/>
      <c r="J146" s="11"/>
      <c r="L146" s="9"/>
      <c r="M146" s="11"/>
      <c r="O146" s="9"/>
      <c r="P146" s="11"/>
      <c r="R146" s="9"/>
    </row>
    <row r="147" spans="1:18">
      <c r="A147" s="13"/>
      <c r="B147" s="6"/>
      <c r="D147" s="7"/>
      <c r="E147" s="11"/>
      <c r="F147" s="9"/>
      <c r="G147" s="11"/>
      <c r="I147" s="9"/>
      <c r="J147" s="11"/>
      <c r="L147" s="9"/>
      <c r="M147" s="11"/>
      <c r="O147" s="9"/>
      <c r="P147" s="11"/>
      <c r="R147" s="9"/>
    </row>
    <row r="148" spans="1:18">
      <c r="A148" s="13"/>
      <c r="B148" s="6"/>
      <c r="D148" s="7"/>
      <c r="E148" s="11"/>
      <c r="F148" s="9"/>
      <c r="G148" s="11"/>
      <c r="I148" s="9"/>
      <c r="J148" s="11"/>
      <c r="L148" s="9"/>
      <c r="M148" s="11"/>
      <c r="O148" s="9"/>
      <c r="P148" s="11"/>
      <c r="R148" s="9"/>
    </row>
    <row r="149" spans="1:18">
      <c r="A149" s="13"/>
      <c r="B149" s="6"/>
      <c r="D149" s="7"/>
      <c r="E149" s="11"/>
      <c r="F149" s="9"/>
      <c r="G149" s="11"/>
      <c r="I149" s="9"/>
      <c r="J149" s="11"/>
      <c r="L149" s="9"/>
      <c r="M149" s="11"/>
      <c r="O149" s="9"/>
      <c r="P149" s="11"/>
      <c r="R149" s="9"/>
    </row>
    <row r="150" spans="1:18">
      <c r="A150" s="13"/>
      <c r="B150" s="6"/>
      <c r="D150" s="7"/>
      <c r="E150" s="11"/>
      <c r="F150" s="9"/>
      <c r="G150" s="11"/>
      <c r="I150" s="9"/>
      <c r="J150" s="11"/>
      <c r="L150" s="9"/>
      <c r="M150" s="11"/>
      <c r="O150" s="9"/>
      <c r="P150" s="11"/>
      <c r="R150" s="9"/>
    </row>
    <row r="151" spans="1:18">
      <c r="A151" s="13"/>
      <c r="B151" s="6"/>
      <c r="D151" s="7"/>
      <c r="E151" s="11"/>
      <c r="F151" s="9"/>
      <c r="G151" s="11"/>
      <c r="I151" s="9"/>
      <c r="J151" s="11"/>
      <c r="L151" s="9"/>
      <c r="M151" s="11"/>
      <c r="O151" s="9"/>
      <c r="P151" s="11"/>
      <c r="R151" s="9"/>
    </row>
    <row r="152" spans="1:18">
      <c r="A152" s="13"/>
      <c r="B152" s="6"/>
      <c r="D152" s="7"/>
      <c r="E152" s="11"/>
      <c r="F152" s="9"/>
      <c r="G152" s="11"/>
      <c r="I152" s="9"/>
      <c r="J152" s="11"/>
      <c r="L152" s="9"/>
      <c r="M152" s="11"/>
      <c r="O152" s="9"/>
      <c r="P152" s="11"/>
      <c r="R152" s="9"/>
    </row>
    <row r="153" spans="1:18">
      <c r="A153" s="13"/>
      <c r="B153" s="6"/>
      <c r="D153" s="7"/>
      <c r="E153" s="11"/>
      <c r="F153" s="9"/>
      <c r="G153" s="11"/>
      <c r="I153" s="9"/>
      <c r="J153" s="11"/>
      <c r="L153" s="9"/>
      <c r="M153" s="11"/>
      <c r="O153" s="9"/>
      <c r="P153" s="11"/>
      <c r="R153" s="9"/>
    </row>
    <row r="154" spans="1:18">
      <c r="A154" s="13"/>
      <c r="B154" s="6"/>
      <c r="D154" s="7"/>
      <c r="E154" s="11"/>
      <c r="F154" s="9"/>
      <c r="G154" s="11"/>
      <c r="I154" s="9"/>
      <c r="J154" s="11"/>
      <c r="L154" s="9"/>
      <c r="M154" s="11"/>
      <c r="O154" s="9"/>
      <c r="P154" s="11"/>
      <c r="R154" s="9"/>
    </row>
    <row r="155" spans="1:18">
      <c r="A155" s="13"/>
      <c r="B155" s="6"/>
      <c r="D155" s="7"/>
      <c r="E155" s="11"/>
      <c r="F155" s="9"/>
      <c r="G155" s="11"/>
      <c r="I155" s="9"/>
      <c r="J155" s="11"/>
      <c r="L155" s="9"/>
      <c r="M155" s="11"/>
      <c r="O155" s="9"/>
      <c r="P155" s="11"/>
      <c r="R155" s="9"/>
    </row>
    <row r="156" spans="1:18">
      <c r="A156" s="13"/>
      <c r="B156" s="6"/>
      <c r="D156" s="7"/>
      <c r="E156" s="11"/>
      <c r="F156" s="9"/>
      <c r="G156" s="11"/>
      <c r="I156" s="9"/>
      <c r="J156" s="11"/>
      <c r="L156" s="9"/>
      <c r="M156" s="11"/>
      <c r="O156" s="9"/>
      <c r="P156" s="11"/>
      <c r="R156" s="9"/>
    </row>
    <row r="157" spans="1:18">
      <c r="A157" s="13"/>
      <c r="B157" s="6"/>
      <c r="D157" s="7"/>
      <c r="E157" s="11"/>
      <c r="F157" s="9"/>
      <c r="G157" s="11"/>
      <c r="I157" s="9"/>
      <c r="J157" s="11"/>
      <c r="L157" s="9"/>
      <c r="M157" s="11"/>
      <c r="O157" s="9"/>
      <c r="P157" s="11"/>
      <c r="R157" s="9"/>
    </row>
    <row r="158" spans="1:18">
      <c r="A158" s="13"/>
      <c r="B158" s="6"/>
      <c r="D158" s="7"/>
      <c r="E158" s="11"/>
      <c r="F158" s="9"/>
      <c r="G158" s="11"/>
      <c r="I158" s="9"/>
      <c r="J158" s="11"/>
      <c r="L158" s="9"/>
      <c r="M158" s="11"/>
      <c r="O158" s="9"/>
      <c r="P158" s="11"/>
      <c r="R158" s="9"/>
    </row>
    <row r="159" spans="1:18">
      <c r="A159" s="13"/>
      <c r="B159" s="6"/>
      <c r="D159" s="7"/>
      <c r="E159" s="11"/>
      <c r="F159" s="9"/>
      <c r="G159" s="11"/>
      <c r="I159" s="9"/>
      <c r="J159" s="11"/>
      <c r="L159" s="9"/>
      <c r="M159" s="11"/>
      <c r="O159" s="9"/>
      <c r="P159" s="11"/>
      <c r="R159" s="9"/>
    </row>
    <row r="160" spans="1:18">
      <c r="A160" s="13"/>
      <c r="B160" s="6"/>
      <c r="D160" s="7"/>
      <c r="E160" s="11"/>
      <c r="F160" s="9"/>
      <c r="G160" s="11"/>
      <c r="I160" s="9"/>
      <c r="J160" s="11"/>
      <c r="L160" s="9"/>
      <c r="M160" s="11"/>
      <c r="O160" s="9"/>
      <c r="P160" s="11"/>
      <c r="R160" s="9"/>
    </row>
    <row r="161" spans="1:18">
      <c r="A161" s="13"/>
      <c r="B161" s="6"/>
      <c r="D161" s="7"/>
      <c r="E161" s="11"/>
      <c r="F161" s="9"/>
      <c r="G161" s="11"/>
      <c r="I161" s="9"/>
      <c r="J161" s="11"/>
      <c r="L161" s="9"/>
      <c r="M161" s="11"/>
      <c r="O161" s="9"/>
      <c r="P161" s="11"/>
      <c r="R161" s="9"/>
    </row>
    <row r="162" spans="1:18">
      <c r="A162" s="13"/>
      <c r="B162" s="6"/>
      <c r="D162" s="7"/>
      <c r="E162" s="11"/>
      <c r="F162" s="9"/>
      <c r="G162" s="11"/>
      <c r="I162" s="9"/>
      <c r="J162" s="11"/>
      <c r="L162" s="9"/>
      <c r="M162" s="11"/>
      <c r="O162" s="9"/>
      <c r="P162" s="11"/>
      <c r="R162" s="9"/>
    </row>
    <row r="163" spans="1:18">
      <c r="A163" s="13"/>
      <c r="B163" s="6"/>
      <c r="D163" s="7"/>
      <c r="E163" s="11"/>
      <c r="F163" s="9"/>
      <c r="G163" s="11"/>
      <c r="I163" s="9"/>
      <c r="J163" s="11"/>
      <c r="L163" s="9"/>
      <c r="M163" s="11"/>
      <c r="O163" s="9"/>
      <c r="P163" s="11"/>
      <c r="R163" s="9"/>
    </row>
    <row r="164" spans="1:18">
      <c r="A164" s="13"/>
      <c r="B164" s="6"/>
      <c r="D164" s="7"/>
      <c r="E164" s="11"/>
      <c r="F164" s="9"/>
      <c r="G164" s="11"/>
      <c r="I164" s="9"/>
      <c r="J164" s="11"/>
      <c r="L164" s="9"/>
      <c r="M164" s="11"/>
      <c r="O164" s="9"/>
      <c r="P164" s="11"/>
      <c r="R164" s="9"/>
    </row>
    <row r="165" spans="1:18">
      <c r="A165" s="13"/>
      <c r="B165" s="6"/>
      <c r="D165" s="7"/>
      <c r="E165" s="11"/>
      <c r="F165" s="9"/>
      <c r="G165" s="11"/>
      <c r="I165" s="9"/>
      <c r="J165" s="11"/>
      <c r="L165" s="9"/>
      <c r="M165" s="11"/>
      <c r="O165" s="9"/>
      <c r="P165" s="11"/>
      <c r="R165" s="9"/>
    </row>
    <row r="166" spans="1:18">
      <c r="A166" s="13"/>
      <c r="B166" s="6"/>
      <c r="D166" s="7"/>
      <c r="E166" s="11"/>
      <c r="F166" s="9"/>
      <c r="G166" s="11"/>
      <c r="I166" s="9"/>
      <c r="J166" s="11"/>
      <c r="L166" s="9"/>
      <c r="M166" s="11"/>
      <c r="O166" s="9"/>
      <c r="P166" s="11"/>
      <c r="R166" s="9"/>
    </row>
    <row r="167" spans="1:18">
      <c r="A167" s="13"/>
      <c r="B167" s="6"/>
      <c r="D167" s="7"/>
      <c r="E167" s="11"/>
      <c r="F167" s="9"/>
      <c r="G167" s="11"/>
      <c r="I167" s="9"/>
      <c r="J167" s="11"/>
      <c r="L167" s="9"/>
      <c r="M167" s="11"/>
      <c r="O167" s="9"/>
      <c r="P167" s="11"/>
      <c r="R167" s="9"/>
    </row>
    <row r="168" spans="1:18">
      <c r="A168" s="13"/>
      <c r="B168" s="6"/>
      <c r="D168" s="7"/>
      <c r="E168" s="11"/>
      <c r="F168" s="9"/>
      <c r="G168" s="11"/>
      <c r="I168" s="9"/>
      <c r="J168" s="11"/>
      <c r="L168" s="9"/>
      <c r="M168" s="11"/>
      <c r="O168" s="9"/>
      <c r="P168" s="11"/>
      <c r="R168" s="9"/>
    </row>
    <row r="169" spans="1:18">
      <c r="A169" s="13"/>
      <c r="B169" s="6"/>
      <c r="D169" s="7"/>
      <c r="E169" s="11"/>
      <c r="F169" s="9"/>
      <c r="G169" s="11"/>
      <c r="I169" s="9"/>
      <c r="J169" s="11"/>
      <c r="L169" s="9"/>
      <c r="M169" s="11"/>
      <c r="O169" s="9"/>
      <c r="P169" s="11"/>
      <c r="R169" s="9"/>
    </row>
    <row r="170" spans="1:18">
      <c r="A170" s="13"/>
      <c r="B170" s="6"/>
      <c r="D170" s="7"/>
      <c r="E170" s="11"/>
      <c r="F170" s="9"/>
      <c r="G170" s="11"/>
      <c r="I170" s="9"/>
      <c r="J170" s="11"/>
      <c r="L170" s="9"/>
      <c r="M170" s="11"/>
      <c r="O170" s="9"/>
      <c r="P170" s="11"/>
      <c r="R170" s="9"/>
    </row>
    <row r="171" spans="1:18">
      <c r="A171" s="13"/>
      <c r="B171" s="6"/>
      <c r="D171" s="7"/>
      <c r="E171" s="11"/>
      <c r="F171" s="9"/>
      <c r="G171" s="11"/>
      <c r="I171" s="9"/>
      <c r="J171" s="11"/>
      <c r="L171" s="9"/>
      <c r="M171" s="11"/>
      <c r="O171" s="9"/>
      <c r="P171" s="11"/>
      <c r="R171" s="9"/>
    </row>
    <row r="172" spans="1:18">
      <c r="A172" s="13"/>
      <c r="B172" s="6"/>
      <c r="D172" s="7"/>
      <c r="E172" s="11"/>
      <c r="F172" s="9"/>
      <c r="G172" s="11"/>
      <c r="I172" s="9"/>
      <c r="J172" s="11"/>
      <c r="L172" s="9"/>
      <c r="M172" s="11"/>
      <c r="O172" s="9"/>
      <c r="P172" s="11"/>
      <c r="R172" s="9"/>
    </row>
    <row r="173" spans="1:18">
      <c r="A173" s="13"/>
      <c r="B173" s="6"/>
      <c r="D173" s="7"/>
      <c r="E173" s="11"/>
      <c r="F173" s="9"/>
      <c r="G173" s="11"/>
      <c r="I173" s="9"/>
      <c r="J173" s="11"/>
      <c r="L173" s="9"/>
      <c r="M173" s="11"/>
      <c r="O173" s="9"/>
      <c r="P173" s="11"/>
      <c r="R173" s="9"/>
    </row>
    <row r="174" spans="1:18">
      <c r="A174" s="13"/>
      <c r="B174" s="6"/>
      <c r="D174" s="7"/>
      <c r="E174" s="11"/>
      <c r="F174" s="9"/>
      <c r="G174" s="11"/>
      <c r="I174" s="9"/>
      <c r="J174" s="11"/>
      <c r="L174" s="9"/>
      <c r="M174" s="11"/>
      <c r="O174" s="9"/>
      <c r="P174" s="11"/>
      <c r="R174" s="9"/>
    </row>
    <row r="175" spans="1:18">
      <c r="A175" s="13"/>
      <c r="B175" s="6"/>
      <c r="D175" s="7"/>
      <c r="E175" s="11"/>
      <c r="F175" s="9"/>
      <c r="G175" s="11"/>
      <c r="I175" s="9"/>
      <c r="J175" s="11"/>
      <c r="L175" s="9"/>
      <c r="M175" s="11"/>
      <c r="O175" s="9"/>
      <c r="P175" s="11"/>
      <c r="R175" s="9"/>
    </row>
    <row r="176" spans="1:18">
      <c r="A176" s="13"/>
      <c r="B176" s="6"/>
      <c r="D176" s="7"/>
      <c r="E176" s="11"/>
      <c r="F176" s="9"/>
      <c r="G176" s="11"/>
      <c r="I176" s="9"/>
      <c r="J176" s="11"/>
      <c r="L176" s="9"/>
      <c r="M176" s="11"/>
      <c r="O176" s="9"/>
      <c r="P176" s="11"/>
      <c r="R176" s="9"/>
    </row>
    <row r="177" spans="1:18">
      <c r="A177" s="13"/>
      <c r="B177" s="6"/>
      <c r="D177" s="7"/>
      <c r="E177" s="11"/>
      <c r="F177" s="9"/>
      <c r="G177" s="11"/>
      <c r="I177" s="9"/>
      <c r="J177" s="11"/>
      <c r="L177" s="9"/>
      <c r="M177" s="11"/>
      <c r="O177" s="9"/>
      <c r="P177" s="11"/>
      <c r="R177" s="9"/>
    </row>
    <row r="178" spans="1:18">
      <c r="A178" s="13"/>
      <c r="B178" s="6"/>
      <c r="D178" s="7"/>
      <c r="E178" s="11"/>
      <c r="F178" s="9"/>
      <c r="G178" s="11"/>
      <c r="I178" s="9"/>
      <c r="J178" s="11"/>
      <c r="L178" s="9"/>
      <c r="M178" s="11"/>
      <c r="O178" s="9"/>
      <c r="P178" s="11"/>
      <c r="R178" s="9"/>
    </row>
    <row r="179" spans="1:18">
      <c r="A179" s="13"/>
      <c r="B179" s="6"/>
      <c r="D179" s="7"/>
      <c r="E179" s="11"/>
      <c r="F179" s="9"/>
      <c r="G179" s="11"/>
      <c r="I179" s="9"/>
      <c r="J179" s="11"/>
      <c r="L179" s="9"/>
      <c r="M179" s="11"/>
      <c r="O179" s="9"/>
      <c r="P179" s="11"/>
      <c r="R179" s="9"/>
    </row>
    <row r="180" spans="1:18">
      <c r="A180" s="13"/>
      <c r="B180" s="6"/>
      <c r="D180" s="7"/>
      <c r="E180" s="11"/>
      <c r="F180" s="9"/>
      <c r="G180" s="11"/>
      <c r="I180" s="9"/>
      <c r="J180" s="11"/>
      <c r="L180" s="9"/>
      <c r="M180" s="11"/>
      <c r="O180" s="9"/>
      <c r="P180" s="11"/>
      <c r="R180" s="9"/>
    </row>
    <row r="181" spans="1:18">
      <c r="A181" s="13"/>
      <c r="B181" s="6"/>
      <c r="D181" s="7"/>
      <c r="E181" s="11"/>
      <c r="F181" s="9"/>
      <c r="G181" s="11"/>
      <c r="I181" s="9"/>
      <c r="J181" s="11"/>
      <c r="L181" s="9"/>
      <c r="M181" s="11"/>
      <c r="O181" s="9"/>
      <c r="P181" s="11"/>
      <c r="R181" s="9"/>
    </row>
    <row r="182" spans="1:18">
      <c r="A182" s="13"/>
      <c r="B182" s="6"/>
      <c r="D182" s="7"/>
      <c r="E182" s="11"/>
      <c r="F182" s="9"/>
      <c r="G182" s="11"/>
      <c r="I182" s="9"/>
      <c r="J182" s="11"/>
      <c r="L182" s="9"/>
      <c r="M182" s="11"/>
      <c r="O182" s="9"/>
      <c r="P182" s="11"/>
      <c r="R182" s="9"/>
    </row>
    <row r="183" spans="1:18">
      <c r="A183" s="13"/>
      <c r="B183" s="6"/>
      <c r="D183" s="7"/>
      <c r="E183" s="11"/>
      <c r="F183" s="9"/>
      <c r="G183" s="11"/>
      <c r="I183" s="9"/>
      <c r="J183" s="11"/>
      <c r="L183" s="9"/>
      <c r="M183" s="11"/>
      <c r="O183" s="9"/>
      <c r="P183" s="11"/>
      <c r="R183" s="9"/>
    </row>
    <row r="184" spans="1:18">
      <c r="A184" s="13"/>
      <c r="B184" s="6"/>
      <c r="D184" s="7"/>
      <c r="E184" s="11"/>
      <c r="F184" s="9"/>
      <c r="G184" s="11"/>
      <c r="I184" s="9"/>
      <c r="J184" s="11"/>
      <c r="L184" s="9"/>
      <c r="M184" s="11"/>
      <c r="O184" s="9"/>
      <c r="P184" s="11"/>
      <c r="R184" s="9"/>
    </row>
    <row r="185" spans="1:18">
      <c r="A185" s="13"/>
      <c r="B185" s="6"/>
      <c r="D185" s="7"/>
      <c r="E185" s="11"/>
      <c r="F185" s="9"/>
      <c r="G185" s="11"/>
      <c r="I185" s="9"/>
      <c r="J185" s="11"/>
      <c r="L185" s="9"/>
      <c r="M185" s="11"/>
      <c r="O185" s="9"/>
      <c r="P185" s="11"/>
      <c r="R185" s="9"/>
    </row>
    <row r="186" spans="1:18">
      <c r="A186" s="13"/>
      <c r="B186" s="6"/>
      <c r="D186" s="7"/>
      <c r="E186" s="11"/>
      <c r="F186" s="9"/>
      <c r="G186" s="11"/>
      <c r="I186" s="9"/>
      <c r="J186" s="11"/>
      <c r="L186" s="9"/>
      <c r="M186" s="11"/>
      <c r="O186" s="9"/>
      <c r="P186" s="11"/>
      <c r="R186" s="9"/>
    </row>
    <row r="187" spans="1:18">
      <c r="A187" s="13"/>
      <c r="B187" s="6"/>
      <c r="D187" s="7"/>
      <c r="E187" s="11"/>
      <c r="F187" s="9"/>
      <c r="G187" s="11"/>
      <c r="I187" s="9"/>
      <c r="J187" s="11"/>
      <c r="L187" s="9"/>
      <c r="M187" s="11"/>
      <c r="O187" s="9"/>
      <c r="P187" s="11"/>
      <c r="R187" s="9"/>
    </row>
    <row r="188" spans="1:18">
      <c r="A188" s="13"/>
      <c r="B188" s="6"/>
      <c r="D188" s="7"/>
      <c r="E188" s="11"/>
      <c r="F188" s="9"/>
      <c r="G188" s="11"/>
      <c r="I188" s="9"/>
      <c r="J188" s="11"/>
      <c r="L188" s="9"/>
      <c r="M188" s="11"/>
      <c r="O188" s="9"/>
      <c r="P188" s="11"/>
      <c r="R188" s="9"/>
    </row>
    <row r="189" spans="1:18">
      <c r="A189" s="13"/>
      <c r="B189" s="6"/>
      <c r="D189" s="7"/>
      <c r="E189" s="11"/>
      <c r="F189" s="9"/>
      <c r="G189" s="11"/>
      <c r="I189" s="9"/>
      <c r="J189" s="11"/>
      <c r="L189" s="9"/>
      <c r="M189" s="11"/>
      <c r="O189" s="9"/>
      <c r="P189" s="11"/>
      <c r="R189" s="9"/>
    </row>
    <row r="190" spans="1:18">
      <c r="A190" s="13"/>
      <c r="B190" s="6"/>
      <c r="D190" s="7"/>
      <c r="E190" s="11"/>
      <c r="F190" s="9"/>
      <c r="G190" s="11"/>
      <c r="I190" s="9"/>
      <c r="J190" s="11"/>
      <c r="L190" s="9"/>
      <c r="M190" s="11"/>
      <c r="O190" s="9"/>
      <c r="P190" s="11"/>
      <c r="R190" s="9"/>
    </row>
    <row r="191" spans="1:18">
      <c r="A191" s="13"/>
      <c r="B191" s="6"/>
      <c r="D191" s="7"/>
      <c r="E191" s="11"/>
      <c r="F191" s="9"/>
      <c r="G191" s="11"/>
      <c r="I191" s="9"/>
      <c r="J191" s="11"/>
      <c r="L191" s="9"/>
      <c r="M191" s="11"/>
      <c r="O191" s="9"/>
      <c r="P191" s="11"/>
      <c r="R191" s="9"/>
    </row>
    <row r="192" spans="1:18">
      <c r="A192" s="13"/>
      <c r="B192" s="6"/>
      <c r="D192" s="7"/>
      <c r="E192" s="11"/>
      <c r="F192" s="9"/>
      <c r="G192" s="11"/>
      <c r="I192" s="9"/>
      <c r="J192" s="11"/>
      <c r="L192" s="9"/>
      <c r="M192" s="11"/>
      <c r="O192" s="9"/>
      <c r="P192" s="11"/>
      <c r="R192" s="9"/>
    </row>
    <row r="193" spans="1:18" ht="15.75" thickBot="1">
      <c r="A193" s="14"/>
      <c r="B193" s="4"/>
      <c r="C193" s="5"/>
      <c r="D193" s="8"/>
      <c r="E193" s="12"/>
      <c r="F193" s="10"/>
      <c r="G193" s="12"/>
      <c r="H193" s="30"/>
      <c r="I193" s="10"/>
      <c r="J193" s="12"/>
      <c r="K193" s="30"/>
      <c r="L193" s="10"/>
      <c r="M193" s="12"/>
      <c r="N193" s="30"/>
      <c r="O193" s="10"/>
      <c r="P193" s="12"/>
      <c r="Q193" s="30"/>
      <c r="R193" s="10"/>
    </row>
    <row r="194" spans="1:18" ht="39.950000000000003" customHeight="1" thickBot="1">
      <c r="A194" s="50"/>
      <c r="B194" s="51"/>
      <c r="C194" s="51"/>
      <c r="D194" s="51"/>
      <c r="E194" s="52"/>
      <c r="F194" s="52"/>
      <c r="G194" s="52"/>
      <c r="H194" s="52"/>
      <c r="I194" s="52"/>
      <c r="J194" s="52"/>
      <c r="K194" s="52"/>
      <c r="L194" s="52"/>
      <c r="M194" s="52"/>
      <c r="N194" s="52"/>
      <c r="O194" s="52"/>
      <c r="P194" s="52"/>
      <c r="Q194" s="52"/>
      <c r="R194" s="53"/>
    </row>
  </sheetData>
  <sortState ref="A16:R38">
    <sortCondition ref="A16:A38"/>
    <sortCondition ref="C16:C38"/>
  </sortState>
  <mergeCells count="14">
    <mergeCell ref="A11:A12"/>
    <mergeCell ref="A10:D10"/>
    <mergeCell ref="M10:R10"/>
    <mergeCell ref="M11:O11"/>
    <mergeCell ref="P11:R11"/>
    <mergeCell ref="D11:D12"/>
    <mergeCell ref="C11:C12"/>
    <mergeCell ref="F11:F12"/>
    <mergeCell ref="E11:E12"/>
    <mergeCell ref="G10:L10"/>
    <mergeCell ref="E10:F10"/>
    <mergeCell ref="G11:I11"/>
    <mergeCell ref="J11:L11"/>
    <mergeCell ref="B11:B12"/>
  </mergeCells>
  <conditionalFormatting sqref="J16:J38">
    <cfRule type="cellIs" dxfId="13" priority="1" operator="lessThan">
      <formula>0.1</formula>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T503"/>
  <sheetViews>
    <sheetView zoomScaleNormal="100" workbookViewId="0"/>
  </sheetViews>
  <sheetFormatPr defaultColWidth="8.85546875" defaultRowHeight="15.75"/>
  <cols>
    <col min="1" max="1" width="22.7109375" style="129" customWidth="1"/>
    <col min="2" max="2" width="65.85546875" style="130" customWidth="1"/>
    <col min="3" max="3" width="14.7109375" style="131" customWidth="1"/>
    <col min="4" max="4" width="60.85546875" style="130" customWidth="1"/>
    <col min="5" max="5" width="15.140625" style="129" hidden="1" customWidth="1"/>
    <col min="6" max="7" width="20.7109375" style="132" customWidth="1"/>
    <col min="8" max="8" width="46.7109375" style="130" customWidth="1"/>
    <col min="9" max="14" width="18.7109375" style="129" customWidth="1"/>
    <col min="15" max="16384" width="8.85546875" style="130"/>
  </cols>
  <sheetData>
    <row r="1" spans="1:14" ht="20.100000000000001" customHeight="1"/>
    <row r="2" spans="1:14" ht="20.100000000000001" customHeight="1"/>
    <row r="3" spans="1:14" ht="20.100000000000001" customHeight="1"/>
    <row r="4" spans="1:14" ht="20.100000000000001" customHeight="1"/>
    <row r="5" spans="1:14" ht="20.100000000000001" customHeight="1"/>
    <row r="6" spans="1:14" ht="20.100000000000001" customHeight="1"/>
    <row r="7" spans="1:14" ht="20.100000000000001" customHeight="1"/>
    <row r="8" spans="1:14" ht="20.100000000000001" customHeight="1" thickBot="1"/>
    <row r="9" spans="1:14" ht="20.100000000000001" customHeight="1" thickBot="1">
      <c r="I9" s="515" t="s">
        <v>1284</v>
      </c>
      <c r="J9" s="516"/>
      <c r="K9" s="516"/>
      <c r="L9" s="516"/>
      <c r="M9" s="516"/>
      <c r="N9" s="517"/>
    </row>
    <row r="10" spans="1:14" ht="19.5" thickBot="1">
      <c r="A10" s="518" t="s">
        <v>1274</v>
      </c>
      <c r="B10" s="520" t="s">
        <v>1178</v>
      </c>
      <c r="C10" s="522" t="s">
        <v>1157</v>
      </c>
      <c r="D10" s="523"/>
      <c r="E10" s="524"/>
      <c r="F10" s="525" t="s">
        <v>1291</v>
      </c>
      <c r="G10" s="526"/>
      <c r="H10" s="527"/>
      <c r="I10" s="528" t="s">
        <v>1283</v>
      </c>
      <c r="J10" s="529"/>
      <c r="K10" s="530"/>
      <c r="L10" s="531" t="s">
        <v>1242</v>
      </c>
      <c r="M10" s="532"/>
      <c r="N10" s="533"/>
    </row>
    <row r="11" spans="1:14" ht="20.100000000000001" customHeight="1" thickBot="1">
      <c r="A11" s="519"/>
      <c r="B11" s="521"/>
      <c r="C11" s="133" t="s">
        <v>14</v>
      </c>
      <c r="D11" s="134" t="s">
        <v>1175</v>
      </c>
      <c r="E11" s="135" t="s">
        <v>1239</v>
      </c>
      <c r="F11" s="136" t="s">
        <v>1176</v>
      </c>
      <c r="G11" s="137" t="s">
        <v>1177</v>
      </c>
      <c r="H11" s="138" t="s">
        <v>1163</v>
      </c>
      <c r="I11" s="139" t="s">
        <v>7</v>
      </c>
      <c r="J11" s="140" t="s">
        <v>1246</v>
      </c>
      <c r="K11" s="141" t="s">
        <v>8</v>
      </c>
      <c r="L11" s="142" t="s">
        <v>7</v>
      </c>
      <c r="M11" s="143" t="s">
        <v>1246</v>
      </c>
      <c r="N11" s="144" t="s">
        <v>8</v>
      </c>
    </row>
    <row r="12" spans="1:14" hidden="1">
      <c r="A12" s="145" t="s">
        <v>1325</v>
      </c>
      <c r="B12" s="146" t="s">
        <v>1224</v>
      </c>
      <c r="C12" s="147" t="s">
        <v>574</v>
      </c>
      <c r="D12" s="199" t="str">
        <f>IFERROR(IF(C12="No CAS","",INDEX('DEQ Pollutant List'!$C$7:$C$614,MATCH(C12,'DEQ Pollutant List'!$B$7:$B$614,0))),"")</f>
        <v>Methanol</v>
      </c>
      <c r="E12" s="148">
        <f>IFERROR(IF(OR($C12="",$C12="No CAS"),INDEX('DEQ Pollutant List'!$A$7:$A$614,MATCH($D12,'DEQ Pollutant List'!$C$7:$C$614,0)),INDEX('DEQ Pollutant List'!$A$7:$A$614,MATCH($C12,'DEQ Pollutant List'!$B$7:$B$614,0))),"")</f>
        <v>321</v>
      </c>
      <c r="F12" s="149">
        <v>0</v>
      </c>
      <c r="G12" s="150">
        <v>0.35</v>
      </c>
      <c r="H12" s="151"/>
      <c r="I12" s="152">
        <f>(INDEX('4. Material Balance Activities'!$G:$G,MATCH($B12,'4. Material Balance Activities'!$C:$C,0))-INDEX('4. Material Balance Activities'!$M:$M,MATCH($B12,'4. Material Balance Activities'!$C:$C,0)))*$G12*(1-$F12)</f>
        <v>3500</v>
      </c>
      <c r="J12" s="153">
        <f>(INDEX('4. Material Balance Activities'!$H:$H,MATCH($B12,'4. Material Balance Activities'!$C:$C,0))-INDEX('4. Material Balance Activities'!$N:$N,MATCH($B12,'4. Material Balance Activities'!$C:$C,0)))*$G12*(1-$F12)</f>
        <v>3989.9999999999995</v>
      </c>
      <c r="K12" s="154">
        <f>(INDEX('4. Material Balance Activities'!$I:$I,MATCH($B12,'4. Material Balance Activities'!$C:$C,0))-INDEX('4. Material Balance Activities'!$O:$O,MATCH($B12,'4. Material Balance Activities'!$C:$C,0)))*$G12*(1-$F12)</f>
        <v>5250</v>
      </c>
      <c r="L12" s="152">
        <f>(INDEX('4. Material Balance Activities'!$J:$J,MATCH($B12,'4. Material Balance Activities'!$C:$C,0))-INDEX('4. Material Balance Activities'!$P:$P,MATCH($B12,'4. Material Balance Activities'!$C:$C,0)))*$G12*(1-$F12)</f>
        <v>10.85</v>
      </c>
      <c r="M12" s="153">
        <f>(INDEX('4. Material Balance Activities'!$K:$K,MATCH($B12,'4. Material Balance Activities'!$C:$C,0))-INDEX('4. Material Balance Activities'!$Q:$Q,MATCH($B12,'4. Material Balance Activities'!$C:$C,0)))*$G12*(1-$F12)</f>
        <v>11.549999999999999</v>
      </c>
      <c r="N12" s="155">
        <f>(INDEX('4. Material Balance Activities'!$L:$L,MATCH($B12,'4. Material Balance Activities'!$C:$C,0))-INDEX('4. Material Balance Activities'!$R:$R,MATCH($B12,'4. Material Balance Activities'!$C:$C,0)))*$G12*(1-$F12)</f>
        <v>13.299999999999999</v>
      </c>
    </row>
    <row r="13" spans="1:14" hidden="1">
      <c r="A13" s="145" t="s">
        <v>1325</v>
      </c>
      <c r="B13" s="146" t="s">
        <v>1224</v>
      </c>
      <c r="C13" s="156" t="s">
        <v>1139</v>
      </c>
      <c r="D13" s="199" t="str">
        <f>IFERROR(IF(C13="No CAS","",INDEX('DEQ Pollutant List'!$C$7:$C$614,MATCH(C13,'DEQ Pollutant List'!$B$7:$B$614,0))),"")</f>
        <v>4-Vinylcyclohexene</v>
      </c>
      <c r="E13" s="148">
        <f>IFERROR(IF(OR($C13="",$C13="No CAS"),INDEX('DEQ Pollutant List'!$A$7:$A$614,MATCH($D13,'DEQ Pollutant List'!$C$7:$C$614,0)),INDEX('DEQ Pollutant List'!$A$7:$A$614,MATCH($C13,'DEQ Pollutant List'!$B$7:$B$614,0))),"")</f>
        <v>625</v>
      </c>
      <c r="F13" s="149">
        <v>0</v>
      </c>
      <c r="G13" s="150">
        <v>0.48</v>
      </c>
      <c r="H13" s="151"/>
      <c r="I13" s="157">
        <f>(INDEX('4. Material Balance Activities'!$G:$G,MATCH($B13,'4. Material Balance Activities'!$C:$C,0))-INDEX('4. Material Balance Activities'!$M:$M,MATCH($B13,'4. Material Balance Activities'!$C:$C,0)))*$G13*(1-$F13)</f>
        <v>4800</v>
      </c>
      <c r="J13" s="158">
        <f>(INDEX('4. Material Balance Activities'!$H:$H,MATCH($B13,'4. Material Balance Activities'!$C:$C,0))-INDEX('4. Material Balance Activities'!$N:$N,MATCH($B13,'4. Material Balance Activities'!$C:$C,0)))*$G13*(1-$F13)</f>
        <v>5472</v>
      </c>
      <c r="K13" s="159">
        <f>(INDEX('4. Material Balance Activities'!$I:$I,MATCH($B13,'4. Material Balance Activities'!$C:$C,0))-INDEX('4. Material Balance Activities'!$O:$O,MATCH($B13,'4. Material Balance Activities'!$C:$C,0)))*$G13*(1-$F13)</f>
        <v>7200</v>
      </c>
      <c r="L13" s="157">
        <f>(INDEX('4. Material Balance Activities'!$J:$J,MATCH($B13,'4. Material Balance Activities'!$C:$C,0))-INDEX('4. Material Balance Activities'!$P:$P,MATCH($B13,'4. Material Balance Activities'!$C:$C,0)))*$G13*(1-$F13)</f>
        <v>14.879999999999999</v>
      </c>
      <c r="M13" s="158">
        <f>(INDEX('4. Material Balance Activities'!$K:$K,MATCH($B13,'4. Material Balance Activities'!$C:$C,0))-INDEX('4. Material Balance Activities'!$Q:$Q,MATCH($B13,'4. Material Balance Activities'!$C:$C,0)))*$G13*(1-$F13)</f>
        <v>15.84</v>
      </c>
      <c r="N13" s="160">
        <f>(INDEX('4. Material Balance Activities'!$L:$L,MATCH($B13,'4. Material Balance Activities'!$C:$C,0))-INDEX('4. Material Balance Activities'!$R:$R,MATCH($B13,'4. Material Balance Activities'!$C:$C,0)))*$G13*(1-$F13)</f>
        <v>18.239999999999998</v>
      </c>
    </row>
    <row r="14" spans="1:14" hidden="1">
      <c r="A14" s="145" t="s">
        <v>1325</v>
      </c>
      <c r="B14" s="146" t="s">
        <v>1224</v>
      </c>
      <c r="C14" s="156" t="s">
        <v>251</v>
      </c>
      <c r="D14" s="199" t="str">
        <f>IFERROR(IF(C14="No CAS","",INDEX('DEQ Pollutant List'!$C$7:$C$614,MATCH(C14,'DEQ Pollutant List'!$B$7:$B$614,0))),"")</f>
        <v>Chromium VI, chromate, and dichromate particulate</v>
      </c>
      <c r="E14" s="148">
        <f>IFERROR(IF(OR($C14="",$C14="No CAS"),INDEX('DEQ Pollutant List'!$A$7:$A$614,MATCH($D14,'DEQ Pollutant List'!$C$7:$C$614,0)),INDEX('DEQ Pollutant List'!$A$7:$A$614,MATCH($C14,'DEQ Pollutant List'!$B$7:$B$614,0))),"")</f>
        <v>136</v>
      </c>
      <c r="F14" s="149">
        <f>1-((1-0.72)*(1-0.99))</f>
        <v>0.99719999999999998</v>
      </c>
      <c r="G14" s="150">
        <v>0.05</v>
      </c>
      <c r="H14" s="151" t="s">
        <v>1245</v>
      </c>
      <c r="I14" s="157">
        <f>(INDEX('4. Material Balance Activities'!$G:$G,MATCH($B14,'4. Material Balance Activities'!$C:$C,0))-INDEX('4. Material Balance Activities'!$M:$M,MATCH($B14,'4. Material Balance Activities'!$C:$C,0)))*$G14*(1-$F14)</f>
        <v>1.4000000000000123</v>
      </c>
      <c r="J14" s="158">
        <f>(INDEX('4. Material Balance Activities'!$H:$H,MATCH($B14,'4. Material Balance Activities'!$C:$C,0))-INDEX('4. Material Balance Activities'!$N:$N,MATCH($B14,'4. Material Balance Activities'!$C:$C,0)))*$G14*(1-$F14)</f>
        <v>1.5960000000000141</v>
      </c>
      <c r="K14" s="159">
        <f>(INDEX('4. Material Balance Activities'!$I:$I,MATCH($B14,'4. Material Balance Activities'!$C:$C,0))-INDEX('4. Material Balance Activities'!$O:$O,MATCH($B14,'4. Material Balance Activities'!$C:$C,0)))*$G14*(1-$F14)</f>
        <v>2.1000000000000183</v>
      </c>
      <c r="L14" s="157">
        <f>(INDEX('4. Material Balance Activities'!$J:$J,MATCH($B14,'4. Material Balance Activities'!$C:$C,0))-INDEX('4. Material Balance Activities'!$P:$P,MATCH($B14,'4. Material Balance Activities'!$C:$C,0)))*$G14*(1-$F14)</f>
        <v>4.3400000000000383E-3</v>
      </c>
      <c r="M14" s="158">
        <f>(INDEX('4. Material Balance Activities'!$K:$K,MATCH($B14,'4. Material Balance Activities'!$C:$C,0))-INDEX('4. Material Balance Activities'!$Q:$Q,MATCH($B14,'4. Material Balance Activities'!$C:$C,0)))*$G14*(1-$F14)</f>
        <v>4.6200000000000407E-3</v>
      </c>
      <c r="N14" s="159">
        <f>(INDEX('4. Material Balance Activities'!$L:$L,MATCH($B14,'4. Material Balance Activities'!$C:$C,0))-INDEX('4. Material Balance Activities'!$R:$R,MATCH($B14,'4. Material Balance Activities'!$C:$C,0)))*$G14*(1-$F14)</f>
        <v>5.3200000000000469E-3</v>
      </c>
    </row>
    <row r="15" spans="1:14" hidden="1">
      <c r="A15" s="145" t="s">
        <v>1325</v>
      </c>
      <c r="B15" s="146" t="s">
        <v>1276</v>
      </c>
      <c r="C15" s="156" t="s">
        <v>760</v>
      </c>
      <c r="D15" s="199" t="str">
        <f>IFERROR(IF(C15="No CAS","",INDEX('DEQ Pollutant List'!$C$7:$C$614,MATCH(C15,'DEQ Pollutant List'!$B$7:$B$614,0))),"")</f>
        <v>2-Phenylphenol</v>
      </c>
      <c r="E15" s="148">
        <f>IFERROR(IF(OR($C15="",$C15="No CAS"),INDEX('DEQ Pollutant List'!$A$7:$A$614,MATCH($D15,'DEQ Pollutant List'!$C$7:$C$614,0)),INDEX('DEQ Pollutant List'!$A$7:$A$614,MATCH($C15,'DEQ Pollutant List'!$B$7:$B$614,0))),"")</f>
        <v>502</v>
      </c>
      <c r="F15" s="149">
        <v>0</v>
      </c>
      <c r="G15" s="150">
        <v>5.0000000000000001E-3</v>
      </c>
      <c r="H15" s="151"/>
      <c r="I15" s="157">
        <f>(INDEX('4. Material Balance Activities'!$G:$G,MATCH($B15,'4. Material Balance Activities'!$C:$C,0))-INDEX('4. Material Balance Activities'!$M:$M,MATCH($B15,'4. Material Balance Activities'!$C:$C,0)))*$G15*(1-$F15)</f>
        <v>4.6749999999999998</v>
      </c>
      <c r="J15" s="158">
        <f>(INDEX('4. Material Balance Activities'!$H:$H,MATCH($B15,'4. Material Balance Activities'!$C:$C,0))-INDEX('4. Material Balance Activities'!$N:$N,MATCH($B15,'4. Material Balance Activities'!$C:$C,0)))*$G15*(1-$F15)</f>
        <v>5.8500000000000005</v>
      </c>
      <c r="K15" s="159">
        <f>(INDEX('4. Material Balance Activities'!$I:$I,MATCH($B15,'4. Material Balance Activities'!$C:$C,0))-INDEX('4. Material Balance Activities'!$O:$O,MATCH($B15,'4. Material Balance Activities'!$C:$C,0)))*$G15*(1-$F15)</f>
        <v>7.3</v>
      </c>
      <c r="L15" s="157">
        <f>(INDEX('4. Material Balance Activities'!$J:$J,MATCH($B15,'4. Material Balance Activities'!$C:$C,0))-INDEX('4. Material Balance Activities'!$P:$P,MATCH($B15,'4. Material Balance Activities'!$C:$C,0)))*$G15*(1-$F15)</f>
        <v>2.2499999999999999E-2</v>
      </c>
      <c r="M15" s="158">
        <f>(INDEX('4. Material Balance Activities'!$K:$K,MATCH($B15,'4. Material Balance Activities'!$C:$C,0))-INDEX('4. Material Balance Activities'!$Q:$Q,MATCH($B15,'4. Material Balance Activities'!$C:$C,0)))*$G15*(1-$F15)</f>
        <v>4.4999999999999998E-2</v>
      </c>
      <c r="N15" s="159">
        <f>(INDEX('4. Material Balance Activities'!$L:$L,MATCH($B15,'4. Material Balance Activities'!$C:$C,0))-INDEX('4. Material Balance Activities'!$R:$R,MATCH($B15,'4. Material Balance Activities'!$C:$C,0)))*$G15*(1-$F15)</f>
        <v>6.5000000000000002E-2</v>
      </c>
    </row>
    <row r="16" spans="1:14" hidden="1">
      <c r="A16" s="145" t="s">
        <v>1325</v>
      </c>
      <c r="B16" s="146" t="s">
        <v>1276</v>
      </c>
      <c r="C16" s="156" t="s">
        <v>482</v>
      </c>
      <c r="D16" s="199" t="str">
        <f>IFERROR(IF(C16="No CAS","",INDEX('DEQ Pollutant List'!$C$7:$C$614,MATCH(C16,'DEQ Pollutant List'!$B$7:$B$614,0))),"")</f>
        <v>Formaldehyde</v>
      </c>
      <c r="E16" s="148">
        <f>IFERROR(IF(OR($C16="",$C16="No CAS"),INDEX('DEQ Pollutant List'!$A$7:$A$614,MATCH($D16,'DEQ Pollutant List'!$C$7:$C$614,0)),INDEX('DEQ Pollutant List'!$A$7:$A$614,MATCH($C16,'DEQ Pollutant List'!$B$7:$B$614,0))),"")</f>
        <v>250</v>
      </c>
      <c r="F16" s="149">
        <v>0</v>
      </c>
      <c r="G16" s="150">
        <v>0.7</v>
      </c>
      <c r="H16" s="151"/>
      <c r="I16" s="157">
        <f>(INDEX('4. Material Balance Activities'!$G:$G,MATCH($B16,'4. Material Balance Activities'!$C:$C,0))-INDEX('4. Material Balance Activities'!$M:$M,MATCH($B16,'4. Material Balance Activities'!$C:$C,0)))*$G16*(1-$F16)</f>
        <v>654.5</v>
      </c>
      <c r="J16" s="158">
        <f>(INDEX('4. Material Balance Activities'!$H:$H,MATCH($B16,'4. Material Balance Activities'!$C:$C,0))-INDEX('4. Material Balance Activities'!$N:$N,MATCH($B16,'4. Material Balance Activities'!$C:$C,0)))*$G16*(1-$F16)</f>
        <v>819</v>
      </c>
      <c r="K16" s="159">
        <f>(INDEX('4. Material Balance Activities'!$I:$I,MATCH($B16,'4. Material Balance Activities'!$C:$C,0))-INDEX('4. Material Balance Activities'!$O:$O,MATCH($B16,'4. Material Balance Activities'!$C:$C,0)))*$G16*(1-$F16)</f>
        <v>1021.9999999999999</v>
      </c>
      <c r="L16" s="157">
        <f>(INDEX('4. Material Balance Activities'!$J:$J,MATCH($B16,'4. Material Balance Activities'!$C:$C,0))-INDEX('4. Material Balance Activities'!$P:$P,MATCH($B16,'4. Material Balance Activities'!$C:$C,0)))*$G16*(1-$F16)</f>
        <v>3.15</v>
      </c>
      <c r="M16" s="158">
        <f>(INDEX('4. Material Balance Activities'!$K:$K,MATCH($B16,'4. Material Balance Activities'!$C:$C,0))-INDEX('4. Material Balance Activities'!$Q:$Q,MATCH($B16,'4. Material Balance Activities'!$C:$C,0)))*$G16*(1-$F16)</f>
        <v>6.3</v>
      </c>
      <c r="N16" s="159">
        <f>(INDEX('4. Material Balance Activities'!$L:$L,MATCH($B16,'4. Material Balance Activities'!$C:$C,0))-INDEX('4. Material Balance Activities'!$R:$R,MATCH($B16,'4. Material Balance Activities'!$C:$C,0)))*$G16*(1-$F16)</f>
        <v>9.1</v>
      </c>
    </row>
    <row r="17" spans="1:20" hidden="1">
      <c r="A17" s="145" t="s">
        <v>1325</v>
      </c>
      <c r="B17" s="146" t="s">
        <v>1276</v>
      </c>
      <c r="C17" s="156" t="s">
        <v>78</v>
      </c>
      <c r="D17" s="199" t="str">
        <f>IFERROR(IF(C17="No CAS","",INDEX('DEQ Pollutant List'!$C$7:$C$614,MATCH(C17,'DEQ Pollutant List'!$B$7:$B$614,0))),"")</f>
        <v>Antimony and compounds</v>
      </c>
      <c r="E17" s="148">
        <f>IFERROR(IF(OR($C17="",$C17="No CAS"),INDEX('DEQ Pollutant List'!$A$7:$A$614,MATCH($D17,'DEQ Pollutant List'!$C$7:$C$614,0)),INDEX('DEQ Pollutant List'!$A$7:$A$614,MATCH($C17,'DEQ Pollutant List'!$B$7:$B$614,0))),"")</f>
        <v>33</v>
      </c>
      <c r="F17" s="149">
        <f>1-((1-0.72)*(1-0.99))</f>
        <v>0.99719999999999998</v>
      </c>
      <c r="G17" s="150">
        <v>0.05</v>
      </c>
      <c r="H17" s="151" t="s">
        <v>1245</v>
      </c>
      <c r="I17" s="157">
        <f>(INDEX('4. Material Balance Activities'!$G:$G,MATCH($B17,'4. Material Balance Activities'!$C:$C,0))-INDEX('4. Material Balance Activities'!$M:$M,MATCH($B17,'4. Material Balance Activities'!$C:$C,0)))*$G17*(1-$F17)</f>
        <v>0.13090000000000115</v>
      </c>
      <c r="J17" s="158">
        <f>(INDEX('4. Material Balance Activities'!$H:$H,MATCH($B17,'4. Material Balance Activities'!$C:$C,0))-INDEX('4. Material Balance Activities'!$N:$N,MATCH($B17,'4. Material Balance Activities'!$C:$C,0)))*$G17*(1-$F17)</f>
        <v>0.16380000000000144</v>
      </c>
      <c r="K17" s="159">
        <f>(INDEX('4. Material Balance Activities'!$I:$I,MATCH($B17,'4. Material Balance Activities'!$C:$C,0))-INDEX('4. Material Balance Activities'!$O:$O,MATCH($B17,'4. Material Balance Activities'!$C:$C,0)))*$G17*(1-$F17)</f>
        <v>0.2044000000000018</v>
      </c>
      <c r="L17" s="157">
        <f>(INDEX('4. Material Balance Activities'!$J:$J,MATCH($B17,'4. Material Balance Activities'!$C:$C,0))-INDEX('4. Material Balance Activities'!$P:$P,MATCH($B17,'4. Material Balance Activities'!$C:$C,0)))*$G17*(1-$F17)</f>
        <v>6.3000000000000556E-4</v>
      </c>
      <c r="M17" s="158">
        <f>(INDEX('4. Material Balance Activities'!$K:$K,MATCH($B17,'4. Material Balance Activities'!$C:$C,0))-INDEX('4. Material Balance Activities'!$Q:$Q,MATCH($B17,'4. Material Balance Activities'!$C:$C,0)))*$G17*(1-$F17)</f>
        <v>1.2600000000000111E-3</v>
      </c>
      <c r="N17" s="159">
        <f>(INDEX('4. Material Balance Activities'!$L:$L,MATCH($B17,'4. Material Balance Activities'!$C:$C,0))-INDEX('4. Material Balance Activities'!$R:$R,MATCH($B17,'4. Material Balance Activities'!$C:$C,0)))*$G17*(1-$F17)</f>
        <v>1.820000000000016E-3</v>
      </c>
    </row>
    <row r="18" spans="1:20">
      <c r="A18" s="161"/>
      <c r="B18" s="162"/>
      <c r="C18" s="163"/>
      <c r="D18" s="164" t="str">
        <f>IFERROR(IF(C18="No CAS","",INDEX('DEQ Pollutant List'!$C$7:$C$614,MATCH(#REF!,'DEQ Pollutant List'!$B$7:$B$614,0))),"")</f>
        <v/>
      </c>
      <c r="E18" s="165" t="str">
        <f>IFERROR(IF(OR($C18="",$C18="No CAS"),INDEX('DEQ Pollutant List'!$A$7:$A$614,MATCH($D18,'DEQ Pollutant List'!$C$7:$C$614,0)),INDEX('DEQ Pollutant List'!$A$7:$A$614,MATCH($C18,'DEQ Pollutant List'!$B$7:$B$614,0))),"")</f>
        <v/>
      </c>
      <c r="F18" s="166"/>
      <c r="G18" s="167"/>
      <c r="H18" s="168"/>
      <c r="I18" s="169"/>
      <c r="J18" s="170"/>
      <c r="K18" s="171"/>
      <c r="L18" s="169"/>
      <c r="M18" s="170"/>
      <c r="N18" s="171"/>
      <c r="P18" s="303" t="s">
        <v>1471</v>
      </c>
      <c r="Q18" s="290"/>
      <c r="R18" s="290"/>
      <c r="S18" s="296"/>
    </row>
    <row r="19" spans="1:20">
      <c r="A19" s="402" t="s">
        <v>1527</v>
      </c>
      <c r="B19" s="269" t="s">
        <v>1408</v>
      </c>
      <c r="C19" s="275" t="s">
        <v>277</v>
      </c>
      <c r="D19" s="177" t="str">
        <f>IFERROR(IF(C19="No CAS","",INDEX('DEQ Pollutant List'!$C$7:$C$614,MATCH(C19,'DEQ Pollutant List'!$B$7:$B$614,0))),"")</f>
        <v>Cyclohexane</v>
      </c>
      <c r="E19" s="270">
        <f>IFERROR(IF(OR($C19="",$C19="No CAS"),INDEX('DEQ Pollutant List'!$A$7:$A$614,MATCH($D19,'DEQ Pollutant List'!$C$7:$C$614,0)),INDEX('DEQ Pollutant List'!$A$7:$A$614,MATCH($C19,'DEQ Pollutant List'!$B$7:$B$614,0))),"")</f>
        <v>162</v>
      </c>
      <c r="F19" s="271">
        <v>0</v>
      </c>
      <c r="G19" s="306">
        <v>0.1</v>
      </c>
      <c r="H19" s="277"/>
      <c r="I19" s="294">
        <f>INDEX('4. Material Balance Activities'!$G$16:$G$38, MATCH('5. Pollutant Emissions - MB'!B19,'4. Material Balance Activities'!$C$16:$C$38,0))*(1-F19)*G19</f>
        <v>29.983968000000004</v>
      </c>
      <c r="J19" s="301">
        <f>P19*I19</f>
        <v>37.479960000000005</v>
      </c>
      <c r="K19" s="302" t="s">
        <v>1403</v>
      </c>
      <c r="L19" s="293">
        <f>I19/365</f>
        <v>8.2147857534246582E-2</v>
      </c>
      <c r="M19" s="293">
        <f>J19/365</f>
        <v>0.10268482191780823</v>
      </c>
      <c r="N19" s="302" t="s">
        <v>1403</v>
      </c>
      <c r="P19" s="304">
        <v>1.25</v>
      </c>
      <c r="Q19" s="291"/>
      <c r="R19" s="292"/>
      <c r="S19" s="297"/>
      <c r="T19" s="298"/>
    </row>
    <row r="20" spans="1:20">
      <c r="A20" s="402" t="s">
        <v>1527</v>
      </c>
      <c r="B20" s="269" t="s">
        <v>1408</v>
      </c>
      <c r="C20" s="275" t="s">
        <v>574</v>
      </c>
      <c r="D20" s="177" t="str">
        <f>IFERROR(IF(C20="No CAS","",INDEX('DEQ Pollutant List'!$C$7:$C$614,MATCH(C20,'DEQ Pollutant List'!$B$7:$B$614,0))),"")</f>
        <v>Methanol</v>
      </c>
      <c r="E20" s="270">
        <f>IFERROR(IF(OR($C20="",$C20="No CAS"),INDEX('DEQ Pollutant List'!$A$7:$A$614,MATCH($D20,'DEQ Pollutant List'!$C$7:$C$614,0)),INDEX('DEQ Pollutant List'!$A$7:$A$614,MATCH($C20,'DEQ Pollutant List'!$B$7:$B$614,0))),"")</f>
        <v>321</v>
      </c>
      <c r="F20" s="271">
        <v>0</v>
      </c>
      <c r="G20" s="306">
        <v>4.0000000000000001E-3</v>
      </c>
      <c r="H20" s="277"/>
      <c r="I20" s="293">
        <f>INDEX('4. Material Balance Activities'!$G$16:$G$38, MATCH('5. Pollutant Emissions - MB'!B20,'4. Material Balance Activities'!$C$16:$C$38,0))*(1-F20)*G20</f>
        <v>1.1993587200000002</v>
      </c>
      <c r="J20" s="301">
        <f t="shared" ref="J20:J52" si="0">P20*I20</f>
        <v>1.4991984000000003</v>
      </c>
      <c r="K20" s="302" t="s">
        <v>1403</v>
      </c>
      <c r="L20" s="293">
        <f t="shared" ref="L20:L52" si="1">I20/365</f>
        <v>3.2859143013698635E-3</v>
      </c>
      <c r="M20" s="293">
        <f t="shared" ref="M20:M52" si="2">J20/365</f>
        <v>4.1073928767123291E-3</v>
      </c>
      <c r="N20" s="302" t="s">
        <v>1403</v>
      </c>
      <c r="P20" s="304">
        <v>1.25</v>
      </c>
      <c r="Q20" s="291"/>
      <c r="R20" s="292"/>
      <c r="S20" s="297"/>
      <c r="T20" s="298"/>
    </row>
    <row r="21" spans="1:20">
      <c r="A21" s="402" t="s">
        <v>1527</v>
      </c>
      <c r="B21" s="269" t="s">
        <v>1408</v>
      </c>
      <c r="C21" s="275" t="s">
        <v>382</v>
      </c>
      <c r="D21" s="177" t="str">
        <f>IFERROR(IF(C21="No CAS","",INDEX('DEQ Pollutant List'!$C$7:$C$614,MATCH(C21,'DEQ Pollutant List'!$B$7:$B$614,0))),"")</f>
        <v>1,1-Difluoroethane</v>
      </c>
      <c r="E21" s="270">
        <f>IFERROR(IF(OR($C21="",$C21="No CAS"),INDEX('DEQ Pollutant List'!$A$7:$A$614,MATCH($D21,'DEQ Pollutant List'!$C$7:$C$614,0)),INDEX('DEQ Pollutant List'!$A$7:$A$614,MATCH($C21,'DEQ Pollutant List'!$B$7:$B$614,0))),"")</f>
        <v>244</v>
      </c>
      <c r="F21" s="271">
        <v>0</v>
      </c>
      <c r="G21" s="306">
        <v>0.05</v>
      </c>
      <c r="H21" s="277"/>
      <c r="I21" s="294">
        <f>INDEX('4. Material Balance Activities'!$G$16:$G$38, MATCH('5. Pollutant Emissions - MB'!B21,'4. Material Balance Activities'!$C$16:$C$38,0))*(1-F21)*G21</f>
        <v>14.991984000000002</v>
      </c>
      <c r="J21" s="301">
        <f t="shared" si="0"/>
        <v>18.739980000000003</v>
      </c>
      <c r="K21" s="302" t="s">
        <v>1403</v>
      </c>
      <c r="L21" s="293">
        <f t="shared" si="1"/>
        <v>4.1073928767123291E-2</v>
      </c>
      <c r="M21" s="293">
        <f t="shared" si="2"/>
        <v>5.1342410958904114E-2</v>
      </c>
      <c r="N21" s="302" t="s">
        <v>1403</v>
      </c>
      <c r="P21" s="304">
        <v>1.25</v>
      </c>
      <c r="Q21" s="291"/>
      <c r="R21" s="292"/>
      <c r="S21" s="297"/>
      <c r="T21" s="298"/>
    </row>
    <row r="22" spans="1:20">
      <c r="A22" s="402" t="s">
        <v>1527</v>
      </c>
      <c r="B22" s="269" t="s">
        <v>1407</v>
      </c>
      <c r="C22" s="414" t="s">
        <v>1150</v>
      </c>
      <c r="D22" s="177" t="str">
        <f>IFERROR(IF(C22="No CAS","",INDEX('DEQ Pollutant List'!$C$7:$C$614,MATCH(C22,'DEQ Pollutant List'!$B$7:$B$614,0))),"")</f>
        <v>Zinc and compounds</v>
      </c>
      <c r="E22" s="270">
        <f>IFERROR(IF(OR($C22="",$C22="No CAS"),INDEX('DEQ Pollutant List'!$A$7:$A$614,MATCH($D22,'DEQ Pollutant List'!$C$7:$C$614,0)),INDEX('DEQ Pollutant List'!$A$7:$A$614,MATCH($C22,'DEQ Pollutant List'!$B$7:$B$614,0))),"")</f>
        <v>632</v>
      </c>
      <c r="F22" s="271">
        <v>0</v>
      </c>
      <c r="G22" s="306">
        <v>0.05</v>
      </c>
      <c r="H22" s="277"/>
      <c r="I22" s="294">
        <f>INDEX('4. Material Balance Activities'!$G$16:$G$38, MATCH('5. Pollutant Emissions - MB'!B22,'4. Material Balance Activities'!$C$16:$C$38,0))*(1-F22)*G22</f>
        <v>75.894000000000005</v>
      </c>
      <c r="J22" s="301">
        <f t="shared" si="0"/>
        <v>94.867500000000007</v>
      </c>
      <c r="K22" s="302" t="s">
        <v>1403</v>
      </c>
      <c r="L22" s="293">
        <f t="shared" si="1"/>
        <v>0.2079287671232877</v>
      </c>
      <c r="M22" s="293">
        <f t="shared" si="2"/>
        <v>0.25991095890410959</v>
      </c>
      <c r="N22" s="302" t="s">
        <v>1403</v>
      </c>
      <c r="P22" s="304">
        <v>1.25</v>
      </c>
      <c r="Q22" s="291"/>
      <c r="R22" s="292"/>
      <c r="S22" s="297"/>
      <c r="T22" s="298"/>
    </row>
    <row r="23" spans="1:20">
      <c r="A23" s="402" t="s">
        <v>1527</v>
      </c>
      <c r="B23" s="269" t="s">
        <v>1409</v>
      </c>
      <c r="C23" s="414" t="s">
        <v>1115</v>
      </c>
      <c r="D23" s="177" t="str">
        <f>IFERROR(IF(C23="No CAS","",INDEX('DEQ Pollutant List'!$C$7:$C$614,MATCH(C23,'DEQ Pollutant List'!$B$7:$B$614,0))),"")</f>
        <v>1,2,3-Trimethylbenzene</v>
      </c>
      <c r="E23" s="270">
        <f>IFERROR(IF(OR($C23="",$C23="No CAS"),INDEX('DEQ Pollutant List'!$A$7:$A$614,MATCH($D23,'DEQ Pollutant List'!$C$7:$C$614,0)),INDEX('DEQ Pollutant List'!$A$7:$A$614,MATCH($C23,'DEQ Pollutant List'!$B$7:$B$614,0))),"")</f>
        <v>613</v>
      </c>
      <c r="F23" s="271">
        <v>0</v>
      </c>
      <c r="G23" s="306">
        <v>0.05</v>
      </c>
      <c r="H23" s="277"/>
      <c r="I23" s="294">
        <f>INDEX('4. Material Balance Activities'!$G$16:$G$38, MATCH('5. Pollutant Emissions - MB'!B23,'4. Material Balance Activities'!$C$16:$C$38,0))*(1-F23)*G23</f>
        <v>42.392220000000009</v>
      </c>
      <c r="J23" s="301">
        <f t="shared" si="0"/>
        <v>52.990275000000011</v>
      </c>
      <c r="K23" s="302" t="s">
        <v>1403</v>
      </c>
      <c r="L23" s="293">
        <f t="shared" si="1"/>
        <v>0.1161430684931507</v>
      </c>
      <c r="M23" s="293">
        <f t="shared" si="2"/>
        <v>0.14517883561643838</v>
      </c>
      <c r="N23" s="302" t="s">
        <v>1403</v>
      </c>
      <c r="P23" s="304">
        <v>1.25</v>
      </c>
      <c r="Q23" s="291"/>
      <c r="R23" s="292"/>
      <c r="S23" s="297"/>
      <c r="T23" s="298"/>
    </row>
    <row r="24" spans="1:20">
      <c r="A24" s="402" t="s">
        <v>1527</v>
      </c>
      <c r="B24" s="269" t="s">
        <v>1410</v>
      </c>
      <c r="C24" s="414" t="s">
        <v>150</v>
      </c>
      <c r="D24" s="177" t="str">
        <f>IFERROR(IF(C24="No CAS","",INDEX('DEQ Pollutant List'!$C$7:$C$614,MATCH(C24,'DEQ Pollutant List'!$B$7:$B$614,0))),"")</f>
        <v>2-Butanone (Methyl ethyl ketone)</v>
      </c>
      <c r="E24" s="270">
        <f>IFERROR(IF(OR($C24="",$C24="No CAS"),INDEX('DEQ Pollutant List'!$A$7:$A$614,MATCH($D24,'DEQ Pollutant List'!$C$7:$C$614,0)),INDEX('DEQ Pollutant List'!$A$7:$A$614,MATCH($C24,'DEQ Pollutant List'!$B$7:$B$614,0))),"")</f>
        <v>333</v>
      </c>
      <c r="F24" s="271">
        <v>0</v>
      </c>
      <c r="G24" s="306">
        <v>1</v>
      </c>
      <c r="H24" s="277"/>
      <c r="I24" s="294">
        <f>INDEX('4. Material Balance Activities'!$G$16:$G$38, MATCH('5. Pollutant Emissions - MB'!B24,'4. Material Balance Activities'!$C$16:$C$38,0))*(1-F24)*G24</f>
        <v>18.626000000000001</v>
      </c>
      <c r="J24" s="301">
        <f t="shared" si="0"/>
        <v>23.282500000000002</v>
      </c>
      <c r="K24" s="302" t="s">
        <v>1403</v>
      </c>
      <c r="L24" s="293">
        <f t="shared" si="1"/>
        <v>5.1030136986301371E-2</v>
      </c>
      <c r="M24" s="293">
        <f t="shared" si="2"/>
        <v>6.3787671232876722E-2</v>
      </c>
      <c r="N24" s="302" t="s">
        <v>1403</v>
      </c>
      <c r="P24" s="304">
        <v>1.25</v>
      </c>
      <c r="Q24" s="291"/>
      <c r="R24" s="292"/>
      <c r="S24" s="297"/>
      <c r="T24" s="298"/>
    </row>
    <row r="25" spans="1:20">
      <c r="A25" s="402" t="s">
        <v>1527</v>
      </c>
      <c r="B25" s="269" t="s">
        <v>1425</v>
      </c>
      <c r="C25" s="414" t="s">
        <v>366</v>
      </c>
      <c r="D25" s="177" t="str">
        <f>IFERROR(IF(C25="No CAS","",INDEX('DEQ Pollutant List'!$C$7:$C$614,MATCH(C25,'DEQ Pollutant List'!$B$7:$B$614,0))),"")</f>
        <v>Diethylene glycol</v>
      </c>
      <c r="E25" s="270">
        <f>IFERROR(IF(OR($C25="",$C25="No CAS"),INDEX('DEQ Pollutant List'!$A$7:$A$614,MATCH($D25,'DEQ Pollutant List'!$C$7:$C$614,0)),INDEX('DEQ Pollutant List'!$A$7:$A$614,MATCH($C25,'DEQ Pollutant List'!$B$7:$B$614,0))),"")</f>
        <v>258</v>
      </c>
      <c r="F25" s="271">
        <v>0</v>
      </c>
      <c r="G25" s="306">
        <v>0.05</v>
      </c>
      <c r="H25" s="277"/>
      <c r="I25" s="293">
        <f>INDEX('4. Material Balance Activities'!$G$16:$G$38, MATCH('5. Pollutant Emissions - MB'!B25,'4. Material Balance Activities'!$C$16:$C$38,0))*(1-F25)*G25</f>
        <v>0.6671999999999999</v>
      </c>
      <c r="J25" s="305">
        <f t="shared" si="0"/>
        <v>0.83399999999999985</v>
      </c>
      <c r="K25" s="302" t="s">
        <v>1403</v>
      </c>
      <c r="L25" s="293">
        <f t="shared" si="1"/>
        <v>1.8279452054794517E-3</v>
      </c>
      <c r="M25" s="293">
        <f t="shared" si="2"/>
        <v>2.2849315068493147E-3</v>
      </c>
      <c r="N25" s="302" t="s">
        <v>1403</v>
      </c>
      <c r="P25" s="304">
        <v>1.25</v>
      </c>
      <c r="Q25" s="291"/>
      <c r="R25" s="292"/>
      <c r="S25" s="297"/>
      <c r="T25" s="298"/>
    </row>
    <row r="26" spans="1:20">
      <c r="A26" s="402" t="s">
        <v>1527</v>
      </c>
      <c r="B26" s="269" t="s">
        <v>1406</v>
      </c>
      <c r="C26" s="414" t="s">
        <v>445</v>
      </c>
      <c r="D26" s="177" t="str">
        <f>IFERROR(IF(C26="No CAS","",INDEX('DEQ Pollutant List'!$C$7:$C$614,MATCH(C26,'DEQ Pollutant List'!$B$7:$B$614,0))),"")</f>
        <v>Ethyl benzene</v>
      </c>
      <c r="E26" s="270">
        <f>IFERROR(IF(OR($C26="",$C26="No CAS"),INDEX('DEQ Pollutant List'!$A$7:$A$614,MATCH($D26,'DEQ Pollutant List'!$C$7:$C$614,0)),INDEX('DEQ Pollutant List'!$A$7:$A$614,MATCH($C26,'DEQ Pollutant List'!$B$7:$B$614,0))),"")</f>
        <v>229</v>
      </c>
      <c r="F26" s="271">
        <v>0</v>
      </c>
      <c r="G26" s="306">
        <v>0.05</v>
      </c>
      <c r="H26" s="277"/>
      <c r="I26" s="294">
        <f>INDEX('4. Material Balance Activities'!$G$16:$G$38, MATCH('5. Pollutant Emissions - MB'!B26,'4. Material Balance Activities'!$C$16:$C$38,0))*(1-F26)*G26</f>
        <v>20.989000000000004</v>
      </c>
      <c r="J26" s="301">
        <f t="shared" si="0"/>
        <v>26.236250000000005</v>
      </c>
      <c r="K26" s="302" t="s">
        <v>1403</v>
      </c>
      <c r="L26" s="293">
        <f t="shared" si="1"/>
        <v>5.7504109589041105E-2</v>
      </c>
      <c r="M26" s="293">
        <f t="shared" si="2"/>
        <v>7.1880136986301385E-2</v>
      </c>
      <c r="N26" s="302" t="s">
        <v>1403</v>
      </c>
      <c r="P26" s="304">
        <v>1.25</v>
      </c>
      <c r="Q26" s="291"/>
      <c r="R26" s="292"/>
      <c r="S26" s="297"/>
      <c r="T26" s="298"/>
    </row>
    <row r="27" spans="1:20">
      <c r="A27" s="402" t="s">
        <v>1527</v>
      </c>
      <c r="B27" s="269" t="s">
        <v>1406</v>
      </c>
      <c r="C27" s="414" t="s">
        <v>1062</v>
      </c>
      <c r="D27" s="177" t="str">
        <f>IFERROR(IF(C27="No CAS","",INDEX('DEQ Pollutant List'!$C$7:$C$614,MATCH(C27,'DEQ Pollutant List'!$B$7:$B$614,0))),"")</f>
        <v>Toluene</v>
      </c>
      <c r="E27" s="270">
        <f>IFERROR(IF(OR($C27="",$C27="No CAS"),INDEX('DEQ Pollutant List'!$A$7:$A$614,MATCH($D27,'DEQ Pollutant List'!$C$7:$C$614,0)),INDEX('DEQ Pollutant List'!$A$7:$A$614,MATCH($C27,'DEQ Pollutant List'!$B$7:$B$614,0))),"")</f>
        <v>600</v>
      </c>
      <c r="F27" s="271">
        <v>0</v>
      </c>
      <c r="G27" s="306">
        <v>0.13</v>
      </c>
      <c r="H27" s="277"/>
      <c r="I27" s="294">
        <f>INDEX('4. Material Balance Activities'!$G$16:$G$38, MATCH('5. Pollutant Emissions - MB'!B27,'4. Material Balance Activities'!$C$16:$C$38,0))*(1-F27)*G27</f>
        <v>54.571400000000004</v>
      </c>
      <c r="J27" s="301">
        <f t="shared" si="0"/>
        <v>68.214250000000007</v>
      </c>
      <c r="K27" s="302" t="s">
        <v>1403</v>
      </c>
      <c r="L27" s="293">
        <f t="shared" si="1"/>
        <v>0.14951068493150685</v>
      </c>
      <c r="M27" s="293">
        <f t="shared" si="2"/>
        <v>0.18688835616438357</v>
      </c>
      <c r="N27" s="302" t="s">
        <v>1403</v>
      </c>
      <c r="P27" s="304">
        <v>1.25</v>
      </c>
      <c r="Q27" s="291"/>
      <c r="R27" s="292"/>
      <c r="S27" s="297"/>
      <c r="T27" s="298"/>
    </row>
    <row r="28" spans="1:20">
      <c r="A28" s="402" t="s">
        <v>1527</v>
      </c>
      <c r="B28" s="269" t="s">
        <v>1406</v>
      </c>
      <c r="C28" s="414" t="s">
        <v>1145</v>
      </c>
      <c r="D28" s="177" t="str">
        <f>IFERROR(IF(C28="No CAS","",INDEX('DEQ Pollutant List'!$C$7:$C$614,MATCH(C28,'DEQ Pollutant List'!$B$7:$B$614,0))),"")</f>
        <v>Xylene (mixture), including m-xylene, o-xylene, p-xylene</v>
      </c>
      <c r="E28" s="270">
        <f>IFERROR(IF(OR($C28="",$C28="No CAS"),INDEX('DEQ Pollutant List'!$A$7:$A$614,MATCH($D28,'DEQ Pollutant List'!$C$7:$C$614,0)),INDEX('DEQ Pollutant List'!$A$7:$A$614,MATCH($C28,'DEQ Pollutant List'!$B$7:$B$614,0))),"")</f>
        <v>628</v>
      </c>
      <c r="F28" s="271">
        <v>0</v>
      </c>
      <c r="G28" s="306">
        <v>0.1</v>
      </c>
      <c r="H28" s="277"/>
      <c r="I28" s="294">
        <f>INDEX('4. Material Balance Activities'!$G$16:$G$38, MATCH('5. Pollutant Emissions - MB'!B28,'4. Material Balance Activities'!$C$16:$C$38,0))*(1-F28)*G28</f>
        <v>41.978000000000009</v>
      </c>
      <c r="J28" s="301">
        <f t="shared" si="0"/>
        <v>52.472500000000011</v>
      </c>
      <c r="K28" s="302" t="s">
        <v>1403</v>
      </c>
      <c r="L28" s="293">
        <f t="shared" si="1"/>
        <v>0.11500821917808221</v>
      </c>
      <c r="M28" s="293">
        <f t="shared" si="2"/>
        <v>0.14376027397260277</v>
      </c>
      <c r="N28" s="302" t="s">
        <v>1403</v>
      </c>
      <c r="P28" s="304">
        <v>1.25</v>
      </c>
      <c r="Q28" s="291"/>
      <c r="R28" s="292"/>
      <c r="S28" s="297"/>
      <c r="T28" s="298"/>
    </row>
    <row r="29" spans="1:20">
      <c r="A29" s="402" t="s">
        <v>1527</v>
      </c>
      <c r="B29" s="269" t="s">
        <v>1406</v>
      </c>
      <c r="C29" s="414" t="s">
        <v>574</v>
      </c>
      <c r="D29" s="177" t="str">
        <f>IFERROR(IF(C29="No CAS","",INDEX('DEQ Pollutant List'!$C$7:$C$614,MATCH(C29,'DEQ Pollutant List'!$B$7:$B$614,0))),"")</f>
        <v>Methanol</v>
      </c>
      <c r="E29" s="270">
        <f>IFERROR(IF(OR($C29="",$C29="No CAS"),INDEX('DEQ Pollutant List'!$A$7:$A$614,MATCH($D29,'DEQ Pollutant List'!$C$7:$C$614,0)),INDEX('DEQ Pollutant List'!$A$7:$A$614,MATCH($C29,'DEQ Pollutant List'!$B$7:$B$614,0))),"")</f>
        <v>321</v>
      </c>
      <c r="F29" s="271">
        <v>0</v>
      </c>
      <c r="G29" s="306">
        <v>0.3</v>
      </c>
      <c r="H29" s="277"/>
      <c r="I29" s="294">
        <f>INDEX('4. Material Balance Activities'!$G$16:$G$38, MATCH('5. Pollutant Emissions - MB'!B29,'4. Material Balance Activities'!$C$16:$C$38,0))*(1-F29)*G29</f>
        <v>125.934</v>
      </c>
      <c r="J29" s="301">
        <f t="shared" si="0"/>
        <v>157.41749999999999</v>
      </c>
      <c r="K29" s="302" t="s">
        <v>1403</v>
      </c>
      <c r="L29" s="293">
        <f t="shared" si="1"/>
        <v>0.34502465753424655</v>
      </c>
      <c r="M29" s="293">
        <f t="shared" si="2"/>
        <v>0.4312808219178082</v>
      </c>
      <c r="N29" s="302" t="s">
        <v>1403</v>
      </c>
      <c r="P29" s="304">
        <v>1.25</v>
      </c>
      <c r="Q29" s="291"/>
      <c r="R29" s="292"/>
      <c r="S29" s="297"/>
      <c r="T29" s="298"/>
    </row>
    <row r="30" spans="1:20">
      <c r="A30" s="402" t="s">
        <v>1529</v>
      </c>
      <c r="B30" s="269" t="s">
        <v>1416</v>
      </c>
      <c r="C30" s="414" t="s">
        <v>1062</v>
      </c>
      <c r="D30" s="177" t="str">
        <f>IFERROR(IF(C30="No CAS","",INDEX('DEQ Pollutant List'!$C$7:$C$614,MATCH(C30,'DEQ Pollutant List'!$B$7:$B$614,0))),"")</f>
        <v>Toluene</v>
      </c>
      <c r="E30" s="270">
        <f>IFERROR(IF(OR($C30="",$C30="No CAS"),INDEX('DEQ Pollutant List'!$A$7:$A$614,MATCH($D30,'DEQ Pollutant List'!$C$7:$C$614,0)),INDEX('DEQ Pollutant List'!$A$7:$A$614,MATCH($C30,'DEQ Pollutant List'!$B$7:$B$614,0))),"")</f>
        <v>600</v>
      </c>
      <c r="F30" s="271">
        <v>0</v>
      </c>
      <c r="G30" s="306">
        <v>0.16399999999999998</v>
      </c>
      <c r="H30" s="277"/>
      <c r="I30" s="293">
        <f>INDEX('4. Material Balance Activities'!$G$16:$G$38, MATCH('5. Pollutant Emissions - MB'!B30,'4. Material Balance Activities'!$C$16:$C$38,0))*(1-F30)*G30</f>
        <v>2.1610608</v>
      </c>
      <c r="J30" s="305">
        <f t="shared" si="0"/>
        <v>2.7013259999999999</v>
      </c>
      <c r="K30" s="302" t="s">
        <v>1403</v>
      </c>
      <c r="L30" s="293">
        <f t="shared" si="1"/>
        <v>5.9207145205479456E-3</v>
      </c>
      <c r="M30" s="293">
        <f t="shared" si="2"/>
        <v>7.4008931506849311E-3</v>
      </c>
      <c r="N30" s="302" t="s">
        <v>1403</v>
      </c>
      <c r="P30" s="304">
        <v>1.25</v>
      </c>
      <c r="Q30" s="291"/>
      <c r="R30" s="292"/>
      <c r="S30" s="297"/>
      <c r="T30" s="298"/>
    </row>
    <row r="31" spans="1:20">
      <c r="A31" s="402" t="s">
        <v>1529</v>
      </c>
      <c r="B31" s="269" t="s">
        <v>1419</v>
      </c>
      <c r="C31" s="414" t="s">
        <v>1062</v>
      </c>
      <c r="D31" s="177" t="str">
        <f>IFERROR(IF(C31="No CAS","",INDEX('DEQ Pollutant List'!$C$7:$C$614,MATCH(C31,'DEQ Pollutant List'!$B$7:$B$614,0))),"")</f>
        <v>Toluene</v>
      </c>
      <c r="E31" s="270">
        <f>IFERROR(IF(OR($C31="",$C31="No CAS"),INDEX('DEQ Pollutant List'!$A$7:$A$614,MATCH($D31,'DEQ Pollutant List'!$C$7:$C$614,0)),INDEX('DEQ Pollutant List'!$A$7:$A$614,MATCH($C31,'DEQ Pollutant List'!$B$7:$B$614,0))),"")</f>
        <v>600</v>
      </c>
      <c r="F31" s="271">
        <v>0</v>
      </c>
      <c r="G31" s="306">
        <v>0.17100000000000001</v>
      </c>
      <c r="H31" s="277"/>
      <c r="I31" s="293">
        <f>INDEX('4. Material Balance Activities'!$G$16:$G$38, MATCH('5. Pollutant Emissions - MB'!B31,'4. Material Balance Activities'!$C$16:$C$38,0))*(1-F31)*G31</f>
        <v>1.0838664</v>
      </c>
      <c r="J31" s="305">
        <f t="shared" si="0"/>
        <v>1.354833</v>
      </c>
      <c r="K31" s="302" t="s">
        <v>1403</v>
      </c>
      <c r="L31" s="293">
        <f t="shared" si="1"/>
        <v>2.9694969863013699E-3</v>
      </c>
      <c r="M31" s="293">
        <f t="shared" si="2"/>
        <v>3.7118712328767121E-3</v>
      </c>
      <c r="N31" s="302" t="s">
        <v>1403</v>
      </c>
      <c r="P31" s="304">
        <v>1.25</v>
      </c>
      <c r="Q31" s="291"/>
      <c r="R31" s="292"/>
      <c r="S31" s="297"/>
      <c r="T31" s="298"/>
    </row>
    <row r="32" spans="1:20">
      <c r="A32" s="402" t="s">
        <v>1529</v>
      </c>
      <c r="B32" s="269" t="s">
        <v>1426</v>
      </c>
      <c r="C32" s="414" t="s">
        <v>1145</v>
      </c>
      <c r="D32" s="177" t="str">
        <f>IFERROR(IF(C32="No CAS","",INDEX('DEQ Pollutant List'!$C$7:$C$614,MATCH(C32,'DEQ Pollutant List'!$B$7:$B$614,0))),"")</f>
        <v>Xylene (mixture), including m-xylene, o-xylene, p-xylene</v>
      </c>
      <c r="E32" s="270">
        <f>IFERROR(IF(OR($C32="",$C32="No CAS"),INDEX('DEQ Pollutant List'!$A$7:$A$614,MATCH($D32,'DEQ Pollutant List'!$C$7:$C$614,0)),INDEX('DEQ Pollutant List'!$A$7:$A$614,MATCH($C32,'DEQ Pollutant List'!$B$7:$B$614,0))),"")</f>
        <v>628</v>
      </c>
      <c r="F32" s="271">
        <v>0</v>
      </c>
      <c r="G32" s="306">
        <v>0.09</v>
      </c>
      <c r="H32" s="277"/>
      <c r="I32" s="293">
        <f>INDEX('4. Material Balance Activities'!$G$16:$G$38, MATCH('5. Pollutant Emissions - MB'!B32,'4. Material Balance Activities'!$C$16:$C$38,0))*(1-F32)*G32</f>
        <v>0.56294999999999995</v>
      </c>
      <c r="J32" s="305">
        <f t="shared" si="0"/>
        <v>0.70368749999999991</v>
      </c>
      <c r="K32" s="302" t="s">
        <v>1403</v>
      </c>
      <c r="L32" s="293">
        <f t="shared" si="1"/>
        <v>1.5423287671232876E-3</v>
      </c>
      <c r="M32" s="293">
        <f t="shared" si="2"/>
        <v>1.9279109589041092E-3</v>
      </c>
      <c r="N32" s="302" t="s">
        <v>1403</v>
      </c>
      <c r="P32" s="304">
        <v>1.25</v>
      </c>
      <c r="Q32" s="291"/>
      <c r="R32" s="292"/>
      <c r="S32" s="297"/>
      <c r="T32" s="298"/>
    </row>
    <row r="33" spans="1:20">
      <c r="A33" s="402" t="s">
        <v>1529</v>
      </c>
      <c r="B33" s="269" t="s">
        <v>1427</v>
      </c>
      <c r="C33" s="414" t="s">
        <v>1145</v>
      </c>
      <c r="D33" s="177" t="str">
        <f>IFERROR(IF(C33="No CAS","",INDEX('DEQ Pollutant List'!$C$7:$C$614,MATCH(C33,'DEQ Pollutant List'!$B$7:$B$614,0))),"")</f>
        <v>Xylene (mixture), including m-xylene, o-xylene, p-xylene</v>
      </c>
      <c r="E33" s="270">
        <f>IFERROR(IF(OR($C33="",$C33="No CAS"),INDEX('DEQ Pollutant List'!$A$7:$A$614,MATCH($D33,'DEQ Pollutant List'!$C$7:$C$614,0)),INDEX('DEQ Pollutant List'!$A$7:$A$614,MATCH($C33,'DEQ Pollutant List'!$B$7:$B$614,0))),"")</f>
        <v>628</v>
      </c>
      <c r="F33" s="271">
        <v>0</v>
      </c>
      <c r="G33" s="306">
        <v>0.1</v>
      </c>
      <c r="H33" s="277"/>
      <c r="I33" s="293">
        <f>INDEX('4. Material Balance Activities'!$G$16:$G$38, MATCH('5. Pollutant Emissions - MB'!B33,'4. Material Balance Activities'!$C$16:$C$38,0))*(1-F33)*G33</f>
        <v>0.20294000000000004</v>
      </c>
      <c r="J33" s="305">
        <f t="shared" si="0"/>
        <v>0.25367500000000004</v>
      </c>
      <c r="K33" s="302" t="s">
        <v>1403</v>
      </c>
      <c r="L33" s="293">
        <f t="shared" si="1"/>
        <v>5.5600000000000007E-4</v>
      </c>
      <c r="M33" s="293">
        <f t="shared" si="2"/>
        <v>6.9500000000000009E-4</v>
      </c>
      <c r="N33" s="302" t="s">
        <v>1403</v>
      </c>
      <c r="P33" s="304">
        <v>1.25</v>
      </c>
      <c r="Q33" s="291"/>
      <c r="R33" s="292"/>
      <c r="S33" s="297"/>
      <c r="T33" s="298"/>
    </row>
    <row r="34" spans="1:20">
      <c r="A34" s="402" t="s">
        <v>1529</v>
      </c>
      <c r="B34" s="269" t="s">
        <v>1413</v>
      </c>
      <c r="C34" s="414" t="s">
        <v>1062</v>
      </c>
      <c r="D34" s="177" t="str">
        <f>IFERROR(IF(C34="No CAS","",INDEX('DEQ Pollutant List'!$C$7:$C$614,MATCH(C34,'DEQ Pollutant List'!$B$7:$B$614,0))),"")</f>
        <v>Toluene</v>
      </c>
      <c r="E34" s="270">
        <f>IFERROR(IF(OR($C34="",$C34="No CAS"),INDEX('DEQ Pollutant List'!$A$7:$A$614,MATCH($D34,'DEQ Pollutant List'!$C$7:$C$614,0)),INDEX('DEQ Pollutant List'!$A$7:$A$614,MATCH($C34,'DEQ Pollutant List'!$B$7:$B$614,0))),"")</f>
        <v>600</v>
      </c>
      <c r="F34" s="271">
        <v>0</v>
      </c>
      <c r="G34" s="306">
        <v>0.12390000000000001</v>
      </c>
      <c r="H34" s="277"/>
      <c r="I34" s="293">
        <f>INDEX('4. Material Balance Activities'!$G$16:$G$38, MATCH('5. Pollutant Emissions - MB'!B34,'4. Material Balance Activities'!$C$16:$C$38,0))*(1-F34)*G34</f>
        <v>2.6039815199999996</v>
      </c>
      <c r="J34" s="305">
        <f t="shared" si="0"/>
        <v>3.2549768999999995</v>
      </c>
      <c r="K34" s="302" t="s">
        <v>1403</v>
      </c>
      <c r="L34" s="293">
        <f t="shared" si="1"/>
        <v>7.1341959452054784E-3</v>
      </c>
      <c r="M34" s="293">
        <f t="shared" si="2"/>
        <v>8.9177449315068474E-3</v>
      </c>
      <c r="N34" s="302" t="s">
        <v>1403</v>
      </c>
      <c r="P34" s="304">
        <v>1.25</v>
      </c>
      <c r="Q34" s="291"/>
      <c r="R34" s="292"/>
      <c r="S34" s="297"/>
      <c r="T34" s="298"/>
    </row>
    <row r="35" spans="1:20">
      <c r="A35" s="402" t="s">
        <v>1529</v>
      </c>
      <c r="B35" s="269" t="s">
        <v>1422</v>
      </c>
      <c r="C35" s="414" t="s">
        <v>549</v>
      </c>
      <c r="D35" s="177" t="str">
        <f>IFERROR(IF(C35="No CAS","",INDEX('DEQ Pollutant List'!$C$7:$C$614,MATCH(C35,'DEQ Pollutant List'!$B$7:$B$614,0))),"")</f>
        <v>Isopropyl alcohol</v>
      </c>
      <c r="E35" s="270">
        <f>IFERROR(IF(OR($C35="",$C35="No CAS"),INDEX('DEQ Pollutant List'!$A$7:$A$614,MATCH($D35,'DEQ Pollutant List'!$C$7:$C$614,0)),INDEX('DEQ Pollutant List'!$A$7:$A$614,MATCH($C35,'DEQ Pollutant List'!$B$7:$B$614,0))),"")</f>
        <v>302</v>
      </c>
      <c r="F35" s="271">
        <v>0</v>
      </c>
      <c r="G35" s="306">
        <v>2.6600000000000002E-2</v>
      </c>
      <c r="H35" s="277"/>
      <c r="I35" s="293">
        <f>INDEX('4. Material Balance Activities'!$G$16:$G$38, MATCH('5. Pollutant Emissions - MB'!B35,'4. Material Balance Activities'!$C$16:$C$38,0))*(1-F35)*G35</f>
        <v>0.22184400000000001</v>
      </c>
      <c r="J35" s="305">
        <f t="shared" si="0"/>
        <v>0.27730500000000002</v>
      </c>
      <c r="K35" s="302" t="s">
        <v>1403</v>
      </c>
      <c r="L35" s="293">
        <f t="shared" si="1"/>
        <v>6.0779178082191786E-4</v>
      </c>
      <c r="M35" s="293">
        <f t="shared" si="2"/>
        <v>7.5973972602739733E-4</v>
      </c>
      <c r="N35" s="302" t="s">
        <v>1403</v>
      </c>
      <c r="P35" s="304">
        <v>1.25</v>
      </c>
      <c r="Q35" s="291"/>
      <c r="R35" s="292"/>
      <c r="S35" s="297"/>
      <c r="T35" s="298"/>
    </row>
    <row r="36" spans="1:20">
      <c r="A36" s="402" t="s">
        <v>1529</v>
      </c>
      <c r="B36" s="269" t="s">
        <v>1422</v>
      </c>
      <c r="C36" s="414" t="s">
        <v>156</v>
      </c>
      <c r="D36" s="177" t="str">
        <f>IFERROR(IF(C36="No CAS","",INDEX('DEQ Pollutant List'!$C$7:$C$614,MATCH(C36,'DEQ Pollutant List'!$B$7:$B$614,0))),"")</f>
        <v>n-Butyl alcohol</v>
      </c>
      <c r="E36" s="270">
        <f>IFERROR(IF(OR($C36="",$C36="No CAS"),INDEX('DEQ Pollutant List'!$A$7:$A$614,MATCH($D36,'DEQ Pollutant List'!$C$7:$C$614,0)),INDEX('DEQ Pollutant List'!$A$7:$A$614,MATCH($C36,'DEQ Pollutant List'!$B$7:$B$614,0))),"")</f>
        <v>78</v>
      </c>
      <c r="F36" s="271">
        <v>0</v>
      </c>
      <c r="G36" s="306">
        <v>8.2299999999999998E-2</v>
      </c>
      <c r="H36" s="277"/>
      <c r="I36" s="293">
        <f>INDEX('4. Material Balance Activities'!$G$16:$G$38, MATCH('5. Pollutant Emissions - MB'!B36,'4. Material Balance Activities'!$C$16:$C$38,0))*(1-F36)*G36</f>
        <v>0.68638199999999994</v>
      </c>
      <c r="J36" s="305">
        <f t="shared" si="0"/>
        <v>0.85797749999999995</v>
      </c>
      <c r="K36" s="302" t="s">
        <v>1403</v>
      </c>
      <c r="L36" s="293">
        <f t="shared" si="1"/>
        <v>1.8804986301369862E-3</v>
      </c>
      <c r="M36" s="293">
        <f t="shared" si="2"/>
        <v>2.3506232876712328E-3</v>
      </c>
      <c r="N36" s="302" t="s">
        <v>1403</v>
      </c>
      <c r="P36" s="304">
        <v>1.25</v>
      </c>
      <c r="Q36" s="291"/>
      <c r="R36" s="292"/>
      <c r="S36" s="297"/>
      <c r="T36" s="298"/>
    </row>
    <row r="37" spans="1:20">
      <c r="A37" s="402" t="s">
        <v>1529</v>
      </c>
      <c r="B37" s="269" t="s">
        <v>1418</v>
      </c>
      <c r="C37" s="414" t="s">
        <v>459</v>
      </c>
      <c r="D37" s="177" t="str">
        <f>IFERROR(IF(C37="No CAS","",INDEX('DEQ Pollutant List'!$C$7:$C$614,MATCH(C37,'DEQ Pollutant List'!$B$7:$B$614,0))),"")</f>
        <v>Ethylene glycol monobutyl ether</v>
      </c>
      <c r="E37" s="270">
        <f>IFERROR(IF(OR($C37="",$C37="No CAS"),INDEX('DEQ Pollutant List'!$A$7:$A$614,MATCH($D37,'DEQ Pollutant List'!$C$7:$C$614,0)),INDEX('DEQ Pollutant List'!$A$7:$A$614,MATCH($C37,'DEQ Pollutant List'!$B$7:$B$614,0))),"")</f>
        <v>267</v>
      </c>
      <c r="F37" s="271">
        <v>0</v>
      </c>
      <c r="G37" s="306">
        <v>0.1</v>
      </c>
      <c r="H37" s="277"/>
      <c r="I37" s="293">
        <f>INDEX('4. Material Balance Activities'!$G$16:$G$38, MATCH('5. Pollutant Emissions - MB'!B37,'4. Material Balance Activities'!$C$16:$C$38,0))*(1-F37)*G37</f>
        <v>1.33579</v>
      </c>
      <c r="J37" s="305">
        <f t="shared" si="0"/>
        <v>1.6697375000000001</v>
      </c>
      <c r="K37" s="302" t="s">
        <v>1403</v>
      </c>
      <c r="L37" s="293">
        <f t="shared" si="1"/>
        <v>3.6596986301369863E-3</v>
      </c>
      <c r="M37" s="293">
        <f t="shared" si="2"/>
        <v>4.5746232876712331E-3</v>
      </c>
      <c r="N37" s="302" t="s">
        <v>1403</v>
      </c>
      <c r="P37" s="304">
        <v>1.25</v>
      </c>
      <c r="Q37" s="291"/>
      <c r="R37" s="292"/>
      <c r="S37" s="297"/>
      <c r="T37" s="298"/>
    </row>
    <row r="38" spans="1:20">
      <c r="A38" s="402" t="s">
        <v>1529</v>
      </c>
      <c r="B38" s="269" t="s">
        <v>1412</v>
      </c>
      <c r="C38" s="414" t="s">
        <v>598</v>
      </c>
      <c r="D38" s="177" t="str">
        <f>IFERROR(IF(C38="No CAS","",INDEX('DEQ Pollutant List'!$C$7:$C$614,MATCH(C38,'DEQ Pollutant List'!$B$7:$B$614,0))),"")</f>
        <v>Methyl isobutyl ketone (MIBK, Hexone)</v>
      </c>
      <c r="E38" s="270">
        <f>IFERROR(IF(OR($C38="",$C38="No CAS"),INDEX('DEQ Pollutant List'!$A$7:$A$614,MATCH($D38,'DEQ Pollutant List'!$C$7:$C$614,0)),INDEX('DEQ Pollutant List'!$A$7:$A$614,MATCH($C38,'DEQ Pollutant List'!$B$7:$B$614,0))),"")</f>
        <v>337</v>
      </c>
      <c r="F38" s="271">
        <v>0</v>
      </c>
      <c r="G38" s="306">
        <v>4.0099999999999997E-2</v>
      </c>
      <c r="H38" s="277"/>
      <c r="I38" s="293">
        <f>INDEX('4. Material Balance Activities'!$G$16:$G$38, MATCH('5. Pollutant Emissions - MB'!B38,'4. Material Balance Activities'!$C$16:$C$38,0))*(1-F38)*G38</f>
        <v>1.0701887999999999</v>
      </c>
      <c r="J38" s="305">
        <f t="shared" si="0"/>
        <v>1.337736</v>
      </c>
      <c r="K38" s="302" t="s">
        <v>1403</v>
      </c>
      <c r="L38" s="293">
        <f t="shared" si="1"/>
        <v>2.9320241095890411E-3</v>
      </c>
      <c r="M38" s="293">
        <f t="shared" si="2"/>
        <v>3.6650301369863013E-3</v>
      </c>
      <c r="N38" s="302" t="s">
        <v>1403</v>
      </c>
      <c r="P38" s="304">
        <v>1.25</v>
      </c>
      <c r="Q38" s="291"/>
      <c r="R38" s="292"/>
      <c r="S38" s="297"/>
      <c r="T38" s="298"/>
    </row>
    <row r="39" spans="1:20">
      <c r="A39" s="402" t="s">
        <v>1529</v>
      </c>
      <c r="B39" s="269" t="s">
        <v>1412</v>
      </c>
      <c r="C39" s="414" t="s">
        <v>1062</v>
      </c>
      <c r="D39" s="177" t="str">
        <f>IFERROR(IF(C39="No CAS","",INDEX('DEQ Pollutant List'!$C$7:$C$614,MATCH(C39,'DEQ Pollutant List'!$B$7:$B$614,0))),"")</f>
        <v>Toluene</v>
      </c>
      <c r="E39" s="270">
        <f>IFERROR(IF(OR($C39="",$C39="No CAS"),INDEX('DEQ Pollutant List'!$A$7:$A$614,MATCH($D39,'DEQ Pollutant List'!$C$7:$C$614,0)),INDEX('DEQ Pollutant List'!$A$7:$A$614,MATCH($C39,'DEQ Pollutant List'!$B$7:$B$614,0))),"")</f>
        <v>600</v>
      </c>
      <c r="F39" s="271">
        <v>0</v>
      </c>
      <c r="G39" s="306">
        <v>9.7299999999999998E-2</v>
      </c>
      <c r="H39" s="277"/>
      <c r="I39" s="293">
        <f>INDEX('4. Material Balance Activities'!$G$16:$G$38, MATCH('5. Pollutant Emissions - MB'!B39,'4. Material Balance Activities'!$C$16:$C$38,0))*(1-F39)*G39</f>
        <v>2.5967424000000001</v>
      </c>
      <c r="J39" s="305">
        <f t="shared" si="0"/>
        <v>3.2459280000000001</v>
      </c>
      <c r="K39" s="302" t="s">
        <v>1403</v>
      </c>
      <c r="L39" s="293">
        <f t="shared" si="1"/>
        <v>7.1143627397260278E-3</v>
      </c>
      <c r="M39" s="293">
        <f t="shared" si="2"/>
        <v>8.8929534246575351E-3</v>
      </c>
      <c r="N39" s="302" t="s">
        <v>1403</v>
      </c>
      <c r="P39" s="304">
        <v>1.25</v>
      </c>
      <c r="Q39" s="291"/>
      <c r="R39" s="292"/>
      <c r="S39" s="297"/>
      <c r="T39" s="298"/>
    </row>
    <row r="40" spans="1:20">
      <c r="A40" s="402" t="s">
        <v>1529</v>
      </c>
      <c r="B40" s="269" t="s">
        <v>1412</v>
      </c>
      <c r="C40" s="414" t="s">
        <v>1145</v>
      </c>
      <c r="D40" s="177" t="str">
        <f>IFERROR(IF(C40="No CAS","",INDEX('DEQ Pollutant List'!$C$7:$C$614,MATCH(C40,'DEQ Pollutant List'!$B$7:$B$614,0))),"")</f>
        <v>Xylene (mixture), including m-xylene, o-xylene, p-xylene</v>
      </c>
      <c r="E40" s="270">
        <f>IFERROR(IF(OR($C40="",$C40="No CAS"),INDEX('DEQ Pollutant List'!$A$7:$A$614,MATCH($D40,'DEQ Pollutant List'!$C$7:$C$614,0)),INDEX('DEQ Pollutant List'!$A$7:$A$614,MATCH($C40,'DEQ Pollutant List'!$B$7:$B$614,0))),"")</f>
        <v>628</v>
      </c>
      <c r="F40" s="271">
        <v>0</v>
      </c>
      <c r="G40" s="306">
        <v>2.1099999999999997E-2</v>
      </c>
      <c r="H40" s="277"/>
      <c r="I40" s="293">
        <f>INDEX('4. Material Balance Activities'!$G$16:$G$38, MATCH('5. Pollutant Emissions - MB'!B40,'4. Material Balance Activities'!$C$16:$C$38,0))*(1-F40)*G40</f>
        <v>0.56311679999999997</v>
      </c>
      <c r="J40" s="305">
        <f t="shared" si="0"/>
        <v>0.70389599999999997</v>
      </c>
      <c r="K40" s="302" t="s">
        <v>1403</v>
      </c>
      <c r="L40" s="293">
        <f t="shared" si="1"/>
        <v>1.5427857534246574E-3</v>
      </c>
      <c r="M40" s="293">
        <f t="shared" si="2"/>
        <v>1.9284821917808217E-3</v>
      </c>
      <c r="N40" s="302" t="s">
        <v>1403</v>
      </c>
      <c r="P40" s="304">
        <v>1.25</v>
      </c>
      <c r="Q40" s="291"/>
      <c r="R40" s="292"/>
      <c r="S40" s="297"/>
      <c r="T40" s="298"/>
    </row>
    <row r="41" spans="1:20">
      <c r="A41" s="402" t="s">
        <v>1529</v>
      </c>
      <c r="B41" s="269" t="s">
        <v>1411</v>
      </c>
      <c r="C41" s="414" t="s">
        <v>1046</v>
      </c>
      <c r="D41" s="177" t="str">
        <f>IFERROR(IF(C41="No CAS","",INDEX('DEQ Pollutant List'!$C$7:$C$614,MATCH(C41,'DEQ Pollutant List'!$B$7:$B$614,0))),"")</f>
        <v>Tetrachloroethene (Perchloroethylene)</v>
      </c>
      <c r="E41" s="270">
        <f>IFERROR(IF(OR($C41="",$C41="No CAS"),INDEX('DEQ Pollutant List'!$A$7:$A$614,MATCH($D41,'DEQ Pollutant List'!$C$7:$C$614,0)),INDEX('DEQ Pollutant List'!$A$7:$A$614,MATCH($C41,'DEQ Pollutant List'!$B$7:$B$614,0))),"")</f>
        <v>488</v>
      </c>
      <c r="F41" s="271">
        <v>0</v>
      </c>
      <c r="G41" s="306">
        <v>1</v>
      </c>
      <c r="H41" s="277"/>
      <c r="I41" s="294">
        <f>INDEX('4. Material Balance Activities'!$G$16:$G$38, MATCH('5. Pollutant Emissions - MB'!B41,'4. Material Balance Activities'!$C$16:$C$38,0))*(1-F41)*G41</f>
        <v>13.510800000000001</v>
      </c>
      <c r="J41" s="301">
        <f t="shared" si="0"/>
        <v>16.888500000000001</v>
      </c>
      <c r="K41" s="302" t="s">
        <v>1403</v>
      </c>
      <c r="L41" s="293">
        <f t="shared" si="1"/>
        <v>3.7015890410958908E-2</v>
      </c>
      <c r="M41" s="293">
        <f t="shared" si="2"/>
        <v>4.6269863013698634E-2</v>
      </c>
      <c r="N41" s="302" t="s">
        <v>1403</v>
      </c>
      <c r="P41" s="304">
        <v>1.25</v>
      </c>
      <c r="Q41" s="291"/>
      <c r="R41" s="292"/>
      <c r="S41" s="297"/>
      <c r="T41" s="298"/>
    </row>
    <row r="42" spans="1:20">
      <c r="A42" s="402" t="s">
        <v>1529</v>
      </c>
      <c r="B42" s="269" t="s">
        <v>1417</v>
      </c>
      <c r="C42" s="414" t="s">
        <v>366</v>
      </c>
      <c r="D42" s="177" t="str">
        <f>IFERROR(IF(C42="No CAS","",INDEX('DEQ Pollutant List'!$C$7:$C$614,MATCH(C42,'DEQ Pollutant List'!$B$7:$B$614,0))),"")</f>
        <v>Diethylene glycol</v>
      </c>
      <c r="E42" s="270">
        <f>IFERROR(IF(OR($C42="",$C42="No CAS"),INDEX('DEQ Pollutant List'!$A$7:$A$614,MATCH($D42,'DEQ Pollutant List'!$C$7:$C$614,0)),INDEX('DEQ Pollutant List'!$A$7:$A$614,MATCH($C42,'DEQ Pollutant List'!$B$7:$B$614,0))),"")</f>
        <v>258</v>
      </c>
      <c r="F42" s="271">
        <v>0</v>
      </c>
      <c r="G42" s="306">
        <v>0.05</v>
      </c>
      <c r="H42" s="277"/>
      <c r="I42" s="293">
        <f>INDEX('4. Material Balance Activities'!$G$16:$G$38, MATCH('5. Pollutant Emissions - MB'!B42,'4. Material Balance Activities'!$C$16:$C$38,0))*(1-F42)*G42</f>
        <v>1.8681600000000005</v>
      </c>
      <c r="J42" s="305">
        <f t="shared" si="0"/>
        <v>2.3352000000000004</v>
      </c>
      <c r="K42" s="302" t="s">
        <v>1403</v>
      </c>
      <c r="L42" s="293">
        <f t="shared" si="1"/>
        <v>5.1182465753424672E-3</v>
      </c>
      <c r="M42" s="293">
        <f t="shared" si="2"/>
        <v>6.3978082191780833E-3</v>
      </c>
      <c r="N42" s="302" t="s">
        <v>1403</v>
      </c>
      <c r="P42" s="304">
        <v>1.25</v>
      </c>
      <c r="Q42" s="291"/>
      <c r="R42" s="292"/>
      <c r="S42" s="297"/>
      <c r="T42" s="298"/>
    </row>
    <row r="43" spans="1:20">
      <c r="A43" s="402" t="s">
        <v>1529</v>
      </c>
      <c r="B43" s="269" t="s">
        <v>1414</v>
      </c>
      <c r="C43" s="414" t="s">
        <v>1062</v>
      </c>
      <c r="D43" s="177" t="str">
        <f>IFERROR(IF(C43="No CAS","",INDEX('DEQ Pollutant List'!$C$7:$C$614,MATCH(C43,'DEQ Pollutant List'!$B$7:$B$614,0))),"")</f>
        <v>Toluene</v>
      </c>
      <c r="E43" s="270">
        <f>IFERROR(IF(OR($C43="",$C43="No CAS"),INDEX('DEQ Pollutant List'!$A$7:$A$614,MATCH($D43,'DEQ Pollutant List'!$C$7:$C$614,0)),INDEX('DEQ Pollutant List'!$A$7:$A$614,MATCH($C43,'DEQ Pollutant List'!$B$7:$B$614,0))),"")</f>
        <v>600</v>
      </c>
      <c r="F43" s="271">
        <v>0</v>
      </c>
      <c r="G43" s="306">
        <v>0.25</v>
      </c>
      <c r="H43" s="277"/>
      <c r="I43" s="293">
        <f>INDEX('4. Material Balance Activities'!$G$16:$G$38, MATCH('5. Pollutant Emissions - MB'!B43,'4. Material Balance Activities'!$C$16:$C$38,0))*(1-F43)*G43</f>
        <v>1.7138699999999998</v>
      </c>
      <c r="J43" s="305">
        <f t="shared" si="0"/>
        <v>2.1423374999999996</v>
      </c>
      <c r="K43" s="302" t="s">
        <v>1403</v>
      </c>
      <c r="L43" s="293">
        <f t="shared" si="1"/>
        <v>4.6955342465753421E-3</v>
      </c>
      <c r="M43" s="293">
        <f t="shared" si="2"/>
        <v>5.8694178082191765E-3</v>
      </c>
      <c r="N43" s="302" t="s">
        <v>1403</v>
      </c>
      <c r="P43" s="304">
        <v>1.25</v>
      </c>
      <c r="Q43" s="291"/>
      <c r="R43" s="292"/>
      <c r="S43" s="297"/>
      <c r="T43" s="298"/>
    </row>
    <row r="44" spans="1:20">
      <c r="A44" s="402" t="s">
        <v>1529</v>
      </c>
      <c r="B44" s="269" t="s">
        <v>1414</v>
      </c>
      <c r="C44" s="414" t="s">
        <v>1145</v>
      </c>
      <c r="D44" s="177" t="str">
        <f>IFERROR(IF(C44="No CAS","",INDEX('DEQ Pollutant List'!$C$7:$C$614,MATCH(C44,'DEQ Pollutant List'!$B$7:$B$614,0))),"")</f>
        <v>Xylene (mixture), including m-xylene, o-xylene, p-xylene</v>
      </c>
      <c r="E44" s="270">
        <f>IFERROR(IF(OR($C44="",$C44="No CAS"),INDEX('DEQ Pollutant List'!$A$7:$A$614,MATCH($D44,'DEQ Pollutant List'!$C$7:$C$614,0)),INDEX('DEQ Pollutant List'!$A$7:$A$614,MATCH($C44,'DEQ Pollutant List'!$B$7:$B$614,0))),"")</f>
        <v>628</v>
      </c>
      <c r="F44" s="271">
        <v>0</v>
      </c>
      <c r="G44" s="306">
        <v>0.1</v>
      </c>
      <c r="H44" s="277"/>
      <c r="I44" s="293">
        <f>INDEX('4. Material Balance Activities'!$G$16:$G$38, MATCH('5. Pollutant Emissions - MB'!B44,'4. Material Balance Activities'!$C$16:$C$38,0))*(1-F44)*G44</f>
        <v>0.68554799999999994</v>
      </c>
      <c r="J44" s="305">
        <f t="shared" si="0"/>
        <v>0.85693499999999989</v>
      </c>
      <c r="K44" s="302" t="s">
        <v>1403</v>
      </c>
      <c r="L44" s="293">
        <f t="shared" si="1"/>
        <v>1.8782136986301367E-3</v>
      </c>
      <c r="M44" s="293">
        <f t="shared" si="2"/>
        <v>2.347767123287671E-3</v>
      </c>
      <c r="N44" s="302" t="s">
        <v>1403</v>
      </c>
      <c r="P44" s="304">
        <v>1.25</v>
      </c>
      <c r="Q44" s="291"/>
      <c r="R44" s="292"/>
      <c r="S44" s="297"/>
      <c r="T44" s="298"/>
    </row>
    <row r="45" spans="1:20">
      <c r="A45" s="402" t="s">
        <v>1529</v>
      </c>
      <c r="B45" s="269" t="s">
        <v>1424</v>
      </c>
      <c r="C45" s="414" t="s">
        <v>1062</v>
      </c>
      <c r="D45" s="177" t="str">
        <f>IFERROR(IF(C45="No CAS","",INDEX('DEQ Pollutant List'!$C$7:$C$614,MATCH(C45,'DEQ Pollutant List'!$B$7:$B$614,0))),"")</f>
        <v>Toluene</v>
      </c>
      <c r="E45" s="270">
        <f>IFERROR(IF(OR($C45="",$C45="No CAS"),INDEX('DEQ Pollutant List'!$A$7:$A$614,MATCH($D45,'DEQ Pollutant List'!$C$7:$C$614,0)),INDEX('DEQ Pollutant List'!$A$7:$A$614,MATCH($C45,'DEQ Pollutant List'!$B$7:$B$614,0))),"")</f>
        <v>600</v>
      </c>
      <c r="F45" s="271">
        <v>0</v>
      </c>
      <c r="G45" s="306">
        <v>0.16239999999999999</v>
      </c>
      <c r="H45" s="277"/>
      <c r="I45" s="293">
        <f>INDEX('4. Material Balance Activities'!$G$16:$G$38, MATCH('5. Pollutant Emissions - MB'!B45,'4. Material Balance Activities'!$C$16:$C$38,0))*(1-F45)*G45</f>
        <v>0.69526687999999992</v>
      </c>
      <c r="J45" s="305">
        <f t="shared" si="0"/>
        <v>0.86908359999999996</v>
      </c>
      <c r="K45" s="302" t="s">
        <v>1403</v>
      </c>
      <c r="L45" s="293">
        <f t="shared" si="1"/>
        <v>1.9048407671232875E-3</v>
      </c>
      <c r="M45" s="293">
        <f t="shared" si="2"/>
        <v>2.3810509589041093E-3</v>
      </c>
      <c r="N45" s="302" t="s">
        <v>1403</v>
      </c>
      <c r="P45" s="304">
        <v>1.25</v>
      </c>
      <c r="Q45" s="291"/>
      <c r="R45" s="292"/>
      <c r="S45" s="297"/>
      <c r="T45" s="298"/>
    </row>
    <row r="46" spans="1:20">
      <c r="A46" s="402" t="s">
        <v>1529</v>
      </c>
      <c r="B46" s="269" t="s">
        <v>1420</v>
      </c>
      <c r="C46" s="414" t="s">
        <v>1062</v>
      </c>
      <c r="D46" s="177" t="str">
        <f>IFERROR(IF(C46="No CAS","",INDEX('DEQ Pollutant List'!$C$7:$C$614,MATCH(C46,'DEQ Pollutant List'!$B$7:$B$614,0))),"")</f>
        <v>Toluene</v>
      </c>
      <c r="E46" s="270">
        <f>IFERROR(IF(OR($C46="",$C46="No CAS"),INDEX('DEQ Pollutant List'!$A$7:$A$614,MATCH($D46,'DEQ Pollutant List'!$C$7:$C$614,0)),INDEX('DEQ Pollutant List'!$A$7:$A$614,MATCH($C46,'DEQ Pollutant List'!$B$7:$B$614,0))),"")</f>
        <v>600</v>
      </c>
      <c r="F46" s="271">
        <v>0</v>
      </c>
      <c r="G46" s="306">
        <v>0.15770000000000001</v>
      </c>
      <c r="H46" s="277"/>
      <c r="I46" s="293">
        <f>INDEX('4. Material Balance Activities'!$G$16:$G$38, MATCH('5. Pollutant Emissions - MB'!B46,'4. Material Balance Activities'!$C$16:$C$38,0))*(1-F46)*G46</f>
        <v>1.01271786</v>
      </c>
      <c r="J46" s="305">
        <f t="shared" si="0"/>
        <v>1.2658973250000001</v>
      </c>
      <c r="K46" s="302" t="s">
        <v>1403</v>
      </c>
      <c r="L46" s="293">
        <f t="shared" si="1"/>
        <v>2.7745694794520546E-3</v>
      </c>
      <c r="M46" s="293">
        <f t="shared" si="2"/>
        <v>3.4682118493150685E-3</v>
      </c>
      <c r="N46" s="302" t="s">
        <v>1403</v>
      </c>
      <c r="P46" s="304">
        <v>1.25</v>
      </c>
      <c r="Q46" s="291"/>
      <c r="R46" s="292"/>
      <c r="S46" s="297"/>
      <c r="T46" s="298"/>
    </row>
    <row r="47" spans="1:20">
      <c r="A47" s="402" t="s">
        <v>1529</v>
      </c>
      <c r="B47" s="269" t="s">
        <v>1421</v>
      </c>
      <c r="C47" s="414" t="s">
        <v>1062</v>
      </c>
      <c r="D47" s="177" t="str">
        <f>IFERROR(IF(C47="No CAS","",INDEX('DEQ Pollutant List'!$C$7:$C$614,MATCH(C47,'DEQ Pollutant List'!$B$7:$B$614,0))),"")</f>
        <v>Toluene</v>
      </c>
      <c r="E47" s="270">
        <f>IFERROR(IF(OR($C47="",$C47="No CAS"),INDEX('DEQ Pollutant List'!$A$7:$A$614,MATCH($D47,'DEQ Pollutant List'!$C$7:$C$614,0)),INDEX('DEQ Pollutant List'!$A$7:$A$614,MATCH($C47,'DEQ Pollutant List'!$B$7:$B$614,0))),"")</f>
        <v>600</v>
      </c>
      <c r="F47" s="271">
        <v>0</v>
      </c>
      <c r="G47" s="306">
        <v>0.13720000000000002</v>
      </c>
      <c r="H47" s="277"/>
      <c r="I47" s="293">
        <f>INDEX('4. Material Balance Activities'!$G$16:$G$38, MATCH('5. Pollutant Emissions - MB'!B47,'4. Material Balance Activities'!$C$16:$C$38,0))*(1-F47)*G47</f>
        <v>0.91539840000000017</v>
      </c>
      <c r="J47" s="305">
        <f t="shared" si="0"/>
        <v>1.1442480000000002</v>
      </c>
      <c r="K47" s="302" t="s">
        <v>1403</v>
      </c>
      <c r="L47" s="293">
        <f t="shared" si="1"/>
        <v>2.5079408219178087E-3</v>
      </c>
      <c r="M47" s="293">
        <f t="shared" si="2"/>
        <v>3.1349260273972608E-3</v>
      </c>
      <c r="N47" s="302" t="s">
        <v>1403</v>
      </c>
      <c r="P47" s="304">
        <v>1.25</v>
      </c>
      <c r="Q47" s="291"/>
      <c r="R47" s="292"/>
      <c r="S47" s="297"/>
      <c r="T47" s="298"/>
    </row>
    <row r="48" spans="1:20">
      <c r="A48" s="402" t="s">
        <v>1529</v>
      </c>
      <c r="B48" s="269" t="s">
        <v>1415</v>
      </c>
      <c r="C48" s="414" t="s">
        <v>445</v>
      </c>
      <c r="D48" s="177" t="str">
        <f>IFERROR(IF(C48="No CAS","",INDEX('DEQ Pollutant List'!$C$7:$C$614,MATCH(C48,'DEQ Pollutant List'!$B$7:$B$614,0))),"")</f>
        <v>Ethyl benzene</v>
      </c>
      <c r="E48" s="270">
        <f>IFERROR(IF(OR($C48="",$C48="No CAS"),INDEX('DEQ Pollutant List'!$A$7:$A$614,MATCH($D48,'DEQ Pollutant List'!$C$7:$C$614,0)),INDEX('DEQ Pollutant List'!$A$7:$A$614,MATCH($C48,'DEQ Pollutant List'!$B$7:$B$614,0))),"")</f>
        <v>229</v>
      </c>
      <c r="F48" s="271">
        <v>0</v>
      </c>
      <c r="G48" s="306">
        <v>0.14810000000000001</v>
      </c>
      <c r="H48" s="277"/>
      <c r="I48" s="293">
        <f>INDEX('4. Material Balance Activities'!$G$16:$G$38, MATCH('5. Pollutant Emissions - MB'!B48,'4. Material Balance Activities'!$C$16:$C$38,0))*(1-F48)*G48</f>
        <v>0.97577166000000015</v>
      </c>
      <c r="J48" s="305">
        <f t="shared" si="0"/>
        <v>1.2197145750000002</v>
      </c>
      <c r="K48" s="302" t="s">
        <v>1403</v>
      </c>
      <c r="L48" s="293">
        <f t="shared" si="1"/>
        <v>2.6733470136986307E-3</v>
      </c>
      <c r="M48" s="293">
        <f t="shared" si="2"/>
        <v>3.3416837671232883E-3</v>
      </c>
      <c r="N48" s="302" t="s">
        <v>1403</v>
      </c>
      <c r="P48" s="304">
        <v>1.25</v>
      </c>
      <c r="Q48" s="291"/>
      <c r="R48" s="292"/>
      <c r="S48" s="297"/>
      <c r="T48" s="298"/>
    </row>
    <row r="49" spans="1:20">
      <c r="A49" s="402" t="s">
        <v>1529</v>
      </c>
      <c r="B49" s="269" t="s">
        <v>1415</v>
      </c>
      <c r="C49" s="414" t="s">
        <v>598</v>
      </c>
      <c r="D49" s="177" t="str">
        <f>IFERROR(IF(C49="No CAS","",INDEX('DEQ Pollutant List'!$C$7:$C$614,MATCH(C49,'DEQ Pollutant List'!$B$7:$B$614,0))),"")</f>
        <v>Methyl isobutyl ketone (MIBK, Hexone)</v>
      </c>
      <c r="E49" s="270">
        <f>IFERROR(IF(OR($C49="",$C49="No CAS"),INDEX('DEQ Pollutant List'!$A$7:$A$614,MATCH($D49,'DEQ Pollutant List'!$C$7:$C$614,0)),INDEX('DEQ Pollutant List'!$A$7:$A$614,MATCH($C49,'DEQ Pollutant List'!$B$7:$B$614,0))),"")</f>
        <v>337</v>
      </c>
      <c r="F49" s="271">
        <v>0</v>
      </c>
      <c r="G49" s="306">
        <v>0.13600000000000001</v>
      </c>
      <c r="H49" s="277"/>
      <c r="I49" s="293">
        <f>INDEX('4. Material Balance Activities'!$G$16:$G$38, MATCH('5. Pollutant Emissions - MB'!B49,'4. Material Balance Activities'!$C$16:$C$38,0))*(1-F49)*G49</f>
        <v>0.89604960000000011</v>
      </c>
      <c r="J49" s="305">
        <f t="shared" si="0"/>
        <v>1.1200620000000001</v>
      </c>
      <c r="K49" s="302" t="s">
        <v>1403</v>
      </c>
      <c r="L49" s="293">
        <f t="shared" si="1"/>
        <v>2.4549304109589046E-3</v>
      </c>
      <c r="M49" s="293">
        <f t="shared" si="2"/>
        <v>3.0686630136986305E-3</v>
      </c>
      <c r="N49" s="302" t="s">
        <v>1403</v>
      </c>
      <c r="P49" s="304">
        <v>1.25</v>
      </c>
      <c r="Q49" s="291"/>
      <c r="R49" s="292"/>
      <c r="S49" s="297"/>
      <c r="T49" s="298"/>
    </row>
    <row r="50" spans="1:20">
      <c r="A50" s="402" t="s">
        <v>1529</v>
      </c>
      <c r="B50" s="269" t="s">
        <v>1415</v>
      </c>
      <c r="C50" s="414" t="s">
        <v>1145</v>
      </c>
      <c r="D50" s="177" t="str">
        <f>IFERROR(IF(C50="No CAS","",INDEX('DEQ Pollutant List'!$C$7:$C$614,MATCH(C50,'DEQ Pollutant List'!$B$7:$B$614,0))),"")</f>
        <v>Xylene (mixture), including m-xylene, o-xylene, p-xylene</v>
      </c>
      <c r="E50" s="270">
        <f>IFERROR(IF(OR($C50="",$C50="No CAS"),INDEX('DEQ Pollutant List'!$A$7:$A$614,MATCH($D50,'DEQ Pollutant List'!$C$7:$C$614,0)),INDEX('DEQ Pollutant List'!$A$7:$A$614,MATCH($C50,'DEQ Pollutant List'!$B$7:$B$614,0))),"")</f>
        <v>628</v>
      </c>
      <c r="F50" s="271">
        <v>0</v>
      </c>
      <c r="G50" s="306">
        <v>7.5600000000000001E-2</v>
      </c>
      <c r="H50" s="277"/>
      <c r="I50" s="293">
        <f>INDEX('4. Material Balance Activities'!$G$16:$G$38, MATCH('5. Pollutant Emissions - MB'!B50,'4. Material Balance Activities'!$C$16:$C$38,0))*(1-F50)*G50</f>
        <v>0.49809816000000001</v>
      </c>
      <c r="J50" s="305">
        <f t="shared" si="0"/>
        <v>0.62262269999999997</v>
      </c>
      <c r="K50" s="302" t="s">
        <v>1403</v>
      </c>
      <c r="L50" s="293">
        <f t="shared" si="1"/>
        <v>1.3646524931506851E-3</v>
      </c>
      <c r="M50" s="293">
        <f t="shared" si="2"/>
        <v>1.7058156164383562E-3</v>
      </c>
      <c r="N50" s="302" t="s">
        <v>1403</v>
      </c>
      <c r="P50" s="304">
        <v>1.25</v>
      </c>
      <c r="Q50" s="291"/>
      <c r="R50" s="292"/>
      <c r="S50" s="297"/>
      <c r="T50" s="298"/>
    </row>
    <row r="51" spans="1:20">
      <c r="A51" s="402" t="s">
        <v>1529</v>
      </c>
      <c r="B51" s="269" t="s">
        <v>1423</v>
      </c>
      <c r="C51" s="414" t="s">
        <v>1145</v>
      </c>
      <c r="D51" s="177" t="str">
        <f>IFERROR(IF(C51="No CAS","",INDEX('DEQ Pollutant List'!$C$7:$C$614,MATCH(C51,'DEQ Pollutant List'!$B$7:$B$614,0))),"")</f>
        <v>Xylene (mixture), including m-xylene, o-xylene, p-xylene</v>
      </c>
      <c r="E51" s="270">
        <f>IFERROR(IF(OR($C51="",$C51="No CAS"),INDEX('DEQ Pollutant List'!$A$7:$A$614,MATCH($D51,'DEQ Pollutant List'!$C$7:$C$614,0)),INDEX('DEQ Pollutant List'!$A$7:$A$614,MATCH($C51,'DEQ Pollutant List'!$B$7:$B$614,0))),"")</f>
        <v>628</v>
      </c>
      <c r="F51" s="271">
        <v>0</v>
      </c>
      <c r="G51" s="306">
        <v>0.1</v>
      </c>
      <c r="H51" s="277"/>
      <c r="I51" s="293">
        <f>INDEX('4. Material Balance Activities'!$G$16:$G$38, MATCH('5. Pollutant Emissions - MB'!B51,'4. Material Balance Activities'!$C$16:$C$38,0))*(1-F51)*G51</f>
        <v>0.70639800000000008</v>
      </c>
      <c r="J51" s="305">
        <f t="shared" si="0"/>
        <v>0.8829975000000001</v>
      </c>
      <c r="K51" s="302" t="s">
        <v>1403</v>
      </c>
      <c r="L51" s="293">
        <f t="shared" si="1"/>
        <v>1.9353369863013702E-3</v>
      </c>
      <c r="M51" s="293">
        <f t="shared" si="2"/>
        <v>2.4191712328767126E-3</v>
      </c>
      <c r="N51" s="302" t="s">
        <v>1403</v>
      </c>
      <c r="P51" s="304">
        <v>1.25</v>
      </c>
      <c r="Q51" s="291"/>
      <c r="R51" s="292"/>
      <c r="S51" s="297"/>
      <c r="T51" s="298"/>
    </row>
    <row r="52" spans="1:20" ht="31.5">
      <c r="A52" s="274" t="s">
        <v>1385</v>
      </c>
      <c r="B52" s="269" t="s">
        <v>1467</v>
      </c>
      <c r="C52" s="415" t="s">
        <v>1282</v>
      </c>
      <c r="D52" s="177" t="str">
        <f>IFERROR(IF(C52="No CAS","",INDEX('DEQ Pollutant List'!$C$7:$C$614,MATCH(C52,'DEQ Pollutant List'!$B$7:$B$614,0))),"")</f>
        <v>Phosphorus and compounds</v>
      </c>
      <c r="E52" s="270">
        <f>IFERROR(IF(OR($C52="",$C52="No CAS"),INDEX('DEQ Pollutant List'!$A$7:$A$614,MATCH($D52,'DEQ Pollutant List'!$C$7:$C$614,0)),INDEX('DEQ Pollutant List'!$A$7:$A$614,MATCH($C52,'DEQ Pollutant List'!$B$7:$B$614,0))),"")</f>
        <v>504</v>
      </c>
      <c r="F52" s="271">
        <v>0.56244341671609566</v>
      </c>
      <c r="G52" s="306">
        <v>0.1</v>
      </c>
      <c r="H52" s="273" t="s">
        <v>1468</v>
      </c>
      <c r="I52" s="294">
        <f>INDEX('4. Material Balance Activities'!$G$16:$G$38, MATCH('5. Pollutant Emissions - MB'!B52,'4. Material Balance Activities'!$C$16:$C$38,0))*(1-F52)*G52</f>
        <v>552.41921191649556</v>
      </c>
      <c r="J52" s="301">
        <f t="shared" si="0"/>
        <v>690.52401489561942</v>
      </c>
      <c r="K52" s="302" t="s">
        <v>1403</v>
      </c>
      <c r="L52" s="293">
        <f t="shared" si="1"/>
        <v>1.5134772929219056</v>
      </c>
      <c r="M52" s="293">
        <f t="shared" si="2"/>
        <v>1.8918466161523819</v>
      </c>
      <c r="N52" s="302" t="s">
        <v>1403</v>
      </c>
      <c r="P52" s="304">
        <v>1.25</v>
      </c>
      <c r="Q52" s="291"/>
      <c r="R52" s="292"/>
      <c r="S52" s="297"/>
      <c r="T52" s="298"/>
    </row>
    <row r="53" spans="1:20">
      <c r="A53" s="274"/>
      <c r="B53" s="269"/>
      <c r="C53" s="275"/>
      <c r="D53" s="276" t="str">
        <f>IFERROR(IF(C53="No CAS","",INDEX('DEQ Pollutant List'!$C$7:$C$614,MATCH(C53,'DEQ Pollutant List'!$B$7:$B$614,0))),"")</f>
        <v/>
      </c>
      <c r="E53" s="270" t="str">
        <f>IFERROR(IF(OR($C53="",$C53="No CAS"),INDEX('DEQ Pollutant List'!$A$7:$A$614,MATCH($D53,'DEQ Pollutant List'!$C$7:$C$614,0)),INDEX('DEQ Pollutant List'!$A$7:$A$614,MATCH($C53,'DEQ Pollutant List'!$B$7:$B$614,0))),"")</f>
        <v/>
      </c>
      <c r="F53" s="271"/>
      <c r="G53" s="272"/>
      <c r="H53" s="277"/>
      <c r="I53" s="278"/>
      <c r="J53" s="279"/>
      <c r="K53" s="280"/>
      <c r="L53" s="278"/>
      <c r="M53" s="279"/>
      <c r="N53" s="280"/>
    </row>
    <row r="54" spans="1:20">
      <c r="A54" s="274"/>
      <c r="B54" s="269"/>
      <c r="C54" s="275"/>
      <c r="D54" s="276" t="str">
        <f>IFERROR(IF(C54="No CAS","",INDEX('DEQ Pollutant List'!$C$7:$C$614,MATCH(C54,'DEQ Pollutant List'!$B$7:$B$614,0))),"")</f>
        <v/>
      </c>
      <c r="E54" s="270" t="str">
        <f>IFERROR(IF(OR($C54="",$C54="No CAS"),INDEX('DEQ Pollutant List'!$A$7:$A$614,MATCH($D54,'DEQ Pollutant List'!$C$7:$C$614,0)),INDEX('DEQ Pollutant List'!$A$7:$A$614,MATCH($C54,'DEQ Pollutant List'!$B$7:$B$614,0))),"")</f>
        <v/>
      </c>
      <c r="F54" s="271"/>
      <c r="G54" s="272"/>
      <c r="H54" s="277"/>
      <c r="I54" s="278"/>
      <c r="J54" s="279"/>
      <c r="K54" s="280"/>
      <c r="L54" s="278"/>
      <c r="M54" s="279"/>
      <c r="N54" s="280"/>
    </row>
    <row r="55" spans="1:20">
      <c r="A55" s="274"/>
      <c r="B55" s="269"/>
      <c r="C55" s="275"/>
      <c r="D55" s="276" t="str">
        <f>IFERROR(IF(C55="No CAS","",INDEX('DEQ Pollutant List'!$C$7:$C$614,MATCH(C55,'DEQ Pollutant List'!$B$7:$B$614,0))),"")</f>
        <v/>
      </c>
      <c r="E55" s="270" t="str">
        <f>IFERROR(IF(OR($C55="",$C55="No CAS"),INDEX('DEQ Pollutant List'!$A$7:$A$614,MATCH($D55,'DEQ Pollutant List'!$C$7:$C$614,0)),INDEX('DEQ Pollutant List'!$A$7:$A$614,MATCH($C55,'DEQ Pollutant List'!$B$7:$B$614,0))),"")</f>
        <v/>
      </c>
      <c r="F55" s="271"/>
      <c r="G55" s="272"/>
      <c r="H55" s="277"/>
      <c r="I55" s="278"/>
      <c r="J55" s="279"/>
      <c r="K55" s="280"/>
      <c r="L55" s="278"/>
      <c r="M55" s="279"/>
      <c r="N55" s="280"/>
    </row>
    <row r="56" spans="1:20">
      <c r="A56" s="274"/>
      <c r="B56" s="269"/>
      <c r="C56" s="275"/>
      <c r="D56" s="276" t="str">
        <f>IFERROR(IF(C56="No CAS","",INDEX('DEQ Pollutant List'!$C$7:$C$614,MATCH(C56,'DEQ Pollutant List'!$B$7:$B$614,0))),"")</f>
        <v/>
      </c>
      <c r="E56" s="270" t="str">
        <f>IFERROR(IF(OR($C56="",$C56="No CAS"),INDEX('DEQ Pollutant List'!$A$7:$A$614,MATCH($D56,'DEQ Pollutant List'!$C$7:$C$614,0)),INDEX('DEQ Pollutant List'!$A$7:$A$614,MATCH($C56,'DEQ Pollutant List'!$B$7:$B$614,0))),"")</f>
        <v/>
      </c>
      <c r="F56" s="271"/>
      <c r="G56" s="272"/>
      <c r="H56" s="277"/>
      <c r="I56" s="278"/>
      <c r="J56" s="279"/>
      <c r="K56" s="280"/>
      <c r="L56" s="278"/>
      <c r="M56" s="279"/>
      <c r="N56" s="280"/>
    </row>
    <row r="57" spans="1:20">
      <c r="A57" s="274"/>
      <c r="B57" s="269"/>
      <c r="C57" s="275"/>
      <c r="D57" s="276" t="str">
        <f>IFERROR(IF(C57="No CAS","",INDEX('DEQ Pollutant List'!$C$7:$C$614,MATCH(C57,'DEQ Pollutant List'!$B$7:$B$614,0))),"")</f>
        <v/>
      </c>
      <c r="E57" s="270" t="str">
        <f>IFERROR(IF(OR($C57="",$C57="No CAS"),INDEX('DEQ Pollutant List'!$A$7:$A$614,MATCH($D57,'DEQ Pollutant List'!$C$7:$C$614,0)),INDEX('DEQ Pollutant List'!$A$7:$A$614,MATCH($C57,'DEQ Pollutant List'!$B$7:$B$614,0))),"")</f>
        <v/>
      </c>
      <c r="F57" s="271"/>
      <c r="G57" s="272"/>
      <c r="H57" s="277"/>
      <c r="I57" s="278"/>
      <c r="J57" s="279"/>
      <c r="K57" s="280"/>
      <c r="L57" s="278"/>
      <c r="M57" s="279"/>
      <c r="N57" s="280"/>
    </row>
    <row r="58" spans="1:20">
      <c r="A58" s="274"/>
      <c r="B58" s="269"/>
      <c r="C58" s="275"/>
      <c r="D58" s="276" t="str">
        <f>IFERROR(IF(C58="No CAS","",INDEX('DEQ Pollutant List'!$C$7:$C$614,MATCH(C58,'DEQ Pollutant List'!$B$7:$B$614,0))),"")</f>
        <v/>
      </c>
      <c r="E58" s="270" t="str">
        <f>IFERROR(IF(OR($C58="",$C58="No CAS"),INDEX('DEQ Pollutant List'!$A$7:$A$614,MATCH($D58,'DEQ Pollutant List'!$C$7:$C$614,0)),INDEX('DEQ Pollutant List'!$A$7:$A$614,MATCH($C58,'DEQ Pollutant List'!$B$7:$B$614,0))),"")</f>
        <v/>
      </c>
      <c r="F58" s="271"/>
      <c r="G58" s="272"/>
      <c r="H58" s="277"/>
      <c r="I58" s="278"/>
      <c r="J58" s="279"/>
      <c r="K58" s="280"/>
      <c r="L58" s="278"/>
      <c r="M58" s="279"/>
      <c r="N58" s="280"/>
    </row>
    <row r="59" spans="1:20">
      <c r="A59" s="274"/>
      <c r="B59" s="269"/>
      <c r="C59" s="275"/>
      <c r="D59" s="276" t="str">
        <f>IFERROR(IF(C59="No CAS","",INDEX('DEQ Pollutant List'!$C$7:$C$614,MATCH(C59,'DEQ Pollutant List'!$B$7:$B$614,0))),"")</f>
        <v/>
      </c>
      <c r="E59" s="270" t="str">
        <f>IFERROR(IF(OR($C59="",$C59="No CAS"),INDEX('DEQ Pollutant List'!$A$7:$A$614,MATCH($D59,'DEQ Pollutant List'!$C$7:$C$614,0)),INDEX('DEQ Pollutant List'!$A$7:$A$614,MATCH($C59,'DEQ Pollutant List'!$B$7:$B$614,0))),"")</f>
        <v/>
      </c>
      <c r="F59" s="271"/>
      <c r="G59" s="272"/>
      <c r="H59" s="277"/>
      <c r="I59" s="278"/>
      <c r="J59" s="279"/>
      <c r="K59" s="280"/>
      <c r="L59" s="278"/>
      <c r="M59" s="279"/>
      <c r="N59" s="280"/>
    </row>
    <row r="60" spans="1:20">
      <c r="A60" s="274"/>
      <c r="B60" s="269"/>
      <c r="C60" s="275"/>
      <c r="D60" s="276" t="str">
        <f>IFERROR(IF(C60="No CAS","",INDEX('DEQ Pollutant List'!$C$7:$C$614,MATCH(C60,'DEQ Pollutant List'!$B$7:$B$614,0))),"")</f>
        <v/>
      </c>
      <c r="E60" s="270" t="str">
        <f>IFERROR(IF(OR($C60="",$C60="No CAS"),INDEX('DEQ Pollutant List'!$A$7:$A$614,MATCH($D60,'DEQ Pollutant List'!$C$7:$C$614,0)),INDEX('DEQ Pollutant List'!$A$7:$A$614,MATCH($C60,'DEQ Pollutant List'!$B$7:$B$614,0))),"")</f>
        <v/>
      </c>
      <c r="F60" s="271"/>
      <c r="G60" s="272"/>
      <c r="H60" s="277"/>
      <c r="I60" s="278"/>
      <c r="J60" s="279"/>
      <c r="K60" s="280"/>
      <c r="L60" s="278"/>
      <c r="M60" s="279"/>
      <c r="N60" s="280"/>
    </row>
    <row r="61" spans="1:20">
      <c r="A61" s="274"/>
      <c r="B61" s="269"/>
      <c r="C61" s="275"/>
      <c r="D61" s="276" t="str">
        <f>IFERROR(IF(C61="No CAS","",INDEX('DEQ Pollutant List'!$C$7:$C$614,MATCH(C61,'DEQ Pollutant List'!$B$7:$B$614,0))),"")</f>
        <v/>
      </c>
      <c r="E61" s="270" t="str">
        <f>IFERROR(IF(OR($C61="",$C61="No CAS"),INDEX('DEQ Pollutant List'!$A$7:$A$614,MATCH($D61,'DEQ Pollutant List'!$C$7:$C$614,0)),INDEX('DEQ Pollutant List'!$A$7:$A$614,MATCH($C61,'DEQ Pollutant List'!$B$7:$B$614,0))),"")</f>
        <v/>
      </c>
      <c r="F61" s="271"/>
      <c r="G61" s="272"/>
      <c r="H61" s="277"/>
      <c r="I61" s="278"/>
      <c r="J61" s="279"/>
      <c r="K61" s="280"/>
      <c r="L61" s="278"/>
      <c r="M61" s="279"/>
      <c r="N61" s="280"/>
    </row>
    <row r="62" spans="1:20">
      <c r="A62" s="274"/>
      <c r="B62" s="269"/>
      <c r="C62" s="275"/>
      <c r="D62" s="276" t="str">
        <f>IFERROR(IF(C62="No CAS","",INDEX('DEQ Pollutant List'!$C$7:$C$614,MATCH(C62,'DEQ Pollutant List'!$B$7:$B$614,0))),"")</f>
        <v/>
      </c>
      <c r="E62" s="270" t="str">
        <f>IFERROR(IF(OR($C62="",$C62="No CAS"),INDEX('DEQ Pollutant List'!$A$7:$A$614,MATCH($D62,'DEQ Pollutant List'!$C$7:$C$614,0)),INDEX('DEQ Pollutant List'!$A$7:$A$614,MATCH($C62,'DEQ Pollutant List'!$B$7:$B$614,0))),"")</f>
        <v/>
      </c>
      <c r="F62" s="271"/>
      <c r="G62" s="272"/>
      <c r="H62" s="277"/>
      <c r="I62" s="278"/>
      <c r="J62" s="279"/>
      <c r="K62" s="280"/>
      <c r="L62" s="278"/>
      <c r="M62" s="279"/>
      <c r="N62" s="280"/>
    </row>
    <row r="63" spans="1:20">
      <c r="A63" s="274"/>
      <c r="B63" s="269"/>
      <c r="C63" s="275"/>
      <c r="D63" s="276" t="str">
        <f>IFERROR(IF(C63="No CAS","",INDEX('DEQ Pollutant List'!$C$7:$C$614,MATCH(C63,'DEQ Pollutant List'!$B$7:$B$614,0))),"")</f>
        <v/>
      </c>
      <c r="E63" s="270" t="str">
        <f>IFERROR(IF(OR($C63="",$C63="No CAS"),INDEX('DEQ Pollutant List'!$A$7:$A$614,MATCH($D63,'DEQ Pollutant List'!$C$7:$C$614,0)),INDEX('DEQ Pollutant List'!$A$7:$A$614,MATCH($C63,'DEQ Pollutant List'!$B$7:$B$614,0))),"")</f>
        <v/>
      </c>
      <c r="F63" s="271"/>
      <c r="G63" s="272"/>
      <c r="H63" s="277"/>
      <c r="I63" s="278"/>
      <c r="J63" s="279"/>
      <c r="K63" s="280"/>
      <c r="L63" s="278"/>
      <c r="M63" s="279"/>
      <c r="N63" s="280"/>
    </row>
    <row r="64" spans="1:20">
      <c r="A64" s="274"/>
      <c r="B64" s="269"/>
      <c r="C64" s="275"/>
      <c r="D64" s="276" t="str">
        <f>IFERROR(IF(C64="No CAS","",INDEX('DEQ Pollutant List'!$C$7:$C$614,MATCH(C64,'DEQ Pollutant List'!$B$7:$B$614,0))),"")</f>
        <v/>
      </c>
      <c r="E64" s="270" t="str">
        <f>IFERROR(IF(OR($C64="",$C64="No CAS"),INDEX('DEQ Pollutant List'!$A$7:$A$614,MATCH($D64,'DEQ Pollutant List'!$C$7:$C$614,0)),INDEX('DEQ Pollutant List'!$A$7:$A$614,MATCH($C64,'DEQ Pollutant List'!$B$7:$B$614,0))),"")</f>
        <v/>
      </c>
      <c r="F64" s="271"/>
      <c r="G64" s="272"/>
      <c r="H64" s="277"/>
      <c r="I64" s="278"/>
      <c r="J64" s="279"/>
      <c r="K64" s="280"/>
      <c r="L64" s="278"/>
      <c r="M64" s="279"/>
      <c r="N64" s="280"/>
    </row>
    <row r="65" spans="1:14">
      <c r="A65" s="274"/>
      <c r="B65" s="269"/>
      <c r="C65" s="275"/>
      <c r="D65" s="276" t="str">
        <f>IFERROR(IF(C65="No CAS","",INDEX('DEQ Pollutant List'!$C$7:$C$614,MATCH(C65,'DEQ Pollutant List'!$B$7:$B$614,0))),"")</f>
        <v/>
      </c>
      <c r="E65" s="270" t="str">
        <f>IFERROR(IF(OR($C65="",$C65="No CAS"),INDEX('DEQ Pollutant List'!$A$7:$A$614,MATCH($D65,'DEQ Pollutant List'!$C$7:$C$614,0)),INDEX('DEQ Pollutant List'!$A$7:$A$614,MATCH($C65,'DEQ Pollutant List'!$B$7:$B$614,0))),"")</f>
        <v/>
      </c>
      <c r="F65" s="271"/>
      <c r="G65" s="272"/>
      <c r="H65" s="277"/>
      <c r="I65" s="278"/>
      <c r="J65" s="279"/>
      <c r="K65" s="280"/>
      <c r="L65" s="278"/>
      <c r="M65" s="279"/>
      <c r="N65" s="280"/>
    </row>
    <row r="66" spans="1:14">
      <c r="A66" s="274"/>
      <c r="B66" s="269"/>
      <c r="C66" s="275"/>
      <c r="D66" s="276" t="str">
        <f>IFERROR(IF(C66="No CAS","",INDEX('DEQ Pollutant List'!$C$7:$C$614,MATCH(C66,'DEQ Pollutant List'!$B$7:$B$614,0))),"")</f>
        <v/>
      </c>
      <c r="E66" s="270" t="str">
        <f>IFERROR(IF(OR($C66="",$C66="No CAS"),INDEX('DEQ Pollutant List'!$A$7:$A$614,MATCH($D66,'DEQ Pollutant List'!$C$7:$C$614,0)),INDEX('DEQ Pollutant List'!$A$7:$A$614,MATCH($C66,'DEQ Pollutant List'!$B$7:$B$614,0))),"")</f>
        <v/>
      </c>
      <c r="F66" s="271"/>
      <c r="G66" s="272"/>
      <c r="H66" s="277"/>
      <c r="I66" s="278"/>
      <c r="J66" s="279"/>
      <c r="K66" s="280"/>
      <c r="L66" s="278"/>
      <c r="M66" s="279"/>
      <c r="N66" s="280"/>
    </row>
    <row r="67" spans="1:14">
      <c r="A67" s="274"/>
      <c r="B67" s="269"/>
      <c r="C67" s="275"/>
      <c r="D67" s="276" t="str">
        <f>IFERROR(IF(C67="No CAS","",INDEX('DEQ Pollutant List'!$C$7:$C$614,MATCH(C67,'DEQ Pollutant List'!$B$7:$B$614,0))),"")</f>
        <v/>
      </c>
      <c r="E67" s="270" t="str">
        <f>IFERROR(IF(OR($C67="",$C67="No CAS"),INDEX('DEQ Pollutant List'!$A$7:$A$614,MATCH($D67,'DEQ Pollutant List'!$C$7:$C$614,0)),INDEX('DEQ Pollutant List'!$A$7:$A$614,MATCH($C67,'DEQ Pollutant List'!$B$7:$B$614,0))),"")</f>
        <v/>
      </c>
      <c r="F67" s="271"/>
      <c r="G67" s="272"/>
      <c r="H67" s="277"/>
      <c r="I67" s="278"/>
      <c r="J67" s="279"/>
      <c r="K67" s="280"/>
      <c r="L67" s="278"/>
      <c r="M67" s="279"/>
      <c r="N67" s="280"/>
    </row>
    <row r="68" spans="1:14">
      <c r="A68" s="274"/>
      <c r="B68" s="269"/>
      <c r="C68" s="275"/>
      <c r="D68" s="276" t="str">
        <f>IFERROR(IF(C68="No CAS","",INDEX('DEQ Pollutant List'!$C$7:$C$614,MATCH(C68,'DEQ Pollutant List'!$B$7:$B$614,0))),"")</f>
        <v/>
      </c>
      <c r="E68" s="270" t="str">
        <f>IFERROR(IF(OR($C68="",$C68="No CAS"),INDEX('DEQ Pollutant List'!$A$7:$A$614,MATCH($D68,'DEQ Pollutant List'!$C$7:$C$614,0)),INDEX('DEQ Pollutant List'!$A$7:$A$614,MATCH($C68,'DEQ Pollutant List'!$B$7:$B$614,0))),"")</f>
        <v/>
      </c>
      <c r="F68" s="271"/>
      <c r="G68" s="272"/>
      <c r="H68" s="277"/>
      <c r="I68" s="278"/>
      <c r="J68" s="279"/>
      <c r="K68" s="280"/>
      <c r="L68" s="278"/>
      <c r="M68" s="279"/>
      <c r="N68" s="280"/>
    </row>
    <row r="69" spans="1:14">
      <c r="A69" s="274"/>
      <c r="B69" s="269"/>
      <c r="C69" s="275"/>
      <c r="D69" s="276" t="str">
        <f>IFERROR(IF(C69="No CAS","",INDEX('DEQ Pollutant List'!$C$7:$C$614,MATCH(C69,'DEQ Pollutant List'!$B$7:$B$614,0))),"")</f>
        <v/>
      </c>
      <c r="E69" s="270" t="str">
        <f>IFERROR(IF(OR($C69="",$C69="No CAS"),INDEX('DEQ Pollutant List'!$A$7:$A$614,MATCH($D69,'DEQ Pollutant List'!$C$7:$C$614,0)),INDEX('DEQ Pollutant List'!$A$7:$A$614,MATCH($C69,'DEQ Pollutant List'!$B$7:$B$614,0))),"")</f>
        <v/>
      </c>
      <c r="F69" s="271"/>
      <c r="G69" s="272"/>
      <c r="H69" s="277"/>
      <c r="I69" s="278"/>
      <c r="J69" s="279"/>
      <c r="K69" s="280"/>
      <c r="L69" s="278"/>
      <c r="M69" s="279"/>
      <c r="N69" s="280"/>
    </row>
    <row r="70" spans="1:14">
      <c r="A70" s="274"/>
      <c r="B70" s="269"/>
      <c r="C70" s="275"/>
      <c r="D70" s="276" t="str">
        <f>IFERROR(IF(C70="No CAS","",INDEX('DEQ Pollutant List'!$C$7:$C$614,MATCH(C70,'DEQ Pollutant List'!$B$7:$B$614,0))),"")</f>
        <v/>
      </c>
      <c r="E70" s="270" t="str">
        <f>IFERROR(IF(OR($C70="",$C70="No CAS"),INDEX('DEQ Pollutant List'!$A$7:$A$614,MATCH($D70,'DEQ Pollutant List'!$C$7:$C$614,0)),INDEX('DEQ Pollutant List'!$A$7:$A$614,MATCH($C70,'DEQ Pollutant List'!$B$7:$B$614,0))),"")</f>
        <v/>
      </c>
      <c r="F70" s="271"/>
      <c r="G70" s="272"/>
      <c r="H70" s="277"/>
      <c r="I70" s="278"/>
      <c r="J70" s="279"/>
      <c r="K70" s="280"/>
      <c r="L70" s="278"/>
      <c r="M70" s="279"/>
      <c r="N70" s="280"/>
    </row>
    <row r="71" spans="1:14">
      <c r="A71" s="274"/>
      <c r="B71" s="269"/>
      <c r="C71" s="275"/>
      <c r="D71" s="276" t="str">
        <f>IFERROR(IF(C71="No CAS","",INDEX('DEQ Pollutant List'!$C$7:$C$614,MATCH(C71,'DEQ Pollutant List'!$B$7:$B$614,0))),"")</f>
        <v/>
      </c>
      <c r="E71" s="270" t="str">
        <f>IFERROR(IF(OR($C71="",$C71="No CAS"),INDEX('DEQ Pollutant List'!$A$7:$A$614,MATCH($D71,'DEQ Pollutant List'!$C$7:$C$614,0)),INDEX('DEQ Pollutant List'!$A$7:$A$614,MATCH($C71,'DEQ Pollutant List'!$B$7:$B$614,0))),"")</f>
        <v/>
      </c>
      <c r="F71" s="271"/>
      <c r="G71" s="272"/>
      <c r="H71" s="277"/>
      <c r="I71" s="278"/>
      <c r="J71" s="279"/>
      <c r="K71" s="280"/>
      <c r="L71" s="278"/>
      <c r="M71" s="279"/>
      <c r="N71" s="280"/>
    </row>
    <row r="72" spans="1:14">
      <c r="A72" s="274"/>
      <c r="B72" s="269"/>
      <c r="C72" s="275"/>
      <c r="D72" s="276" t="str">
        <f>IFERROR(IF(C72="No CAS","",INDEX('DEQ Pollutant List'!$C$7:$C$614,MATCH(C72,'DEQ Pollutant List'!$B$7:$B$614,0))),"")</f>
        <v/>
      </c>
      <c r="E72" s="270" t="str">
        <f>IFERROR(IF(OR($C72="",$C72="No CAS"),INDEX('DEQ Pollutant List'!$A$7:$A$614,MATCH($D72,'DEQ Pollutant List'!$C$7:$C$614,0)),INDEX('DEQ Pollutant List'!$A$7:$A$614,MATCH($C72,'DEQ Pollutant List'!$B$7:$B$614,0))),"")</f>
        <v/>
      </c>
      <c r="F72" s="271"/>
      <c r="G72" s="272"/>
      <c r="H72" s="277"/>
      <c r="I72" s="278"/>
      <c r="J72" s="279"/>
      <c r="K72" s="280"/>
      <c r="L72" s="278"/>
      <c r="M72" s="279"/>
      <c r="N72" s="280"/>
    </row>
    <row r="73" spans="1:14">
      <c r="A73" s="274"/>
      <c r="B73" s="269"/>
      <c r="C73" s="275"/>
      <c r="D73" s="276" t="str">
        <f>IFERROR(IF(C73="No CAS","",INDEX('DEQ Pollutant List'!$C$7:$C$614,MATCH(C73,'DEQ Pollutant List'!$B$7:$B$614,0))),"")</f>
        <v/>
      </c>
      <c r="E73" s="270" t="str">
        <f>IFERROR(IF(OR($C73="",$C73="No CAS"),INDEX('DEQ Pollutant List'!$A$7:$A$614,MATCH($D73,'DEQ Pollutant List'!$C$7:$C$614,0)),INDEX('DEQ Pollutant List'!$A$7:$A$614,MATCH($C73,'DEQ Pollutant List'!$B$7:$B$614,0))),"")</f>
        <v/>
      </c>
      <c r="F73" s="271"/>
      <c r="G73" s="272"/>
      <c r="H73" s="277"/>
      <c r="I73" s="278"/>
      <c r="J73" s="279"/>
      <c r="K73" s="280"/>
      <c r="L73" s="278"/>
      <c r="M73" s="279"/>
      <c r="N73" s="280"/>
    </row>
    <row r="74" spans="1:14">
      <c r="A74" s="274"/>
      <c r="B74" s="269"/>
      <c r="C74" s="275"/>
      <c r="D74" s="276" t="str">
        <f>IFERROR(IF(C74="No CAS","",INDEX('DEQ Pollutant List'!$C$7:$C$614,MATCH(C74,'DEQ Pollutant List'!$B$7:$B$614,0))),"")</f>
        <v/>
      </c>
      <c r="E74" s="270" t="str">
        <f>IFERROR(IF(OR($C74="",$C74="No CAS"),INDEX('DEQ Pollutant List'!$A$7:$A$614,MATCH($D74,'DEQ Pollutant List'!$C$7:$C$614,0)),INDEX('DEQ Pollutant List'!$A$7:$A$614,MATCH($C74,'DEQ Pollutant List'!$B$7:$B$614,0))),"")</f>
        <v/>
      </c>
      <c r="F74" s="271"/>
      <c r="G74" s="272"/>
      <c r="H74" s="277"/>
      <c r="I74" s="278"/>
      <c r="J74" s="279"/>
      <c r="K74" s="280"/>
      <c r="L74" s="278"/>
      <c r="M74" s="279"/>
      <c r="N74" s="280"/>
    </row>
    <row r="75" spans="1:14">
      <c r="A75" s="274"/>
      <c r="B75" s="269"/>
      <c r="C75" s="275"/>
      <c r="D75" s="276" t="str">
        <f>IFERROR(IF(C75="No CAS","",INDEX('DEQ Pollutant List'!$C$7:$C$614,MATCH(C75,'DEQ Pollutant List'!$B$7:$B$614,0))),"")</f>
        <v/>
      </c>
      <c r="E75" s="270" t="str">
        <f>IFERROR(IF(OR($C75="",$C75="No CAS"),INDEX('DEQ Pollutant List'!$A$7:$A$614,MATCH($D75,'DEQ Pollutant List'!$C$7:$C$614,0)),INDEX('DEQ Pollutant List'!$A$7:$A$614,MATCH($C75,'DEQ Pollutant List'!$B$7:$B$614,0))),"")</f>
        <v/>
      </c>
      <c r="F75" s="271"/>
      <c r="G75" s="272"/>
      <c r="H75" s="277"/>
      <c r="I75" s="278"/>
      <c r="J75" s="279"/>
      <c r="K75" s="280"/>
      <c r="L75" s="278"/>
      <c r="M75" s="279"/>
      <c r="N75" s="280"/>
    </row>
    <row r="76" spans="1:14">
      <c r="A76" s="274"/>
      <c r="B76" s="269"/>
      <c r="C76" s="275"/>
      <c r="D76" s="276" t="str">
        <f>IFERROR(IF(C76="No CAS","",INDEX('DEQ Pollutant List'!$C$7:$C$614,MATCH(C76,'DEQ Pollutant List'!$B$7:$B$614,0))),"")</f>
        <v/>
      </c>
      <c r="E76" s="270" t="str">
        <f>IFERROR(IF(OR($C76="",$C76="No CAS"),INDEX('DEQ Pollutant List'!$A$7:$A$614,MATCH($D76,'DEQ Pollutant List'!$C$7:$C$614,0)),INDEX('DEQ Pollutant List'!$A$7:$A$614,MATCH($C76,'DEQ Pollutant List'!$B$7:$B$614,0))),"")</f>
        <v/>
      </c>
      <c r="F76" s="271"/>
      <c r="G76" s="272"/>
      <c r="H76" s="277"/>
      <c r="I76" s="278"/>
      <c r="J76" s="279"/>
      <c r="K76" s="280"/>
      <c r="L76" s="278"/>
      <c r="M76" s="279"/>
      <c r="N76" s="280"/>
    </row>
    <row r="77" spans="1:14">
      <c r="A77" s="274"/>
      <c r="B77" s="269"/>
      <c r="C77" s="275"/>
      <c r="D77" s="276" t="str">
        <f>IFERROR(IF(C77="No CAS","",INDEX('DEQ Pollutant List'!$C$7:$C$614,MATCH(C77,'DEQ Pollutant List'!$B$7:$B$614,0))),"")</f>
        <v/>
      </c>
      <c r="E77" s="270" t="str">
        <f>IFERROR(IF(OR($C77="",$C77="No CAS"),INDEX('DEQ Pollutant List'!$A$7:$A$614,MATCH($D77,'DEQ Pollutant List'!$C$7:$C$614,0)),INDEX('DEQ Pollutant List'!$A$7:$A$614,MATCH($C77,'DEQ Pollutant List'!$B$7:$B$614,0))),"")</f>
        <v/>
      </c>
      <c r="F77" s="271"/>
      <c r="G77" s="272"/>
      <c r="H77" s="277"/>
      <c r="I77" s="278"/>
      <c r="J77" s="279"/>
      <c r="K77" s="280"/>
      <c r="L77" s="278"/>
      <c r="M77" s="279"/>
      <c r="N77" s="280"/>
    </row>
    <row r="78" spans="1:14">
      <c r="A78" s="274"/>
      <c r="B78" s="269"/>
      <c r="C78" s="275"/>
      <c r="D78" s="276" t="str">
        <f>IFERROR(IF(C78="No CAS","",INDEX('DEQ Pollutant List'!$C$7:$C$614,MATCH(C78,'DEQ Pollutant List'!$B$7:$B$614,0))),"")</f>
        <v/>
      </c>
      <c r="E78" s="270" t="str">
        <f>IFERROR(IF(OR($C78="",$C78="No CAS"),INDEX('DEQ Pollutant List'!$A$7:$A$614,MATCH($D78,'DEQ Pollutant List'!$C$7:$C$614,0)),INDEX('DEQ Pollutant List'!$A$7:$A$614,MATCH($C78,'DEQ Pollutant List'!$B$7:$B$614,0))),"")</f>
        <v/>
      </c>
      <c r="F78" s="271"/>
      <c r="G78" s="272"/>
      <c r="H78" s="277"/>
      <c r="I78" s="278"/>
      <c r="J78" s="279"/>
      <c r="K78" s="280"/>
      <c r="L78" s="278"/>
      <c r="M78" s="279"/>
      <c r="N78" s="280"/>
    </row>
    <row r="79" spans="1:14">
      <c r="A79" s="274"/>
      <c r="B79" s="269"/>
      <c r="C79" s="275"/>
      <c r="D79" s="276" t="str">
        <f>IFERROR(IF(C79="No CAS","",INDEX('DEQ Pollutant List'!$C$7:$C$614,MATCH(C79,'DEQ Pollutant List'!$B$7:$B$614,0))),"")</f>
        <v/>
      </c>
      <c r="E79" s="270" t="str">
        <f>IFERROR(IF(OR($C79="",$C79="No CAS"),INDEX('DEQ Pollutant List'!$A$7:$A$614,MATCH($D79,'DEQ Pollutant List'!$C$7:$C$614,0)),INDEX('DEQ Pollutant List'!$A$7:$A$614,MATCH($C79,'DEQ Pollutant List'!$B$7:$B$614,0))),"")</f>
        <v/>
      </c>
      <c r="F79" s="271"/>
      <c r="G79" s="272"/>
      <c r="H79" s="277"/>
      <c r="I79" s="278"/>
      <c r="J79" s="279"/>
      <c r="K79" s="280"/>
      <c r="L79" s="278"/>
      <c r="M79" s="279"/>
      <c r="N79" s="280"/>
    </row>
    <row r="80" spans="1:14">
      <c r="A80" s="274"/>
      <c r="B80" s="269"/>
      <c r="C80" s="275"/>
      <c r="D80" s="276" t="str">
        <f>IFERROR(IF(C80="No CAS","",INDEX('DEQ Pollutant List'!$C$7:$C$614,MATCH(C80,'DEQ Pollutant List'!$B$7:$B$614,0))),"")</f>
        <v/>
      </c>
      <c r="E80" s="270" t="str">
        <f>IFERROR(IF(OR($C80="",$C80="No CAS"),INDEX('DEQ Pollutant List'!$A$7:$A$614,MATCH($D80,'DEQ Pollutant List'!$C$7:$C$614,0)),INDEX('DEQ Pollutant List'!$A$7:$A$614,MATCH($C80,'DEQ Pollutant List'!$B$7:$B$614,0))),"")</f>
        <v/>
      </c>
      <c r="F80" s="271"/>
      <c r="G80" s="272"/>
      <c r="H80" s="277"/>
      <c r="I80" s="278"/>
      <c r="J80" s="279"/>
      <c r="K80" s="280"/>
      <c r="L80" s="278"/>
      <c r="M80" s="279"/>
      <c r="N80" s="280"/>
    </row>
    <row r="81" spans="1:14">
      <c r="A81" s="274"/>
      <c r="B81" s="269"/>
      <c r="C81" s="275"/>
      <c r="D81" s="276" t="str">
        <f>IFERROR(IF(C81="No CAS","",INDEX('DEQ Pollutant List'!$C$7:$C$614,MATCH(C81,'DEQ Pollutant List'!$B$7:$B$614,0))),"")</f>
        <v/>
      </c>
      <c r="E81" s="270" t="str">
        <f>IFERROR(IF(OR($C81="",$C81="No CAS"),INDEX('DEQ Pollutant List'!$A$7:$A$614,MATCH($D81,'DEQ Pollutant List'!$C$7:$C$614,0)),INDEX('DEQ Pollutant List'!$A$7:$A$614,MATCH($C81,'DEQ Pollutant List'!$B$7:$B$614,0))),"")</f>
        <v/>
      </c>
      <c r="F81" s="271"/>
      <c r="G81" s="272"/>
      <c r="H81" s="277"/>
      <c r="I81" s="278"/>
      <c r="J81" s="279"/>
      <c r="K81" s="280"/>
      <c r="L81" s="278"/>
      <c r="M81" s="279"/>
      <c r="N81" s="280"/>
    </row>
    <row r="82" spans="1:14">
      <c r="A82" s="274"/>
      <c r="B82" s="269"/>
      <c r="C82" s="275"/>
      <c r="D82" s="276" t="str">
        <f>IFERROR(IF(C82="No CAS","",INDEX('DEQ Pollutant List'!$C$7:$C$614,MATCH(C82,'DEQ Pollutant List'!$B$7:$B$614,0))),"")</f>
        <v/>
      </c>
      <c r="E82" s="270" t="str">
        <f>IFERROR(IF(OR($C82="",$C82="No CAS"),INDEX('DEQ Pollutant List'!$A$7:$A$614,MATCH($D82,'DEQ Pollutant List'!$C$7:$C$614,0)),INDEX('DEQ Pollutant List'!$A$7:$A$614,MATCH($C82,'DEQ Pollutant List'!$B$7:$B$614,0))),"")</f>
        <v/>
      </c>
      <c r="F82" s="271"/>
      <c r="G82" s="272"/>
      <c r="H82" s="277"/>
      <c r="I82" s="278"/>
      <c r="J82" s="279"/>
      <c r="K82" s="280"/>
      <c r="L82" s="278"/>
      <c r="M82" s="279"/>
      <c r="N82" s="280"/>
    </row>
    <row r="83" spans="1:14">
      <c r="A83" s="274"/>
      <c r="B83" s="269"/>
      <c r="C83" s="275"/>
      <c r="D83" s="276" t="str">
        <f>IFERROR(IF(C83="No CAS","",INDEX('DEQ Pollutant List'!$C$7:$C$614,MATCH(C83,'DEQ Pollutant List'!$B$7:$B$614,0))),"")</f>
        <v/>
      </c>
      <c r="E83" s="270" t="str">
        <f>IFERROR(IF(OR($C83="",$C83="No CAS"),INDEX('DEQ Pollutant List'!$A$7:$A$614,MATCH($D83,'DEQ Pollutant List'!$C$7:$C$614,0)),INDEX('DEQ Pollutant List'!$A$7:$A$614,MATCH($C83,'DEQ Pollutant List'!$B$7:$B$614,0))),"")</f>
        <v/>
      </c>
      <c r="F83" s="271"/>
      <c r="G83" s="272"/>
      <c r="H83" s="277"/>
      <c r="I83" s="278"/>
      <c r="J83" s="279"/>
      <c r="K83" s="280"/>
      <c r="L83" s="278"/>
      <c r="M83" s="279"/>
      <c r="N83" s="280"/>
    </row>
    <row r="84" spans="1:14">
      <c r="A84" s="274"/>
      <c r="B84" s="269"/>
      <c r="C84" s="275"/>
      <c r="D84" s="276" t="str">
        <f>IFERROR(IF(C84="No CAS","",INDEX('DEQ Pollutant List'!$C$7:$C$614,MATCH(C84,'DEQ Pollutant List'!$B$7:$B$614,0))),"")</f>
        <v/>
      </c>
      <c r="E84" s="270" t="str">
        <f>IFERROR(IF(OR($C84="",$C84="No CAS"),INDEX('DEQ Pollutant List'!$A$7:$A$614,MATCH($D84,'DEQ Pollutant List'!$C$7:$C$614,0)),INDEX('DEQ Pollutant List'!$A$7:$A$614,MATCH($C84,'DEQ Pollutant List'!$B$7:$B$614,0))),"")</f>
        <v/>
      </c>
      <c r="F84" s="271"/>
      <c r="G84" s="272"/>
      <c r="H84" s="277"/>
      <c r="I84" s="278"/>
      <c r="J84" s="279"/>
      <c r="K84" s="280"/>
      <c r="L84" s="278"/>
      <c r="M84" s="279"/>
      <c r="N84" s="280"/>
    </row>
    <row r="85" spans="1:14">
      <c r="A85" s="274"/>
      <c r="B85" s="269"/>
      <c r="C85" s="275"/>
      <c r="D85" s="276" t="str">
        <f>IFERROR(IF(C85="No CAS","",INDEX('DEQ Pollutant List'!$C$7:$C$614,MATCH(C85,'DEQ Pollutant List'!$B$7:$B$614,0))),"")</f>
        <v/>
      </c>
      <c r="E85" s="270" t="str">
        <f>IFERROR(IF(OR($C85="",$C85="No CAS"),INDEX('DEQ Pollutant List'!$A$7:$A$614,MATCH($D85,'DEQ Pollutant List'!$C$7:$C$614,0)),INDEX('DEQ Pollutant List'!$A$7:$A$614,MATCH($C85,'DEQ Pollutant List'!$B$7:$B$614,0))),"")</f>
        <v/>
      </c>
      <c r="F85" s="271"/>
      <c r="G85" s="272"/>
      <c r="H85" s="277"/>
      <c r="I85" s="278"/>
      <c r="J85" s="279"/>
      <c r="K85" s="280"/>
      <c r="L85" s="278"/>
      <c r="M85" s="279"/>
      <c r="N85" s="280"/>
    </row>
    <row r="86" spans="1:14">
      <c r="A86" s="274"/>
      <c r="B86" s="269"/>
      <c r="C86" s="275"/>
      <c r="D86" s="276" t="str">
        <f>IFERROR(IF(C86="No CAS","",INDEX('DEQ Pollutant List'!$C$7:$C$614,MATCH(C86,'DEQ Pollutant List'!$B$7:$B$614,0))),"")</f>
        <v/>
      </c>
      <c r="E86" s="270" t="str">
        <f>IFERROR(IF(OR($C86="",$C86="No CAS"),INDEX('DEQ Pollutant List'!$A$7:$A$614,MATCH($D86,'DEQ Pollutant List'!$C$7:$C$614,0)),INDEX('DEQ Pollutant List'!$A$7:$A$614,MATCH($C86,'DEQ Pollutant List'!$B$7:$B$614,0))),"")</f>
        <v/>
      </c>
      <c r="F86" s="271"/>
      <c r="G86" s="272"/>
      <c r="H86" s="277"/>
      <c r="I86" s="278"/>
      <c r="J86" s="279"/>
      <c r="K86" s="280"/>
      <c r="L86" s="278"/>
      <c r="M86" s="279"/>
      <c r="N86" s="280"/>
    </row>
    <row r="87" spans="1:14">
      <c r="A87" s="274"/>
      <c r="B87" s="269"/>
      <c r="C87" s="275"/>
      <c r="D87" s="276" t="str">
        <f>IFERROR(IF(C87="No CAS","",INDEX('DEQ Pollutant List'!$C$7:$C$614,MATCH(C87,'DEQ Pollutant List'!$B$7:$B$614,0))),"")</f>
        <v/>
      </c>
      <c r="E87" s="270" t="str">
        <f>IFERROR(IF(OR($C87="",$C87="No CAS"),INDEX('DEQ Pollutant List'!$A$7:$A$614,MATCH($D87,'DEQ Pollutant List'!$C$7:$C$614,0)),INDEX('DEQ Pollutant List'!$A$7:$A$614,MATCH($C87,'DEQ Pollutant List'!$B$7:$B$614,0))),"")</f>
        <v/>
      </c>
      <c r="F87" s="271"/>
      <c r="G87" s="272"/>
      <c r="H87" s="277"/>
      <c r="I87" s="278"/>
      <c r="J87" s="279"/>
      <c r="K87" s="280"/>
      <c r="L87" s="278"/>
      <c r="M87" s="279"/>
      <c r="N87" s="280"/>
    </row>
    <row r="88" spans="1:14">
      <c r="A88" s="274"/>
      <c r="B88" s="269"/>
      <c r="C88" s="275"/>
      <c r="D88" s="276" t="str">
        <f>IFERROR(IF(C88="No CAS","",INDEX('DEQ Pollutant List'!$C$7:$C$614,MATCH(C88,'DEQ Pollutant List'!$B$7:$B$614,0))),"")</f>
        <v/>
      </c>
      <c r="E88" s="270" t="str">
        <f>IFERROR(IF(OR($C88="",$C88="No CAS"),INDEX('DEQ Pollutant List'!$A$7:$A$614,MATCH($D88,'DEQ Pollutant List'!$C$7:$C$614,0)),INDEX('DEQ Pollutant List'!$A$7:$A$614,MATCH($C88,'DEQ Pollutant List'!$B$7:$B$614,0))),"")</f>
        <v/>
      </c>
      <c r="F88" s="271"/>
      <c r="G88" s="272"/>
      <c r="H88" s="277"/>
      <c r="I88" s="278"/>
      <c r="J88" s="279"/>
      <c r="K88" s="280"/>
      <c r="L88" s="278"/>
      <c r="M88" s="279"/>
      <c r="N88" s="280"/>
    </row>
    <row r="89" spans="1:14">
      <c r="A89" s="274"/>
      <c r="B89" s="269"/>
      <c r="C89" s="275"/>
      <c r="D89" s="276" t="str">
        <f>IFERROR(IF(C89="No CAS","",INDEX('DEQ Pollutant List'!$C$7:$C$614,MATCH(C89,'DEQ Pollutant List'!$B$7:$B$614,0))),"")</f>
        <v/>
      </c>
      <c r="E89" s="270" t="str">
        <f>IFERROR(IF(OR($C89="",$C89="No CAS"),INDEX('DEQ Pollutant List'!$A$7:$A$614,MATCH($D89,'DEQ Pollutant List'!$C$7:$C$614,0)),INDEX('DEQ Pollutant List'!$A$7:$A$614,MATCH($C89,'DEQ Pollutant List'!$B$7:$B$614,0))),"")</f>
        <v/>
      </c>
      <c r="F89" s="271"/>
      <c r="G89" s="272"/>
      <c r="H89" s="277"/>
      <c r="I89" s="278"/>
      <c r="J89" s="279"/>
      <c r="K89" s="280"/>
      <c r="L89" s="278"/>
      <c r="M89" s="279"/>
      <c r="N89" s="280"/>
    </row>
    <row r="90" spans="1:14">
      <c r="A90" s="274"/>
      <c r="B90" s="269"/>
      <c r="C90" s="275"/>
      <c r="D90" s="276" t="str">
        <f>IFERROR(IF(C90="No CAS","",INDEX('DEQ Pollutant List'!$C$7:$C$614,MATCH(C90,'DEQ Pollutant List'!$B$7:$B$614,0))),"")</f>
        <v/>
      </c>
      <c r="E90" s="270" t="str">
        <f>IFERROR(IF(OR($C90="",$C90="No CAS"),INDEX('DEQ Pollutant List'!$A$7:$A$614,MATCH($D90,'DEQ Pollutant List'!$C$7:$C$614,0)),INDEX('DEQ Pollutant List'!$A$7:$A$614,MATCH($C90,'DEQ Pollutant List'!$B$7:$B$614,0))),"")</f>
        <v/>
      </c>
      <c r="F90" s="271"/>
      <c r="G90" s="272"/>
      <c r="H90" s="277"/>
      <c r="I90" s="278"/>
      <c r="J90" s="279"/>
      <c r="K90" s="280"/>
      <c r="L90" s="278"/>
      <c r="M90" s="279"/>
      <c r="N90" s="280"/>
    </row>
    <row r="91" spans="1:14">
      <c r="A91" s="274"/>
      <c r="B91" s="269"/>
      <c r="C91" s="275"/>
      <c r="D91" s="276" t="str">
        <f>IFERROR(IF(C91="No CAS","",INDEX('DEQ Pollutant List'!$C$7:$C$614,MATCH(C91,'DEQ Pollutant List'!$B$7:$B$614,0))),"")</f>
        <v/>
      </c>
      <c r="E91" s="270" t="str">
        <f>IFERROR(IF(OR($C91="",$C91="No CAS"),INDEX('DEQ Pollutant List'!$A$7:$A$614,MATCH($D91,'DEQ Pollutant List'!$C$7:$C$614,0)),INDEX('DEQ Pollutant List'!$A$7:$A$614,MATCH($C91,'DEQ Pollutant List'!$B$7:$B$614,0))),"")</f>
        <v/>
      </c>
      <c r="F91" s="271"/>
      <c r="G91" s="272"/>
      <c r="H91" s="277"/>
      <c r="I91" s="278"/>
      <c r="J91" s="279"/>
      <c r="K91" s="280"/>
      <c r="L91" s="278"/>
      <c r="M91" s="279"/>
      <c r="N91" s="280"/>
    </row>
    <row r="92" spans="1:14">
      <c r="A92" s="274"/>
      <c r="B92" s="269"/>
      <c r="C92" s="275"/>
      <c r="D92" s="276" t="str">
        <f>IFERROR(IF(C92="No CAS","",INDEX('DEQ Pollutant List'!$C$7:$C$614,MATCH(C92,'DEQ Pollutant List'!$B$7:$B$614,0))),"")</f>
        <v/>
      </c>
      <c r="E92" s="270" t="str">
        <f>IFERROR(IF(OR($C92="",$C92="No CAS"),INDEX('DEQ Pollutant List'!$A$7:$A$614,MATCH($D92,'DEQ Pollutant List'!$C$7:$C$614,0)),INDEX('DEQ Pollutant List'!$A$7:$A$614,MATCH($C92,'DEQ Pollutant List'!$B$7:$B$614,0))),"")</f>
        <v/>
      </c>
      <c r="F92" s="271"/>
      <c r="G92" s="272"/>
      <c r="H92" s="277"/>
      <c r="I92" s="278"/>
      <c r="J92" s="279"/>
      <c r="K92" s="280"/>
      <c r="L92" s="278"/>
      <c r="M92" s="279"/>
      <c r="N92" s="280"/>
    </row>
    <row r="93" spans="1:14">
      <c r="A93" s="274"/>
      <c r="B93" s="269"/>
      <c r="C93" s="275"/>
      <c r="D93" s="276" t="str">
        <f>IFERROR(IF(C93="No CAS","",INDEX('DEQ Pollutant List'!$C$7:$C$614,MATCH(C93,'DEQ Pollutant List'!$B$7:$B$614,0))),"")</f>
        <v/>
      </c>
      <c r="E93" s="270" t="str">
        <f>IFERROR(IF(OR($C93="",$C93="No CAS"),INDEX('DEQ Pollutant List'!$A$7:$A$614,MATCH($D93,'DEQ Pollutant List'!$C$7:$C$614,0)),INDEX('DEQ Pollutant List'!$A$7:$A$614,MATCH($C93,'DEQ Pollutant List'!$B$7:$B$614,0))),"")</f>
        <v/>
      </c>
      <c r="F93" s="271"/>
      <c r="G93" s="272"/>
      <c r="H93" s="277"/>
      <c r="I93" s="278"/>
      <c r="J93" s="279"/>
      <c r="K93" s="280"/>
      <c r="L93" s="278"/>
      <c r="M93" s="279"/>
      <c r="N93" s="280"/>
    </row>
    <row r="94" spans="1:14">
      <c r="A94" s="274"/>
      <c r="B94" s="269"/>
      <c r="C94" s="275"/>
      <c r="D94" s="276" t="str">
        <f>IFERROR(IF(C94="No CAS","",INDEX('DEQ Pollutant List'!$C$7:$C$614,MATCH(C94,'DEQ Pollutant List'!$B$7:$B$614,0))),"")</f>
        <v/>
      </c>
      <c r="E94" s="270" t="str">
        <f>IFERROR(IF(OR($C94="",$C94="No CAS"),INDEX('DEQ Pollutant List'!$A$7:$A$614,MATCH($D94,'DEQ Pollutant List'!$C$7:$C$614,0)),INDEX('DEQ Pollutant List'!$A$7:$A$614,MATCH($C94,'DEQ Pollutant List'!$B$7:$B$614,0))),"")</f>
        <v/>
      </c>
      <c r="F94" s="271"/>
      <c r="G94" s="272"/>
      <c r="H94" s="277"/>
      <c r="I94" s="278"/>
      <c r="J94" s="279"/>
      <c r="K94" s="280"/>
      <c r="L94" s="278"/>
      <c r="M94" s="279"/>
      <c r="N94" s="280"/>
    </row>
    <row r="95" spans="1:14">
      <c r="A95" s="274"/>
      <c r="B95" s="269"/>
      <c r="C95" s="275"/>
      <c r="D95" s="276" t="str">
        <f>IFERROR(IF(C95="No CAS","",INDEX('DEQ Pollutant List'!$C$7:$C$614,MATCH(C95,'DEQ Pollutant List'!$B$7:$B$614,0))),"")</f>
        <v/>
      </c>
      <c r="E95" s="270" t="str">
        <f>IFERROR(IF(OR($C95="",$C95="No CAS"),INDEX('DEQ Pollutant List'!$A$7:$A$614,MATCH($D95,'DEQ Pollutant List'!$C$7:$C$614,0)),INDEX('DEQ Pollutant List'!$A$7:$A$614,MATCH($C95,'DEQ Pollutant List'!$B$7:$B$614,0))),"")</f>
        <v/>
      </c>
      <c r="F95" s="271"/>
      <c r="G95" s="272"/>
      <c r="H95" s="277"/>
      <c r="I95" s="278"/>
      <c r="J95" s="279"/>
      <c r="K95" s="280"/>
      <c r="L95" s="278"/>
      <c r="M95" s="279"/>
      <c r="N95" s="280"/>
    </row>
    <row r="96" spans="1:14">
      <c r="A96" s="274"/>
      <c r="B96" s="269"/>
      <c r="C96" s="275"/>
      <c r="D96" s="276" t="str">
        <f>IFERROR(IF(C96="No CAS","",INDEX('DEQ Pollutant List'!$C$7:$C$614,MATCH(C96,'DEQ Pollutant List'!$B$7:$B$614,0))),"")</f>
        <v/>
      </c>
      <c r="E96" s="270" t="str">
        <f>IFERROR(IF(OR($C96="",$C96="No CAS"),INDEX('DEQ Pollutant List'!$A$7:$A$614,MATCH($D96,'DEQ Pollutant List'!$C$7:$C$614,0)),INDEX('DEQ Pollutant List'!$A$7:$A$614,MATCH($C96,'DEQ Pollutant List'!$B$7:$B$614,0))),"")</f>
        <v/>
      </c>
      <c r="F96" s="271"/>
      <c r="G96" s="272"/>
      <c r="H96" s="277"/>
      <c r="I96" s="278"/>
      <c r="J96" s="279"/>
      <c r="K96" s="280"/>
      <c r="L96" s="278"/>
      <c r="M96" s="279"/>
      <c r="N96" s="280"/>
    </row>
    <row r="97" spans="1:14">
      <c r="A97" s="274"/>
      <c r="B97" s="269"/>
      <c r="C97" s="275"/>
      <c r="D97" s="276" t="str">
        <f>IFERROR(IF(C97="No CAS","",INDEX('DEQ Pollutant List'!$C$7:$C$614,MATCH(C97,'DEQ Pollutant List'!$B$7:$B$614,0))),"")</f>
        <v/>
      </c>
      <c r="E97" s="270" t="str">
        <f>IFERROR(IF(OR($C97="",$C97="No CAS"),INDEX('DEQ Pollutant List'!$A$7:$A$614,MATCH($D97,'DEQ Pollutant List'!$C$7:$C$614,0)),INDEX('DEQ Pollutant List'!$A$7:$A$614,MATCH($C97,'DEQ Pollutant List'!$B$7:$B$614,0))),"")</f>
        <v/>
      </c>
      <c r="F97" s="271"/>
      <c r="G97" s="272"/>
      <c r="H97" s="277"/>
      <c r="I97" s="278"/>
      <c r="J97" s="279"/>
      <c r="K97" s="280"/>
      <c r="L97" s="278"/>
      <c r="M97" s="279"/>
      <c r="N97" s="280"/>
    </row>
    <row r="98" spans="1:14">
      <c r="A98" s="274"/>
      <c r="B98" s="269"/>
      <c r="C98" s="275"/>
      <c r="D98" s="276" t="str">
        <f>IFERROR(IF(C98="No CAS","",INDEX('DEQ Pollutant List'!$C$7:$C$614,MATCH(C98,'DEQ Pollutant List'!$B$7:$B$614,0))),"")</f>
        <v/>
      </c>
      <c r="E98" s="270" t="str">
        <f>IFERROR(IF(OR($C98="",$C98="No CAS"),INDEX('DEQ Pollutant List'!$A$7:$A$614,MATCH($D98,'DEQ Pollutant List'!$C$7:$C$614,0)),INDEX('DEQ Pollutant List'!$A$7:$A$614,MATCH($C98,'DEQ Pollutant List'!$B$7:$B$614,0))),"")</f>
        <v/>
      </c>
      <c r="F98" s="271"/>
      <c r="G98" s="272"/>
      <c r="H98" s="277"/>
      <c r="I98" s="278"/>
      <c r="J98" s="279"/>
      <c r="K98" s="280"/>
      <c r="L98" s="278"/>
      <c r="M98" s="279"/>
      <c r="N98" s="280"/>
    </row>
    <row r="99" spans="1:14">
      <c r="A99" s="274"/>
      <c r="B99" s="269"/>
      <c r="C99" s="275"/>
      <c r="D99" s="276" t="str">
        <f>IFERROR(IF(C99="No CAS","",INDEX('DEQ Pollutant List'!$C$7:$C$614,MATCH(C99,'DEQ Pollutant List'!$B$7:$B$614,0))),"")</f>
        <v/>
      </c>
      <c r="E99" s="270" t="str">
        <f>IFERROR(IF(OR($C99="",$C99="No CAS"),INDEX('DEQ Pollutant List'!$A$7:$A$614,MATCH($D99,'DEQ Pollutant List'!$C$7:$C$614,0)),INDEX('DEQ Pollutant List'!$A$7:$A$614,MATCH($C99,'DEQ Pollutant List'!$B$7:$B$614,0))),"")</f>
        <v/>
      </c>
      <c r="F99" s="271"/>
      <c r="G99" s="272"/>
      <c r="H99" s="277"/>
      <c r="I99" s="278"/>
      <c r="J99" s="279"/>
      <c r="K99" s="280"/>
      <c r="L99" s="278"/>
      <c r="M99" s="279"/>
      <c r="N99" s="280"/>
    </row>
    <row r="100" spans="1:14">
      <c r="A100" s="274"/>
      <c r="B100" s="269"/>
      <c r="C100" s="275"/>
      <c r="D100" s="276" t="str">
        <f>IFERROR(IF(C100="No CAS","",INDEX('DEQ Pollutant List'!$C$7:$C$614,MATCH(C100,'DEQ Pollutant List'!$B$7:$B$614,0))),"")</f>
        <v/>
      </c>
      <c r="E100" s="270" t="str">
        <f>IFERROR(IF(OR($C100="",$C100="No CAS"),INDEX('DEQ Pollutant List'!$A$7:$A$614,MATCH($D100,'DEQ Pollutant List'!$C$7:$C$614,0)),INDEX('DEQ Pollutant List'!$A$7:$A$614,MATCH($C100,'DEQ Pollutant List'!$B$7:$B$614,0))),"")</f>
        <v/>
      </c>
      <c r="F100" s="271"/>
      <c r="G100" s="272"/>
      <c r="H100" s="277"/>
      <c r="I100" s="278"/>
      <c r="J100" s="279"/>
      <c r="K100" s="280"/>
      <c r="L100" s="278"/>
      <c r="M100" s="279"/>
      <c r="N100" s="280"/>
    </row>
    <row r="101" spans="1:14">
      <c r="A101" s="274"/>
      <c r="B101" s="269"/>
      <c r="C101" s="275"/>
      <c r="D101" s="276" t="str">
        <f>IFERROR(IF(C101="No CAS","",INDEX('DEQ Pollutant List'!$C$7:$C$614,MATCH(C101,'DEQ Pollutant List'!$B$7:$B$614,0))),"")</f>
        <v/>
      </c>
      <c r="E101" s="270" t="str">
        <f>IFERROR(IF(OR($C101="",$C101="No CAS"),INDEX('DEQ Pollutant List'!$A$7:$A$614,MATCH($D101,'DEQ Pollutant List'!$C$7:$C$614,0)),INDEX('DEQ Pollutant List'!$A$7:$A$614,MATCH($C101,'DEQ Pollutant List'!$B$7:$B$614,0))),"")</f>
        <v/>
      </c>
      <c r="F101" s="271"/>
      <c r="G101" s="272"/>
      <c r="H101" s="277"/>
      <c r="I101" s="278"/>
      <c r="J101" s="279"/>
      <c r="K101" s="280"/>
      <c r="L101" s="278"/>
      <c r="M101" s="279"/>
      <c r="N101" s="280"/>
    </row>
    <row r="102" spans="1:14">
      <c r="A102" s="274"/>
      <c r="B102" s="269"/>
      <c r="C102" s="275"/>
      <c r="D102" s="276" t="str">
        <f>IFERROR(IF(C102="No CAS","",INDEX('DEQ Pollutant List'!$C$7:$C$614,MATCH(C102,'DEQ Pollutant List'!$B$7:$B$614,0))),"")</f>
        <v/>
      </c>
      <c r="E102" s="270" t="str">
        <f>IFERROR(IF(OR($C102="",$C102="No CAS"),INDEX('DEQ Pollutant List'!$A$7:$A$614,MATCH($D102,'DEQ Pollutant List'!$C$7:$C$614,0)),INDEX('DEQ Pollutant List'!$A$7:$A$614,MATCH($C102,'DEQ Pollutant List'!$B$7:$B$614,0))),"")</f>
        <v/>
      </c>
      <c r="F102" s="271"/>
      <c r="G102" s="272"/>
      <c r="H102" s="277"/>
      <c r="I102" s="278"/>
      <c r="J102" s="279"/>
      <c r="K102" s="280"/>
      <c r="L102" s="278"/>
      <c r="M102" s="279"/>
      <c r="N102" s="280"/>
    </row>
    <row r="103" spans="1:14">
      <c r="A103" s="274"/>
      <c r="B103" s="269"/>
      <c r="C103" s="275"/>
      <c r="D103" s="276" t="str">
        <f>IFERROR(IF(C103="No CAS","",INDEX('DEQ Pollutant List'!$C$7:$C$614,MATCH(C103,'DEQ Pollutant List'!$B$7:$B$614,0))),"")</f>
        <v/>
      </c>
      <c r="E103" s="270" t="str">
        <f>IFERROR(IF(OR($C103="",$C103="No CAS"),INDEX('DEQ Pollutant List'!$A$7:$A$614,MATCH($D103,'DEQ Pollutant List'!$C$7:$C$614,0)),INDEX('DEQ Pollutant List'!$A$7:$A$614,MATCH($C103,'DEQ Pollutant List'!$B$7:$B$614,0))),"")</f>
        <v/>
      </c>
      <c r="F103" s="271"/>
      <c r="G103" s="272"/>
      <c r="H103" s="277"/>
      <c r="I103" s="278"/>
      <c r="J103" s="279"/>
      <c r="K103" s="280"/>
      <c r="L103" s="278"/>
      <c r="M103" s="279"/>
      <c r="N103" s="280"/>
    </row>
    <row r="104" spans="1:14">
      <c r="A104" s="274"/>
      <c r="B104" s="269"/>
      <c r="C104" s="275"/>
      <c r="D104" s="276" t="str">
        <f>IFERROR(IF(C104="No CAS","",INDEX('DEQ Pollutant List'!$C$7:$C$614,MATCH(C104,'DEQ Pollutant List'!$B$7:$B$614,0))),"")</f>
        <v/>
      </c>
      <c r="E104" s="270" t="str">
        <f>IFERROR(IF(OR($C104="",$C104="No CAS"),INDEX('DEQ Pollutant List'!$A$7:$A$614,MATCH($D104,'DEQ Pollutant List'!$C$7:$C$614,0)),INDEX('DEQ Pollutant List'!$A$7:$A$614,MATCH($C104,'DEQ Pollutant List'!$B$7:$B$614,0))),"")</f>
        <v/>
      </c>
      <c r="F104" s="271"/>
      <c r="G104" s="272"/>
      <c r="H104" s="277"/>
      <c r="I104" s="278"/>
      <c r="J104" s="279"/>
      <c r="K104" s="280"/>
      <c r="L104" s="278"/>
      <c r="M104" s="279"/>
      <c r="N104" s="280"/>
    </row>
    <row r="105" spans="1:14">
      <c r="A105" s="274"/>
      <c r="B105" s="269"/>
      <c r="C105" s="275"/>
      <c r="D105" s="276" t="str">
        <f>IFERROR(IF(C105="No CAS","",INDEX('DEQ Pollutant List'!$C$7:$C$614,MATCH(C105,'DEQ Pollutant List'!$B$7:$B$614,0))),"")</f>
        <v/>
      </c>
      <c r="E105" s="270" t="str">
        <f>IFERROR(IF(OR($C105="",$C105="No CAS"),INDEX('DEQ Pollutant List'!$A$7:$A$614,MATCH($D105,'DEQ Pollutant List'!$C$7:$C$614,0)),INDEX('DEQ Pollutant List'!$A$7:$A$614,MATCH($C105,'DEQ Pollutant List'!$B$7:$B$614,0))),"")</f>
        <v/>
      </c>
      <c r="F105" s="271"/>
      <c r="G105" s="272"/>
      <c r="H105" s="277"/>
      <c r="I105" s="278"/>
      <c r="J105" s="279"/>
      <c r="K105" s="280"/>
      <c r="L105" s="278"/>
      <c r="M105" s="279"/>
      <c r="N105" s="280"/>
    </row>
    <row r="106" spans="1:14">
      <c r="A106" s="274"/>
      <c r="B106" s="269"/>
      <c r="C106" s="275"/>
      <c r="D106" s="276" t="str">
        <f>IFERROR(IF(C106="No CAS","",INDEX('DEQ Pollutant List'!$C$7:$C$614,MATCH(C106,'DEQ Pollutant List'!$B$7:$B$614,0))),"")</f>
        <v/>
      </c>
      <c r="E106" s="270" t="str">
        <f>IFERROR(IF(OR($C106="",$C106="No CAS"),INDEX('DEQ Pollutant List'!$A$7:$A$614,MATCH($D106,'DEQ Pollutant List'!$C$7:$C$614,0)),INDEX('DEQ Pollutant List'!$A$7:$A$614,MATCH($C106,'DEQ Pollutant List'!$B$7:$B$614,0))),"")</f>
        <v/>
      </c>
      <c r="F106" s="271"/>
      <c r="G106" s="272"/>
      <c r="H106" s="277"/>
      <c r="I106" s="278"/>
      <c r="J106" s="279"/>
      <c r="K106" s="280"/>
      <c r="L106" s="278"/>
      <c r="M106" s="279"/>
      <c r="N106" s="280"/>
    </row>
    <row r="107" spans="1:14">
      <c r="A107" s="274"/>
      <c r="B107" s="269"/>
      <c r="C107" s="275"/>
      <c r="D107" s="276" t="str">
        <f>IFERROR(IF(C107="No CAS","",INDEX('DEQ Pollutant List'!$C$7:$C$614,MATCH(C107,'DEQ Pollutant List'!$B$7:$B$614,0))),"")</f>
        <v/>
      </c>
      <c r="E107" s="270" t="str">
        <f>IFERROR(IF(OR($C107="",$C107="No CAS"),INDEX('DEQ Pollutant List'!$A$7:$A$614,MATCH($D107,'DEQ Pollutant List'!$C$7:$C$614,0)),INDEX('DEQ Pollutant List'!$A$7:$A$614,MATCH($C107,'DEQ Pollutant List'!$B$7:$B$614,0))),"")</f>
        <v/>
      </c>
      <c r="F107" s="271"/>
      <c r="G107" s="272"/>
      <c r="H107" s="277"/>
      <c r="I107" s="278"/>
      <c r="J107" s="279"/>
      <c r="K107" s="280"/>
      <c r="L107" s="278"/>
      <c r="M107" s="279"/>
      <c r="N107" s="280"/>
    </row>
    <row r="108" spans="1:14">
      <c r="A108" s="274"/>
      <c r="B108" s="269"/>
      <c r="C108" s="275"/>
      <c r="D108" s="276" t="str">
        <f>IFERROR(IF(C108="No CAS","",INDEX('DEQ Pollutant List'!$C$7:$C$614,MATCH(C108,'DEQ Pollutant List'!$B$7:$B$614,0))),"")</f>
        <v/>
      </c>
      <c r="E108" s="270" t="str">
        <f>IFERROR(IF(OR($C108="",$C108="No CAS"),INDEX('DEQ Pollutant List'!$A$7:$A$614,MATCH($D108,'DEQ Pollutant List'!$C$7:$C$614,0)),INDEX('DEQ Pollutant List'!$A$7:$A$614,MATCH($C108,'DEQ Pollutant List'!$B$7:$B$614,0))),"")</f>
        <v/>
      </c>
      <c r="F108" s="271"/>
      <c r="G108" s="272"/>
      <c r="H108" s="277"/>
      <c r="I108" s="278"/>
      <c r="J108" s="279"/>
      <c r="K108" s="280"/>
      <c r="L108" s="278"/>
      <c r="M108" s="279"/>
      <c r="N108" s="280"/>
    </row>
    <row r="109" spans="1:14">
      <c r="A109" s="274"/>
      <c r="B109" s="269"/>
      <c r="C109" s="275"/>
      <c r="D109" s="276" t="str">
        <f>IFERROR(IF(C109="No CAS","",INDEX('DEQ Pollutant List'!$C$7:$C$614,MATCH(C109,'DEQ Pollutant List'!$B$7:$B$614,0))),"")</f>
        <v/>
      </c>
      <c r="E109" s="270" t="str">
        <f>IFERROR(IF(OR($C109="",$C109="No CAS"),INDEX('DEQ Pollutant List'!$A$7:$A$614,MATCH($D109,'DEQ Pollutant List'!$C$7:$C$614,0)),INDEX('DEQ Pollutant List'!$A$7:$A$614,MATCH($C109,'DEQ Pollutant List'!$B$7:$B$614,0))),"")</f>
        <v/>
      </c>
      <c r="F109" s="271"/>
      <c r="G109" s="272"/>
      <c r="H109" s="277"/>
      <c r="I109" s="278"/>
      <c r="J109" s="279"/>
      <c r="K109" s="280"/>
      <c r="L109" s="278"/>
      <c r="M109" s="279"/>
      <c r="N109" s="280"/>
    </row>
    <row r="110" spans="1:14">
      <c r="A110" s="274"/>
      <c r="B110" s="269"/>
      <c r="C110" s="275"/>
      <c r="D110" s="276" t="str">
        <f>IFERROR(IF(C110="No CAS","",INDEX('DEQ Pollutant List'!$C$7:$C$614,MATCH(C110,'DEQ Pollutant List'!$B$7:$B$614,0))),"")</f>
        <v/>
      </c>
      <c r="E110" s="270" t="str">
        <f>IFERROR(IF(OR($C110="",$C110="No CAS"),INDEX('DEQ Pollutant List'!$A$7:$A$614,MATCH($D110,'DEQ Pollutant List'!$C$7:$C$614,0)),INDEX('DEQ Pollutant List'!$A$7:$A$614,MATCH($C110,'DEQ Pollutant List'!$B$7:$B$614,0))),"")</f>
        <v/>
      </c>
      <c r="F110" s="271"/>
      <c r="G110" s="272"/>
      <c r="H110" s="277"/>
      <c r="I110" s="278"/>
      <c r="J110" s="279"/>
      <c r="K110" s="280"/>
      <c r="L110" s="278"/>
      <c r="M110" s="279"/>
      <c r="N110" s="280"/>
    </row>
    <row r="111" spans="1:14">
      <c r="A111" s="274"/>
      <c r="B111" s="269"/>
      <c r="C111" s="275"/>
      <c r="D111" s="276" t="str">
        <f>IFERROR(IF(C111="No CAS","",INDEX('DEQ Pollutant List'!$C$7:$C$614,MATCH(C111,'DEQ Pollutant List'!$B$7:$B$614,0))),"")</f>
        <v/>
      </c>
      <c r="E111" s="270" t="str">
        <f>IFERROR(IF(OR($C111="",$C111="No CAS"),INDEX('DEQ Pollutant List'!$A$7:$A$614,MATCH($D111,'DEQ Pollutant List'!$C$7:$C$614,0)),INDEX('DEQ Pollutant List'!$A$7:$A$614,MATCH($C111,'DEQ Pollutant List'!$B$7:$B$614,0))),"")</f>
        <v/>
      </c>
      <c r="F111" s="271"/>
      <c r="G111" s="272"/>
      <c r="H111" s="277"/>
      <c r="I111" s="278"/>
      <c r="J111" s="279"/>
      <c r="K111" s="280"/>
      <c r="L111" s="278"/>
      <c r="M111" s="279"/>
      <c r="N111" s="280"/>
    </row>
    <row r="112" spans="1:14">
      <c r="A112" s="274"/>
      <c r="B112" s="269"/>
      <c r="C112" s="275"/>
      <c r="D112" s="276" t="str">
        <f>IFERROR(IF(C112="No CAS","",INDEX('DEQ Pollutant List'!$C$7:$C$614,MATCH(C112,'DEQ Pollutant List'!$B$7:$B$614,0))),"")</f>
        <v/>
      </c>
      <c r="E112" s="270" t="str">
        <f>IFERROR(IF(OR($C112="",$C112="No CAS"),INDEX('DEQ Pollutant List'!$A$7:$A$614,MATCH($D112,'DEQ Pollutant List'!$C$7:$C$614,0)),INDEX('DEQ Pollutant List'!$A$7:$A$614,MATCH($C112,'DEQ Pollutant List'!$B$7:$B$614,0))),"")</f>
        <v/>
      </c>
      <c r="F112" s="271"/>
      <c r="G112" s="272"/>
      <c r="H112" s="277"/>
      <c r="I112" s="278"/>
      <c r="J112" s="279"/>
      <c r="K112" s="280"/>
      <c r="L112" s="278"/>
      <c r="M112" s="279"/>
      <c r="N112" s="280"/>
    </row>
    <row r="113" spans="1:14">
      <c r="A113" s="274"/>
      <c r="B113" s="269"/>
      <c r="C113" s="275"/>
      <c r="D113" s="276" t="str">
        <f>IFERROR(IF(C113="No CAS","",INDEX('DEQ Pollutant List'!$C$7:$C$614,MATCH(C113,'DEQ Pollutant List'!$B$7:$B$614,0))),"")</f>
        <v/>
      </c>
      <c r="E113" s="270" t="str">
        <f>IFERROR(IF(OR($C113="",$C113="No CAS"),INDEX('DEQ Pollutant List'!$A$7:$A$614,MATCH($D113,'DEQ Pollutant List'!$C$7:$C$614,0)),INDEX('DEQ Pollutant List'!$A$7:$A$614,MATCH($C113,'DEQ Pollutant List'!$B$7:$B$614,0))),"")</f>
        <v/>
      </c>
      <c r="F113" s="271"/>
      <c r="G113" s="272"/>
      <c r="H113" s="277"/>
      <c r="I113" s="278"/>
      <c r="J113" s="279"/>
      <c r="K113" s="280"/>
      <c r="L113" s="278"/>
      <c r="M113" s="279"/>
      <c r="N113" s="280"/>
    </row>
    <row r="114" spans="1:14">
      <c r="A114" s="274"/>
      <c r="B114" s="269"/>
      <c r="C114" s="275"/>
      <c r="D114" s="276" t="str">
        <f>IFERROR(IF(C114="No CAS","",INDEX('DEQ Pollutant List'!$C$7:$C$614,MATCH(C114,'DEQ Pollutant List'!$B$7:$B$614,0))),"")</f>
        <v/>
      </c>
      <c r="E114" s="270" t="str">
        <f>IFERROR(IF(OR($C114="",$C114="No CAS"),INDEX('DEQ Pollutant List'!$A$7:$A$614,MATCH($D114,'DEQ Pollutant List'!$C$7:$C$614,0)),INDEX('DEQ Pollutant List'!$A$7:$A$614,MATCH($C114,'DEQ Pollutant List'!$B$7:$B$614,0))),"")</f>
        <v/>
      </c>
      <c r="F114" s="271"/>
      <c r="G114" s="272"/>
      <c r="H114" s="277"/>
      <c r="I114" s="278"/>
      <c r="J114" s="279"/>
      <c r="K114" s="280"/>
      <c r="L114" s="278"/>
      <c r="M114" s="279"/>
      <c r="N114" s="280"/>
    </row>
    <row r="115" spans="1:14">
      <c r="A115" s="274"/>
      <c r="B115" s="269"/>
      <c r="C115" s="275"/>
      <c r="D115" s="276" t="str">
        <f>IFERROR(IF(C115="No CAS","",INDEX('DEQ Pollutant List'!$C$7:$C$614,MATCH(C115,'DEQ Pollutant List'!$B$7:$B$614,0))),"")</f>
        <v/>
      </c>
      <c r="E115" s="270" t="str">
        <f>IFERROR(IF(OR($C115="",$C115="No CAS"),INDEX('DEQ Pollutant List'!$A$7:$A$614,MATCH($D115,'DEQ Pollutant List'!$C$7:$C$614,0)),INDEX('DEQ Pollutant List'!$A$7:$A$614,MATCH($C115,'DEQ Pollutant List'!$B$7:$B$614,0))),"")</f>
        <v/>
      </c>
      <c r="F115" s="271"/>
      <c r="G115" s="272"/>
      <c r="H115" s="277"/>
      <c r="I115" s="278"/>
      <c r="J115" s="279"/>
      <c r="K115" s="280"/>
      <c r="L115" s="278"/>
      <c r="M115" s="279"/>
      <c r="N115" s="280"/>
    </row>
    <row r="116" spans="1:14">
      <c r="A116" s="274"/>
      <c r="B116" s="269"/>
      <c r="C116" s="275"/>
      <c r="D116" s="276" t="str">
        <f>IFERROR(IF(C116="No CAS","",INDEX('DEQ Pollutant List'!$C$7:$C$614,MATCH(C116,'DEQ Pollutant List'!$B$7:$B$614,0))),"")</f>
        <v/>
      </c>
      <c r="E116" s="270" t="str">
        <f>IFERROR(IF(OR($C116="",$C116="No CAS"),INDEX('DEQ Pollutant List'!$A$7:$A$614,MATCH($D116,'DEQ Pollutant List'!$C$7:$C$614,0)),INDEX('DEQ Pollutant List'!$A$7:$A$614,MATCH($C116,'DEQ Pollutant List'!$B$7:$B$614,0))),"")</f>
        <v/>
      </c>
      <c r="F116" s="271"/>
      <c r="G116" s="272"/>
      <c r="H116" s="277"/>
      <c r="I116" s="278"/>
      <c r="J116" s="279"/>
      <c r="K116" s="280"/>
      <c r="L116" s="278"/>
      <c r="M116" s="279"/>
      <c r="N116" s="280"/>
    </row>
    <row r="117" spans="1:14">
      <c r="A117" s="274"/>
      <c r="B117" s="269"/>
      <c r="C117" s="275"/>
      <c r="D117" s="276" t="str">
        <f>IFERROR(IF(C117="No CAS","",INDEX('DEQ Pollutant List'!$C$7:$C$614,MATCH(C117,'DEQ Pollutant List'!$B$7:$B$614,0))),"")</f>
        <v/>
      </c>
      <c r="E117" s="270" t="str">
        <f>IFERROR(IF(OR($C117="",$C117="No CAS"),INDEX('DEQ Pollutant List'!$A$7:$A$614,MATCH($D117,'DEQ Pollutant List'!$C$7:$C$614,0)),INDEX('DEQ Pollutant List'!$A$7:$A$614,MATCH($C117,'DEQ Pollutant List'!$B$7:$B$614,0))),"")</f>
        <v/>
      </c>
      <c r="F117" s="271"/>
      <c r="G117" s="272"/>
      <c r="H117" s="277"/>
      <c r="I117" s="278"/>
      <c r="J117" s="279"/>
      <c r="K117" s="280"/>
      <c r="L117" s="278"/>
      <c r="M117" s="279"/>
      <c r="N117" s="280"/>
    </row>
    <row r="118" spans="1:14">
      <c r="A118" s="274"/>
      <c r="B118" s="269"/>
      <c r="C118" s="275"/>
      <c r="D118" s="276" t="str">
        <f>IFERROR(IF(C118="No CAS","",INDEX('DEQ Pollutant List'!$C$7:$C$614,MATCH(C118,'DEQ Pollutant List'!$B$7:$B$614,0))),"")</f>
        <v/>
      </c>
      <c r="E118" s="270" t="str">
        <f>IFERROR(IF(OR($C118="",$C118="No CAS"),INDEX('DEQ Pollutant List'!$A$7:$A$614,MATCH($D118,'DEQ Pollutant List'!$C$7:$C$614,0)),INDEX('DEQ Pollutant List'!$A$7:$A$614,MATCH($C118,'DEQ Pollutant List'!$B$7:$B$614,0))),"")</f>
        <v/>
      </c>
      <c r="F118" s="271"/>
      <c r="G118" s="272"/>
      <c r="H118" s="277"/>
      <c r="I118" s="278"/>
      <c r="J118" s="279"/>
      <c r="K118" s="280"/>
      <c r="L118" s="278"/>
      <c r="M118" s="279"/>
      <c r="N118" s="280"/>
    </row>
    <row r="119" spans="1:14">
      <c r="A119" s="274"/>
      <c r="B119" s="269"/>
      <c r="C119" s="275"/>
      <c r="D119" s="276" t="str">
        <f>IFERROR(IF(C119="No CAS","",INDEX('DEQ Pollutant List'!$C$7:$C$614,MATCH(C119,'DEQ Pollutant List'!$B$7:$B$614,0))),"")</f>
        <v/>
      </c>
      <c r="E119" s="270" t="str">
        <f>IFERROR(IF(OR($C119="",$C119="No CAS"),INDEX('DEQ Pollutant List'!$A$7:$A$614,MATCH($D119,'DEQ Pollutant List'!$C$7:$C$614,0)),INDEX('DEQ Pollutant List'!$A$7:$A$614,MATCH($C119,'DEQ Pollutant List'!$B$7:$B$614,0))),"")</f>
        <v/>
      </c>
      <c r="F119" s="271"/>
      <c r="G119" s="272"/>
      <c r="H119" s="277"/>
      <c r="I119" s="278"/>
      <c r="J119" s="279"/>
      <c r="K119" s="280"/>
      <c r="L119" s="278"/>
      <c r="M119" s="279"/>
      <c r="N119" s="280"/>
    </row>
    <row r="120" spans="1:14">
      <c r="A120" s="274"/>
      <c r="B120" s="269"/>
      <c r="C120" s="275"/>
      <c r="D120" s="276" t="str">
        <f>IFERROR(IF(C120="No CAS","",INDEX('DEQ Pollutant List'!$C$7:$C$614,MATCH(C120,'DEQ Pollutant List'!$B$7:$B$614,0))),"")</f>
        <v/>
      </c>
      <c r="E120" s="270" t="str">
        <f>IFERROR(IF(OR($C120="",$C120="No CAS"),INDEX('DEQ Pollutant List'!$A$7:$A$614,MATCH($D120,'DEQ Pollutant List'!$C$7:$C$614,0)),INDEX('DEQ Pollutant List'!$A$7:$A$614,MATCH($C120,'DEQ Pollutant List'!$B$7:$B$614,0))),"")</f>
        <v/>
      </c>
      <c r="F120" s="271"/>
      <c r="G120" s="272"/>
      <c r="H120" s="277"/>
      <c r="I120" s="278"/>
      <c r="J120" s="279"/>
      <c r="K120" s="280"/>
      <c r="L120" s="278"/>
      <c r="M120" s="279"/>
      <c r="N120" s="280"/>
    </row>
    <row r="121" spans="1:14">
      <c r="A121" s="274"/>
      <c r="B121" s="269"/>
      <c r="C121" s="275"/>
      <c r="D121" s="276" t="str">
        <f>IFERROR(IF(C121="No CAS","",INDEX('DEQ Pollutant List'!$C$7:$C$614,MATCH(C121,'DEQ Pollutant List'!$B$7:$B$614,0))),"")</f>
        <v/>
      </c>
      <c r="E121" s="270" t="str">
        <f>IFERROR(IF(OR($C121="",$C121="No CAS"),INDEX('DEQ Pollutant List'!$A$7:$A$614,MATCH($D121,'DEQ Pollutant List'!$C$7:$C$614,0)),INDEX('DEQ Pollutant List'!$A$7:$A$614,MATCH($C121,'DEQ Pollutant List'!$B$7:$B$614,0))),"")</f>
        <v/>
      </c>
      <c r="F121" s="271"/>
      <c r="G121" s="272"/>
      <c r="H121" s="277"/>
      <c r="I121" s="278"/>
      <c r="J121" s="279"/>
      <c r="K121" s="280"/>
      <c r="L121" s="278"/>
      <c r="M121" s="279"/>
      <c r="N121" s="280"/>
    </row>
    <row r="122" spans="1:14">
      <c r="A122" s="274"/>
      <c r="B122" s="269"/>
      <c r="C122" s="275"/>
      <c r="D122" s="276" t="str">
        <f>IFERROR(IF(C122="No CAS","",INDEX('DEQ Pollutant List'!$C$7:$C$614,MATCH(C122,'DEQ Pollutant List'!$B$7:$B$614,0))),"")</f>
        <v/>
      </c>
      <c r="E122" s="270" t="str">
        <f>IFERROR(IF(OR($C122="",$C122="No CAS"),INDEX('DEQ Pollutant List'!$A$7:$A$614,MATCH($D122,'DEQ Pollutant List'!$C$7:$C$614,0)),INDEX('DEQ Pollutant List'!$A$7:$A$614,MATCH($C122,'DEQ Pollutant List'!$B$7:$B$614,0))),"")</f>
        <v/>
      </c>
      <c r="F122" s="271"/>
      <c r="G122" s="272"/>
      <c r="H122" s="277"/>
      <c r="I122" s="278"/>
      <c r="J122" s="279"/>
      <c r="K122" s="280"/>
      <c r="L122" s="278"/>
      <c r="M122" s="279"/>
      <c r="N122" s="280"/>
    </row>
    <row r="123" spans="1:14">
      <c r="A123" s="274"/>
      <c r="B123" s="269"/>
      <c r="C123" s="275"/>
      <c r="D123" s="276" t="str">
        <f>IFERROR(IF(C123="No CAS","",INDEX('DEQ Pollutant List'!$C$7:$C$614,MATCH(C123,'DEQ Pollutant List'!$B$7:$B$614,0))),"")</f>
        <v/>
      </c>
      <c r="E123" s="270" t="str">
        <f>IFERROR(IF(OR($C123="",$C123="No CAS"),INDEX('DEQ Pollutant List'!$A$7:$A$614,MATCH($D123,'DEQ Pollutant List'!$C$7:$C$614,0)),INDEX('DEQ Pollutant List'!$A$7:$A$614,MATCH($C123,'DEQ Pollutant List'!$B$7:$B$614,0))),"")</f>
        <v/>
      </c>
      <c r="F123" s="271"/>
      <c r="G123" s="272"/>
      <c r="H123" s="277"/>
      <c r="I123" s="278"/>
      <c r="J123" s="279"/>
      <c r="K123" s="280"/>
      <c r="L123" s="278"/>
      <c r="M123" s="279"/>
      <c r="N123" s="280"/>
    </row>
    <row r="124" spans="1:14">
      <c r="A124" s="274"/>
      <c r="B124" s="269"/>
      <c r="C124" s="275"/>
      <c r="D124" s="276" t="str">
        <f>IFERROR(IF(C124="No CAS","",INDEX('DEQ Pollutant List'!$C$7:$C$614,MATCH(C124,'DEQ Pollutant List'!$B$7:$B$614,0))),"")</f>
        <v/>
      </c>
      <c r="E124" s="270" t="str">
        <f>IFERROR(IF(OR($C124="",$C124="No CAS"),INDEX('DEQ Pollutant List'!$A$7:$A$614,MATCH($D124,'DEQ Pollutant List'!$C$7:$C$614,0)),INDEX('DEQ Pollutant List'!$A$7:$A$614,MATCH($C124,'DEQ Pollutant List'!$B$7:$B$614,0))),"")</f>
        <v/>
      </c>
      <c r="F124" s="271"/>
      <c r="G124" s="272"/>
      <c r="H124" s="277"/>
      <c r="I124" s="278"/>
      <c r="J124" s="279"/>
      <c r="K124" s="280"/>
      <c r="L124" s="278"/>
      <c r="M124" s="279"/>
      <c r="N124" s="280"/>
    </row>
    <row r="125" spans="1:14">
      <c r="A125" s="274"/>
      <c r="B125" s="269"/>
      <c r="C125" s="275"/>
      <c r="D125" s="276" t="str">
        <f>IFERROR(IF(C125="No CAS","",INDEX('DEQ Pollutant List'!$C$7:$C$614,MATCH(C125,'DEQ Pollutant List'!$B$7:$B$614,0))),"")</f>
        <v/>
      </c>
      <c r="E125" s="270" t="str">
        <f>IFERROR(IF(OR($C125="",$C125="No CAS"),INDEX('DEQ Pollutant List'!$A$7:$A$614,MATCH($D125,'DEQ Pollutant List'!$C$7:$C$614,0)),INDEX('DEQ Pollutant List'!$A$7:$A$614,MATCH($C125,'DEQ Pollutant List'!$B$7:$B$614,0))),"")</f>
        <v/>
      </c>
      <c r="F125" s="271"/>
      <c r="G125" s="272"/>
      <c r="H125" s="277"/>
      <c r="I125" s="278"/>
      <c r="J125" s="279"/>
      <c r="K125" s="280"/>
      <c r="L125" s="278"/>
      <c r="M125" s="279"/>
      <c r="N125" s="280"/>
    </row>
    <row r="126" spans="1:14">
      <c r="A126" s="274"/>
      <c r="B126" s="269"/>
      <c r="C126" s="275"/>
      <c r="D126" s="276" t="str">
        <f>IFERROR(IF(C126="No CAS","",INDEX('DEQ Pollutant List'!$C$7:$C$614,MATCH(C126,'DEQ Pollutant List'!$B$7:$B$614,0))),"")</f>
        <v/>
      </c>
      <c r="E126" s="270" t="str">
        <f>IFERROR(IF(OR($C126="",$C126="No CAS"),INDEX('DEQ Pollutant List'!$A$7:$A$614,MATCH($D126,'DEQ Pollutant List'!$C$7:$C$614,0)),INDEX('DEQ Pollutant List'!$A$7:$A$614,MATCH($C126,'DEQ Pollutant List'!$B$7:$B$614,0))),"")</f>
        <v/>
      </c>
      <c r="F126" s="271"/>
      <c r="G126" s="272"/>
      <c r="H126" s="277"/>
      <c r="I126" s="278"/>
      <c r="J126" s="279"/>
      <c r="K126" s="280"/>
      <c r="L126" s="278"/>
      <c r="M126" s="279"/>
      <c r="N126" s="280"/>
    </row>
    <row r="127" spans="1:14">
      <c r="A127" s="274"/>
      <c r="B127" s="269"/>
      <c r="C127" s="275"/>
      <c r="D127" s="276" t="str">
        <f>IFERROR(IF(C127="No CAS","",INDEX('DEQ Pollutant List'!$C$7:$C$614,MATCH(C127,'DEQ Pollutant List'!$B$7:$B$614,0))),"")</f>
        <v/>
      </c>
      <c r="E127" s="270" t="str">
        <f>IFERROR(IF(OR($C127="",$C127="No CAS"),INDEX('DEQ Pollutant List'!$A$7:$A$614,MATCH($D127,'DEQ Pollutant List'!$C$7:$C$614,0)),INDEX('DEQ Pollutant List'!$A$7:$A$614,MATCH($C127,'DEQ Pollutant List'!$B$7:$B$614,0))),"")</f>
        <v/>
      </c>
      <c r="F127" s="271"/>
      <c r="G127" s="272"/>
      <c r="H127" s="277"/>
      <c r="I127" s="278"/>
      <c r="J127" s="279"/>
      <c r="K127" s="280"/>
      <c r="L127" s="278"/>
      <c r="M127" s="279"/>
      <c r="N127" s="280"/>
    </row>
    <row r="128" spans="1:14">
      <c r="A128" s="274"/>
      <c r="B128" s="269"/>
      <c r="C128" s="275"/>
      <c r="D128" s="276" t="str">
        <f>IFERROR(IF(C128="No CAS","",INDEX('DEQ Pollutant List'!$C$7:$C$614,MATCH(C128,'DEQ Pollutant List'!$B$7:$B$614,0))),"")</f>
        <v/>
      </c>
      <c r="E128" s="270" t="str">
        <f>IFERROR(IF(OR($C128="",$C128="No CAS"),INDEX('DEQ Pollutant List'!$A$7:$A$614,MATCH($D128,'DEQ Pollutant List'!$C$7:$C$614,0)),INDEX('DEQ Pollutant List'!$A$7:$A$614,MATCH($C128,'DEQ Pollutant List'!$B$7:$B$614,0))),"")</f>
        <v/>
      </c>
      <c r="F128" s="271"/>
      <c r="G128" s="272"/>
      <c r="H128" s="277"/>
      <c r="I128" s="278"/>
      <c r="J128" s="279"/>
      <c r="K128" s="280"/>
      <c r="L128" s="278"/>
      <c r="M128" s="279"/>
      <c r="N128" s="280"/>
    </row>
    <row r="129" spans="1:14">
      <c r="A129" s="274"/>
      <c r="B129" s="269"/>
      <c r="C129" s="275"/>
      <c r="D129" s="276" t="str">
        <f>IFERROR(IF(C129="No CAS","",INDEX('DEQ Pollutant List'!$C$7:$C$614,MATCH(C129,'DEQ Pollutant List'!$B$7:$B$614,0))),"")</f>
        <v/>
      </c>
      <c r="E129" s="270" t="str">
        <f>IFERROR(IF(OR($C129="",$C129="No CAS"),INDEX('DEQ Pollutant List'!$A$7:$A$614,MATCH($D129,'DEQ Pollutant List'!$C$7:$C$614,0)),INDEX('DEQ Pollutant List'!$A$7:$A$614,MATCH($C129,'DEQ Pollutant List'!$B$7:$B$614,0))),"")</f>
        <v/>
      </c>
      <c r="F129" s="271"/>
      <c r="G129" s="272"/>
      <c r="H129" s="277"/>
      <c r="I129" s="278"/>
      <c r="J129" s="279"/>
      <c r="K129" s="280"/>
      <c r="L129" s="278"/>
      <c r="M129" s="279"/>
      <c r="N129" s="280"/>
    </row>
    <row r="130" spans="1:14">
      <c r="A130" s="274"/>
      <c r="B130" s="269"/>
      <c r="C130" s="275"/>
      <c r="D130" s="276" t="str">
        <f>IFERROR(IF(C130="No CAS","",INDEX('DEQ Pollutant List'!$C$7:$C$614,MATCH(C130,'DEQ Pollutant List'!$B$7:$B$614,0))),"")</f>
        <v/>
      </c>
      <c r="E130" s="270" t="str">
        <f>IFERROR(IF(OR($C130="",$C130="No CAS"),INDEX('DEQ Pollutant List'!$A$7:$A$614,MATCH($D130,'DEQ Pollutant List'!$C$7:$C$614,0)),INDEX('DEQ Pollutant List'!$A$7:$A$614,MATCH($C130,'DEQ Pollutant List'!$B$7:$B$614,0))),"")</f>
        <v/>
      </c>
      <c r="F130" s="271"/>
      <c r="G130" s="272"/>
      <c r="H130" s="277"/>
      <c r="I130" s="278"/>
      <c r="J130" s="279"/>
      <c r="K130" s="280"/>
      <c r="L130" s="278"/>
      <c r="M130" s="279"/>
      <c r="N130" s="280"/>
    </row>
    <row r="131" spans="1:14">
      <c r="A131" s="274"/>
      <c r="B131" s="269"/>
      <c r="C131" s="275"/>
      <c r="D131" s="276" t="str">
        <f>IFERROR(IF(C131="No CAS","",INDEX('DEQ Pollutant List'!$C$7:$C$614,MATCH(C131,'DEQ Pollutant List'!$B$7:$B$614,0))),"")</f>
        <v/>
      </c>
      <c r="E131" s="270" t="str">
        <f>IFERROR(IF(OR($C131="",$C131="No CAS"),INDEX('DEQ Pollutant List'!$A$7:$A$614,MATCH($D131,'DEQ Pollutant List'!$C$7:$C$614,0)),INDEX('DEQ Pollutant List'!$A$7:$A$614,MATCH($C131,'DEQ Pollutant List'!$B$7:$B$614,0))),"")</f>
        <v/>
      </c>
      <c r="F131" s="271"/>
      <c r="G131" s="272"/>
      <c r="H131" s="277"/>
      <c r="I131" s="278"/>
      <c r="J131" s="279"/>
      <c r="K131" s="280"/>
      <c r="L131" s="278"/>
      <c r="M131" s="279"/>
      <c r="N131" s="280"/>
    </row>
    <row r="132" spans="1:14">
      <c r="A132" s="274"/>
      <c r="B132" s="269"/>
      <c r="C132" s="275"/>
      <c r="D132" s="276" t="str">
        <f>IFERROR(IF(C132="No CAS","",INDEX('DEQ Pollutant List'!$C$7:$C$614,MATCH(C132,'DEQ Pollutant List'!$B$7:$B$614,0))),"")</f>
        <v/>
      </c>
      <c r="E132" s="270" t="str">
        <f>IFERROR(IF(OR($C132="",$C132="No CAS"),INDEX('DEQ Pollutant List'!$A$7:$A$614,MATCH($D132,'DEQ Pollutant List'!$C$7:$C$614,0)),INDEX('DEQ Pollutant List'!$A$7:$A$614,MATCH($C132,'DEQ Pollutant List'!$B$7:$B$614,0))),"")</f>
        <v/>
      </c>
      <c r="F132" s="271"/>
      <c r="G132" s="272"/>
      <c r="H132" s="277"/>
      <c r="I132" s="278"/>
      <c r="J132" s="279"/>
      <c r="K132" s="280"/>
      <c r="L132" s="278"/>
      <c r="M132" s="279"/>
      <c r="N132" s="280"/>
    </row>
    <row r="133" spans="1:14">
      <c r="A133" s="274"/>
      <c r="B133" s="269"/>
      <c r="C133" s="275"/>
      <c r="D133" s="276" t="str">
        <f>IFERROR(IF(C133="No CAS","",INDEX('DEQ Pollutant List'!$C$7:$C$614,MATCH(C133,'DEQ Pollutant List'!$B$7:$B$614,0))),"")</f>
        <v/>
      </c>
      <c r="E133" s="270" t="str">
        <f>IFERROR(IF(OR($C133="",$C133="No CAS"),INDEX('DEQ Pollutant List'!$A$7:$A$614,MATCH($D133,'DEQ Pollutant List'!$C$7:$C$614,0)),INDEX('DEQ Pollutant List'!$A$7:$A$614,MATCH($C133,'DEQ Pollutant List'!$B$7:$B$614,0))),"")</f>
        <v/>
      </c>
      <c r="F133" s="271"/>
      <c r="G133" s="272"/>
      <c r="H133" s="277"/>
      <c r="I133" s="278"/>
      <c r="J133" s="279"/>
      <c r="K133" s="280"/>
      <c r="L133" s="278"/>
      <c r="M133" s="279"/>
      <c r="N133" s="280"/>
    </row>
    <row r="134" spans="1:14">
      <c r="A134" s="274"/>
      <c r="B134" s="269"/>
      <c r="C134" s="275"/>
      <c r="D134" s="276" t="str">
        <f>IFERROR(IF(C134="No CAS","",INDEX('DEQ Pollutant List'!$C$7:$C$614,MATCH(C134,'DEQ Pollutant List'!$B$7:$B$614,0))),"")</f>
        <v/>
      </c>
      <c r="E134" s="270" t="str">
        <f>IFERROR(IF(OR($C134="",$C134="No CAS"),INDEX('DEQ Pollutant List'!$A$7:$A$614,MATCH($D134,'DEQ Pollutant List'!$C$7:$C$614,0)),INDEX('DEQ Pollutant List'!$A$7:$A$614,MATCH($C134,'DEQ Pollutant List'!$B$7:$B$614,0))),"")</f>
        <v/>
      </c>
      <c r="F134" s="271"/>
      <c r="G134" s="272"/>
      <c r="H134" s="277"/>
      <c r="I134" s="278"/>
      <c r="J134" s="279"/>
      <c r="K134" s="280"/>
      <c r="L134" s="278"/>
      <c r="M134" s="279"/>
      <c r="N134" s="280"/>
    </row>
    <row r="135" spans="1:14">
      <c r="A135" s="274"/>
      <c r="B135" s="269"/>
      <c r="C135" s="275"/>
      <c r="D135" s="276" t="str">
        <f>IFERROR(IF(C135="No CAS","",INDEX('DEQ Pollutant List'!$C$7:$C$614,MATCH(C135,'DEQ Pollutant List'!$B$7:$B$614,0))),"")</f>
        <v/>
      </c>
      <c r="E135" s="270" t="str">
        <f>IFERROR(IF(OR($C135="",$C135="No CAS"),INDEX('DEQ Pollutant List'!$A$7:$A$614,MATCH($D135,'DEQ Pollutant List'!$C$7:$C$614,0)),INDEX('DEQ Pollutant List'!$A$7:$A$614,MATCH($C135,'DEQ Pollutant List'!$B$7:$B$614,0))),"")</f>
        <v/>
      </c>
      <c r="F135" s="271"/>
      <c r="G135" s="272"/>
      <c r="H135" s="277"/>
      <c r="I135" s="278"/>
      <c r="J135" s="279"/>
      <c r="K135" s="280"/>
      <c r="L135" s="278"/>
      <c r="M135" s="279"/>
      <c r="N135" s="280"/>
    </row>
    <row r="136" spans="1:14">
      <c r="A136" s="274"/>
      <c r="B136" s="269"/>
      <c r="C136" s="275"/>
      <c r="D136" s="276" t="str">
        <f>IFERROR(IF(C136="No CAS","",INDEX('DEQ Pollutant List'!$C$7:$C$614,MATCH(C136,'DEQ Pollutant List'!$B$7:$B$614,0))),"")</f>
        <v/>
      </c>
      <c r="E136" s="270" t="str">
        <f>IFERROR(IF(OR($C136="",$C136="No CAS"),INDEX('DEQ Pollutant List'!$A$7:$A$614,MATCH($D136,'DEQ Pollutant List'!$C$7:$C$614,0)),INDEX('DEQ Pollutant List'!$A$7:$A$614,MATCH($C136,'DEQ Pollutant List'!$B$7:$B$614,0))),"")</f>
        <v/>
      </c>
      <c r="F136" s="271"/>
      <c r="G136" s="272"/>
      <c r="H136" s="277"/>
      <c r="I136" s="278"/>
      <c r="J136" s="279"/>
      <c r="K136" s="280"/>
      <c r="L136" s="278"/>
      <c r="M136" s="279"/>
      <c r="N136" s="280"/>
    </row>
    <row r="137" spans="1:14">
      <c r="A137" s="274"/>
      <c r="B137" s="269"/>
      <c r="C137" s="275"/>
      <c r="D137" s="276" t="str">
        <f>IFERROR(IF(C137="No CAS","",INDEX('DEQ Pollutant List'!$C$7:$C$614,MATCH(C137,'DEQ Pollutant List'!$B$7:$B$614,0))),"")</f>
        <v/>
      </c>
      <c r="E137" s="270" t="str">
        <f>IFERROR(IF(OR($C137="",$C137="No CAS"),INDEX('DEQ Pollutant List'!$A$7:$A$614,MATCH($D137,'DEQ Pollutant List'!$C$7:$C$614,0)),INDEX('DEQ Pollutant List'!$A$7:$A$614,MATCH($C137,'DEQ Pollutant List'!$B$7:$B$614,0))),"")</f>
        <v/>
      </c>
      <c r="F137" s="271"/>
      <c r="G137" s="272"/>
      <c r="H137" s="277"/>
      <c r="I137" s="278"/>
      <c r="J137" s="279"/>
      <c r="K137" s="280"/>
      <c r="L137" s="278"/>
      <c r="M137" s="279"/>
      <c r="N137" s="280"/>
    </row>
    <row r="138" spans="1:14">
      <c r="A138" s="274"/>
      <c r="B138" s="269"/>
      <c r="C138" s="275"/>
      <c r="D138" s="276" t="str">
        <f>IFERROR(IF(C138="No CAS","",INDEX('DEQ Pollutant List'!$C$7:$C$614,MATCH(C138,'DEQ Pollutant List'!$B$7:$B$614,0))),"")</f>
        <v/>
      </c>
      <c r="E138" s="270" t="str">
        <f>IFERROR(IF(OR($C138="",$C138="No CAS"),INDEX('DEQ Pollutant List'!$A$7:$A$614,MATCH($D138,'DEQ Pollutant List'!$C$7:$C$614,0)),INDEX('DEQ Pollutant List'!$A$7:$A$614,MATCH($C138,'DEQ Pollutant List'!$B$7:$B$614,0))),"")</f>
        <v/>
      </c>
      <c r="F138" s="271"/>
      <c r="G138" s="272"/>
      <c r="H138" s="277"/>
      <c r="I138" s="278"/>
      <c r="J138" s="279"/>
      <c r="K138" s="280"/>
      <c r="L138" s="278"/>
      <c r="M138" s="279"/>
      <c r="N138" s="280"/>
    </row>
    <row r="139" spans="1:14">
      <c r="A139" s="274"/>
      <c r="B139" s="269"/>
      <c r="C139" s="275"/>
      <c r="D139" s="276" t="str">
        <f>IFERROR(IF(C139="No CAS","",INDEX('DEQ Pollutant List'!$C$7:$C$614,MATCH(C139,'DEQ Pollutant List'!$B$7:$B$614,0))),"")</f>
        <v/>
      </c>
      <c r="E139" s="270" t="str">
        <f>IFERROR(IF(OR($C139="",$C139="No CAS"),INDEX('DEQ Pollutant List'!$A$7:$A$614,MATCH($D139,'DEQ Pollutant List'!$C$7:$C$614,0)),INDEX('DEQ Pollutant List'!$A$7:$A$614,MATCH($C139,'DEQ Pollutant List'!$B$7:$B$614,0))),"")</f>
        <v/>
      </c>
      <c r="F139" s="271"/>
      <c r="G139" s="272"/>
      <c r="H139" s="277"/>
      <c r="I139" s="278"/>
      <c r="J139" s="279"/>
      <c r="K139" s="280"/>
      <c r="L139" s="278"/>
      <c r="M139" s="279"/>
      <c r="N139" s="280"/>
    </row>
    <row r="140" spans="1:14">
      <c r="A140" s="274"/>
      <c r="B140" s="269"/>
      <c r="C140" s="275"/>
      <c r="D140" s="276" t="str">
        <f>IFERROR(IF(C140="No CAS","",INDEX('DEQ Pollutant List'!$C$7:$C$614,MATCH(C140,'DEQ Pollutant List'!$B$7:$B$614,0))),"")</f>
        <v/>
      </c>
      <c r="E140" s="270" t="str">
        <f>IFERROR(IF(OR($C140="",$C140="No CAS"),INDEX('DEQ Pollutant List'!$A$7:$A$614,MATCH($D140,'DEQ Pollutant List'!$C$7:$C$614,0)),INDEX('DEQ Pollutant List'!$A$7:$A$614,MATCH($C140,'DEQ Pollutant List'!$B$7:$B$614,0))),"")</f>
        <v/>
      </c>
      <c r="F140" s="271"/>
      <c r="G140" s="272"/>
      <c r="H140" s="277"/>
      <c r="I140" s="278"/>
      <c r="J140" s="279"/>
      <c r="K140" s="280"/>
      <c r="L140" s="278"/>
      <c r="M140" s="279"/>
      <c r="N140" s="280"/>
    </row>
    <row r="141" spans="1:14">
      <c r="A141" s="274"/>
      <c r="B141" s="269"/>
      <c r="C141" s="275"/>
      <c r="D141" s="276" t="str">
        <f>IFERROR(IF(C141="No CAS","",INDEX('DEQ Pollutant List'!$C$7:$C$614,MATCH(C141,'DEQ Pollutant List'!$B$7:$B$614,0))),"")</f>
        <v/>
      </c>
      <c r="E141" s="270" t="str">
        <f>IFERROR(IF(OR($C141="",$C141="No CAS"),INDEX('DEQ Pollutant List'!$A$7:$A$614,MATCH($D141,'DEQ Pollutant List'!$C$7:$C$614,0)),INDEX('DEQ Pollutant List'!$A$7:$A$614,MATCH($C141,'DEQ Pollutant List'!$B$7:$B$614,0))),"")</f>
        <v/>
      </c>
      <c r="F141" s="271"/>
      <c r="G141" s="272"/>
      <c r="H141" s="277"/>
      <c r="I141" s="278"/>
      <c r="J141" s="279"/>
      <c r="K141" s="280"/>
      <c r="L141" s="278"/>
      <c r="M141" s="279"/>
      <c r="N141" s="280"/>
    </row>
    <row r="142" spans="1:14">
      <c r="A142" s="274"/>
      <c r="B142" s="269"/>
      <c r="C142" s="275"/>
      <c r="D142" s="276" t="str">
        <f>IFERROR(IF(C142="No CAS","",INDEX('DEQ Pollutant List'!$C$7:$C$614,MATCH(C142,'DEQ Pollutant List'!$B$7:$B$614,0))),"")</f>
        <v/>
      </c>
      <c r="E142" s="270" t="str">
        <f>IFERROR(IF(OR($C142="",$C142="No CAS"),INDEX('DEQ Pollutant List'!$A$7:$A$614,MATCH($D142,'DEQ Pollutant List'!$C$7:$C$614,0)),INDEX('DEQ Pollutant List'!$A$7:$A$614,MATCH($C142,'DEQ Pollutant List'!$B$7:$B$614,0))),"")</f>
        <v/>
      </c>
      <c r="F142" s="271"/>
      <c r="G142" s="272"/>
      <c r="H142" s="277"/>
      <c r="I142" s="278"/>
      <c r="J142" s="279"/>
      <c r="K142" s="280"/>
      <c r="L142" s="278"/>
      <c r="M142" s="279"/>
      <c r="N142" s="280"/>
    </row>
    <row r="143" spans="1:14">
      <c r="A143" s="274"/>
      <c r="B143" s="269"/>
      <c r="C143" s="275"/>
      <c r="D143" s="276" t="str">
        <f>IFERROR(IF(C143="No CAS","",INDEX('DEQ Pollutant List'!$C$7:$C$614,MATCH(C143,'DEQ Pollutant List'!$B$7:$B$614,0))),"")</f>
        <v/>
      </c>
      <c r="E143" s="270" t="str">
        <f>IFERROR(IF(OR($C143="",$C143="No CAS"),INDEX('DEQ Pollutant List'!$A$7:$A$614,MATCH($D143,'DEQ Pollutant List'!$C$7:$C$614,0)),INDEX('DEQ Pollutant List'!$A$7:$A$614,MATCH($C143,'DEQ Pollutant List'!$B$7:$B$614,0))),"")</f>
        <v/>
      </c>
      <c r="F143" s="271"/>
      <c r="G143" s="272"/>
      <c r="H143" s="277"/>
      <c r="I143" s="278"/>
      <c r="J143" s="279"/>
      <c r="K143" s="280"/>
      <c r="L143" s="278"/>
      <c r="M143" s="279"/>
      <c r="N143" s="280"/>
    </row>
    <row r="144" spans="1:14">
      <c r="A144" s="274"/>
      <c r="B144" s="269"/>
      <c r="C144" s="275"/>
      <c r="D144" s="276" t="str">
        <f>IFERROR(IF(C144="No CAS","",INDEX('DEQ Pollutant List'!$C$7:$C$614,MATCH(C144,'DEQ Pollutant List'!$B$7:$B$614,0))),"")</f>
        <v/>
      </c>
      <c r="E144" s="270" t="str">
        <f>IFERROR(IF(OR($C144="",$C144="No CAS"),INDEX('DEQ Pollutant List'!$A$7:$A$614,MATCH($D144,'DEQ Pollutant List'!$C$7:$C$614,0)),INDEX('DEQ Pollutant List'!$A$7:$A$614,MATCH($C144,'DEQ Pollutant List'!$B$7:$B$614,0))),"")</f>
        <v/>
      </c>
      <c r="F144" s="271"/>
      <c r="G144" s="272"/>
      <c r="H144" s="277"/>
      <c r="I144" s="278"/>
      <c r="J144" s="279"/>
      <c r="K144" s="280"/>
      <c r="L144" s="278"/>
      <c r="M144" s="279"/>
      <c r="N144" s="280"/>
    </row>
    <row r="145" spans="1:14">
      <c r="A145" s="274"/>
      <c r="B145" s="269"/>
      <c r="C145" s="275"/>
      <c r="D145" s="276" t="str">
        <f>IFERROR(IF(C145="No CAS","",INDEX('DEQ Pollutant List'!$C$7:$C$614,MATCH(C145,'DEQ Pollutant List'!$B$7:$B$614,0))),"")</f>
        <v/>
      </c>
      <c r="E145" s="270" t="str">
        <f>IFERROR(IF(OR($C145="",$C145="No CAS"),INDEX('DEQ Pollutant List'!$A$7:$A$614,MATCH($D145,'DEQ Pollutant List'!$C$7:$C$614,0)),INDEX('DEQ Pollutant List'!$A$7:$A$614,MATCH($C145,'DEQ Pollutant List'!$B$7:$B$614,0))),"")</f>
        <v/>
      </c>
      <c r="F145" s="271"/>
      <c r="G145" s="272"/>
      <c r="H145" s="277"/>
      <c r="I145" s="278"/>
      <c r="J145" s="279"/>
      <c r="K145" s="280"/>
      <c r="L145" s="278"/>
      <c r="M145" s="279"/>
      <c r="N145" s="280"/>
    </row>
    <row r="146" spans="1:14">
      <c r="A146" s="274"/>
      <c r="B146" s="269"/>
      <c r="C146" s="275"/>
      <c r="D146" s="276" t="str">
        <f>IFERROR(IF(C146="No CAS","",INDEX('DEQ Pollutant List'!$C$7:$C$614,MATCH(C146,'DEQ Pollutant List'!$B$7:$B$614,0))),"")</f>
        <v/>
      </c>
      <c r="E146" s="270" t="str">
        <f>IFERROR(IF(OR($C146="",$C146="No CAS"),INDEX('DEQ Pollutant List'!$A$7:$A$614,MATCH($D146,'DEQ Pollutant List'!$C$7:$C$614,0)),INDEX('DEQ Pollutant List'!$A$7:$A$614,MATCH($C146,'DEQ Pollutant List'!$B$7:$B$614,0))),"")</f>
        <v/>
      </c>
      <c r="F146" s="271"/>
      <c r="G146" s="272"/>
      <c r="H146" s="277"/>
      <c r="I146" s="278"/>
      <c r="J146" s="279"/>
      <c r="K146" s="280"/>
      <c r="L146" s="278"/>
      <c r="M146" s="279"/>
      <c r="N146" s="280"/>
    </row>
    <row r="147" spans="1:14">
      <c r="A147" s="274"/>
      <c r="B147" s="269"/>
      <c r="C147" s="275"/>
      <c r="D147" s="276" t="str">
        <f>IFERROR(IF(C147="No CAS","",INDEX('DEQ Pollutant List'!$C$7:$C$614,MATCH(C147,'DEQ Pollutant List'!$B$7:$B$614,0))),"")</f>
        <v/>
      </c>
      <c r="E147" s="270" t="str">
        <f>IFERROR(IF(OR($C147="",$C147="No CAS"),INDEX('DEQ Pollutant List'!$A$7:$A$614,MATCH($D147,'DEQ Pollutant List'!$C$7:$C$614,0)),INDEX('DEQ Pollutant List'!$A$7:$A$614,MATCH($C147,'DEQ Pollutant List'!$B$7:$B$614,0))),"")</f>
        <v/>
      </c>
      <c r="F147" s="271"/>
      <c r="G147" s="272"/>
      <c r="H147" s="277"/>
      <c r="I147" s="278"/>
      <c r="J147" s="279"/>
      <c r="K147" s="280"/>
      <c r="L147" s="278"/>
      <c r="M147" s="279"/>
      <c r="N147" s="280"/>
    </row>
    <row r="148" spans="1:14">
      <c r="A148" s="274"/>
      <c r="B148" s="269"/>
      <c r="C148" s="275"/>
      <c r="D148" s="276" t="str">
        <f>IFERROR(IF(C148="No CAS","",INDEX('DEQ Pollutant List'!$C$7:$C$614,MATCH(C148,'DEQ Pollutant List'!$B$7:$B$614,0))),"")</f>
        <v/>
      </c>
      <c r="E148" s="270" t="str">
        <f>IFERROR(IF(OR($C148="",$C148="No CAS"),INDEX('DEQ Pollutant List'!$A$7:$A$614,MATCH($D148,'DEQ Pollutant List'!$C$7:$C$614,0)),INDEX('DEQ Pollutant List'!$A$7:$A$614,MATCH($C148,'DEQ Pollutant List'!$B$7:$B$614,0))),"")</f>
        <v/>
      </c>
      <c r="F148" s="271"/>
      <c r="G148" s="272"/>
      <c r="H148" s="277"/>
      <c r="I148" s="278"/>
      <c r="J148" s="279"/>
      <c r="K148" s="280"/>
      <c r="L148" s="278"/>
      <c r="M148" s="279"/>
      <c r="N148" s="280"/>
    </row>
    <row r="149" spans="1:14">
      <c r="A149" s="274"/>
      <c r="B149" s="269"/>
      <c r="C149" s="275"/>
      <c r="D149" s="276" t="str">
        <f>IFERROR(IF(C149="No CAS","",INDEX('DEQ Pollutant List'!$C$7:$C$614,MATCH(C149,'DEQ Pollutant List'!$B$7:$B$614,0))),"")</f>
        <v/>
      </c>
      <c r="E149" s="270" t="str">
        <f>IFERROR(IF(OR($C149="",$C149="No CAS"),INDEX('DEQ Pollutant List'!$A$7:$A$614,MATCH($D149,'DEQ Pollutant List'!$C$7:$C$614,0)),INDEX('DEQ Pollutant List'!$A$7:$A$614,MATCH($C149,'DEQ Pollutant List'!$B$7:$B$614,0))),"")</f>
        <v/>
      </c>
      <c r="F149" s="271"/>
      <c r="G149" s="272"/>
      <c r="H149" s="277"/>
      <c r="I149" s="278"/>
      <c r="J149" s="279"/>
      <c r="K149" s="280"/>
      <c r="L149" s="278"/>
      <c r="M149" s="279"/>
      <c r="N149" s="280"/>
    </row>
    <row r="150" spans="1:14">
      <c r="A150" s="274"/>
      <c r="B150" s="269"/>
      <c r="C150" s="275"/>
      <c r="D150" s="276" t="str">
        <f>IFERROR(IF(C150="No CAS","",INDEX('DEQ Pollutant List'!$C$7:$C$614,MATCH(C150,'DEQ Pollutant List'!$B$7:$B$614,0))),"")</f>
        <v/>
      </c>
      <c r="E150" s="270" t="str">
        <f>IFERROR(IF(OR($C150="",$C150="No CAS"),INDEX('DEQ Pollutant List'!$A$7:$A$614,MATCH($D150,'DEQ Pollutant List'!$C$7:$C$614,0)),INDEX('DEQ Pollutant List'!$A$7:$A$614,MATCH($C150,'DEQ Pollutant List'!$B$7:$B$614,0))),"")</f>
        <v/>
      </c>
      <c r="F150" s="271"/>
      <c r="G150" s="272"/>
      <c r="H150" s="277"/>
      <c r="I150" s="278"/>
      <c r="J150" s="279"/>
      <c r="K150" s="280"/>
      <c r="L150" s="278"/>
      <c r="M150" s="279"/>
      <c r="N150" s="280"/>
    </row>
    <row r="151" spans="1:14">
      <c r="A151" s="274"/>
      <c r="B151" s="269"/>
      <c r="C151" s="275"/>
      <c r="D151" s="276" t="str">
        <f>IFERROR(IF(C151="No CAS","",INDEX('DEQ Pollutant List'!$C$7:$C$614,MATCH(C151,'DEQ Pollutant List'!$B$7:$B$614,0))),"")</f>
        <v/>
      </c>
      <c r="E151" s="270" t="str">
        <f>IFERROR(IF(OR($C151="",$C151="No CAS"),INDEX('DEQ Pollutant List'!$A$7:$A$614,MATCH($D151,'DEQ Pollutant List'!$C$7:$C$614,0)),INDEX('DEQ Pollutant List'!$A$7:$A$614,MATCH($C151,'DEQ Pollutant List'!$B$7:$B$614,0))),"")</f>
        <v/>
      </c>
      <c r="F151" s="271"/>
      <c r="G151" s="272"/>
      <c r="H151" s="277"/>
      <c r="I151" s="278"/>
      <c r="J151" s="279"/>
      <c r="K151" s="280"/>
      <c r="L151" s="278"/>
      <c r="M151" s="279"/>
      <c r="N151" s="280"/>
    </row>
    <row r="152" spans="1:14">
      <c r="A152" s="274"/>
      <c r="B152" s="269"/>
      <c r="C152" s="275"/>
      <c r="D152" s="276" t="str">
        <f>IFERROR(IF(C152="No CAS","",INDEX('DEQ Pollutant List'!$C$7:$C$614,MATCH(C152,'DEQ Pollutant List'!$B$7:$B$614,0))),"")</f>
        <v/>
      </c>
      <c r="E152" s="270" t="str">
        <f>IFERROR(IF(OR($C152="",$C152="No CAS"),INDEX('DEQ Pollutant List'!$A$7:$A$614,MATCH($D152,'DEQ Pollutant List'!$C$7:$C$614,0)),INDEX('DEQ Pollutant List'!$A$7:$A$614,MATCH($C152,'DEQ Pollutant List'!$B$7:$B$614,0))),"")</f>
        <v/>
      </c>
      <c r="F152" s="271"/>
      <c r="G152" s="272"/>
      <c r="H152" s="277"/>
      <c r="I152" s="278"/>
      <c r="J152" s="279"/>
      <c r="K152" s="280"/>
      <c r="L152" s="278"/>
      <c r="M152" s="279"/>
      <c r="N152" s="280"/>
    </row>
    <row r="153" spans="1:14">
      <c r="A153" s="274"/>
      <c r="B153" s="269"/>
      <c r="C153" s="275"/>
      <c r="D153" s="276" t="str">
        <f>IFERROR(IF(C153="No CAS","",INDEX('DEQ Pollutant List'!$C$7:$C$614,MATCH(C153,'DEQ Pollutant List'!$B$7:$B$614,0))),"")</f>
        <v/>
      </c>
      <c r="E153" s="270" t="str">
        <f>IFERROR(IF(OR($C153="",$C153="No CAS"),INDEX('DEQ Pollutant List'!$A$7:$A$614,MATCH($D153,'DEQ Pollutant List'!$C$7:$C$614,0)),INDEX('DEQ Pollutant List'!$A$7:$A$614,MATCH($C153,'DEQ Pollutant List'!$B$7:$B$614,0))),"")</f>
        <v/>
      </c>
      <c r="F153" s="271"/>
      <c r="G153" s="272"/>
      <c r="H153" s="277"/>
      <c r="I153" s="278"/>
      <c r="J153" s="279"/>
      <c r="K153" s="280"/>
      <c r="L153" s="278"/>
      <c r="M153" s="279"/>
      <c r="N153" s="280"/>
    </row>
    <row r="154" spans="1:14">
      <c r="A154" s="274"/>
      <c r="B154" s="269"/>
      <c r="C154" s="275"/>
      <c r="D154" s="276" t="str">
        <f>IFERROR(IF(C154="No CAS","",INDEX('DEQ Pollutant List'!$C$7:$C$614,MATCH(C154,'DEQ Pollutant List'!$B$7:$B$614,0))),"")</f>
        <v/>
      </c>
      <c r="E154" s="270" t="str">
        <f>IFERROR(IF(OR($C154="",$C154="No CAS"),INDEX('DEQ Pollutant List'!$A$7:$A$614,MATCH($D154,'DEQ Pollutant List'!$C$7:$C$614,0)),INDEX('DEQ Pollutant List'!$A$7:$A$614,MATCH($C154,'DEQ Pollutant List'!$B$7:$B$614,0))),"")</f>
        <v/>
      </c>
      <c r="F154" s="271"/>
      <c r="G154" s="272"/>
      <c r="H154" s="277"/>
      <c r="I154" s="278"/>
      <c r="J154" s="279"/>
      <c r="K154" s="280"/>
      <c r="L154" s="278"/>
      <c r="M154" s="279"/>
      <c r="N154" s="280"/>
    </row>
    <row r="155" spans="1:14">
      <c r="A155" s="274"/>
      <c r="B155" s="269"/>
      <c r="C155" s="275"/>
      <c r="D155" s="276" t="str">
        <f>IFERROR(IF(C155="No CAS","",INDEX('DEQ Pollutant List'!$C$7:$C$614,MATCH(C155,'DEQ Pollutant List'!$B$7:$B$614,0))),"")</f>
        <v/>
      </c>
      <c r="E155" s="270" t="str">
        <f>IFERROR(IF(OR($C155="",$C155="No CAS"),INDEX('DEQ Pollutant List'!$A$7:$A$614,MATCH($D155,'DEQ Pollutant List'!$C$7:$C$614,0)),INDEX('DEQ Pollutant List'!$A$7:$A$614,MATCH($C155,'DEQ Pollutant List'!$B$7:$B$614,0))),"")</f>
        <v/>
      </c>
      <c r="F155" s="271"/>
      <c r="G155" s="272"/>
      <c r="H155" s="277"/>
      <c r="I155" s="278"/>
      <c r="J155" s="279"/>
      <c r="K155" s="280"/>
      <c r="L155" s="278"/>
      <c r="M155" s="279"/>
      <c r="N155" s="280"/>
    </row>
    <row r="156" spans="1:14">
      <c r="A156" s="274"/>
      <c r="B156" s="269"/>
      <c r="C156" s="275"/>
      <c r="D156" s="276" t="str">
        <f>IFERROR(IF(C156="No CAS","",INDEX('DEQ Pollutant List'!$C$7:$C$614,MATCH(C156,'DEQ Pollutant List'!$B$7:$B$614,0))),"")</f>
        <v/>
      </c>
      <c r="E156" s="270" t="str">
        <f>IFERROR(IF(OR($C156="",$C156="No CAS"),INDEX('DEQ Pollutant List'!$A$7:$A$614,MATCH($D156,'DEQ Pollutant List'!$C$7:$C$614,0)),INDEX('DEQ Pollutant List'!$A$7:$A$614,MATCH($C156,'DEQ Pollutant List'!$B$7:$B$614,0))),"")</f>
        <v/>
      </c>
      <c r="F156" s="271"/>
      <c r="G156" s="272"/>
      <c r="H156" s="277"/>
      <c r="I156" s="278"/>
      <c r="J156" s="279"/>
      <c r="K156" s="280"/>
      <c r="L156" s="278"/>
      <c r="M156" s="279"/>
      <c r="N156" s="280"/>
    </row>
    <row r="157" spans="1:14">
      <c r="A157" s="274"/>
      <c r="B157" s="269"/>
      <c r="C157" s="275"/>
      <c r="D157" s="276" t="str">
        <f>IFERROR(IF(C157="No CAS","",INDEX('DEQ Pollutant List'!$C$7:$C$614,MATCH(C157,'DEQ Pollutant List'!$B$7:$B$614,0))),"")</f>
        <v/>
      </c>
      <c r="E157" s="270" t="str">
        <f>IFERROR(IF(OR($C157="",$C157="No CAS"),INDEX('DEQ Pollutant List'!$A$7:$A$614,MATCH($D157,'DEQ Pollutant List'!$C$7:$C$614,0)),INDEX('DEQ Pollutant List'!$A$7:$A$614,MATCH($C157,'DEQ Pollutant List'!$B$7:$B$614,0))),"")</f>
        <v/>
      </c>
      <c r="F157" s="271"/>
      <c r="G157" s="272"/>
      <c r="H157" s="277"/>
      <c r="I157" s="278"/>
      <c r="J157" s="279"/>
      <c r="K157" s="280"/>
      <c r="L157" s="278"/>
      <c r="M157" s="279"/>
      <c r="N157" s="280"/>
    </row>
    <row r="158" spans="1:14">
      <c r="A158" s="274"/>
      <c r="B158" s="269"/>
      <c r="C158" s="275"/>
      <c r="D158" s="276" t="str">
        <f>IFERROR(IF(C158="No CAS","",INDEX('DEQ Pollutant List'!$C$7:$C$614,MATCH(C158,'DEQ Pollutant List'!$B$7:$B$614,0))),"")</f>
        <v/>
      </c>
      <c r="E158" s="270" t="str">
        <f>IFERROR(IF(OR($C158="",$C158="No CAS"),INDEX('DEQ Pollutant List'!$A$7:$A$614,MATCH($D158,'DEQ Pollutant List'!$C$7:$C$614,0)),INDEX('DEQ Pollutant List'!$A$7:$A$614,MATCH($C158,'DEQ Pollutant List'!$B$7:$B$614,0))),"")</f>
        <v/>
      </c>
      <c r="F158" s="271"/>
      <c r="G158" s="272"/>
      <c r="H158" s="277"/>
      <c r="I158" s="278"/>
      <c r="J158" s="279"/>
      <c r="K158" s="280"/>
      <c r="L158" s="278"/>
      <c r="M158" s="279"/>
      <c r="N158" s="280"/>
    </row>
    <row r="159" spans="1:14">
      <c r="A159" s="274"/>
      <c r="B159" s="269"/>
      <c r="C159" s="275"/>
      <c r="D159" s="276" t="str">
        <f>IFERROR(IF(C159="No CAS","",INDEX('DEQ Pollutant List'!$C$7:$C$614,MATCH(C159,'DEQ Pollutant List'!$B$7:$B$614,0))),"")</f>
        <v/>
      </c>
      <c r="E159" s="270" t="str">
        <f>IFERROR(IF(OR($C159="",$C159="No CAS"),INDEX('DEQ Pollutant List'!$A$7:$A$614,MATCH($D159,'DEQ Pollutant List'!$C$7:$C$614,0)),INDEX('DEQ Pollutant List'!$A$7:$A$614,MATCH($C159,'DEQ Pollutant List'!$B$7:$B$614,0))),"")</f>
        <v/>
      </c>
      <c r="F159" s="271"/>
      <c r="G159" s="272"/>
      <c r="H159" s="277"/>
      <c r="I159" s="278"/>
      <c r="J159" s="279"/>
      <c r="K159" s="280"/>
      <c r="L159" s="278"/>
      <c r="M159" s="279"/>
      <c r="N159" s="280"/>
    </row>
    <row r="160" spans="1:14">
      <c r="A160" s="274"/>
      <c r="B160" s="269"/>
      <c r="C160" s="275"/>
      <c r="D160" s="276" t="str">
        <f>IFERROR(IF(C160="No CAS","",INDEX('DEQ Pollutant List'!$C$7:$C$614,MATCH(C160,'DEQ Pollutant List'!$B$7:$B$614,0))),"")</f>
        <v/>
      </c>
      <c r="E160" s="270" t="str">
        <f>IFERROR(IF(OR($C160="",$C160="No CAS"),INDEX('DEQ Pollutant List'!$A$7:$A$614,MATCH($D160,'DEQ Pollutant List'!$C$7:$C$614,0)),INDEX('DEQ Pollutant List'!$A$7:$A$614,MATCH($C160,'DEQ Pollutant List'!$B$7:$B$614,0))),"")</f>
        <v/>
      </c>
      <c r="F160" s="271"/>
      <c r="G160" s="272"/>
      <c r="H160" s="277"/>
      <c r="I160" s="278"/>
      <c r="J160" s="279"/>
      <c r="K160" s="280"/>
      <c r="L160" s="278"/>
      <c r="M160" s="279"/>
      <c r="N160" s="280"/>
    </row>
    <row r="161" spans="1:14">
      <c r="A161" s="274"/>
      <c r="B161" s="269"/>
      <c r="C161" s="275"/>
      <c r="D161" s="276" t="str">
        <f>IFERROR(IF(C161="No CAS","",INDEX('DEQ Pollutant List'!$C$7:$C$614,MATCH(C161,'DEQ Pollutant List'!$B$7:$B$614,0))),"")</f>
        <v/>
      </c>
      <c r="E161" s="270" t="str">
        <f>IFERROR(IF(OR($C161="",$C161="No CAS"),INDEX('DEQ Pollutant List'!$A$7:$A$614,MATCH($D161,'DEQ Pollutant List'!$C$7:$C$614,0)),INDEX('DEQ Pollutant List'!$A$7:$A$614,MATCH($C161,'DEQ Pollutant List'!$B$7:$B$614,0))),"")</f>
        <v/>
      </c>
      <c r="F161" s="271"/>
      <c r="G161" s="272"/>
      <c r="H161" s="277"/>
      <c r="I161" s="278"/>
      <c r="J161" s="279"/>
      <c r="K161" s="280"/>
      <c r="L161" s="278"/>
      <c r="M161" s="279"/>
      <c r="N161" s="280"/>
    </row>
    <row r="162" spans="1:14">
      <c r="A162" s="274"/>
      <c r="B162" s="269"/>
      <c r="C162" s="275"/>
      <c r="D162" s="276" t="str">
        <f>IFERROR(IF(C162="No CAS","",INDEX('DEQ Pollutant List'!$C$7:$C$614,MATCH(C162,'DEQ Pollutant List'!$B$7:$B$614,0))),"")</f>
        <v/>
      </c>
      <c r="E162" s="270" t="str">
        <f>IFERROR(IF(OR($C162="",$C162="No CAS"),INDEX('DEQ Pollutant List'!$A$7:$A$614,MATCH($D162,'DEQ Pollutant List'!$C$7:$C$614,0)),INDEX('DEQ Pollutant List'!$A$7:$A$614,MATCH($C162,'DEQ Pollutant List'!$B$7:$B$614,0))),"")</f>
        <v/>
      </c>
      <c r="F162" s="271"/>
      <c r="G162" s="272"/>
      <c r="H162" s="277"/>
      <c r="I162" s="278"/>
      <c r="J162" s="279"/>
      <c r="K162" s="280"/>
      <c r="L162" s="278"/>
      <c r="M162" s="279"/>
      <c r="N162" s="280"/>
    </row>
    <row r="163" spans="1:14">
      <c r="A163" s="274"/>
      <c r="B163" s="269"/>
      <c r="C163" s="275"/>
      <c r="D163" s="276" t="str">
        <f>IFERROR(IF(C163="No CAS","",INDEX('DEQ Pollutant List'!$C$7:$C$614,MATCH(C163,'DEQ Pollutant List'!$B$7:$B$614,0))),"")</f>
        <v/>
      </c>
      <c r="E163" s="270" t="str">
        <f>IFERROR(IF(OR($C163="",$C163="No CAS"),INDEX('DEQ Pollutant List'!$A$7:$A$614,MATCH($D163,'DEQ Pollutant List'!$C$7:$C$614,0)),INDEX('DEQ Pollutant List'!$A$7:$A$614,MATCH($C163,'DEQ Pollutant List'!$B$7:$B$614,0))),"")</f>
        <v/>
      </c>
      <c r="F163" s="271"/>
      <c r="G163" s="272"/>
      <c r="H163" s="277"/>
      <c r="I163" s="278"/>
      <c r="J163" s="279"/>
      <c r="K163" s="280"/>
      <c r="L163" s="278"/>
      <c r="M163" s="279"/>
      <c r="N163" s="280"/>
    </row>
    <row r="164" spans="1:14">
      <c r="A164" s="274"/>
      <c r="B164" s="269"/>
      <c r="C164" s="275"/>
      <c r="D164" s="276" t="str">
        <f>IFERROR(IF(C164="No CAS","",INDEX('DEQ Pollutant List'!$C$7:$C$614,MATCH(C164,'DEQ Pollutant List'!$B$7:$B$614,0))),"")</f>
        <v/>
      </c>
      <c r="E164" s="270" t="str">
        <f>IFERROR(IF(OR($C164="",$C164="No CAS"),INDEX('DEQ Pollutant List'!$A$7:$A$614,MATCH($D164,'DEQ Pollutant List'!$C$7:$C$614,0)),INDEX('DEQ Pollutant List'!$A$7:$A$614,MATCH($C164,'DEQ Pollutant List'!$B$7:$B$614,0))),"")</f>
        <v/>
      </c>
      <c r="F164" s="271"/>
      <c r="G164" s="272"/>
      <c r="H164" s="277"/>
      <c r="I164" s="278"/>
      <c r="J164" s="279"/>
      <c r="K164" s="280"/>
      <c r="L164" s="278"/>
      <c r="M164" s="279"/>
      <c r="N164" s="280"/>
    </row>
    <row r="165" spans="1:14">
      <c r="A165" s="274"/>
      <c r="B165" s="269"/>
      <c r="C165" s="275"/>
      <c r="D165" s="276" t="str">
        <f>IFERROR(IF(C165="No CAS","",INDEX('DEQ Pollutant List'!$C$7:$C$614,MATCH(C165,'DEQ Pollutant List'!$B$7:$B$614,0))),"")</f>
        <v/>
      </c>
      <c r="E165" s="270" t="str">
        <f>IFERROR(IF(OR($C165="",$C165="No CAS"),INDEX('DEQ Pollutant List'!$A$7:$A$614,MATCH($D165,'DEQ Pollutant List'!$C$7:$C$614,0)),INDEX('DEQ Pollutant List'!$A$7:$A$614,MATCH($C165,'DEQ Pollutant List'!$B$7:$B$614,0))),"")</f>
        <v/>
      </c>
      <c r="F165" s="271"/>
      <c r="G165" s="272"/>
      <c r="H165" s="277"/>
      <c r="I165" s="278"/>
      <c r="J165" s="279"/>
      <c r="K165" s="280"/>
      <c r="L165" s="278"/>
      <c r="M165" s="279"/>
      <c r="N165" s="280"/>
    </row>
    <row r="166" spans="1:14">
      <c r="A166" s="274"/>
      <c r="B166" s="269"/>
      <c r="C166" s="275"/>
      <c r="D166" s="276" t="str">
        <f>IFERROR(IF(C166="No CAS","",INDEX('DEQ Pollutant List'!$C$7:$C$614,MATCH(C166,'DEQ Pollutant List'!$B$7:$B$614,0))),"")</f>
        <v/>
      </c>
      <c r="E166" s="270" t="str">
        <f>IFERROR(IF(OR($C166="",$C166="No CAS"),INDEX('DEQ Pollutant List'!$A$7:$A$614,MATCH($D166,'DEQ Pollutant List'!$C$7:$C$614,0)),INDEX('DEQ Pollutant List'!$A$7:$A$614,MATCH($C166,'DEQ Pollutant List'!$B$7:$B$614,0))),"")</f>
        <v/>
      </c>
      <c r="F166" s="271"/>
      <c r="G166" s="272"/>
      <c r="H166" s="277"/>
      <c r="I166" s="278"/>
      <c r="J166" s="279"/>
      <c r="K166" s="280"/>
      <c r="L166" s="278"/>
      <c r="M166" s="279"/>
      <c r="N166" s="280"/>
    </row>
    <row r="167" spans="1:14">
      <c r="A167" s="274"/>
      <c r="B167" s="269"/>
      <c r="C167" s="275"/>
      <c r="D167" s="276" t="str">
        <f>IFERROR(IF(C167="No CAS","",INDEX('DEQ Pollutant List'!$C$7:$C$614,MATCH(C167,'DEQ Pollutant List'!$B$7:$B$614,0))),"")</f>
        <v/>
      </c>
      <c r="E167" s="270" t="str">
        <f>IFERROR(IF(OR($C167="",$C167="No CAS"),INDEX('DEQ Pollutant List'!$A$7:$A$614,MATCH($D167,'DEQ Pollutant List'!$C$7:$C$614,0)),INDEX('DEQ Pollutant List'!$A$7:$A$614,MATCH($C167,'DEQ Pollutant List'!$B$7:$B$614,0))),"")</f>
        <v/>
      </c>
      <c r="F167" s="271"/>
      <c r="G167" s="272"/>
      <c r="H167" s="277"/>
      <c r="I167" s="278"/>
      <c r="J167" s="279"/>
      <c r="K167" s="280"/>
      <c r="L167" s="278"/>
      <c r="M167" s="279"/>
      <c r="N167" s="280"/>
    </row>
    <row r="168" spans="1:14">
      <c r="A168" s="274"/>
      <c r="B168" s="269"/>
      <c r="C168" s="275"/>
      <c r="D168" s="276" t="str">
        <f>IFERROR(IF(C168="No CAS","",INDEX('DEQ Pollutant List'!$C$7:$C$614,MATCH(C168,'DEQ Pollutant List'!$B$7:$B$614,0))),"")</f>
        <v/>
      </c>
      <c r="E168" s="270" t="str">
        <f>IFERROR(IF(OR($C168="",$C168="No CAS"),INDEX('DEQ Pollutant List'!$A$7:$A$614,MATCH($D168,'DEQ Pollutant List'!$C$7:$C$614,0)),INDEX('DEQ Pollutant List'!$A$7:$A$614,MATCH($C168,'DEQ Pollutant List'!$B$7:$B$614,0))),"")</f>
        <v/>
      </c>
      <c r="F168" s="271"/>
      <c r="G168" s="272"/>
      <c r="H168" s="277"/>
      <c r="I168" s="278"/>
      <c r="J168" s="279"/>
      <c r="K168" s="280"/>
      <c r="L168" s="278"/>
      <c r="M168" s="279"/>
      <c r="N168" s="280"/>
    </row>
    <row r="169" spans="1:14">
      <c r="A169" s="274"/>
      <c r="B169" s="269"/>
      <c r="C169" s="275"/>
      <c r="D169" s="276" t="str">
        <f>IFERROR(IF(C169="No CAS","",INDEX('DEQ Pollutant List'!$C$7:$C$614,MATCH(C169,'DEQ Pollutant List'!$B$7:$B$614,0))),"")</f>
        <v/>
      </c>
      <c r="E169" s="270" t="str">
        <f>IFERROR(IF(OR($C169="",$C169="No CAS"),INDEX('DEQ Pollutant List'!$A$7:$A$614,MATCH($D169,'DEQ Pollutant List'!$C$7:$C$614,0)),INDEX('DEQ Pollutant List'!$A$7:$A$614,MATCH($C169,'DEQ Pollutant List'!$B$7:$B$614,0))),"")</f>
        <v/>
      </c>
      <c r="F169" s="271"/>
      <c r="G169" s="272"/>
      <c r="H169" s="277"/>
      <c r="I169" s="278"/>
      <c r="J169" s="279"/>
      <c r="K169" s="280"/>
      <c r="L169" s="278"/>
      <c r="M169" s="279"/>
      <c r="N169" s="280"/>
    </row>
    <row r="170" spans="1:14">
      <c r="A170" s="274"/>
      <c r="B170" s="269"/>
      <c r="C170" s="275"/>
      <c r="D170" s="276" t="str">
        <f>IFERROR(IF(C170="No CAS","",INDEX('DEQ Pollutant List'!$C$7:$C$614,MATCH(C170,'DEQ Pollutant List'!$B$7:$B$614,0))),"")</f>
        <v/>
      </c>
      <c r="E170" s="270" t="str">
        <f>IFERROR(IF(OR($C170="",$C170="No CAS"),INDEX('DEQ Pollutant List'!$A$7:$A$614,MATCH($D170,'DEQ Pollutant List'!$C$7:$C$614,0)),INDEX('DEQ Pollutant List'!$A$7:$A$614,MATCH($C170,'DEQ Pollutant List'!$B$7:$B$614,0))),"")</f>
        <v/>
      </c>
      <c r="F170" s="271"/>
      <c r="G170" s="272"/>
      <c r="H170" s="277"/>
      <c r="I170" s="278"/>
      <c r="J170" s="279"/>
      <c r="K170" s="280"/>
      <c r="L170" s="278"/>
      <c r="M170" s="279"/>
      <c r="N170" s="280"/>
    </row>
    <row r="171" spans="1:14">
      <c r="A171" s="274"/>
      <c r="B171" s="269"/>
      <c r="C171" s="275"/>
      <c r="D171" s="276" t="str">
        <f>IFERROR(IF(C171="No CAS","",INDEX('DEQ Pollutant List'!$C$7:$C$614,MATCH(C171,'DEQ Pollutant List'!$B$7:$B$614,0))),"")</f>
        <v/>
      </c>
      <c r="E171" s="270" t="str">
        <f>IFERROR(IF(OR($C171="",$C171="No CAS"),INDEX('DEQ Pollutant List'!$A$7:$A$614,MATCH($D171,'DEQ Pollutant List'!$C$7:$C$614,0)),INDEX('DEQ Pollutant List'!$A$7:$A$614,MATCH($C171,'DEQ Pollutant List'!$B$7:$B$614,0))),"")</f>
        <v/>
      </c>
      <c r="F171" s="271"/>
      <c r="G171" s="272"/>
      <c r="H171" s="277"/>
      <c r="I171" s="278"/>
      <c r="J171" s="279"/>
      <c r="K171" s="280"/>
      <c r="L171" s="278"/>
      <c r="M171" s="279"/>
      <c r="N171" s="280"/>
    </row>
    <row r="172" spans="1:14">
      <c r="A172" s="274"/>
      <c r="B172" s="269"/>
      <c r="C172" s="275"/>
      <c r="D172" s="276" t="str">
        <f>IFERROR(IF(C172="No CAS","",INDEX('DEQ Pollutant List'!$C$7:$C$614,MATCH(C172,'DEQ Pollutant List'!$B$7:$B$614,0))),"")</f>
        <v/>
      </c>
      <c r="E172" s="270" t="str">
        <f>IFERROR(IF(OR($C172="",$C172="No CAS"),INDEX('DEQ Pollutant List'!$A$7:$A$614,MATCH($D172,'DEQ Pollutant List'!$C$7:$C$614,0)),INDEX('DEQ Pollutant List'!$A$7:$A$614,MATCH($C172,'DEQ Pollutant List'!$B$7:$B$614,0))),"")</f>
        <v/>
      </c>
      <c r="F172" s="271"/>
      <c r="G172" s="272"/>
      <c r="H172" s="277"/>
      <c r="I172" s="278"/>
      <c r="J172" s="279"/>
      <c r="K172" s="280"/>
      <c r="L172" s="278"/>
      <c r="M172" s="279"/>
      <c r="N172" s="280"/>
    </row>
    <row r="173" spans="1:14">
      <c r="A173" s="274"/>
      <c r="B173" s="269"/>
      <c r="C173" s="275"/>
      <c r="D173" s="276" t="str">
        <f>IFERROR(IF(C173="No CAS","",INDEX('DEQ Pollutant List'!$C$7:$C$614,MATCH(C173,'DEQ Pollutant List'!$B$7:$B$614,0))),"")</f>
        <v/>
      </c>
      <c r="E173" s="270" t="str">
        <f>IFERROR(IF(OR($C173="",$C173="No CAS"),INDEX('DEQ Pollutant List'!$A$7:$A$614,MATCH($D173,'DEQ Pollutant List'!$C$7:$C$614,0)),INDEX('DEQ Pollutant List'!$A$7:$A$614,MATCH($C173,'DEQ Pollutant List'!$B$7:$B$614,0))),"")</f>
        <v/>
      </c>
      <c r="F173" s="271"/>
      <c r="G173" s="272"/>
      <c r="H173" s="277"/>
      <c r="I173" s="278"/>
      <c r="J173" s="279"/>
      <c r="K173" s="280"/>
      <c r="L173" s="278"/>
      <c r="M173" s="279"/>
      <c r="N173" s="280"/>
    </row>
    <row r="174" spans="1:14">
      <c r="A174" s="274"/>
      <c r="B174" s="269"/>
      <c r="C174" s="275"/>
      <c r="D174" s="276" t="str">
        <f>IFERROR(IF(C174="No CAS","",INDEX('DEQ Pollutant List'!$C$7:$C$614,MATCH(C174,'DEQ Pollutant List'!$B$7:$B$614,0))),"")</f>
        <v/>
      </c>
      <c r="E174" s="270" t="str">
        <f>IFERROR(IF(OR($C174="",$C174="No CAS"),INDEX('DEQ Pollutant List'!$A$7:$A$614,MATCH($D174,'DEQ Pollutant List'!$C$7:$C$614,0)),INDEX('DEQ Pollutant List'!$A$7:$A$614,MATCH($C174,'DEQ Pollutant List'!$B$7:$B$614,0))),"")</f>
        <v/>
      </c>
      <c r="F174" s="271"/>
      <c r="G174" s="272"/>
      <c r="H174" s="277"/>
      <c r="I174" s="278"/>
      <c r="J174" s="279"/>
      <c r="K174" s="280"/>
      <c r="L174" s="278"/>
      <c r="M174" s="279"/>
      <c r="N174" s="280"/>
    </row>
    <row r="175" spans="1:14">
      <c r="A175" s="274"/>
      <c r="B175" s="269"/>
      <c r="C175" s="275"/>
      <c r="D175" s="276" t="str">
        <f>IFERROR(IF(C175="No CAS","",INDEX('DEQ Pollutant List'!$C$7:$C$614,MATCH(C175,'DEQ Pollutant List'!$B$7:$B$614,0))),"")</f>
        <v/>
      </c>
      <c r="E175" s="270" t="str">
        <f>IFERROR(IF(OR($C175="",$C175="No CAS"),INDEX('DEQ Pollutant List'!$A$7:$A$614,MATCH($D175,'DEQ Pollutant List'!$C$7:$C$614,0)),INDEX('DEQ Pollutant List'!$A$7:$A$614,MATCH($C175,'DEQ Pollutant List'!$B$7:$B$614,0))),"")</f>
        <v/>
      </c>
      <c r="F175" s="271"/>
      <c r="G175" s="272"/>
      <c r="H175" s="277"/>
      <c r="I175" s="278"/>
      <c r="J175" s="279"/>
      <c r="K175" s="280"/>
      <c r="L175" s="278"/>
      <c r="M175" s="279"/>
      <c r="N175" s="280"/>
    </row>
    <row r="176" spans="1:14">
      <c r="A176" s="274"/>
      <c r="B176" s="269"/>
      <c r="C176" s="275"/>
      <c r="D176" s="276" t="str">
        <f>IFERROR(IF(C176="No CAS","",INDEX('DEQ Pollutant List'!$C$7:$C$614,MATCH(C176,'DEQ Pollutant List'!$B$7:$B$614,0))),"")</f>
        <v/>
      </c>
      <c r="E176" s="270" t="str">
        <f>IFERROR(IF(OR($C176="",$C176="No CAS"),INDEX('DEQ Pollutant List'!$A$7:$A$614,MATCH($D176,'DEQ Pollutant List'!$C$7:$C$614,0)),INDEX('DEQ Pollutant List'!$A$7:$A$614,MATCH($C176,'DEQ Pollutant List'!$B$7:$B$614,0))),"")</f>
        <v/>
      </c>
      <c r="F176" s="271"/>
      <c r="G176" s="272"/>
      <c r="H176" s="277"/>
      <c r="I176" s="278"/>
      <c r="J176" s="279"/>
      <c r="K176" s="280"/>
      <c r="L176" s="278"/>
      <c r="M176" s="279"/>
      <c r="N176" s="280"/>
    </row>
    <row r="177" spans="1:14">
      <c r="A177" s="274"/>
      <c r="B177" s="269"/>
      <c r="C177" s="275"/>
      <c r="D177" s="276" t="str">
        <f>IFERROR(IF(C177="No CAS","",INDEX('DEQ Pollutant List'!$C$7:$C$614,MATCH(C177,'DEQ Pollutant List'!$B$7:$B$614,0))),"")</f>
        <v/>
      </c>
      <c r="E177" s="270" t="str">
        <f>IFERROR(IF(OR($C177="",$C177="No CAS"),INDEX('DEQ Pollutant List'!$A$7:$A$614,MATCH($D177,'DEQ Pollutant List'!$C$7:$C$614,0)),INDEX('DEQ Pollutant List'!$A$7:$A$614,MATCH($C177,'DEQ Pollutant List'!$B$7:$B$614,0))),"")</f>
        <v/>
      </c>
      <c r="F177" s="271"/>
      <c r="G177" s="272"/>
      <c r="H177" s="277"/>
      <c r="I177" s="278"/>
      <c r="J177" s="279"/>
      <c r="K177" s="280"/>
      <c r="L177" s="278"/>
      <c r="M177" s="279"/>
      <c r="N177" s="280"/>
    </row>
    <row r="178" spans="1:14">
      <c r="A178" s="274"/>
      <c r="B178" s="269"/>
      <c r="C178" s="275"/>
      <c r="D178" s="276" t="str">
        <f>IFERROR(IF(C178="No CAS","",INDEX('DEQ Pollutant List'!$C$7:$C$614,MATCH(C178,'DEQ Pollutant List'!$B$7:$B$614,0))),"")</f>
        <v/>
      </c>
      <c r="E178" s="270" t="str">
        <f>IFERROR(IF(OR($C178="",$C178="No CAS"),INDEX('DEQ Pollutant List'!$A$7:$A$614,MATCH($D178,'DEQ Pollutant List'!$C$7:$C$614,0)),INDEX('DEQ Pollutant List'!$A$7:$A$614,MATCH($C178,'DEQ Pollutant List'!$B$7:$B$614,0))),"")</f>
        <v/>
      </c>
      <c r="F178" s="271"/>
      <c r="G178" s="272"/>
      <c r="H178" s="277"/>
      <c r="I178" s="278"/>
      <c r="J178" s="279"/>
      <c r="K178" s="280"/>
      <c r="L178" s="278"/>
      <c r="M178" s="279"/>
      <c r="N178" s="280"/>
    </row>
    <row r="179" spans="1:14">
      <c r="A179" s="274"/>
      <c r="B179" s="269"/>
      <c r="C179" s="275"/>
      <c r="D179" s="276" t="str">
        <f>IFERROR(IF(C179="No CAS","",INDEX('DEQ Pollutant List'!$C$7:$C$614,MATCH(C179,'DEQ Pollutant List'!$B$7:$B$614,0))),"")</f>
        <v/>
      </c>
      <c r="E179" s="270" t="str">
        <f>IFERROR(IF(OR($C179="",$C179="No CAS"),INDEX('DEQ Pollutant List'!$A$7:$A$614,MATCH($D179,'DEQ Pollutant List'!$C$7:$C$614,0)),INDEX('DEQ Pollutant List'!$A$7:$A$614,MATCH($C179,'DEQ Pollutant List'!$B$7:$B$614,0))),"")</f>
        <v/>
      </c>
      <c r="F179" s="271"/>
      <c r="G179" s="272"/>
      <c r="H179" s="277"/>
      <c r="I179" s="278"/>
      <c r="J179" s="279"/>
      <c r="K179" s="280"/>
      <c r="L179" s="278"/>
      <c r="M179" s="279"/>
      <c r="N179" s="280"/>
    </row>
    <row r="180" spans="1:14">
      <c r="A180" s="274"/>
      <c r="B180" s="269"/>
      <c r="C180" s="275"/>
      <c r="D180" s="276" t="str">
        <f>IFERROR(IF(C180="No CAS","",INDEX('DEQ Pollutant List'!$C$7:$C$614,MATCH(C180,'DEQ Pollutant List'!$B$7:$B$614,0))),"")</f>
        <v/>
      </c>
      <c r="E180" s="270" t="str">
        <f>IFERROR(IF(OR($C180="",$C180="No CAS"),INDEX('DEQ Pollutant List'!$A$7:$A$614,MATCH($D180,'DEQ Pollutant List'!$C$7:$C$614,0)),INDEX('DEQ Pollutant List'!$A$7:$A$614,MATCH($C180,'DEQ Pollutant List'!$B$7:$B$614,0))),"")</f>
        <v/>
      </c>
      <c r="F180" s="271"/>
      <c r="G180" s="272"/>
      <c r="H180" s="277"/>
      <c r="I180" s="278"/>
      <c r="J180" s="279"/>
      <c r="K180" s="280"/>
      <c r="L180" s="278"/>
      <c r="M180" s="279"/>
      <c r="N180" s="280"/>
    </row>
    <row r="181" spans="1:14">
      <c r="A181" s="274"/>
      <c r="B181" s="269"/>
      <c r="C181" s="275"/>
      <c r="D181" s="276" t="str">
        <f>IFERROR(IF(C181="No CAS","",INDEX('DEQ Pollutant List'!$C$7:$C$614,MATCH(C181,'DEQ Pollutant List'!$B$7:$B$614,0))),"")</f>
        <v/>
      </c>
      <c r="E181" s="270" t="str">
        <f>IFERROR(IF(OR($C181="",$C181="No CAS"),INDEX('DEQ Pollutant List'!$A$7:$A$614,MATCH($D181,'DEQ Pollutant List'!$C$7:$C$614,0)),INDEX('DEQ Pollutant List'!$A$7:$A$614,MATCH($C181,'DEQ Pollutant List'!$B$7:$B$614,0))),"")</f>
        <v/>
      </c>
      <c r="F181" s="271"/>
      <c r="G181" s="272"/>
      <c r="H181" s="277"/>
      <c r="I181" s="278"/>
      <c r="J181" s="279"/>
      <c r="K181" s="280"/>
      <c r="L181" s="278"/>
      <c r="M181" s="279"/>
      <c r="N181" s="280"/>
    </row>
    <row r="182" spans="1:14">
      <c r="A182" s="274"/>
      <c r="B182" s="269"/>
      <c r="C182" s="275"/>
      <c r="D182" s="276" t="str">
        <f>IFERROR(IF(C182="No CAS","",INDEX('DEQ Pollutant List'!$C$7:$C$614,MATCH(C182,'DEQ Pollutant List'!$B$7:$B$614,0))),"")</f>
        <v/>
      </c>
      <c r="E182" s="270" t="str">
        <f>IFERROR(IF(OR($C182="",$C182="No CAS"),INDEX('DEQ Pollutant List'!$A$7:$A$614,MATCH($D182,'DEQ Pollutant List'!$C$7:$C$614,0)),INDEX('DEQ Pollutant List'!$A$7:$A$614,MATCH($C182,'DEQ Pollutant List'!$B$7:$B$614,0))),"")</f>
        <v/>
      </c>
      <c r="F182" s="271"/>
      <c r="G182" s="272"/>
      <c r="H182" s="277"/>
      <c r="I182" s="278"/>
      <c r="J182" s="279"/>
      <c r="K182" s="280"/>
      <c r="L182" s="278"/>
      <c r="M182" s="279"/>
      <c r="N182" s="280"/>
    </row>
    <row r="183" spans="1:14">
      <c r="A183" s="274"/>
      <c r="B183" s="269"/>
      <c r="C183" s="275"/>
      <c r="D183" s="276" t="str">
        <f>IFERROR(IF(C183="No CAS","",INDEX('DEQ Pollutant List'!$C$7:$C$614,MATCH(C183,'DEQ Pollutant List'!$B$7:$B$614,0))),"")</f>
        <v/>
      </c>
      <c r="E183" s="270" t="str">
        <f>IFERROR(IF(OR($C183="",$C183="No CAS"),INDEX('DEQ Pollutant List'!$A$7:$A$614,MATCH($D183,'DEQ Pollutant List'!$C$7:$C$614,0)),INDEX('DEQ Pollutant List'!$A$7:$A$614,MATCH($C183,'DEQ Pollutant List'!$B$7:$B$614,0))),"")</f>
        <v/>
      </c>
      <c r="F183" s="271"/>
      <c r="G183" s="272"/>
      <c r="H183" s="277"/>
      <c r="I183" s="278"/>
      <c r="J183" s="279"/>
      <c r="K183" s="280"/>
      <c r="L183" s="278"/>
      <c r="M183" s="279"/>
      <c r="N183" s="280"/>
    </row>
    <row r="184" spans="1:14">
      <c r="A184" s="274"/>
      <c r="B184" s="269"/>
      <c r="C184" s="275"/>
      <c r="D184" s="276" t="str">
        <f>IFERROR(IF(C184="No CAS","",INDEX('DEQ Pollutant List'!$C$7:$C$614,MATCH(C184,'DEQ Pollutant List'!$B$7:$B$614,0))),"")</f>
        <v/>
      </c>
      <c r="E184" s="270" t="str">
        <f>IFERROR(IF(OR($C184="",$C184="No CAS"),INDEX('DEQ Pollutant List'!$A$7:$A$614,MATCH($D184,'DEQ Pollutant List'!$C$7:$C$614,0)),INDEX('DEQ Pollutant List'!$A$7:$A$614,MATCH($C184,'DEQ Pollutant List'!$B$7:$B$614,0))),"")</f>
        <v/>
      </c>
      <c r="F184" s="271"/>
      <c r="G184" s="272"/>
      <c r="H184" s="277"/>
      <c r="I184" s="278"/>
      <c r="J184" s="279"/>
      <c r="K184" s="280"/>
      <c r="L184" s="278"/>
      <c r="M184" s="279"/>
      <c r="N184" s="280"/>
    </row>
    <row r="185" spans="1:14">
      <c r="A185" s="274"/>
      <c r="B185" s="269"/>
      <c r="C185" s="275"/>
      <c r="D185" s="276" t="str">
        <f>IFERROR(IF(C185="No CAS","",INDEX('DEQ Pollutant List'!$C$7:$C$614,MATCH(C185,'DEQ Pollutant List'!$B$7:$B$614,0))),"")</f>
        <v/>
      </c>
      <c r="E185" s="270" t="str">
        <f>IFERROR(IF(OR($C185="",$C185="No CAS"),INDEX('DEQ Pollutant List'!$A$7:$A$614,MATCH($D185,'DEQ Pollutant List'!$C$7:$C$614,0)),INDEX('DEQ Pollutant List'!$A$7:$A$614,MATCH($C185,'DEQ Pollutant List'!$B$7:$B$614,0))),"")</f>
        <v/>
      </c>
      <c r="F185" s="271"/>
      <c r="G185" s="272"/>
      <c r="H185" s="277"/>
      <c r="I185" s="278"/>
      <c r="J185" s="279"/>
      <c r="K185" s="280"/>
      <c r="L185" s="278"/>
      <c r="M185" s="279"/>
      <c r="N185" s="280"/>
    </row>
    <row r="186" spans="1:14">
      <c r="A186" s="274"/>
      <c r="B186" s="269"/>
      <c r="C186" s="275"/>
      <c r="D186" s="276" t="str">
        <f>IFERROR(IF(C186="No CAS","",INDEX('DEQ Pollutant List'!$C$7:$C$614,MATCH(C186,'DEQ Pollutant List'!$B$7:$B$614,0))),"")</f>
        <v/>
      </c>
      <c r="E186" s="270" t="str">
        <f>IFERROR(IF(OR($C186="",$C186="No CAS"),INDEX('DEQ Pollutant List'!$A$7:$A$614,MATCH($D186,'DEQ Pollutant List'!$C$7:$C$614,0)),INDEX('DEQ Pollutant List'!$A$7:$A$614,MATCH($C186,'DEQ Pollutant List'!$B$7:$B$614,0))),"")</f>
        <v/>
      </c>
      <c r="F186" s="271"/>
      <c r="G186" s="272"/>
      <c r="H186" s="277"/>
      <c r="I186" s="278"/>
      <c r="J186" s="279"/>
      <c r="K186" s="280"/>
      <c r="L186" s="278"/>
      <c r="M186" s="279"/>
      <c r="N186" s="280"/>
    </row>
    <row r="187" spans="1:14">
      <c r="A187" s="274"/>
      <c r="B187" s="269"/>
      <c r="C187" s="275"/>
      <c r="D187" s="276" t="str">
        <f>IFERROR(IF(C187="No CAS","",INDEX('DEQ Pollutant List'!$C$7:$C$614,MATCH(C187,'DEQ Pollutant List'!$B$7:$B$614,0))),"")</f>
        <v/>
      </c>
      <c r="E187" s="270" t="str">
        <f>IFERROR(IF(OR($C187="",$C187="No CAS"),INDEX('DEQ Pollutant List'!$A$7:$A$614,MATCH($D187,'DEQ Pollutant List'!$C$7:$C$614,0)),INDEX('DEQ Pollutant List'!$A$7:$A$614,MATCH($C187,'DEQ Pollutant List'!$B$7:$B$614,0))),"")</f>
        <v/>
      </c>
      <c r="F187" s="271"/>
      <c r="G187" s="272"/>
      <c r="H187" s="277"/>
      <c r="I187" s="278"/>
      <c r="J187" s="279"/>
      <c r="K187" s="280"/>
      <c r="L187" s="278"/>
      <c r="M187" s="279"/>
      <c r="N187" s="280"/>
    </row>
    <row r="188" spans="1:14">
      <c r="A188" s="274"/>
      <c r="B188" s="269"/>
      <c r="C188" s="275"/>
      <c r="D188" s="276" t="str">
        <f>IFERROR(IF(C188="No CAS","",INDEX('DEQ Pollutant List'!$C$7:$C$614,MATCH(C188,'DEQ Pollutant List'!$B$7:$B$614,0))),"")</f>
        <v/>
      </c>
      <c r="E188" s="270" t="str">
        <f>IFERROR(IF(OR($C188="",$C188="No CAS"),INDEX('DEQ Pollutant List'!$A$7:$A$614,MATCH($D188,'DEQ Pollutant List'!$C$7:$C$614,0)),INDEX('DEQ Pollutant List'!$A$7:$A$614,MATCH($C188,'DEQ Pollutant List'!$B$7:$B$614,0))),"")</f>
        <v/>
      </c>
      <c r="F188" s="271"/>
      <c r="G188" s="272"/>
      <c r="H188" s="277"/>
      <c r="I188" s="278"/>
      <c r="J188" s="279"/>
      <c r="K188" s="280"/>
      <c r="L188" s="278"/>
      <c r="M188" s="279"/>
      <c r="N188" s="280"/>
    </row>
    <row r="189" spans="1:14">
      <c r="A189" s="274"/>
      <c r="B189" s="269"/>
      <c r="C189" s="275"/>
      <c r="D189" s="276" t="str">
        <f>IFERROR(IF(C189="No CAS","",INDEX('DEQ Pollutant List'!$C$7:$C$614,MATCH(C189,'DEQ Pollutant List'!$B$7:$B$614,0))),"")</f>
        <v/>
      </c>
      <c r="E189" s="270" t="str">
        <f>IFERROR(IF(OR($C189="",$C189="No CAS"),INDEX('DEQ Pollutant List'!$A$7:$A$614,MATCH($D189,'DEQ Pollutant List'!$C$7:$C$614,0)),INDEX('DEQ Pollutant List'!$A$7:$A$614,MATCH($C189,'DEQ Pollutant List'!$B$7:$B$614,0))),"")</f>
        <v/>
      </c>
      <c r="F189" s="271"/>
      <c r="G189" s="272"/>
      <c r="H189" s="277"/>
      <c r="I189" s="278"/>
      <c r="J189" s="279"/>
      <c r="K189" s="280"/>
      <c r="L189" s="278"/>
      <c r="M189" s="279"/>
      <c r="N189" s="280"/>
    </row>
    <row r="190" spans="1:14">
      <c r="A190" s="274"/>
      <c r="B190" s="269"/>
      <c r="C190" s="275"/>
      <c r="D190" s="276" t="str">
        <f>IFERROR(IF(C190="No CAS","",INDEX('DEQ Pollutant List'!$C$7:$C$614,MATCH(C190,'DEQ Pollutant List'!$B$7:$B$614,0))),"")</f>
        <v/>
      </c>
      <c r="E190" s="270" t="str">
        <f>IFERROR(IF(OR($C190="",$C190="No CAS"),INDEX('DEQ Pollutant List'!$A$7:$A$614,MATCH($D190,'DEQ Pollutant List'!$C$7:$C$614,0)),INDEX('DEQ Pollutant List'!$A$7:$A$614,MATCH($C190,'DEQ Pollutant List'!$B$7:$B$614,0))),"")</f>
        <v/>
      </c>
      <c r="F190" s="271"/>
      <c r="G190" s="272"/>
      <c r="H190" s="277"/>
      <c r="I190" s="278"/>
      <c r="J190" s="279"/>
      <c r="K190" s="280"/>
      <c r="L190" s="278"/>
      <c r="M190" s="279"/>
      <c r="N190" s="280"/>
    </row>
    <row r="191" spans="1:14">
      <c r="A191" s="274"/>
      <c r="B191" s="269"/>
      <c r="C191" s="275"/>
      <c r="D191" s="276" t="str">
        <f>IFERROR(IF(C191="No CAS","",INDEX('DEQ Pollutant List'!$C$7:$C$614,MATCH(C191,'DEQ Pollutant List'!$B$7:$B$614,0))),"")</f>
        <v/>
      </c>
      <c r="E191" s="270" t="str">
        <f>IFERROR(IF(OR($C191="",$C191="No CAS"),INDEX('DEQ Pollutant List'!$A$7:$A$614,MATCH($D191,'DEQ Pollutant List'!$C$7:$C$614,0)),INDEX('DEQ Pollutant List'!$A$7:$A$614,MATCH($C191,'DEQ Pollutant List'!$B$7:$B$614,0))),"")</f>
        <v/>
      </c>
      <c r="F191" s="271"/>
      <c r="G191" s="272"/>
      <c r="H191" s="277"/>
      <c r="I191" s="278"/>
      <c r="J191" s="279"/>
      <c r="K191" s="280"/>
      <c r="L191" s="278"/>
      <c r="M191" s="279"/>
      <c r="N191" s="280"/>
    </row>
    <row r="192" spans="1:14">
      <c r="A192" s="274"/>
      <c r="B192" s="269"/>
      <c r="C192" s="275"/>
      <c r="D192" s="276" t="str">
        <f>IFERROR(IF(C192="No CAS","",INDEX('DEQ Pollutant List'!$C$7:$C$614,MATCH(C192,'DEQ Pollutant List'!$B$7:$B$614,0))),"")</f>
        <v/>
      </c>
      <c r="E192" s="270" t="str">
        <f>IFERROR(IF(OR($C192="",$C192="No CAS"),INDEX('DEQ Pollutant List'!$A$7:$A$614,MATCH($D192,'DEQ Pollutant List'!$C$7:$C$614,0)),INDEX('DEQ Pollutant List'!$A$7:$A$614,MATCH($C192,'DEQ Pollutant List'!$B$7:$B$614,0))),"")</f>
        <v/>
      </c>
      <c r="F192" s="271"/>
      <c r="G192" s="272"/>
      <c r="H192" s="277"/>
      <c r="I192" s="278"/>
      <c r="J192" s="279"/>
      <c r="K192" s="280"/>
      <c r="L192" s="278"/>
      <c r="M192" s="279"/>
      <c r="N192" s="280"/>
    </row>
    <row r="193" spans="1:14">
      <c r="A193" s="274"/>
      <c r="B193" s="269"/>
      <c r="C193" s="275"/>
      <c r="D193" s="276" t="str">
        <f>IFERROR(IF(C193="No CAS","",INDEX('DEQ Pollutant List'!$C$7:$C$614,MATCH(C193,'DEQ Pollutant List'!$B$7:$B$614,0))),"")</f>
        <v/>
      </c>
      <c r="E193" s="270" t="str">
        <f>IFERROR(IF(OR($C193="",$C193="No CAS"),INDEX('DEQ Pollutant List'!$A$7:$A$614,MATCH($D193,'DEQ Pollutant List'!$C$7:$C$614,0)),INDEX('DEQ Pollutant List'!$A$7:$A$614,MATCH($C193,'DEQ Pollutant List'!$B$7:$B$614,0))),"")</f>
        <v/>
      </c>
      <c r="F193" s="271"/>
      <c r="G193" s="272"/>
      <c r="H193" s="277"/>
      <c r="I193" s="278"/>
      <c r="J193" s="279"/>
      <c r="K193" s="280"/>
      <c r="L193" s="278"/>
      <c r="M193" s="279"/>
      <c r="N193" s="280"/>
    </row>
    <row r="194" spans="1:14">
      <c r="A194" s="274"/>
      <c r="B194" s="269"/>
      <c r="C194" s="275"/>
      <c r="D194" s="276" t="str">
        <f>IFERROR(IF(C194="No CAS","",INDEX('DEQ Pollutant List'!$C$7:$C$614,MATCH(C194,'DEQ Pollutant List'!$B$7:$B$614,0))),"")</f>
        <v/>
      </c>
      <c r="E194" s="270" t="str">
        <f>IFERROR(IF(OR($C194="",$C194="No CAS"),INDEX('DEQ Pollutant List'!$A$7:$A$614,MATCH($D194,'DEQ Pollutant List'!$C$7:$C$614,0)),INDEX('DEQ Pollutant List'!$A$7:$A$614,MATCH($C194,'DEQ Pollutant List'!$B$7:$B$614,0))),"")</f>
        <v/>
      </c>
      <c r="F194" s="271"/>
      <c r="G194" s="272"/>
      <c r="H194" s="277"/>
      <c r="I194" s="278"/>
      <c r="J194" s="279"/>
      <c r="K194" s="280"/>
      <c r="L194" s="278"/>
      <c r="M194" s="279"/>
      <c r="N194" s="280"/>
    </row>
    <row r="195" spans="1:14">
      <c r="A195" s="274"/>
      <c r="B195" s="269"/>
      <c r="C195" s="275"/>
      <c r="D195" s="276" t="str">
        <f>IFERROR(IF(C195="No CAS","",INDEX('DEQ Pollutant List'!$C$7:$C$614,MATCH(C195,'DEQ Pollutant List'!$B$7:$B$614,0))),"")</f>
        <v/>
      </c>
      <c r="E195" s="270" t="str">
        <f>IFERROR(IF(OR($C195="",$C195="No CAS"),INDEX('DEQ Pollutant List'!$A$7:$A$614,MATCH($D195,'DEQ Pollutant List'!$C$7:$C$614,0)),INDEX('DEQ Pollutant List'!$A$7:$A$614,MATCH($C195,'DEQ Pollutant List'!$B$7:$B$614,0))),"")</f>
        <v/>
      </c>
      <c r="F195" s="271"/>
      <c r="G195" s="272"/>
      <c r="H195" s="277"/>
      <c r="I195" s="278"/>
      <c r="J195" s="279"/>
      <c r="K195" s="280"/>
      <c r="L195" s="278"/>
      <c r="M195" s="279"/>
      <c r="N195" s="280"/>
    </row>
    <row r="196" spans="1:14">
      <c r="A196" s="274"/>
      <c r="B196" s="269"/>
      <c r="C196" s="275"/>
      <c r="D196" s="276" t="str">
        <f>IFERROR(IF(C196="No CAS","",INDEX('DEQ Pollutant List'!$C$7:$C$614,MATCH(C196,'DEQ Pollutant List'!$B$7:$B$614,0))),"")</f>
        <v/>
      </c>
      <c r="E196" s="270" t="str">
        <f>IFERROR(IF(OR($C196="",$C196="No CAS"),INDEX('DEQ Pollutant List'!$A$7:$A$614,MATCH($D196,'DEQ Pollutant List'!$C$7:$C$614,0)),INDEX('DEQ Pollutant List'!$A$7:$A$614,MATCH($C196,'DEQ Pollutant List'!$B$7:$B$614,0))),"")</f>
        <v/>
      </c>
      <c r="F196" s="271"/>
      <c r="G196" s="272"/>
      <c r="H196" s="277"/>
      <c r="I196" s="278"/>
      <c r="J196" s="279"/>
      <c r="K196" s="280"/>
      <c r="L196" s="278"/>
      <c r="M196" s="279"/>
      <c r="N196" s="280"/>
    </row>
    <row r="197" spans="1:14">
      <c r="A197" s="274"/>
      <c r="B197" s="269"/>
      <c r="C197" s="275"/>
      <c r="D197" s="276" t="str">
        <f>IFERROR(IF(C197="No CAS","",INDEX('DEQ Pollutant List'!$C$7:$C$614,MATCH(C197,'DEQ Pollutant List'!$B$7:$B$614,0))),"")</f>
        <v/>
      </c>
      <c r="E197" s="270" t="str">
        <f>IFERROR(IF(OR($C197="",$C197="No CAS"),INDEX('DEQ Pollutant List'!$A$7:$A$614,MATCH($D197,'DEQ Pollutant List'!$C$7:$C$614,0)),INDEX('DEQ Pollutant List'!$A$7:$A$614,MATCH($C197,'DEQ Pollutant List'!$B$7:$B$614,0))),"")</f>
        <v/>
      </c>
      <c r="F197" s="271"/>
      <c r="G197" s="272"/>
      <c r="H197" s="277"/>
      <c r="I197" s="278"/>
      <c r="J197" s="279"/>
      <c r="K197" s="280"/>
      <c r="L197" s="278"/>
      <c r="M197" s="279"/>
      <c r="N197" s="280"/>
    </row>
    <row r="198" spans="1:14">
      <c r="A198" s="274"/>
      <c r="B198" s="269"/>
      <c r="C198" s="275"/>
      <c r="D198" s="276" t="str">
        <f>IFERROR(IF(C198="No CAS","",INDEX('DEQ Pollutant List'!$C$7:$C$614,MATCH(C198,'DEQ Pollutant List'!$B$7:$B$614,0))),"")</f>
        <v/>
      </c>
      <c r="E198" s="270" t="str">
        <f>IFERROR(IF(OR($C198="",$C198="No CAS"),INDEX('DEQ Pollutant List'!$A$7:$A$614,MATCH($D198,'DEQ Pollutant List'!$C$7:$C$614,0)),INDEX('DEQ Pollutant List'!$A$7:$A$614,MATCH($C198,'DEQ Pollutant List'!$B$7:$B$614,0))),"")</f>
        <v/>
      </c>
      <c r="F198" s="271"/>
      <c r="G198" s="272"/>
      <c r="H198" s="277"/>
      <c r="I198" s="278"/>
      <c r="J198" s="279"/>
      <c r="K198" s="280"/>
      <c r="L198" s="278"/>
      <c r="M198" s="279"/>
      <c r="N198" s="280"/>
    </row>
    <row r="199" spans="1:14">
      <c r="A199" s="274"/>
      <c r="B199" s="269"/>
      <c r="C199" s="275"/>
      <c r="D199" s="276" t="str">
        <f>IFERROR(IF(C199="No CAS","",INDEX('DEQ Pollutant List'!$C$7:$C$614,MATCH(C199,'DEQ Pollutant List'!$B$7:$B$614,0))),"")</f>
        <v/>
      </c>
      <c r="E199" s="270" t="str">
        <f>IFERROR(IF(OR($C199="",$C199="No CAS"),INDEX('DEQ Pollutant List'!$A$7:$A$614,MATCH($D199,'DEQ Pollutant List'!$C$7:$C$614,0)),INDEX('DEQ Pollutant List'!$A$7:$A$614,MATCH($C199,'DEQ Pollutant List'!$B$7:$B$614,0))),"")</f>
        <v/>
      </c>
      <c r="F199" s="271"/>
      <c r="G199" s="272"/>
      <c r="H199" s="277"/>
      <c r="I199" s="278"/>
      <c r="J199" s="279"/>
      <c r="K199" s="280"/>
      <c r="L199" s="278"/>
      <c r="M199" s="279"/>
      <c r="N199" s="280"/>
    </row>
    <row r="200" spans="1:14">
      <c r="A200" s="274"/>
      <c r="B200" s="269"/>
      <c r="C200" s="275"/>
      <c r="D200" s="276" t="str">
        <f>IFERROR(IF(C200="No CAS","",INDEX('DEQ Pollutant List'!$C$7:$C$614,MATCH(C200,'DEQ Pollutant List'!$B$7:$B$614,0))),"")</f>
        <v/>
      </c>
      <c r="E200" s="270" t="str">
        <f>IFERROR(IF(OR($C200="",$C200="No CAS"),INDEX('DEQ Pollutant List'!$A$7:$A$614,MATCH($D200,'DEQ Pollutant List'!$C$7:$C$614,0)),INDEX('DEQ Pollutant List'!$A$7:$A$614,MATCH($C200,'DEQ Pollutant List'!$B$7:$B$614,0))),"")</f>
        <v/>
      </c>
      <c r="F200" s="271"/>
      <c r="G200" s="272"/>
      <c r="H200" s="277"/>
      <c r="I200" s="278"/>
      <c r="J200" s="279"/>
      <c r="K200" s="280"/>
      <c r="L200" s="278"/>
      <c r="M200" s="279"/>
      <c r="N200" s="280"/>
    </row>
    <row r="201" spans="1:14">
      <c r="A201" s="274"/>
      <c r="B201" s="269"/>
      <c r="C201" s="275"/>
      <c r="D201" s="276" t="str">
        <f>IFERROR(IF(C201="No CAS","",INDEX('DEQ Pollutant List'!$C$7:$C$614,MATCH(C201,'DEQ Pollutant List'!$B$7:$B$614,0))),"")</f>
        <v/>
      </c>
      <c r="E201" s="270" t="str">
        <f>IFERROR(IF(OR($C201="",$C201="No CAS"),INDEX('DEQ Pollutant List'!$A$7:$A$614,MATCH($D201,'DEQ Pollutant List'!$C$7:$C$614,0)),INDEX('DEQ Pollutant List'!$A$7:$A$614,MATCH($C201,'DEQ Pollutant List'!$B$7:$B$614,0))),"")</f>
        <v/>
      </c>
      <c r="F201" s="271"/>
      <c r="G201" s="272"/>
      <c r="H201" s="277"/>
      <c r="I201" s="278"/>
      <c r="J201" s="279"/>
      <c r="K201" s="280"/>
      <c r="L201" s="278"/>
      <c r="M201" s="279"/>
      <c r="N201" s="280"/>
    </row>
    <row r="202" spans="1:14">
      <c r="A202" s="274"/>
      <c r="B202" s="269"/>
      <c r="C202" s="275"/>
      <c r="D202" s="276" t="str">
        <f>IFERROR(IF(C202="No CAS","",INDEX('DEQ Pollutant List'!$C$7:$C$614,MATCH(C202,'DEQ Pollutant List'!$B$7:$B$614,0))),"")</f>
        <v/>
      </c>
      <c r="E202" s="270" t="str">
        <f>IFERROR(IF(OR($C202="",$C202="No CAS"),INDEX('DEQ Pollutant List'!$A$7:$A$614,MATCH($D202,'DEQ Pollutant List'!$C$7:$C$614,0)),INDEX('DEQ Pollutant List'!$A$7:$A$614,MATCH($C202,'DEQ Pollutant List'!$B$7:$B$614,0))),"")</f>
        <v/>
      </c>
      <c r="F202" s="271"/>
      <c r="G202" s="272"/>
      <c r="H202" s="277"/>
      <c r="I202" s="278"/>
      <c r="J202" s="279"/>
      <c r="K202" s="280"/>
      <c r="L202" s="278"/>
      <c r="M202" s="279"/>
      <c r="N202" s="280"/>
    </row>
    <row r="203" spans="1:14">
      <c r="A203" s="274"/>
      <c r="B203" s="269"/>
      <c r="C203" s="275"/>
      <c r="D203" s="276" t="str">
        <f>IFERROR(IF(C203="No CAS","",INDEX('DEQ Pollutant List'!$C$7:$C$614,MATCH(C203,'DEQ Pollutant List'!$B$7:$B$614,0))),"")</f>
        <v/>
      </c>
      <c r="E203" s="270" t="str">
        <f>IFERROR(IF(OR($C203="",$C203="No CAS"),INDEX('DEQ Pollutant List'!$A$7:$A$614,MATCH($D203,'DEQ Pollutant List'!$C$7:$C$614,0)),INDEX('DEQ Pollutant List'!$A$7:$A$614,MATCH($C203,'DEQ Pollutant List'!$B$7:$B$614,0))),"")</f>
        <v/>
      </c>
      <c r="F203" s="271"/>
      <c r="G203" s="272"/>
      <c r="H203" s="277"/>
      <c r="I203" s="278"/>
      <c r="J203" s="279"/>
      <c r="K203" s="280"/>
      <c r="L203" s="278"/>
      <c r="M203" s="279"/>
      <c r="N203" s="280"/>
    </row>
    <row r="204" spans="1:14">
      <c r="A204" s="274"/>
      <c r="B204" s="269"/>
      <c r="C204" s="275"/>
      <c r="D204" s="276" t="str">
        <f>IFERROR(IF(C204="No CAS","",INDEX('DEQ Pollutant List'!$C$7:$C$614,MATCH(C204,'DEQ Pollutant List'!$B$7:$B$614,0))),"")</f>
        <v/>
      </c>
      <c r="E204" s="270" t="str">
        <f>IFERROR(IF(OR($C204="",$C204="No CAS"),INDEX('DEQ Pollutant List'!$A$7:$A$614,MATCH($D204,'DEQ Pollutant List'!$C$7:$C$614,0)),INDEX('DEQ Pollutant List'!$A$7:$A$614,MATCH($C204,'DEQ Pollutant List'!$B$7:$B$614,0))),"")</f>
        <v/>
      </c>
      <c r="F204" s="271"/>
      <c r="G204" s="272"/>
      <c r="H204" s="277"/>
      <c r="I204" s="278"/>
      <c r="J204" s="279"/>
      <c r="K204" s="280"/>
      <c r="L204" s="278"/>
      <c r="M204" s="279"/>
      <c r="N204" s="280"/>
    </row>
    <row r="205" spans="1:14">
      <c r="A205" s="274"/>
      <c r="B205" s="269"/>
      <c r="C205" s="275"/>
      <c r="D205" s="276" t="str">
        <f>IFERROR(IF(C205="No CAS","",INDEX('DEQ Pollutant List'!$C$7:$C$614,MATCH(C205,'DEQ Pollutant List'!$B$7:$B$614,0))),"")</f>
        <v/>
      </c>
      <c r="E205" s="270" t="str">
        <f>IFERROR(IF(OR($C205="",$C205="No CAS"),INDEX('DEQ Pollutant List'!$A$7:$A$614,MATCH($D205,'DEQ Pollutant List'!$C$7:$C$614,0)),INDEX('DEQ Pollutant List'!$A$7:$A$614,MATCH($C205,'DEQ Pollutant List'!$B$7:$B$614,0))),"")</f>
        <v/>
      </c>
      <c r="F205" s="271"/>
      <c r="G205" s="272"/>
      <c r="H205" s="277"/>
      <c r="I205" s="278"/>
      <c r="J205" s="279"/>
      <c r="K205" s="280"/>
      <c r="L205" s="278"/>
      <c r="M205" s="279"/>
      <c r="N205" s="280"/>
    </row>
    <row r="206" spans="1:14">
      <c r="A206" s="274"/>
      <c r="B206" s="269"/>
      <c r="C206" s="275"/>
      <c r="D206" s="276" t="str">
        <f>IFERROR(IF(C206="No CAS","",INDEX('DEQ Pollutant List'!$C$7:$C$614,MATCH(C206,'DEQ Pollutant List'!$B$7:$B$614,0))),"")</f>
        <v/>
      </c>
      <c r="E206" s="270" t="str">
        <f>IFERROR(IF(OR($C206="",$C206="No CAS"),INDEX('DEQ Pollutant List'!$A$7:$A$614,MATCH($D206,'DEQ Pollutant List'!$C$7:$C$614,0)),INDEX('DEQ Pollutant List'!$A$7:$A$614,MATCH($C206,'DEQ Pollutant List'!$B$7:$B$614,0))),"")</f>
        <v/>
      </c>
      <c r="F206" s="271"/>
      <c r="G206" s="272"/>
      <c r="H206" s="277"/>
      <c r="I206" s="278"/>
      <c r="J206" s="279"/>
      <c r="K206" s="280"/>
      <c r="L206" s="278"/>
      <c r="M206" s="279"/>
      <c r="N206" s="280"/>
    </row>
    <row r="207" spans="1:14">
      <c r="A207" s="274"/>
      <c r="B207" s="269"/>
      <c r="C207" s="275"/>
      <c r="D207" s="276" t="str">
        <f>IFERROR(IF(C207="No CAS","",INDEX('DEQ Pollutant List'!$C$7:$C$614,MATCH(C207,'DEQ Pollutant List'!$B$7:$B$614,0))),"")</f>
        <v/>
      </c>
      <c r="E207" s="270" t="str">
        <f>IFERROR(IF(OR($C207="",$C207="No CAS"),INDEX('DEQ Pollutant List'!$A$7:$A$614,MATCH($D207,'DEQ Pollutant List'!$C$7:$C$614,0)),INDEX('DEQ Pollutant List'!$A$7:$A$614,MATCH($C207,'DEQ Pollutant List'!$B$7:$B$614,0))),"")</f>
        <v/>
      </c>
      <c r="F207" s="271"/>
      <c r="G207" s="272"/>
      <c r="H207" s="277"/>
      <c r="I207" s="278"/>
      <c r="J207" s="279"/>
      <c r="K207" s="280"/>
      <c r="L207" s="278"/>
      <c r="M207" s="279"/>
      <c r="N207" s="280"/>
    </row>
    <row r="208" spans="1:14">
      <c r="A208" s="274"/>
      <c r="B208" s="269"/>
      <c r="C208" s="275"/>
      <c r="D208" s="276" t="str">
        <f>IFERROR(IF(C208="No CAS","",INDEX('DEQ Pollutant List'!$C$7:$C$614,MATCH(C208,'DEQ Pollutant List'!$B$7:$B$614,0))),"")</f>
        <v/>
      </c>
      <c r="E208" s="270" t="str">
        <f>IFERROR(IF(OR($C208="",$C208="No CAS"),INDEX('DEQ Pollutant List'!$A$7:$A$614,MATCH($D208,'DEQ Pollutant List'!$C$7:$C$614,0)),INDEX('DEQ Pollutant List'!$A$7:$A$614,MATCH($C208,'DEQ Pollutant List'!$B$7:$B$614,0))),"")</f>
        <v/>
      </c>
      <c r="F208" s="271"/>
      <c r="G208" s="272"/>
      <c r="H208" s="277"/>
      <c r="I208" s="278"/>
      <c r="J208" s="279"/>
      <c r="K208" s="280"/>
      <c r="L208" s="278"/>
      <c r="M208" s="279"/>
      <c r="N208" s="280"/>
    </row>
    <row r="209" spans="1:14">
      <c r="A209" s="274"/>
      <c r="B209" s="269"/>
      <c r="C209" s="275"/>
      <c r="D209" s="276" t="str">
        <f>IFERROR(IF(C209="No CAS","",INDEX('DEQ Pollutant List'!$C$7:$C$614,MATCH(C209,'DEQ Pollutant List'!$B$7:$B$614,0))),"")</f>
        <v/>
      </c>
      <c r="E209" s="270" t="str">
        <f>IFERROR(IF(OR($C209="",$C209="No CAS"),INDEX('DEQ Pollutant List'!$A$7:$A$614,MATCH($D209,'DEQ Pollutant List'!$C$7:$C$614,0)),INDEX('DEQ Pollutant List'!$A$7:$A$614,MATCH($C209,'DEQ Pollutant List'!$B$7:$B$614,0))),"")</f>
        <v/>
      </c>
      <c r="F209" s="271"/>
      <c r="G209" s="272"/>
      <c r="H209" s="277"/>
      <c r="I209" s="278"/>
      <c r="J209" s="279"/>
      <c r="K209" s="280"/>
      <c r="L209" s="278"/>
      <c r="M209" s="279"/>
      <c r="N209" s="280"/>
    </row>
    <row r="210" spans="1:14">
      <c r="A210" s="274"/>
      <c r="B210" s="269"/>
      <c r="C210" s="275"/>
      <c r="D210" s="276" t="str">
        <f>IFERROR(IF(C210="No CAS","",INDEX('DEQ Pollutant List'!$C$7:$C$614,MATCH(C210,'DEQ Pollutant List'!$B$7:$B$614,0))),"")</f>
        <v/>
      </c>
      <c r="E210" s="270" t="str">
        <f>IFERROR(IF(OR($C210="",$C210="No CAS"),INDEX('DEQ Pollutant List'!$A$7:$A$614,MATCH($D210,'DEQ Pollutant List'!$C$7:$C$614,0)),INDEX('DEQ Pollutant List'!$A$7:$A$614,MATCH($C210,'DEQ Pollutant List'!$B$7:$B$614,0))),"")</f>
        <v/>
      </c>
      <c r="F210" s="271"/>
      <c r="G210" s="272"/>
      <c r="H210" s="277"/>
      <c r="I210" s="278"/>
      <c r="J210" s="279"/>
      <c r="K210" s="280"/>
      <c r="L210" s="278"/>
      <c r="M210" s="279"/>
      <c r="N210" s="280"/>
    </row>
    <row r="211" spans="1:14">
      <c r="A211" s="274"/>
      <c r="B211" s="269"/>
      <c r="C211" s="275"/>
      <c r="D211" s="276" t="str">
        <f>IFERROR(IF(C211="No CAS","",INDEX('DEQ Pollutant List'!$C$7:$C$614,MATCH(C211,'DEQ Pollutant List'!$B$7:$B$614,0))),"")</f>
        <v/>
      </c>
      <c r="E211" s="270" t="str">
        <f>IFERROR(IF(OR($C211="",$C211="No CAS"),INDEX('DEQ Pollutant List'!$A$7:$A$614,MATCH($D211,'DEQ Pollutant List'!$C$7:$C$614,0)),INDEX('DEQ Pollutant List'!$A$7:$A$614,MATCH($C211,'DEQ Pollutant List'!$B$7:$B$614,0))),"")</f>
        <v/>
      </c>
      <c r="F211" s="271"/>
      <c r="G211" s="272"/>
      <c r="H211" s="277"/>
      <c r="I211" s="278"/>
      <c r="J211" s="279"/>
      <c r="K211" s="280"/>
      <c r="L211" s="278"/>
      <c r="M211" s="279"/>
      <c r="N211" s="280"/>
    </row>
    <row r="212" spans="1:14">
      <c r="A212" s="274"/>
      <c r="B212" s="269"/>
      <c r="C212" s="275"/>
      <c r="D212" s="276" t="str">
        <f>IFERROR(IF(C212="No CAS","",INDEX('DEQ Pollutant List'!$C$7:$C$614,MATCH(C212,'DEQ Pollutant List'!$B$7:$B$614,0))),"")</f>
        <v/>
      </c>
      <c r="E212" s="270" t="str">
        <f>IFERROR(IF(OR($C212="",$C212="No CAS"),INDEX('DEQ Pollutant List'!$A$7:$A$614,MATCH($D212,'DEQ Pollutant List'!$C$7:$C$614,0)),INDEX('DEQ Pollutant List'!$A$7:$A$614,MATCH($C212,'DEQ Pollutant List'!$B$7:$B$614,0))),"")</f>
        <v/>
      </c>
      <c r="F212" s="271"/>
      <c r="G212" s="272"/>
      <c r="H212" s="277"/>
      <c r="I212" s="278"/>
      <c r="J212" s="279"/>
      <c r="K212" s="280"/>
      <c r="L212" s="278"/>
      <c r="M212" s="279"/>
      <c r="N212" s="280"/>
    </row>
    <row r="213" spans="1:14">
      <c r="A213" s="274"/>
      <c r="B213" s="269"/>
      <c r="C213" s="275"/>
      <c r="D213" s="276" t="str">
        <f>IFERROR(IF(C213="No CAS","",INDEX('DEQ Pollutant List'!$C$7:$C$614,MATCH(C213,'DEQ Pollutant List'!$B$7:$B$614,0))),"")</f>
        <v/>
      </c>
      <c r="E213" s="270" t="str">
        <f>IFERROR(IF(OR($C213="",$C213="No CAS"),INDEX('DEQ Pollutant List'!$A$7:$A$614,MATCH($D213,'DEQ Pollutant List'!$C$7:$C$614,0)),INDEX('DEQ Pollutant List'!$A$7:$A$614,MATCH($C213,'DEQ Pollutant List'!$B$7:$B$614,0))),"")</f>
        <v/>
      </c>
      <c r="F213" s="271"/>
      <c r="G213" s="272"/>
      <c r="H213" s="277"/>
      <c r="I213" s="278"/>
      <c r="J213" s="279"/>
      <c r="K213" s="280"/>
      <c r="L213" s="278"/>
      <c r="M213" s="279"/>
      <c r="N213" s="280"/>
    </row>
    <row r="214" spans="1:14">
      <c r="A214" s="274"/>
      <c r="B214" s="269"/>
      <c r="C214" s="275"/>
      <c r="D214" s="276" t="str">
        <f>IFERROR(IF(C214="No CAS","",INDEX('DEQ Pollutant List'!$C$7:$C$614,MATCH(C214,'DEQ Pollutant List'!$B$7:$B$614,0))),"")</f>
        <v/>
      </c>
      <c r="E214" s="270" t="str">
        <f>IFERROR(IF(OR($C214="",$C214="No CAS"),INDEX('DEQ Pollutant List'!$A$7:$A$614,MATCH($D214,'DEQ Pollutant List'!$C$7:$C$614,0)),INDEX('DEQ Pollutant List'!$A$7:$A$614,MATCH($C214,'DEQ Pollutant List'!$B$7:$B$614,0))),"")</f>
        <v/>
      </c>
      <c r="F214" s="271"/>
      <c r="G214" s="272"/>
      <c r="H214" s="277"/>
      <c r="I214" s="278"/>
      <c r="J214" s="279"/>
      <c r="K214" s="280"/>
      <c r="L214" s="278"/>
      <c r="M214" s="279"/>
      <c r="N214" s="280"/>
    </row>
    <row r="215" spans="1:14">
      <c r="A215" s="274"/>
      <c r="B215" s="269"/>
      <c r="C215" s="275"/>
      <c r="D215" s="276" t="str">
        <f>IFERROR(IF(C215="No CAS","",INDEX('DEQ Pollutant List'!$C$7:$C$614,MATCH(C215,'DEQ Pollutant List'!$B$7:$B$614,0))),"")</f>
        <v/>
      </c>
      <c r="E215" s="270" t="str">
        <f>IFERROR(IF(OR($C215="",$C215="No CAS"),INDEX('DEQ Pollutant List'!$A$7:$A$614,MATCH($D215,'DEQ Pollutant List'!$C$7:$C$614,0)),INDEX('DEQ Pollutant List'!$A$7:$A$614,MATCH($C215,'DEQ Pollutant List'!$B$7:$B$614,0))),"")</f>
        <v/>
      </c>
      <c r="F215" s="271"/>
      <c r="G215" s="272"/>
      <c r="H215" s="277"/>
      <c r="I215" s="278"/>
      <c r="J215" s="279"/>
      <c r="K215" s="280"/>
      <c r="L215" s="278"/>
      <c r="M215" s="279"/>
      <c r="N215" s="280"/>
    </row>
    <row r="216" spans="1:14">
      <c r="A216" s="274"/>
      <c r="B216" s="269"/>
      <c r="C216" s="275"/>
      <c r="D216" s="276" t="str">
        <f>IFERROR(IF(C216="No CAS","",INDEX('DEQ Pollutant List'!$C$7:$C$614,MATCH(C216,'DEQ Pollutant List'!$B$7:$B$614,0))),"")</f>
        <v/>
      </c>
      <c r="E216" s="270" t="str">
        <f>IFERROR(IF(OR($C216="",$C216="No CAS"),INDEX('DEQ Pollutant List'!$A$7:$A$614,MATCH($D216,'DEQ Pollutant List'!$C$7:$C$614,0)),INDEX('DEQ Pollutant List'!$A$7:$A$614,MATCH($C216,'DEQ Pollutant List'!$B$7:$B$614,0))),"")</f>
        <v/>
      </c>
      <c r="F216" s="271"/>
      <c r="G216" s="272"/>
      <c r="H216" s="277"/>
      <c r="I216" s="278"/>
      <c r="J216" s="279"/>
      <c r="K216" s="280"/>
      <c r="L216" s="278"/>
      <c r="M216" s="279"/>
      <c r="N216" s="280"/>
    </row>
    <row r="217" spans="1:14">
      <c r="A217" s="274"/>
      <c r="B217" s="269"/>
      <c r="C217" s="275"/>
      <c r="D217" s="276" t="str">
        <f>IFERROR(IF(C217="No CAS","",INDEX('DEQ Pollutant List'!$C$7:$C$614,MATCH(C217,'DEQ Pollutant List'!$B$7:$B$614,0))),"")</f>
        <v/>
      </c>
      <c r="E217" s="270" t="str">
        <f>IFERROR(IF(OR($C217="",$C217="No CAS"),INDEX('DEQ Pollutant List'!$A$7:$A$614,MATCH($D217,'DEQ Pollutant List'!$C$7:$C$614,0)),INDEX('DEQ Pollutant List'!$A$7:$A$614,MATCH($C217,'DEQ Pollutant List'!$B$7:$B$614,0))),"")</f>
        <v/>
      </c>
      <c r="F217" s="271"/>
      <c r="G217" s="272"/>
      <c r="H217" s="277"/>
      <c r="I217" s="278"/>
      <c r="J217" s="279"/>
      <c r="K217" s="280"/>
      <c r="L217" s="278"/>
      <c r="M217" s="279"/>
      <c r="N217" s="280"/>
    </row>
    <row r="218" spans="1:14">
      <c r="A218" s="274"/>
      <c r="B218" s="269"/>
      <c r="C218" s="275"/>
      <c r="D218" s="276" t="str">
        <f>IFERROR(IF(C218="No CAS","",INDEX('DEQ Pollutant List'!$C$7:$C$614,MATCH(C218,'DEQ Pollutant List'!$B$7:$B$614,0))),"")</f>
        <v/>
      </c>
      <c r="E218" s="270" t="str">
        <f>IFERROR(IF(OR($C218="",$C218="No CAS"),INDEX('DEQ Pollutant List'!$A$7:$A$614,MATCH($D218,'DEQ Pollutant List'!$C$7:$C$614,0)),INDEX('DEQ Pollutant List'!$A$7:$A$614,MATCH($C218,'DEQ Pollutant List'!$B$7:$B$614,0))),"")</f>
        <v/>
      </c>
      <c r="F218" s="271"/>
      <c r="G218" s="272"/>
      <c r="H218" s="277"/>
      <c r="I218" s="278"/>
      <c r="J218" s="279"/>
      <c r="K218" s="280"/>
      <c r="L218" s="278"/>
      <c r="M218" s="279"/>
      <c r="N218" s="280"/>
    </row>
    <row r="219" spans="1:14">
      <c r="A219" s="274"/>
      <c r="B219" s="269"/>
      <c r="C219" s="275"/>
      <c r="D219" s="276" t="str">
        <f>IFERROR(IF(C219="No CAS","",INDEX('DEQ Pollutant List'!$C$7:$C$614,MATCH(C219,'DEQ Pollutant List'!$B$7:$B$614,0))),"")</f>
        <v/>
      </c>
      <c r="E219" s="270" t="str">
        <f>IFERROR(IF(OR($C219="",$C219="No CAS"),INDEX('DEQ Pollutant List'!$A$7:$A$614,MATCH($D219,'DEQ Pollutant List'!$C$7:$C$614,0)),INDEX('DEQ Pollutant List'!$A$7:$A$614,MATCH($C219,'DEQ Pollutant List'!$B$7:$B$614,0))),"")</f>
        <v/>
      </c>
      <c r="F219" s="271"/>
      <c r="G219" s="272"/>
      <c r="H219" s="277"/>
      <c r="I219" s="278"/>
      <c r="J219" s="279"/>
      <c r="K219" s="280"/>
      <c r="L219" s="278"/>
      <c r="M219" s="279"/>
      <c r="N219" s="280"/>
    </row>
    <row r="220" spans="1:14">
      <c r="A220" s="274"/>
      <c r="B220" s="269"/>
      <c r="C220" s="275"/>
      <c r="D220" s="276" t="str">
        <f>IFERROR(IF(C220="No CAS","",INDEX('DEQ Pollutant List'!$C$7:$C$614,MATCH(C220,'DEQ Pollutant List'!$B$7:$B$614,0))),"")</f>
        <v/>
      </c>
      <c r="E220" s="270" t="str">
        <f>IFERROR(IF(OR($C220="",$C220="No CAS"),INDEX('DEQ Pollutant List'!$A$7:$A$614,MATCH($D220,'DEQ Pollutant List'!$C$7:$C$614,0)),INDEX('DEQ Pollutant List'!$A$7:$A$614,MATCH($C220,'DEQ Pollutant List'!$B$7:$B$614,0))),"")</f>
        <v/>
      </c>
      <c r="F220" s="271"/>
      <c r="G220" s="272"/>
      <c r="H220" s="277"/>
      <c r="I220" s="278"/>
      <c r="J220" s="279"/>
      <c r="K220" s="280"/>
      <c r="L220" s="278"/>
      <c r="M220" s="279"/>
      <c r="N220" s="280"/>
    </row>
    <row r="221" spans="1:14">
      <c r="A221" s="274"/>
      <c r="B221" s="269"/>
      <c r="C221" s="275"/>
      <c r="D221" s="276" t="str">
        <f>IFERROR(IF(C221="No CAS","",INDEX('DEQ Pollutant List'!$C$7:$C$614,MATCH(C221,'DEQ Pollutant List'!$B$7:$B$614,0))),"")</f>
        <v/>
      </c>
      <c r="E221" s="270" t="str">
        <f>IFERROR(IF(OR($C221="",$C221="No CAS"),INDEX('DEQ Pollutant List'!$A$7:$A$614,MATCH($D221,'DEQ Pollutant List'!$C$7:$C$614,0)),INDEX('DEQ Pollutant List'!$A$7:$A$614,MATCH($C221,'DEQ Pollutant List'!$B$7:$B$614,0))),"")</f>
        <v/>
      </c>
      <c r="F221" s="271"/>
      <c r="G221" s="272"/>
      <c r="H221" s="277"/>
      <c r="I221" s="278"/>
      <c r="J221" s="279"/>
      <c r="K221" s="280"/>
      <c r="L221" s="278"/>
      <c r="M221" s="279"/>
      <c r="N221" s="280"/>
    </row>
    <row r="222" spans="1:14">
      <c r="A222" s="274"/>
      <c r="B222" s="269"/>
      <c r="C222" s="275"/>
      <c r="D222" s="276" t="str">
        <f>IFERROR(IF(C222="No CAS","",INDEX('DEQ Pollutant List'!$C$7:$C$614,MATCH(C222,'DEQ Pollutant List'!$B$7:$B$614,0))),"")</f>
        <v/>
      </c>
      <c r="E222" s="270" t="str">
        <f>IFERROR(IF(OR($C222="",$C222="No CAS"),INDEX('DEQ Pollutant List'!$A$7:$A$614,MATCH($D222,'DEQ Pollutant List'!$C$7:$C$614,0)),INDEX('DEQ Pollutant List'!$A$7:$A$614,MATCH($C222,'DEQ Pollutant List'!$B$7:$B$614,0))),"")</f>
        <v/>
      </c>
      <c r="F222" s="271"/>
      <c r="G222" s="272"/>
      <c r="H222" s="277"/>
      <c r="I222" s="278"/>
      <c r="J222" s="279"/>
      <c r="K222" s="280"/>
      <c r="L222" s="278"/>
      <c r="M222" s="279"/>
      <c r="N222" s="280"/>
    </row>
    <row r="223" spans="1:14">
      <c r="A223" s="274"/>
      <c r="B223" s="269"/>
      <c r="C223" s="275"/>
      <c r="D223" s="276" t="str">
        <f>IFERROR(IF(C223="No CAS","",INDEX('DEQ Pollutant List'!$C$7:$C$614,MATCH(C223,'DEQ Pollutant List'!$B$7:$B$614,0))),"")</f>
        <v/>
      </c>
      <c r="E223" s="270" t="str">
        <f>IFERROR(IF(OR($C223="",$C223="No CAS"),INDEX('DEQ Pollutant List'!$A$7:$A$614,MATCH($D223,'DEQ Pollutant List'!$C$7:$C$614,0)),INDEX('DEQ Pollutant List'!$A$7:$A$614,MATCH($C223,'DEQ Pollutant List'!$B$7:$B$614,0))),"")</f>
        <v/>
      </c>
      <c r="F223" s="271"/>
      <c r="G223" s="272"/>
      <c r="H223" s="277"/>
      <c r="I223" s="278"/>
      <c r="J223" s="279"/>
      <c r="K223" s="280"/>
      <c r="L223" s="278"/>
      <c r="M223" s="279"/>
      <c r="N223" s="280"/>
    </row>
    <row r="224" spans="1:14">
      <c r="A224" s="274"/>
      <c r="B224" s="269"/>
      <c r="C224" s="275"/>
      <c r="D224" s="276" t="str">
        <f>IFERROR(IF(C224="No CAS","",INDEX('DEQ Pollutant List'!$C$7:$C$614,MATCH(C224,'DEQ Pollutant List'!$B$7:$B$614,0))),"")</f>
        <v/>
      </c>
      <c r="E224" s="270" t="str">
        <f>IFERROR(IF(OR($C224="",$C224="No CAS"),INDEX('DEQ Pollutant List'!$A$7:$A$614,MATCH($D224,'DEQ Pollutant List'!$C$7:$C$614,0)),INDEX('DEQ Pollutant List'!$A$7:$A$614,MATCH($C224,'DEQ Pollutant List'!$B$7:$B$614,0))),"")</f>
        <v/>
      </c>
      <c r="F224" s="271"/>
      <c r="G224" s="272"/>
      <c r="H224" s="277"/>
      <c r="I224" s="278"/>
      <c r="J224" s="279"/>
      <c r="K224" s="280"/>
      <c r="L224" s="278"/>
      <c r="M224" s="279"/>
      <c r="N224" s="280"/>
    </row>
    <row r="225" spans="1:14">
      <c r="A225" s="274"/>
      <c r="B225" s="269"/>
      <c r="C225" s="275"/>
      <c r="D225" s="276" t="str">
        <f>IFERROR(IF(C225="No CAS","",INDEX('DEQ Pollutant List'!$C$7:$C$614,MATCH(C225,'DEQ Pollutant List'!$B$7:$B$614,0))),"")</f>
        <v/>
      </c>
      <c r="E225" s="270" t="str">
        <f>IFERROR(IF(OR($C225="",$C225="No CAS"),INDEX('DEQ Pollutant List'!$A$7:$A$614,MATCH($D225,'DEQ Pollutant List'!$C$7:$C$614,0)),INDEX('DEQ Pollutant List'!$A$7:$A$614,MATCH($C225,'DEQ Pollutant List'!$B$7:$B$614,0))),"")</f>
        <v/>
      </c>
      <c r="F225" s="271"/>
      <c r="G225" s="272"/>
      <c r="H225" s="277"/>
      <c r="I225" s="278"/>
      <c r="J225" s="279"/>
      <c r="K225" s="280"/>
      <c r="L225" s="278"/>
      <c r="M225" s="279"/>
      <c r="N225" s="280"/>
    </row>
    <row r="226" spans="1:14">
      <c r="A226" s="274"/>
      <c r="B226" s="269"/>
      <c r="C226" s="275"/>
      <c r="D226" s="276" t="str">
        <f>IFERROR(IF(C226="No CAS","",INDEX('DEQ Pollutant List'!$C$7:$C$614,MATCH(C226,'DEQ Pollutant List'!$B$7:$B$614,0))),"")</f>
        <v/>
      </c>
      <c r="E226" s="270" t="str">
        <f>IFERROR(IF(OR($C226="",$C226="No CAS"),INDEX('DEQ Pollutant List'!$A$7:$A$614,MATCH($D226,'DEQ Pollutant List'!$C$7:$C$614,0)),INDEX('DEQ Pollutant List'!$A$7:$A$614,MATCH($C226,'DEQ Pollutant List'!$B$7:$B$614,0))),"")</f>
        <v/>
      </c>
      <c r="F226" s="271"/>
      <c r="G226" s="272"/>
      <c r="H226" s="277"/>
      <c r="I226" s="278"/>
      <c r="J226" s="279"/>
      <c r="K226" s="280"/>
      <c r="L226" s="278"/>
      <c r="M226" s="279"/>
      <c r="N226" s="280"/>
    </row>
    <row r="227" spans="1:14">
      <c r="A227" s="274"/>
      <c r="B227" s="269"/>
      <c r="C227" s="275"/>
      <c r="D227" s="276" t="str">
        <f>IFERROR(IF(C227="No CAS","",INDEX('DEQ Pollutant List'!$C$7:$C$614,MATCH(C227,'DEQ Pollutant List'!$B$7:$B$614,0))),"")</f>
        <v/>
      </c>
      <c r="E227" s="270" t="str">
        <f>IFERROR(IF(OR($C227="",$C227="No CAS"),INDEX('DEQ Pollutant List'!$A$7:$A$614,MATCH($D227,'DEQ Pollutant List'!$C$7:$C$614,0)),INDEX('DEQ Pollutant List'!$A$7:$A$614,MATCH($C227,'DEQ Pollutant List'!$B$7:$B$614,0))),"")</f>
        <v/>
      </c>
      <c r="F227" s="271"/>
      <c r="G227" s="272"/>
      <c r="H227" s="277"/>
      <c r="I227" s="278"/>
      <c r="J227" s="279"/>
      <c r="K227" s="280"/>
      <c r="L227" s="278"/>
      <c r="M227" s="279"/>
      <c r="N227" s="280"/>
    </row>
    <row r="228" spans="1:14">
      <c r="A228" s="274"/>
      <c r="B228" s="269"/>
      <c r="C228" s="275"/>
      <c r="D228" s="276" t="str">
        <f>IFERROR(IF(C228="No CAS","",INDEX('DEQ Pollutant List'!$C$7:$C$614,MATCH(C228,'DEQ Pollutant List'!$B$7:$B$614,0))),"")</f>
        <v/>
      </c>
      <c r="E228" s="270" t="str">
        <f>IFERROR(IF(OR($C228="",$C228="No CAS"),INDEX('DEQ Pollutant List'!$A$7:$A$614,MATCH($D228,'DEQ Pollutant List'!$C$7:$C$614,0)),INDEX('DEQ Pollutant List'!$A$7:$A$614,MATCH($C228,'DEQ Pollutant List'!$B$7:$B$614,0))),"")</f>
        <v/>
      </c>
      <c r="F228" s="271"/>
      <c r="G228" s="272"/>
      <c r="H228" s="277"/>
      <c r="I228" s="278"/>
      <c r="J228" s="279"/>
      <c r="K228" s="280"/>
      <c r="L228" s="278"/>
      <c r="M228" s="279"/>
      <c r="N228" s="280"/>
    </row>
    <row r="229" spans="1:14">
      <c r="A229" s="274"/>
      <c r="B229" s="269"/>
      <c r="C229" s="275"/>
      <c r="D229" s="276" t="str">
        <f>IFERROR(IF(C229="No CAS","",INDEX('DEQ Pollutant List'!$C$7:$C$614,MATCH(C229,'DEQ Pollutant List'!$B$7:$B$614,0))),"")</f>
        <v/>
      </c>
      <c r="E229" s="270" t="str">
        <f>IFERROR(IF(OR($C229="",$C229="No CAS"),INDEX('DEQ Pollutant List'!$A$7:$A$614,MATCH($D229,'DEQ Pollutant List'!$C$7:$C$614,0)),INDEX('DEQ Pollutant List'!$A$7:$A$614,MATCH($C229,'DEQ Pollutant List'!$B$7:$B$614,0))),"")</f>
        <v/>
      </c>
      <c r="F229" s="271"/>
      <c r="G229" s="272"/>
      <c r="H229" s="277"/>
      <c r="I229" s="278"/>
      <c r="J229" s="279"/>
      <c r="K229" s="280"/>
      <c r="L229" s="278"/>
      <c r="M229" s="279"/>
      <c r="N229" s="280"/>
    </row>
    <row r="230" spans="1:14">
      <c r="A230" s="274"/>
      <c r="B230" s="269"/>
      <c r="C230" s="275"/>
      <c r="D230" s="276" t="str">
        <f>IFERROR(IF(C230="No CAS","",INDEX('DEQ Pollutant List'!$C$7:$C$614,MATCH(C230,'DEQ Pollutant List'!$B$7:$B$614,0))),"")</f>
        <v/>
      </c>
      <c r="E230" s="270" t="str">
        <f>IFERROR(IF(OR($C230="",$C230="No CAS"),INDEX('DEQ Pollutant List'!$A$7:$A$614,MATCH($D230,'DEQ Pollutant List'!$C$7:$C$614,0)),INDEX('DEQ Pollutant List'!$A$7:$A$614,MATCH($C230,'DEQ Pollutant List'!$B$7:$B$614,0))),"")</f>
        <v/>
      </c>
      <c r="F230" s="271"/>
      <c r="G230" s="272"/>
      <c r="H230" s="277"/>
      <c r="I230" s="278"/>
      <c r="J230" s="279"/>
      <c r="K230" s="280"/>
      <c r="L230" s="278"/>
      <c r="M230" s="279"/>
      <c r="N230" s="280"/>
    </row>
    <row r="231" spans="1:14">
      <c r="A231" s="274"/>
      <c r="B231" s="269"/>
      <c r="C231" s="275"/>
      <c r="D231" s="276" t="str">
        <f>IFERROR(IF(C231="No CAS","",INDEX('DEQ Pollutant List'!$C$7:$C$614,MATCH(C231,'DEQ Pollutant List'!$B$7:$B$614,0))),"")</f>
        <v/>
      </c>
      <c r="E231" s="270" t="str">
        <f>IFERROR(IF(OR($C231="",$C231="No CAS"),INDEX('DEQ Pollutant List'!$A$7:$A$614,MATCH($D231,'DEQ Pollutant List'!$C$7:$C$614,0)),INDEX('DEQ Pollutant List'!$A$7:$A$614,MATCH($C231,'DEQ Pollutant List'!$B$7:$B$614,0))),"")</f>
        <v/>
      </c>
      <c r="F231" s="271"/>
      <c r="G231" s="272"/>
      <c r="H231" s="277"/>
      <c r="I231" s="278"/>
      <c r="J231" s="279"/>
      <c r="K231" s="280"/>
      <c r="L231" s="278"/>
      <c r="M231" s="279"/>
      <c r="N231" s="280"/>
    </row>
    <row r="232" spans="1:14">
      <c r="A232" s="274"/>
      <c r="B232" s="269"/>
      <c r="C232" s="275"/>
      <c r="D232" s="276" t="str">
        <f>IFERROR(IF(C232="No CAS","",INDEX('DEQ Pollutant List'!$C$7:$C$614,MATCH(C232,'DEQ Pollutant List'!$B$7:$B$614,0))),"")</f>
        <v/>
      </c>
      <c r="E232" s="270" t="str">
        <f>IFERROR(IF(OR($C232="",$C232="No CAS"),INDEX('DEQ Pollutant List'!$A$7:$A$614,MATCH($D232,'DEQ Pollutant List'!$C$7:$C$614,0)),INDEX('DEQ Pollutant List'!$A$7:$A$614,MATCH($C232,'DEQ Pollutant List'!$B$7:$B$614,0))),"")</f>
        <v/>
      </c>
      <c r="F232" s="271"/>
      <c r="G232" s="272"/>
      <c r="H232" s="277"/>
      <c r="I232" s="278"/>
      <c r="J232" s="279"/>
      <c r="K232" s="280"/>
      <c r="L232" s="278"/>
      <c r="M232" s="279"/>
      <c r="N232" s="280"/>
    </row>
    <row r="233" spans="1:14">
      <c r="A233" s="274"/>
      <c r="B233" s="269"/>
      <c r="C233" s="275"/>
      <c r="D233" s="276" t="str">
        <f>IFERROR(IF(C233="No CAS","",INDEX('DEQ Pollutant List'!$C$7:$C$614,MATCH(C233,'DEQ Pollutant List'!$B$7:$B$614,0))),"")</f>
        <v/>
      </c>
      <c r="E233" s="270" t="str">
        <f>IFERROR(IF(OR($C233="",$C233="No CAS"),INDEX('DEQ Pollutant List'!$A$7:$A$614,MATCH($D233,'DEQ Pollutant List'!$C$7:$C$614,0)),INDEX('DEQ Pollutant List'!$A$7:$A$614,MATCH($C233,'DEQ Pollutant List'!$B$7:$B$614,0))),"")</f>
        <v/>
      </c>
      <c r="F233" s="271"/>
      <c r="G233" s="272"/>
      <c r="H233" s="277"/>
      <c r="I233" s="278"/>
      <c r="J233" s="279"/>
      <c r="K233" s="280"/>
      <c r="L233" s="278"/>
      <c r="M233" s="279"/>
      <c r="N233" s="280"/>
    </row>
    <row r="234" spans="1:14">
      <c r="A234" s="274"/>
      <c r="B234" s="269"/>
      <c r="C234" s="275"/>
      <c r="D234" s="276" t="str">
        <f>IFERROR(IF(C234="No CAS","",INDEX('DEQ Pollutant List'!$C$7:$C$614,MATCH(C234,'DEQ Pollutant List'!$B$7:$B$614,0))),"")</f>
        <v/>
      </c>
      <c r="E234" s="270" t="str">
        <f>IFERROR(IF(OR($C234="",$C234="No CAS"),INDEX('DEQ Pollutant List'!$A$7:$A$614,MATCH($D234,'DEQ Pollutant List'!$C$7:$C$614,0)),INDEX('DEQ Pollutant List'!$A$7:$A$614,MATCH($C234,'DEQ Pollutant List'!$B$7:$B$614,0))),"")</f>
        <v/>
      </c>
      <c r="F234" s="271"/>
      <c r="G234" s="272"/>
      <c r="H234" s="277"/>
      <c r="I234" s="278"/>
      <c r="J234" s="279"/>
      <c r="K234" s="280"/>
      <c r="L234" s="278"/>
      <c r="M234" s="279"/>
      <c r="N234" s="280"/>
    </row>
    <row r="235" spans="1:14">
      <c r="A235" s="274"/>
      <c r="B235" s="269"/>
      <c r="C235" s="275"/>
      <c r="D235" s="276" t="str">
        <f>IFERROR(IF(C235="No CAS","",INDEX('DEQ Pollutant List'!$C$7:$C$614,MATCH(C235,'DEQ Pollutant List'!$B$7:$B$614,0))),"")</f>
        <v/>
      </c>
      <c r="E235" s="270" t="str">
        <f>IFERROR(IF(OR($C235="",$C235="No CAS"),INDEX('DEQ Pollutant List'!$A$7:$A$614,MATCH($D235,'DEQ Pollutant List'!$C$7:$C$614,0)),INDEX('DEQ Pollutant List'!$A$7:$A$614,MATCH($C235,'DEQ Pollutant List'!$B$7:$B$614,0))),"")</f>
        <v/>
      </c>
      <c r="F235" s="271"/>
      <c r="G235" s="272"/>
      <c r="H235" s="277"/>
      <c r="I235" s="278"/>
      <c r="J235" s="279"/>
      <c r="K235" s="280"/>
      <c r="L235" s="278"/>
      <c r="M235" s="279"/>
      <c r="N235" s="280"/>
    </row>
    <row r="236" spans="1:14">
      <c r="A236" s="274"/>
      <c r="B236" s="269"/>
      <c r="C236" s="275"/>
      <c r="D236" s="276" t="str">
        <f>IFERROR(IF(C236="No CAS","",INDEX('DEQ Pollutant List'!$C$7:$C$614,MATCH(C236,'DEQ Pollutant List'!$B$7:$B$614,0))),"")</f>
        <v/>
      </c>
      <c r="E236" s="270" t="str">
        <f>IFERROR(IF(OR($C236="",$C236="No CAS"),INDEX('DEQ Pollutant List'!$A$7:$A$614,MATCH($D236,'DEQ Pollutant List'!$C$7:$C$614,0)),INDEX('DEQ Pollutant List'!$A$7:$A$614,MATCH($C236,'DEQ Pollutant List'!$B$7:$B$614,0))),"")</f>
        <v/>
      </c>
      <c r="F236" s="271"/>
      <c r="G236" s="272"/>
      <c r="H236" s="277"/>
      <c r="I236" s="278"/>
      <c r="J236" s="279"/>
      <c r="K236" s="280"/>
      <c r="L236" s="278"/>
      <c r="M236" s="279"/>
      <c r="N236" s="280"/>
    </row>
    <row r="237" spans="1:14">
      <c r="A237" s="274"/>
      <c r="B237" s="269"/>
      <c r="C237" s="275"/>
      <c r="D237" s="276" t="str">
        <f>IFERROR(IF(C237="No CAS","",INDEX('DEQ Pollutant List'!$C$7:$C$614,MATCH(C237,'DEQ Pollutant List'!$B$7:$B$614,0))),"")</f>
        <v/>
      </c>
      <c r="E237" s="270" t="str">
        <f>IFERROR(IF(OR($C237="",$C237="No CAS"),INDEX('DEQ Pollutant List'!$A$7:$A$614,MATCH($D237,'DEQ Pollutant List'!$C$7:$C$614,0)),INDEX('DEQ Pollutant List'!$A$7:$A$614,MATCH($C237,'DEQ Pollutant List'!$B$7:$B$614,0))),"")</f>
        <v/>
      </c>
      <c r="F237" s="271"/>
      <c r="G237" s="272"/>
      <c r="H237" s="277"/>
      <c r="I237" s="278"/>
      <c r="J237" s="279"/>
      <c r="K237" s="280"/>
      <c r="L237" s="278"/>
      <c r="M237" s="279"/>
      <c r="N237" s="280"/>
    </row>
    <row r="238" spans="1:14">
      <c r="A238" s="274"/>
      <c r="B238" s="269"/>
      <c r="C238" s="275"/>
      <c r="D238" s="276" t="str">
        <f>IFERROR(IF(C238="No CAS","",INDEX('DEQ Pollutant List'!$C$7:$C$614,MATCH(C238,'DEQ Pollutant List'!$B$7:$B$614,0))),"")</f>
        <v/>
      </c>
      <c r="E238" s="270" t="str">
        <f>IFERROR(IF(OR($C238="",$C238="No CAS"),INDEX('DEQ Pollutant List'!$A$7:$A$614,MATCH($D238,'DEQ Pollutant List'!$C$7:$C$614,0)),INDEX('DEQ Pollutant List'!$A$7:$A$614,MATCH($C238,'DEQ Pollutant List'!$B$7:$B$614,0))),"")</f>
        <v/>
      </c>
      <c r="F238" s="271"/>
      <c r="G238" s="272"/>
      <c r="H238" s="277"/>
      <c r="I238" s="278"/>
      <c r="J238" s="279"/>
      <c r="K238" s="280"/>
      <c r="L238" s="278"/>
      <c r="M238" s="279"/>
      <c r="N238" s="280"/>
    </row>
    <row r="239" spans="1:14">
      <c r="A239" s="274"/>
      <c r="B239" s="269"/>
      <c r="C239" s="275"/>
      <c r="D239" s="276" t="str">
        <f>IFERROR(IF(C239="No CAS","",INDEX('DEQ Pollutant List'!$C$7:$C$614,MATCH(C239,'DEQ Pollutant List'!$B$7:$B$614,0))),"")</f>
        <v/>
      </c>
      <c r="E239" s="270" t="str">
        <f>IFERROR(IF(OR($C239="",$C239="No CAS"),INDEX('DEQ Pollutant List'!$A$7:$A$614,MATCH($D239,'DEQ Pollutant List'!$C$7:$C$614,0)),INDEX('DEQ Pollutant List'!$A$7:$A$614,MATCH($C239,'DEQ Pollutant List'!$B$7:$B$614,0))),"")</f>
        <v/>
      </c>
      <c r="F239" s="271"/>
      <c r="G239" s="272"/>
      <c r="H239" s="277"/>
      <c r="I239" s="278"/>
      <c r="J239" s="279"/>
      <c r="K239" s="280"/>
      <c r="L239" s="278"/>
      <c r="M239" s="279"/>
      <c r="N239" s="280"/>
    </row>
    <row r="240" spans="1:14">
      <c r="A240" s="274"/>
      <c r="B240" s="269"/>
      <c r="C240" s="275"/>
      <c r="D240" s="276" t="str">
        <f>IFERROR(IF(C240="No CAS","",INDEX('DEQ Pollutant List'!$C$7:$C$614,MATCH(C240,'DEQ Pollutant List'!$B$7:$B$614,0))),"")</f>
        <v/>
      </c>
      <c r="E240" s="270" t="str">
        <f>IFERROR(IF(OR($C240="",$C240="No CAS"),INDEX('DEQ Pollutant List'!$A$7:$A$614,MATCH($D240,'DEQ Pollutant List'!$C$7:$C$614,0)),INDEX('DEQ Pollutant List'!$A$7:$A$614,MATCH($C240,'DEQ Pollutant List'!$B$7:$B$614,0))),"")</f>
        <v/>
      </c>
      <c r="F240" s="271"/>
      <c r="G240" s="272"/>
      <c r="H240" s="277"/>
      <c r="I240" s="278"/>
      <c r="J240" s="279"/>
      <c r="K240" s="280"/>
      <c r="L240" s="278"/>
      <c r="M240" s="279"/>
      <c r="N240" s="280"/>
    </row>
    <row r="241" spans="1:14">
      <c r="A241" s="274"/>
      <c r="B241" s="269"/>
      <c r="C241" s="275"/>
      <c r="D241" s="276" t="str">
        <f>IFERROR(IF(C241="No CAS","",INDEX('DEQ Pollutant List'!$C$7:$C$614,MATCH(C241,'DEQ Pollutant List'!$B$7:$B$614,0))),"")</f>
        <v/>
      </c>
      <c r="E241" s="270" t="str">
        <f>IFERROR(IF(OR($C241="",$C241="No CAS"),INDEX('DEQ Pollutant List'!$A$7:$A$614,MATCH($D241,'DEQ Pollutant List'!$C$7:$C$614,0)),INDEX('DEQ Pollutant List'!$A$7:$A$614,MATCH($C241,'DEQ Pollutant List'!$B$7:$B$614,0))),"")</f>
        <v/>
      </c>
      <c r="F241" s="271"/>
      <c r="G241" s="272"/>
      <c r="H241" s="277"/>
      <c r="I241" s="278"/>
      <c r="J241" s="279"/>
      <c r="K241" s="280"/>
      <c r="L241" s="278"/>
      <c r="M241" s="279"/>
      <c r="N241" s="280"/>
    </row>
    <row r="242" spans="1:14">
      <c r="A242" s="274"/>
      <c r="B242" s="269"/>
      <c r="C242" s="275"/>
      <c r="D242" s="276" t="str">
        <f>IFERROR(IF(C242="No CAS","",INDEX('DEQ Pollutant List'!$C$7:$C$614,MATCH(C242,'DEQ Pollutant List'!$B$7:$B$614,0))),"")</f>
        <v/>
      </c>
      <c r="E242" s="270" t="str">
        <f>IFERROR(IF(OR($C242="",$C242="No CAS"),INDEX('DEQ Pollutant List'!$A$7:$A$614,MATCH($D242,'DEQ Pollutant List'!$C$7:$C$614,0)),INDEX('DEQ Pollutant List'!$A$7:$A$614,MATCH($C242,'DEQ Pollutant List'!$B$7:$B$614,0))),"")</f>
        <v/>
      </c>
      <c r="F242" s="271"/>
      <c r="G242" s="272"/>
      <c r="H242" s="277"/>
      <c r="I242" s="278"/>
      <c r="J242" s="279"/>
      <c r="K242" s="280"/>
      <c r="L242" s="278"/>
      <c r="M242" s="279"/>
      <c r="N242" s="280"/>
    </row>
    <row r="243" spans="1:14">
      <c r="A243" s="274"/>
      <c r="B243" s="269"/>
      <c r="C243" s="275"/>
      <c r="D243" s="276" t="str">
        <f>IFERROR(IF(C243="No CAS","",INDEX('DEQ Pollutant List'!$C$7:$C$614,MATCH(C243,'DEQ Pollutant List'!$B$7:$B$614,0))),"")</f>
        <v/>
      </c>
      <c r="E243" s="270" t="str">
        <f>IFERROR(IF(OR($C243="",$C243="No CAS"),INDEX('DEQ Pollutant List'!$A$7:$A$614,MATCH($D243,'DEQ Pollutant List'!$C$7:$C$614,0)),INDEX('DEQ Pollutant List'!$A$7:$A$614,MATCH($C243,'DEQ Pollutant List'!$B$7:$B$614,0))),"")</f>
        <v/>
      </c>
      <c r="F243" s="271"/>
      <c r="G243" s="272"/>
      <c r="H243" s="277"/>
      <c r="I243" s="278"/>
      <c r="J243" s="279"/>
      <c r="K243" s="280"/>
      <c r="L243" s="278"/>
      <c r="M243" s="279"/>
      <c r="N243" s="280"/>
    </row>
    <row r="244" spans="1:14">
      <c r="A244" s="274"/>
      <c r="B244" s="269"/>
      <c r="C244" s="275"/>
      <c r="D244" s="276" t="str">
        <f>IFERROR(IF(C244="No CAS","",INDEX('DEQ Pollutant List'!$C$7:$C$614,MATCH(C244,'DEQ Pollutant List'!$B$7:$B$614,0))),"")</f>
        <v/>
      </c>
      <c r="E244" s="270" t="str">
        <f>IFERROR(IF(OR($C244="",$C244="No CAS"),INDEX('DEQ Pollutant List'!$A$7:$A$614,MATCH($D244,'DEQ Pollutant List'!$C$7:$C$614,0)),INDEX('DEQ Pollutant List'!$A$7:$A$614,MATCH($C244,'DEQ Pollutant List'!$B$7:$B$614,0))),"")</f>
        <v/>
      </c>
      <c r="F244" s="271"/>
      <c r="G244" s="272"/>
      <c r="H244" s="277"/>
      <c r="I244" s="278"/>
      <c r="J244" s="279"/>
      <c r="K244" s="280"/>
      <c r="L244" s="278"/>
      <c r="M244" s="279"/>
      <c r="N244" s="280"/>
    </row>
    <row r="245" spans="1:14">
      <c r="A245" s="274"/>
      <c r="B245" s="269"/>
      <c r="C245" s="275"/>
      <c r="D245" s="276" t="str">
        <f>IFERROR(IF(C245="No CAS","",INDEX('DEQ Pollutant List'!$C$7:$C$614,MATCH(C245,'DEQ Pollutant List'!$B$7:$B$614,0))),"")</f>
        <v/>
      </c>
      <c r="E245" s="270" t="str">
        <f>IFERROR(IF(OR($C245="",$C245="No CAS"),INDEX('DEQ Pollutant List'!$A$7:$A$614,MATCH($D245,'DEQ Pollutant List'!$C$7:$C$614,0)),INDEX('DEQ Pollutant List'!$A$7:$A$614,MATCH($C245,'DEQ Pollutant List'!$B$7:$B$614,0))),"")</f>
        <v/>
      </c>
      <c r="F245" s="271"/>
      <c r="G245" s="272"/>
      <c r="H245" s="277"/>
      <c r="I245" s="278"/>
      <c r="J245" s="279"/>
      <c r="K245" s="280"/>
      <c r="L245" s="278"/>
      <c r="M245" s="279"/>
      <c r="N245" s="280"/>
    </row>
    <row r="246" spans="1:14">
      <c r="A246" s="274"/>
      <c r="B246" s="269"/>
      <c r="C246" s="275"/>
      <c r="D246" s="276" t="str">
        <f>IFERROR(IF(C246="No CAS","",INDEX('DEQ Pollutant List'!$C$7:$C$614,MATCH(C246,'DEQ Pollutant List'!$B$7:$B$614,0))),"")</f>
        <v/>
      </c>
      <c r="E246" s="270" t="str">
        <f>IFERROR(IF(OR($C246="",$C246="No CAS"),INDEX('DEQ Pollutant List'!$A$7:$A$614,MATCH($D246,'DEQ Pollutant List'!$C$7:$C$614,0)),INDEX('DEQ Pollutant List'!$A$7:$A$614,MATCH($C246,'DEQ Pollutant List'!$B$7:$B$614,0))),"")</f>
        <v/>
      </c>
      <c r="F246" s="271"/>
      <c r="G246" s="272"/>
      <c r="H246" s="277"/>
      <c r="I246" s="278"/>
      <c r="J246" s="279"/>
      <c r="K246" s="280"/>
      <c r="L246" s="278"/>
      <c r="M246" s="279"/>
      <c r="N246" s="280"/>
    </row>
    <row r="247" spans="1:14">
      <c r="A247" s="274"/>
      <c r="B247" s="269"/>
      <c r="C247" s="275"/>
      <c r="D247" s="276" t="str">
        <f>IFERROR(IF(C247="No CAS","",INDEX('DEQ Pollutant List'!$C$7:$C$614,MATCH(C247,'DEQ Pollutant List'!$B$7:$B$614,0))),"")</f>
        <v/>
      </c>
      <c r="E247" s="270" t="str">
        <f>IFERROR(IF(OR($C247="",$C247="No CAS"),INDEX('DEQ Pollutant List'!$A$7:$A$614,MATCH($D247,'DEQ Pollutant List'!$C$7:$C$614,0)),INDEX('DEQ Pollutant List'!$A$7:$A$614,MATCH($C247,'DEQ Pollutant List'!$B$7:$B$614,0))),"")</f>
        <v/>
      </c>
      <c r="F247" s="271"/>
      <c r="G247" s="272"/>
      <c r="H247" s="277"/>
      <c r="I247" s="278"/>
      <c r="J247" s="279"/>
      <c r="K247" s="280"/>
      <c r="L247" s="278"/>
      <c r="M247" s="279"/>
      <c r="N247" s="280"/>
    </row>
    <row r="248" spans="1:14">
      <c r="A248" s="274"/>
      <c r="B248" s="269"/>
      <c r="C248" s="275"/>
      <c r="D248" s="276" t="str">
        <f>IFERROR(IF(C248="No CAS","",INDEX('DEQ Pollutant List'!$C$7:$C$614,MATCH(C248,'DEQ Pollutant List'!$B$7:$B$614,0))),"")</f>
        <v/>
      </c>
      <c r="E248" s="270" t="str">
        <f>IFERROR(IF(OR($C248="",$C248="No CAS"),INDEX('DEQ Pollutant List'!$A$7:$A$614,MATCH($D248,'DEQ Pollutant List'!$C$7:$C$614,0)),INDEX('DEQ Pollutant List'!$A$7:$A$614,MATCH($C248,'DEQ Pollutant List'!$B$7:$B$614,0))),"")</f>
        <v/>
      </c>
      <c r="F248" s="271"/>
      <c r="G248" s="272"/>
      <c r="H248" s="277"/>
      <c r="I248" s="278"/>
      <c r="J248" s="279"/>
      <c r="K248" s="280"/>
      <c r="L248" s="278"/>
      <c r="M248" s="279"/>
      <c r="N248" s="280"/>
    </row>
    <row r="249" spans="1:14">
      <c r="A249" s="274"/>
      <c r="B249" s="269"/>
      <c r="C249" s="275"/>
      <c r="D249" s="276" t="str">
        <f>IFERROR(IF(C249="No CAS","",INDEX('DEQ Pollutant List'!$C$7:$C$614,MATCH(C249,'DEQ Pollutant List'!$B$7:$B$614,0))),"")</f>
        <v/>
      </c>
      <c r="E249" s="270" t="str">
        <f>IFERROR(IF(OR($C249="",$C249="No CAS"),INDEX('DEQ Pollutant List'!$A$7:$A$614,MATCH($D249,'DEQ Pollutant List'!$C$7:$C$614,0)),INDEX('DEQ Pollutant List'!$A$7:$A$614,MATCH($C249,'DEQ Pollutant List'!$B$7:$B$614,0))),"")</f>
        <v/>
      </c>
      <c r="F249" s="271"/>
      <c r="G249" s="272"/>
      <c r="H249" s="277"/>
      <c r="I249" s="278"/>
      <c r="J249" s="279"/>
      <c r="K249" s="280"/>
      <c r="L249" s="278"/>
      <c r="M249" s="279"/>
      <c r="N249" s="280"/>
    </row>
    <row r="250" spans="1:14">
      <c r="A250" s="274"/>
      <c r="B250" s="269"/>
      <c r="C250" s="275"/>
      <c r="D250" s="276" t="str">
        <f>IFERROR(IF(C250="No CAS","",INDEX('DEQ Pollutant List'!$C$7:$C$614,MATCH(C250,'DEQ Pollutant List'!$B$7:$B$614,0))),"")</f>
        <v/>
      </c>
      <c r="E250" s="270" t="str">
        <f>IFERROR(IF(OR($C250="",$C250="No CAS"),INDEX('DEQ Pollutant List'!$A$7:$A$614,MATCH($D250,'DEQ Pollutant List'!$C$7:$C$614,0)),INDEX('DEQ Pollutant List'!$A$7:$A$614,MATCH($C250,'DEQ Pollutant List'!$B$7:$B$614,0))),"")</f>
        <v/>
      </c>
      <c r="F250" s="271"/>
      <c r="G250" s="272"/>
      <c r="H250" s="277"/>
      <c r="I250" s="278"/>
      <c r="J250" s="279"/>
      <c r="K250" s="280"/>
      <c r="L250" s="278"/>
      <c r="M250" s="279"/>
      <c r="N250" s="280"/>
    </row>
    <row r="251" spans="1:14">
      <c r="A251" s="274"/>
      <c r="B251" s="269"/>
      <c r="C251" s="275"/>
      <c r="D251" s="276" t="str">
        <f>IFERROR(IF(C251="No CAS","",INDEX('DEQ Pollutant List'!$C$7:$C$614,MATCH(C251,'DEQ Pollutant List'!$B$7:$B$614,0))),"")</f>
        <v/>
      </c>
      <c r="E251" s="270" t="str">
        <f>IFERROR(IF(OR($C251="",$C251="No CAS"),INDEX('DEQ Pollutant List'!$A$7:$A$614,MATCH($D251,'DEQ Pollutant List'!$C$7:$C$614,0)),INDEX('DEQ Pollutant List'!$A$7:$A$614,MATCH($C251,'DEQ Pollutant List'!$B$7:$B$614,0))),"")</f>
        <v/>
      </c>
      <c r="F251" s="271"/>
      <c r="G251" s="272"/>
      <c r="H251" s="277"/>
      <c r="I251" s="278"/>
      <c r="J251" s="279"/>
      <c r="K251" s="280"/>
      <c r="L251" s="278"/>
      <c r="M251" s="279"/>
      <c r="N251" s="280"/>
    </row>
    <row r="252" spans="1:14">
      <c r="A252" s="274"/>
      <c r="B252" s="269"/>
      <c r="C252" s="275"/>
      <c r="D252" s="276" t="str">
        <f>IFERROR(IF(C252="No CAS","",INDEX('DEQ Pollutant List'!$C$7:$C$614,MATCH(C252,'DEQ Pollutant List'!$B$7:$B$614,0))),"")</f>
        <v/>
      </c>
      <c r="E252" s="270" t="str">
        <f>IFERROR(IF(OR($C252="",$C252="No CAS"),INDEX('DEQ Pollutant List'!$A$7:$A$614,MATCH($D252,'DEQ Pollutant List'!$C$7:$C$614,0)),INDEX('DEQ Pollutant List'!$A$7:$A$614,MATCH($C252,'DEQ Pollutant List'!$B$7:$B$614,0))),"")</f>
        <v/>
      </c>
      <c r="F252" s="271"/>
      <c r="G252" s="272"/>
      <c r="H252" s="277"/>
      <c r="I252" s="278"/>
      <c r="J252" s="279"/>
      <c r="K252" s="280"/>
      <c r="L252" s="278"/>
      <c r="M252" s="279"/>
      <c r="N252" s="280"/>
    </row>
    <row r="253" spans="1:14">
      <c r="A253" s="274"/>
      <c r="B253" s="269"/>
      <c r="C253" s="275"/>
      <c r="D253" s="276" t="str">
        <f>IFERROR(IF(C253="No CAS","",INDEX('DEQ Pollutant List'!$C$7:$C$614,MATCH(C253,'DEQ Pollutant List'!$B$7:$B$614,0))),"")</f>
        <v/>
      </c>
      <c r="E253" s="270" t="str">
        <f>IFERROR(IF(OR($C253="",$C253="No CAS"),INDEX('DEQ Pollutant List'!$A$7:$A$614,MATCH($D253,'DEQ Pollutant List'!$C$7:$C$614,0)),INDEX('DEQ Pollutant List'!$A$7:$A$614,MATCH($C253,'DEQ Pollutant List'!$B$7:$B$614,0))),"")</f>
        <v/>
      </c>
      <c r="F253" s="271"/>
      <c r="G253" s="272"/>
      <c r="H253" s="277"/>
      <c r="I253" s="278"/>
      <c r="J253" s="279"/>
      <c r="K253" s="280"/>
      <c r="L253" s="278"/>
      <c r="M253" s="279"/>
      <c r="N253" s="280"/>
    </row>
    <row r="254" spans="1:14">
      <c r="A254" s="274"/>
      <c r="B254" s="269"/>
      <c r="C254" s="275"/>
      <c r="D254" s="276" t="str">
        <f>IFERROR(IF(C254="No CAS","",INDEX('DEQ Pollutant List'!$C$7:$C$614,MATCH(C254,'DEQ Pollutant List'!$B$7:$B$614,0))),"")</f>
        <v/>
      </c>
      <c r="E254" s="270" t="str">
        <f>IFERROR(IF(OR($C254="",$C254="No CAS"),INDEX('DEQ Pollutant List'!$A$7:$A$614,MATCH($D254,'DEQ Pollutant List'!$C$7:$C$614,0)),INDEX('DEQ Pollutant List'!$A$7:$A$614,MATCH($C254,'DEQ Pollutant List'!$B$7:$B$614,0))),"")</f>
        <v/>
      </c>
      <c r="F254" s="271"/>
      <c r="G254" s="272"/>
      <c r="H254" s="277"/>
      <c r="I254" s="278"/>
      <c r="J254" s="279"/>
      <c r="K254" s="280"/>
      <c r="L254" s="278"/>
      <c r="M254" s="279"/>
      <c r="N254" s="280"/>
    </row>
    <row r="255" spans="1:14">
      <c r="A255" s="274"/>
      <c r="B255" s="269"/>
      <c r="C255" s="275"/>
      <c r="D255" s="276" t="str">
        <f>IFERROR(IF(C255="No CAS","",INDEX('DEQ Pollutant List'!$C$7:$C$614,MATCH(C255,'DEQ Pollutant List'!$B$7:$B$614,0))),"")</f>
        <v/>
      </c>
      <c r="E255" s="270" t="str">
        <f>IFERROR(IF(OR($C255="",$C255="No CAS"),INDEX('DEQ Pollutant List'!$A$7:$A$614,MATCH($D255,'DEQ Pollutant List'!$C$7:$C$614,0)),INDEX('DEQ Pollutant List'!$A$7:$A$614,MATCH($C255,'DEQ Pollutant List'!$B$7:$B$614,0))),"")</f>
        <v/>
      </c>
      <c r="F255" s="271"/>
      <c r="G255" s="272"/>
      <c r="H255" s="277"/>
      <c r="I255" s="278"/>
      <c r="J255" s="279"/>
      <c r="K255" s="280"/>
      <c r="L255" s="278"/>
      <c r="M255" s="279"/>
      <c r="N255" s="280"/>
    </row>
    <row r="256" spans="1:14">
      <c r="A256" s="274"/>
      <c r="B256" s="269"/>
      <c r="C256" s="275"/>
      <c r="D256" s="276" t="str">
        <f>IFERROR(IF(C256="No CAS","",INDEX('DEQ Pollutant List'!$C$7:$C$614,MATCH(C256,'DEQ Pollutant List'!$B$7:$B$614,0))),"")</f>
        <v/>
      </c>
      <c r="E256" s="270" t="str">
        <f>IFERROR(IF(OR($C256="",$C256="No CAS"),INDEX('DEQ Pollutant List'!$A$7:$A$614,MATCH($D256,'DEQ Pollutant List'!$C$7:$C$614,0)),INDEX('DEQ Pollutant List'!$A$7:$A$614,MATCH($C256,'DEQ Pollutant List'!$B$7:$B$614,0))),"")</f>
        <v/>
      </c>
      <c r="F256" s="271"/>
      <c r="G256" s="272"/>
      <c r="H256" s="277"/>
      <c r="I256" s="278"/>
      <c r="J256" s="279"/>
      <c r="K256" s="280"/>
      <c r="L256" s="278"/>
      <c r="M256" s="279"/>
      <c r="N256" s="280"/>
    </row>
    <row r="257" spans="1:14">
      <c r="A257" s="274"/>
      <c r="B257" s="269"/>
      <c r="C257" s="275"/>
      <c r="D257" s="276" t="str">
        <f>IFERROR(IF(C257="No CAS","",INDEX('DEQ Pollutant List'!$C$7:$C$614,MATCH(C257,'DEQ Pollutant List'!$B$7:$B$614,0))),"")</f>
        <v/>
      </c>
      <c r="E257" s="270" t="str">
        <f>IFERROR(IF(OR($C257="",$C257="No CAS"),INDEX('DEQ Pollutant List'!$A$7:$A$614,MATCH($D257,'DEQ Pollutant List'!$C$7:$C$614,0)),INDEX('DEQ Pollutant List'!$A$7:$A$614,MATCH($C257,'DEQ Pollutant List'!$B$7:$B$614,0))),"")</f>
        <v/>
      </c>
      <c r="F257" s="271"/>
      <c r="G257" s="272"/>
      <c r="H257" s="277"/>
      <c r="I257" s="278"/>
      <c r="J257" s="279"/>
      <c r="K257" s="280"/>
      <c r="L257" s="278"/>
      <c r="M257" s="279"/>
      <c r="N257" s="280"/>
    </row>
    <row r="258" spans="1:14">
      <c r="A258" s="274"/>
      <c r="B258" s="269"/>
      <c r="C258" s="275"/>
      <c r="D258" s="276" t="str">
        <f>IFERROR(IF(C258="No CAS","",INDEX('DEQ Pollutant List'!$C$7:$C$614,MATCH(C258,'DEQ Pollutant List'!$B$7:$B$614,0))),"")</f>
        <v/>
      </c>
      <c r="E258" s="270" t="str">
        <f>IFERROR(IF(OR($C258="",$C258="No CAS"),INDEX('DEQ Pollutant List'!$A$7:$A$614,MATCH($D258,'DEQ Pollutant List'!$C$7:$C$614,0)),INDEX('DEQ Pollutant List'!$A$7:$A$614,MATCH($C258,'DEQ Pollutant List'!$B$7:$B$614,0))),"")</f>
        <v/>
      </c>
      <c r="F258" s="271"/>
      <c r="G258" s="272"/>
      <c r="H258" s="277"/>
      <c r="I258" s="278"/>
      <c r="J258" s="279"/>
      <c r="K258" s="280"/>
      <c r="L258" s="278"/>
      <c r="M258" s="279"/>
      <c r="N258" s="280"/>
    </row>
    <row r="259" spans="1:14">
      <c r="A259" s="274"/>
      <c r="B259" s="269"/>
      <c r="C259" s="275"/>
      <c r="D259" s="276" t="str">
        <f>IFERROR(IF(C259="No CAS","",INDEX('DEQ Pollutant List'!$C$7:$C$614,MATCH(C259,'DEQ Pollutant List'!$B$7:$B$614,0))),"")</f>
        <v/>
      </c>
      <c r="E259" s="270" t="str">
        <f>IFERROR(IF(OR($C259="",$C259="No CAS"),INDEX('DEQ Pollutant List'!$A$7:$A$614,MATCH($D259,'DEQ Pollutant List'!$C$7:$C$614,0)),INDEX('DEQ Pollutant List'!$A$7:$A$614,MATCH($C259,'DEQ Pollutant List'!$B$7:$B$614,0))),"")</f>
        <v/>
      </c>
      <c r="F259" s="271"/>
      <c r="G259" s="272"/>
      <c r="H259" s="277"/>
      <c r="I259" s="278"/>
      <c r="J259" s="279"/>
      <c r="K259" s="280"/>
      <c r="L259" s="278"/>
      <c r="M259" s="279"/>
      <c r="N259" s="280"/>
    </row>
    <row r="260" spans="1:14">
      <c r="A260" s="274"/>
      <c r="B260" s="269"/>
      <c r="C260" s="275"/>
      <c r="D260" s="276" t="str">
        <f>IFERROR(IF(C260="No CAS","",INDEX('DEQ Pollutant List'!$C$7:$C$614,MATCH(C260,'DEQ Pollutant List'!$B$7:$B$614,0))),"")</f>
        <v/>
      </c>
      <c r="E260" s="270" t="str">
        <f>IFERROR(IF(OR($C260="",$C260="No CAS"),INDEX('DEQ Pollutant List'!$A$7:$A$614,MATCH($D260,'DEQ Pollutant List'!$C$7:$C$614,0)),INDEX('DEQ Pollutant List'!$A$7:$A$614,MATCH($C260,'DEQ Pollutant List'!$B$7:$B$614,0))),"")</f>
        <v/>
      </c>
      <c r="F260" s="271"/>
      <c r="G260" s="272"/>
      <c r="H260" s="277"/>
      <c r="I260" s="278"/>
      <c r="J260" s="279"/>
      <c r="K260" s="280"/>
      <c r="L260" s="278"/>
      <c r="M260" s="279"/>
      <c r="N260" s="280"/>
    </row>
    <row r="261" spans="1:14">
      <c r="A261" s="274"/>
      <c r="B261" s="269"/>
      <c r="C261" s="275"/>
      <c r="D261" s="276" t="str">
        <f>IFERROR(IF(C261="No CAS","",INDEX('DEQ Pollutant List'!$C$7:$C$614,MATCH(C261,'DEQ Pollutant List'!$B$7:$B$614,0))),"")</f>
        <v/>
      </c>
      <c r="E261" s="270" t="str">
        <f>IFERROR(IF(OR($C261="",$C261="No CAS"),INDEX('DEQ Pollutant List'!$A$7:$A$614,MATCH($D261,'DEQ Pollutant List'!$C$7:$C$614,0)),INDEX('DEQ Pollutant List'!$A$7:$A$614,MATCH($C261,'DEQ Pollutant List'!$B$7:$B$614,0))),"")</f>
        <v/>
      </c>
      <c r="F261" s="271"/>
      <c r="G261" s="272"/>
      <c r="H261" s="277"/>
      <c r="I261" s="278"/>
      <c r="J261" s="279"/>
      <c r="K261" s="280"/>
      <c r="L261" s="278"/>
      <c r="M261" s="279"/>
      <c r="N261" s="280"/>
    </row>
    <row r="262" spans="1:14">
      <c r="A262" s="274"/>
      <c r="B262" s="269"/>
      <c r="C262" s="275"/>
      <c r="D262" s="276" t="str">
        <f>IFERROR(IF(C262="No CAS","",INDEX('DEQ Pollutant List'!$C$7:$C$614,MATCH(C262,'DEQ Pollutant List'!$B$7:$B$614,0))),"")</f>
        <v/>
      </c>
      <c r="E262" s="270" t="str">
        <f>IFERROR(IF(OR($C262="",$C262="No CAS"),INDEX('DEQ Pollutant List'!$A$7:$A$614,MATCH($D262,'DEQ Pollutant List'!$C$7:$C$614,0)),INDEX('DEQ Pollutant List'!$A$7:$A$614,MATCH($C262,'DEQ Pollutant List'!$B$7:$B$614,0))),"")</f>
        <v/>
      </c>
      <c r="F262" s="271"/>
      <c r="G262" s="272"/>
      <c r="H262" s="277"/>
      <c r="I262" s="278"/>
      <c r="J262" s="279"/>
      <c r="K262" s="280"/>
      <c r="L262" s="278"/>
      <c r="M262" s="279"/>
      <c r="N262" s="280"/>
    </row>
    <row r="263" spans="1:14">
      <c r="A263" s="274"/>
      <c r="B263" s="269"/>
      <c r="C263" s="275"/>
      <c r="D263" s="276" t="str">
        <f>IFERROR(IF(C263="No CAS","",INDEX('DEQ Pollutant List'!$C$7:$C$614,MATCH(C263,'DEQ Pollutant List'!$B$7:$B$614,0))),"")</f>
        <v/>
      </c>
      <c r="E263" s="270" t="str">
        <f>IFERROR(IF(OR($C263="",$C263="No CAS"),INDEX('DEQ Pollutant List'!$A$7:$A$614,MATCH($D263,'DEQ Pollutant List'!$C$7:$C$614,0)),INDEX('DEQ Pollutant List'!$A$7:$A$614,MATCH($C263,'DEQ Pollutant List'!$B$7:$B$614,0))),"")</f>
        <v/>
      </c>
      <c r="F263" s="271"/>
      <c r="G263" s="272"/>
      <c r="H263" s="277"/>
      <c r="I263" s="278"/>
      <c r="J263" s="279"/>
      <c r="K263" s="280"/>
      <c r="L263" s="278"/>
      <c r="M263" s="279"/>
      <c r="N263" s="280"/>
    </row>
    <row r="264" spans="1:14">
      <c r="A264" s="274"/>
      <c r="B264" s="269"/>
      <c r="C264" s="275"/>
      <c r="D264" s="276" t="str">
        <f>IFERROR(IF(C264="No CAS","",INDEX('DEQ Pollutant List'!$C$7:$C$614,MATCH(C264,'DEQ Pollutant List'!$B$7:$B$614,0))),"")</f>
        <v/>
      </c>
      <c r="E264" s="270" t="str">
        <f>IFERROR(IF(OR($C264="",$C264="No CAS"),INDEX('DEQ Pollutant List'!$A$7:$A$614,MATCH($D264,'DEQ Pollutant List'!$C$7:$C$614,0)),INDEX('DEQ Pollutant List'!$A$7:$A$614,MATCH($C264,'DEQ Pollutant List'!$B$7:$B$614,0))),"")</f>
        <v/>
      </c>
      <c r="F264" s="271"/>
      <c r="G264" s="272"/>
      <c r="H264" s="277"/>
      <c r="I264" s="278"/>
      <c r="J264" s="279"/>
      <c r="K264" s="280"/>
      <c r="L264" s="278"/>
      <c r="M264" s="279"/>
      <c r="N264" s="280"/>
    </row>
    <row r="265" spans="1:14">
      <c r="A265" s="274"/>
      <c r="B265" s="269"/>
      <c r="C265" s="275"/>
      <c r="D265" s="276" t="str">
        <f>IFERROR(IF(C265="No CAS","",INDEX('DEQ Pollutant List'!$C$7:$C$614,MATCH(C265,'DEQ Pollutant List'!$B$7:$B$614,0))),"")</f>
        <v/>
      </c>
      <c r="E265" s="270" t="str">
        <f>IFERROR(IF(OR($C265="",$C265="No CAS"),INDEX('DEQ Pollutant List'!$A$7:$A$614,MATCH($D265,'DEQ Pollutant List'!$C$7:$C$614,0)),INDEX('DEQ Pollutant List'!$A$7:$A$614,MATCH($C265,'DEQ Pollutant List'!$B$7:$B$614,0))),"")</f>
        <v/>
      </c>
      <c r="F265" s="271"/>
      <c r="G265" s="272"/>
      <c r="H265" s="277"/>
      <c r="I265" s="278"/>
      <c r="J265" s="279"/>
      <c r="K265" s="280"/>
      <c r="L265" s="278"/>
      <c r="M265" s="279"/>
      <c r="N265" s="280"/>
    </row>
    <row r="266" spans="1:14">
      <c r="A266" s="274"/>
      <c r="B266" s="269"/>
      <c r="C266" s="275"/>
      <c r="D266" s="276" t="str">
        <f>IFERROR(IF(C266="No CAS","",INDEX('DEQ Pollutant List'!$C$7:$C$614,MATCH(C266,'DEQ Pollutant List'!$B$7:$B$614,0))),"")</f>
        <v/>
      </c>
      <c r="E266" s="270" t="str">
        <f>IFERROR(IF(OR($C266="",$C266="No CAS"),INDEX('DEQ Pollutant List'!$A$7:$A$614,MATCH($D266,'DEQ Pollutant List'!$C$7:$C$614,0)),INDEX('DEQ Pollutant List'!$A$7:$A$614,MATCH($C266,'DEQ Pollutant List'!$B$7:$B$614,0))),"")</f>
        <v/>
      </c>
      <c r="F266" s="271"/>
      <c r="G266" s="272"/>
      <c r="H266" s="277"/>
      <c r="I266" s="278"/>
      <c r="J266" s="279"/>
      <c r="K266" s="280"/>
      <c r="L266" s="278"/>
      <c r="M266" s="279"/>
      <c r="N266" s="280"/>
    </row>
    <row r="267" spans="1:14">
      <c r="A267" s="274"/>
      <c r="B267" s="269"/>
      <c r="C267" s="275"/>
      <c r="D267" s="276" t="str">
        <f>IFERROR(IF(C267="No CAS","",INDEX('DEQ Pollutant List'!$C$7:$C$614,MATCH(C267,'DEQ Pollutant List'!$B$7:$B$614,0))),"")</f>
        <v/>
      </c>
      <c r="E267" s="270" t="str">
        <f>IFERROR(IF(OR($C267="",$C267="No CAS"),INDEX('DEQ Pollutant List'!$A$7:$A$614,MATCH($D267,'DEQ Pollutant List'!$C$7:$C$614,0)),INDEX('DEQ Pollutant List'!$A$7:$A$614,MATCH($C267,'DEQ Pollutant List'!$B$7:$B$614,0))),"")</f>
        <v/>
      </c>
      <c r="F267" s="271"/>
      <c r="G267" s="272"/>
      <c r="H267" s="277"/>
      <c r="I267" s="278"/>
      <c r="J267" s="279"/>
      <c r="K267" s="280"/>
      <c r="L267" s="278"/>
      <c r="M267" s="279"/>
      <c r="N267" s="280"/>
    </row>
    <row r="268" spans="1:14">
      <c r="A268" s="274"/>
      <c r="B268" s="269"/>
      <c r="C268" s="275"/>
      <c r="D268" s="276" t="str">
        <f>IFERROR(IF(C268="No CAS","",INDEX('DEQ Pollutant List'!$C$7:$C$614,MATCH(C268,'DEQ Pollutant List'!$B$7:$B$614,0))),"")</f>
        <v/>
      </c>
      <c r="E268" s="270" t="str">
        <f>IFERROR(IF(OR($C268="",$C268="No CAS"),INDEX('DEQ Pollutant List'!$A$7:$A$614,MATCH($D268,'DEQ Pollutant List'!$C$7:$C$614,0)),INDEX('DEQ Pollutant List'!$A$7:$A$614,MATCH($C268,'DEQ Pollutant List'!$B$7:$B$614,0))),"")</f>
        <v/>
      </c>
      <c r="F268" s="271"/>
      <c r="G268" s="272"/>
      <c r="H268" s="277"/>
      <c r="I268" s="278"/>
      <c r="J268" s="279"/>
      <c r="K268" s="280"/>
      <c r="L268" s="278"/>
      <c r="M268" s="279"/>
      <c r="N268" s="280"/>
    </row>
    <row r="269" spans="1:14">
      <c r="A269" s="274"/>
      <c r="B269" s="269"/>
      <c r="C269" s="275"/>
      <c r="D269" s="276" t="str">
        <f>IFERROR(IF(C269="No CAS","",INDEX('DEQ Pollutant List'!$C$7:$C$614,MATCH(C269,'DEQ Pollutant List'!$B$7:$B$614,0))),"")</f>
        <v/>
      </c>
      <c r="E269" s="270" t="str">
        <f>IFERROR(IF(OR($C269="",$C269="No CAS"),INDEX('DEQ Pollutant List'!$A$7:$A$614,MATCH($D269,'DEQ Pollutant List'!$C$7:$C$614,0)),INDEX('DEQ Pollutant List'!$A$7:$A$614,MATCH($C269,'DEQ Pollutant List'!$B$7:$B$614,0))),"")</f>
        <v/>
      </c>
      <c r="F269" s="271"/>
      <c r="G269" s="272"/>
      <c r="H269" s="277"/>
      <c r="I269" s="278"/>
      <c r="J269" s="279"/>
      <c r="K269" s="280"/>
      <c r="L269" s="278"/>
      <c r="M269" s="279"/>
      <c r="N269" s="280"/>
    </row>
    <row r="270" spans="1:14">
      <c r="A270" s="274"/>
      <c r="B270" s="269"/>
      <c r="C270" s="275"/>
      <c r="D270" s="276" t="str">
        <f>IFERROR(IF(C270="No CAS","",INDEX('DEQ Pollutant List'!$C$7:$C$614,MATCH(C270,'DEQ Pollutant List'!$B$7:$B$614,0))),"")</f>
        <v/>
      </c>
      <c r="E270" s="270" t="str">
        <f>IFERROR(IF(OR($C270="",$C270="No CAS"),INDEX('DEQ Pollutant List'!$A$7:$A$614,MATCH($D270,'DEQ Pollutant List'!$C$7:$C$614,0)),INDEX('DEQ Pollutant List'!$A$7:$A$614,MATCH($C270,'DEQ Pollutant List'!$B$7:$B$614,0))),"")</f>
        <v/>
      </c>
      <c r="F270" s="271"/>
      <c r="G270" s="272"/>
      <c r="H270" s="277"/>
      <c r="I270" s="278"/>
      <c r="J270" s="279"/>
      <c r="K270" s="280"/>
      <c r="L270" s="278"/>
      <c r="M270" s="279"/>
      <c r="N270" s="280"/>
    </row>
    <row r="271" spans="1:14">
      <c r="A271" s="274"/>
      <c r="B271" s="269"/>
      <c r="C271" s="275"/>
      <c r="D271" s="276" t="str">
        <f>IFERROR(IF(C271="No CAS","",INDEX('DEQ Pollutant List'!$C$7:$C$614,MATCH(C271,'DEQ Pollutant List'!$B$7:$B$614,0))),"")</f>
        <v/>
      </c>
      <c r="E271" s="270" t="str">
        <f>IFERROR(IF(OR($C271="",$C271="No CAS"),INDEX('DEQ Pollutant List'!$A$7:$A$614,MATCH($D271,'DEQ Pollutant List'!$C$7:$C$614,0)),INDEX('DEQ Pollutant List'!$A$7:$A$614,MATCH($C271,'DEQ Pollutant List'!$B$7:$B$614,0))),"")</f>
        <v/>
      </c>
      <c r="F271" s="271"/>
      <c r="G271" s="272"/>
      <c r="H271" s="277"/>
      <c r="I271" s="278"/>
      <c r="J271" s="279"/>
      <c r="K271" s="280"/>
      <c r="L271" s="278"/>
      <c r="M271" s="279"/>
      <c r="N271" s="280"/>
    </row>
    <row r="272" spans="1:14">
      <c r="A272" s="274"/>
      <c r="B272" s="269"/>
      <c r="C272" s="275"/>
      <c r="D272" s="276" t="str">
        <f>IFERROR(IF(C272="No CAS","",INDEX('DEQ Pollutant List'!$C$7:$C$614,MATCH(C272,'DEQ Pollutant List'!$B$7:$B$614,0))),"")</f>
        <v/>
      </c>
      <c r="E272" s="270" t="str">
        <f>IFERROR(IF(OR($C272="",$C272="No CAS"),INDEX('DEQ Pollutant List'!$A$7:$A$614,MATCH($D272,'DEQ Pollutant List'!$C$7:$C$614,0)),INDEX('DEQ Pollutant List'!$A$7:$A$614,MATCH($C272,'DEQ Pollutant List'!$B$7:$B$614,0))),"")</f>
        <v/>
      </c>
      <c r="F272" s="271"/>
      <c r="G272" s="272"/>
      <c r="H272" s="277"/>
      <c r="I272" s="278"/>
      <c r="J272" s="279"/>
      <c r="K272" s="280"/>
      <c r="L272" s="278"/>
      <c r="M272" s="279"/>
      <c r="N272" s="280"/>
    </row>
    <row r="273" spans="1:14">
      <c r="A273" s="274"/>
      <c r="B273" s="269"/>
      <c r="C273" s="275"/>
      <c r="D273" s="276" t="str">
        <f>IFERROR(IF(C273="No CAS","",INDEX('DEQ Pollutant List'!$C$7:$C$614,MATCH(C273,'DEQ Pollutant List'!$B$7:$B$614,0))),"")</f>
        <v/>
      </c>
      <c r="E273" s="270" t="str">
        <f>IFERROR(IF(OR($C273="",$C273="No CAS"),INDEX('DEQ Pollutant List'!$A$7:$A$614,MATCH($D273,'DEQ Pollutant List'!$C$7:$C$614,0)),INDEX('DEQ Pollutant List'!$A$7:$A$614,MATCH($C273,'DEQ Pollutant List'!$B$7:$B$614,0))),"")</f>
        <v/>
      </c>
      <c r="F273" s="271"/>
      <c r="G273" s="272"/>
      <c r="H273" s="277"/>
      <c r="I273" s="278"/>
      <c r="J273" s="279"/>
      <c r="K273" s="280"/>
      <c r="L273" s="278"/>
      <c r="M273" s="279"/>
      <c r="N273" s="280"/>
    </row>
    <row r="274" spans="1:14">
      <c r="A274" s="274"/>
      <c r="B274" s="269"/>
      <c r="C274" s="275"/>
      <c r="D274" s="276" t="str">
        <f>IFERROR(IF(C274="No CAS","",INDEX('DEQ Pollutant List'!$C$7:$C$614,MATCH(C274,'DEQ Pollutant List'!$B$7:$B$614,0))),"")</f>
        <v/>
      </c>
      <c r="E274" s="270" t="str">
        <f>IFERROR(IF(OR($C274="",$C274="No CAS"),INDEX('DEQ Pollutant List'!$A$7:$A$614,MATCH($D274,'DEQ Pollutant List'!$C$7:$C$614,0)),INDEX('DEQ Pollutant List'!$A$7:$A$614,MATCH($C274,'DEQ Pollutant List'!$B$7:$B$614,0))),"")</f>
        <v/>
      </c>
      <c r="F274" s="271"/>
      <c r="G274" s="272"/>
      <c r="H274" s="277"/>
      <c r="I274" s="278"/>
      <c r="J274" s="279"/>
      <c r="K274" s="280"/>
      <c r="L274" s="278"/>
      <c r="M274" s="279"/>
      <c r="N274" s="280"/>
    </row>
    <row r="275" spans="1:14">
      <c r="A275" s="274"/>
      <c r="B275" s="269"/>
      <c r="C275" s="275"/>
      <c r="D275" s="276" t="str">
        <f>IFERROR(IF(C275="No CAS","",INDEX('DEQ Pollutant List'!$C$7:$C$614,MATCH(C275,'DEQ Pollutant List'!$B$7:$B$614,0))),"")</f>
        <v/>
      </c>
      <c r="E275" s="270" t="str">
        <f>IFERROR(IF(OR($C275="",$C275="No CAS"),INDEX('DEQ Pollutant List'!$A$7:$A$614,MATCH($D275,'DEQ Pollutant List'!$C$7:$C$614,0)),INDEX('DEQ Pollutant List'!$A$7:$A$614,MATCH($C275,'DEQ Pollutant List'!$B$7:$B$614,0))),"")</f>
        <v/>
      </c>
      <c r="F275" s="271"/>
      <c r="G275" s="272"/>
      <c r="H275" s="277"/>
      <c r="I275" s="278"/>
      <c r="J275" s="279"/>
      <c r="K275" s="280"/>
      <c r="L275" s="278"/>
      <c r="M275" s="279"/>
      <c r="N275" s="280"/>
    </row>
    <row r="276" spans="1:14">
      <c r="A276" s="274"/>
      <c r="B276" s="269"/>
      <c r="C276" s="275"/>
      <c r="D276" s="276" t="str">
        <f>IFERROR(IF(C276="No CAS","",INDEX('DEQ Pollutant List'!$C$7:$C$614,MATCH(C276,'DEQ Pollutant List'!$B$7:$B$614,0))),"")</f>
        <v/>
      </c>
      <c r="E276" s="270" t="str">
        <f>IFERROR(IF(OR($C276="",$C276="No CAS"),INDEX('DEQ Pollutant List'!$A$7:$A$614,MATCH($D276,'DEQ Pollutant List'!$C$7:$C$614,0)),INDEX('DEQ Pollutant List'!$A$7:$A$614,MATCH($C276,'DEQ Pollutant List'!$B$7:$B$614,0))),"")</f>
        <v/>
      </c>
      <c r="F276" s="271"/>
      <c r="G276" s="272"/>
      <c r="H276" s="277"/>
      <c r="I276" s="278"/>
      <c r="J276" s="279"/>
      <c r="K276" s="280"/>
      <c r="L276" s="278"/>
      <c r="M276" s="279"/>
      <c r="N276" s="280"/>
    </row>
    <row r="277" spans="1:14">
      <c r="A277" s="274"/>
      <c r="B277" s="269"/>
      <c r="C277" s="275"/>
      <c r="D277" s="276" t="str">
        <f>IFERROR(IF(C277="No CAS","",INDEX('DEQ Pollutant List'!$C$7:$C$614,MATCH(C277,'DEQ Pollutant List'!$B$7:$B$614,0))),"")</f>
        <v/>
      </c>
      <c r="E277" s="270" t="str">
        <f>IFERROR(IF(OR($C277="",$C277="No CAS"),INDEX('DEQ Pollutant List'!$A$7:$A$614,MATCH($D277,'DEQ Pollutant List'!$C$7:$C$614,0)),INDEX('DEQ Pollutant List'!$A$7:$A$614,MATCH($C277,'DEQ Pollutant List'!$B$7:$B$614,0))),"")</f>
        <v/>
      </c>
      <c r="F277" s="271"/>
      <c r="G277" s="272"/>
      <c r="H277" s="277"/>
      <c r="I277" s="278"/>
      <c r="J277" s="279"/>
      <c r="K277" s="280"/>
      <c r="L277" s="278"/>
      <c r="M277" s="279"/>
      <c r="N277" s="280"/>
    </row>
    <row r="278" spans="1:14">
      <c r="A278" s="274"/>
      <c r="B278" s="269"/>
      <c r="C278" s="275"/>
      <c r="D278" s="276" t="str">
        <f>IFERROR(IF(C278="No CAS","",INDEX('DEQ Pollutant List'!$C$7:$C$614,MATCH(C278,'DEQ Pollutant List'!$B$7:$B$614,0))),"")</f>
        <v/>
      </c>
      <c r="E278" s="270" t="str">
        <f>IFERROR(IF(OR($C278="",$C278="No CAS"),INDEX('DEQ Pollutant List'!$A$7:$A$614,MATCH($D278,'DEQ Pollutant List'!$C$7:$C$614,0)),INDEX('DEQ Pollutant List'!$A$7:$A$614,MATCH($C278,'DEQ Pollutant List'!$B$7:$B$614,0))),"")</f>
        <v/>
      </c>
      <c r="F278" s="271"/>
      <c r="G278" s="272"/>
      <c r="H278" s="277"/>
      <c r="I278" s="278"/>
      <c r="J278" s="279"/>
      <c r="K278" s="280"/>
      <c r="L278" s="278"/>
      <c r="M278" s="279"/>
      <c r="N278" s="280"/>
    </row>
    <row r="279" spans="1:14">
      <c r="A279" s="274"/>
      <c r="B279" s="269"/>
      <c r="C279" s="275"/>
      <c r="D279" s="276" t="str">
        <f>IFERROR(IF(C279="No CAS","",INDEX('DEQ Pollutant List'!$C$7:$C$614,MATCH(C279,'DEQ Pollutant List'!$B$7:$B$614,0))),"")</f>
        <v/>
      </c>
      <c r="E279" s="270" t="str">
        <f>IFERROR(IF(OR($C279="",$C279="No CAS"),INDEX('DEQ Pollutant List'!$A$7:$A$614,MATCH($D279,'DEQ Pollutant List'!$C$7:$C$614,0)),INDEX('DEQ Pollutant List'!$A$7:$A$614,MATCH($C279,'DEQ Pollutant List'!$B$7:$B$614,0))),"")</f>
        <v/>
      </c>
      <c r="F279" s="271"/>
      <c r="G279" s="272"/>
      <c r="H279" s="277"/>
      <c r="I279" s="278"/>
      <c r="J279" s="279"/>
      <c r="K279" s="280"/>
      <c r="L279" s="278"/>
      <c r="M279" s="279"/>
      <c r="N279" s="280"/>
    </row>
    <row r="280" spans="1:14">
      <c r="A280" s="274"/>
      <c r="B280" s="269"/>
      <c r="C280" s="275"/>
      <c r="D280" s="276" t="str">
        <f>IFERROR(IF(C280="No CAS","",INDEX('DEQ Pollutant List'!$C$7:$C$614,MATCH(C280,'DEQ Pollutant List'!$B$7:$B$614,0))),"")</f>
        <v/>
      </c>
      <c r="E280" s="270" t="str">
        <f>IFERROR(IF(OR($C280="",$C280="No CAS"),INDEX('DEQ Pollutant List'!$A$7:$A$614,MATCH($D280,'DEQ Pollutant List'!$C$7:$C$614,0)),INDEX('DEQ Pollutant List'!$A$7:$A$614,MATCH($C280,'DEQ Pollutant List'!$B$7:$B$614,0))),"")</f>
        <v/>
      </c>
      <c r="F280" s="271"/>
      <c r="G280" s="272"/>
      <c r="H280" s="277"/>
      <c r="I280" s="278"/>
      <c r="J280" s="279"/>
      <c r="K280" s="280"/>
      <c r="L280" s="278"/>
      <c r="M280" s="279"/>
      <c r="N280" s="280"/>
    </row>
    <row r="281" spans="1:14">
      <c r="A281" s="274"/>
      <c r="B281" s="269"/>
      <c r="C281" s="275"/>
      <c r="D281" s="276" t="str">
        <f>IFERROR(IF(C281="No CAS","",INDEX('DEQ Pollutant List'!$C$7:$C$614,MATCH(C281,'DEQ Pollutant List'!$B$7:$B$614,0))),"")</f>
        <v/>
      </c>
      <c r="E281" s="270" t="str">
        <f>IFERROR(IF(OR($C281="",$C281="No CAS"),INDEX('DEQ Pollutant List'!$A$7:$A$614,MATCH($D281,'DEQ Pollutant List'!$C$7:$C$614,0)),INDEX('DEQ Pollutant List'!$A$7:$A$614,MATCH($C281,'DEQ Pollutant List'!$B$7:$B$614,0))),"")</f>
        <v/>
      </c>
      <c r="F281" s="271"/>
      <c r="G281" s="272"/>
      <c r="H281" s="277"/>
      <c r="I281" s="278"/>
      <c r="J281" s="279"/>
      <c r="K281" s="280"/>
      <c r="L281" s="278"/>
      <c r="M281" s="279"/>
      <c r="N281" s="280"/>
    </row>
    <row r="282" spans="1:14">
      <c r="A282" s="274"/>
      <c r="B282" s="269"/>
      <c r="C282" s="275"/>
      <c r="D282" s="276" t="str">
        <f>IFERROR(IF(C282="No CAS","",INDEX('DEQ Pollutant List'!$C$7:$C$614,MATCH(C282,'DEQ Pollutant List'!$B$7:$B$614,0))),"")</f>
        <v/>
      </c>
      <c r="E282" s="270" t="str">
        <f>IFERROR(IF(OR($C282="",$C282="No CAS"),INDEX('DEQ Pollutant List'!$A$7:$A$614,MATCH($D282,'DEQ Pollutant List'!$C$7:$C$614,0)),INDEX('DEQ Pollutant List'!$A$7:$A$614,MATCH($C282,'DEQ Pollutant List'!$B$7:$B$614,0))),"")</f>
        <v/>
      </c>
      <c r="F282" s="271"/>
      <c r="G282" s="272"/>
      <c r="H282" s="277"/>
      <c r="I282" s="278"/>
      <c r="J282" s="279"/>
      <c r="K282" s="280"/>
      <c r="L282" s="278"/>
      <c r="M282" s="279"/>
      <c r="N282" s="280"/>
    </row>
    <row r="283" spans="1:14">
      <c r="A283" s="274"/>
      <c r="B283" s="269"/>
      <c r="C283" s="275"/>
      <c r="D283" s="276" t="str">
        <f>IFERROR(IF(C283="No CAS","",INDEX('DEQ Pollutant List'!$C$7:$C$614,MATCH(C283,'DEQ Pollutant List'!$B$7:$B$614,0))),"")</f>
        <v/>
      </c>
      <c r="E283" s="270" t="str">
        <f>IFERROR(IF(OR($C283="",$C283="No CAS"),INDEX('DEQ Pollutant List'!$A$7:$A$614,MATCH($D283,'DEQ Pollutant List'!$C$7:$C$614,0)),INDEX('DEQ Pollutant List'!$A$7:$A$614,MATCH($C283,'DEQ Pollutant List'!$B$7:$B$614,0))),"")</f>
        <v/>
      </c>
      <c r="F283" s="271"/>
      <c r="G283" s="272"/>
      <c r="H283" s="277"/>
      <c r="I283" s="278"/>
      <c r="J283" s="279"/>
      <c r="K283" s="280"/>
      <c r="L283" s="278"/>
      <c r="M283" s="279"/>
      <c r="N283" s="280"/>
    </row>
    <row r="284" spans="1:14">
      <c r="A284" s="274"/>
      <c r="B284" s="269"/>
      <c r="C284" s="275"/>
      <c r="D284" s="276" t="str">
        <f>IFERROR(IF(C284="No CAS","",INDEX('DEQ Pollutant List'!$C$7:$C$614,MATCH(C284,'DEQ Pollutant List'!$B$7:$B$614,0))),"")</f>
        <v/>
      </c>
      <c r="E284" s="270" t="str">
        <f>IFERROR(IF(OR($C284="",$C284="No CAS"),INDEX('DEQ Pollutant List'!$A$7:$A$614,MATCH($D284,'DEQ Pollutant List'!$C$7:$C$614,0)),INDEX('DEQ Pollutant List'!$A$7:$A$614,MATCH($C284,'DEQ Pollutant List'!$B$7:$B$614,0))),"")</f>
        <v/>
      </c>
      <c r="F284" s="271"/>
      <c r="G284" s="272"/>
      <c r="H284" s="277"/>
      <c r="I284" s="278"/>
      <c r="J284" s="279"/>
      <c r="K284" s="280"/>
      <c r="L284" s="278"/>
      <c r="M284" s="279"/>
      <c r="N284" s="280"/>
    </row>
    <row r="285" spans="1:14">
      <c r="A285" s="274"/>
      <c r="B285" s="269"/>
      <c r="C285" s="275"/>
      <c r="D285" s="276" t="str">
        <f>IFERROR(IF(C285="No CAS","",INDEX('DEQ Pollutant List'!$C$7:$C$614,MATCH(C285,'DEQ Pollutant List'!$B$7:$B$614,0))),"")</f>
        <v/>
      </c>
      <c r="E285" s="270" t="str">
        <f>IFERROR(IF(OR($C285="",$C285="No CAS"),INDEX('DEQ Pollutant List'!$A$7:$A$614,MATCH($D285,'DEQ Pollutant List'!$C$7:$C$614,0)),INDEX('DEQ Pollutant List'!$A$7:$A$614,MATCH($C285,'DEQ Pollutant List'!$B$7:$B$614,0))),"")</f>
        <v/>
      </c>
      <c r="F285" s="271"/>
      <c r="G285" s="272"/>
      <c r="H285" s="277"/>
      <c r="I285" s="278"/>
      <c r="J285" s="279"/>
      <c r="K285" s="280"/>
      <c r="L285" s="278"/>
      <c r="M285" s="279"/>
      <c r="N285" s="280"/>
    </row>
    <row r="286" spans="1:14">
      <c r="A286" s="274"/>
      <c r="B286" s="269"/>
      <c r="C286" s="275"/>
      <c r="D286" s="276" t="str">
        <f>IFERROR(IF(C286="No CAS","",INDEX('DEQ Pollutant List'!$C$7:$C$614,MATCH(C286,'DEQ Pollutant List'!$B$7:$B$614,0))),"")</f>
        <v/>
      </c>
      <c r="E286" s="270" t="str">
        <f>IFERROR(IF(OR($C286="",$C286="No CAS"),INDEX('DEQ Pollutant List'!$A$7:$A$614,MATCH($D286,'DEQ Pollutant List'!$C$7:$C$614,0)),INDEX('DEQ Pollutant List'!$A$7:$A$614,MATCH($C286,'DEQ Pollutant List'!$B$7:$B$614,0))),"")</f>
        <v/>
      </c>
      <c r="F286" s="271"/>
      <c r="G286" s="272"/>
      <c r="H286" s="277"/>
      <c r="I286" s="278"/>
      <c r="J286" s="279"/>
      <c r="K286" s="280"/>
      <c r="L286" s="278"/>
      <c r="M286" s="279"/>
      <c r="N286" s="280"/>
    </row>
    <row r="287" spans="1:14">
      <c r="A287" s="274"/>
      <c r="B287" s="269"/>
      <c r="C287" s="275"/>
      <c r="D287" s="276" t="str">
        <f>IFERROR(IF(C287="No CAS","",INDEX('DEQ Pollutant List'!$C$7:$C$614,MATCH(C287,'DEQ Pollutant List'!$B$7:$B$614,0))),"")</f>
        <v/>
      </c>
      <c r="E287" s="270" t="str">
        <f>IFERROR(IF(OR($C287="",$C287="No CAS"),INDEX('DEQ Pollutant List'!$A$7:$A$614,MATCH($D287,'DEQ Pollutant List'!$C$7:$C$614,0)),INDEX('DEQ Pollutant List'!$A$7:$A$614,MATCH($C287,'DEQ Pollutant List'!$B$7:$B$614,0))),"")</f>
        <v/>
      </c>
      <c r="F287" s="271"/>
      <c r="G287" s="272"/>
      <c r="H287" s="277"/>
      <c r="I287" s="278"/>
      <c r="J287" s="279"/>
      <c r="K287" s="280"/>
      <c r="L287" s="278"/>
      <c r="M287" s="279"/>
      <c r="N287" s="280"/>
    </row>
    <row r="288" spans="1:14">
      <c r="A288" s="274"/>
      <c r="B288" s="269"/>
      <c r="C288" s="275"/>
      <c r="D288" s="276" t="str">
        <f>IFERROR(IF(C288="No CAS","",INDEX('DEQ Pollutant List'!$C$7:$C$614,MATCH(C288,'DEQ Pollutant List'!$B$7:$B$614,0))),"")</f>
        <v/>
      </c>
      <c r="E288" s="270" t="str">
        <f>IFERROR(IF(OR($C288="",$C288="No CAS"),INDEX('DEQ Pollutant List'!$A$7:$A$614,MATCH($D288,'DEQ Pollutant List'!$C$7:$C$614,0)),INDEX('DEQ Pollutant List'!$A$7:$A$614,MATCH($C288,'DEQ Pollutant List'!$B$7:$B$614,0))),"")</f>
        <v/>
      </c>
      <c r="F288" s="271"/>
      <c r="G288" s="272"/>
      <c r="H288" s="277"/>
      <c r="I288" s="278"/>
      <c r="J288" s="279"/>
      <c r="K288" s="280"/>
      <c r="L288" s="278"/>
      <c r="M288" s="279"/>
      <c r="N288" s="280"/>
    </row>
    <row r="289" spans="1:14">
      <c r="A289" s="274"/>
      <c r="B289" s="269"/>
      <c r="C289" s="275"/>
      <c r="D289" s="276" t="str">
        <f>IFERROR(IF(C289="No CAS","",INDEX('DEQ Pollutant List'!$C$7:$C$614,MATCH(C289,'DEQ Pollutant List'!$B$7:$B$614,0))),"")</f>
        <v/>
      </c>
      <c r="E289" s="270" t="str">
        <f>IFERROR(IF(OR($C289="",$C289="No CAS"),INDEX('DEQ Pollutant List'!$A$7:$A$614,MATCH($D289,'DEQ Pollutant List'!$C$7:$C$614,0)),INDEX('DEQ Pollutant List'!$A$7:$A$614,MATCH($C289,'DEQ Pollutant List'!$B$7:$B$614,0))),"")</f>
        <v/>
      </c>
      <c r="F289" s="271"/>
      <c r="G289" s="272"/>
      <c r="H289" s="277"/>
      <c r="I289" s="278"/>
      <c r="J289" s="279"/>
      <c r="K289" s="280"/>
      <c r="L289" s="278"/>
      <c r="M289" s="279"/>
      <c r="N289" s="280"/>
    </row>
    <row r="290" spans="1:14">
      <c r="A290" s="274"/>
      <c r="B290" s="269"/>
      <c r="C290" s="275"/>
      <c r="D290" s="276" t="str">
        <f>IFERROR(IF(C290="No CAS","",INDEX('DEQ Pollutant List'!$C$7:$C$614,MATCH(C290,'DEQ Pollutant List'!$B$7:$B$614,0))),"")</f>
        <v/>
      </c>
      <c r="E290" s="270" t="str">
        <f>IFERROR(IF(OR($C290="",$C290="No CAS"),INDEX('DEQ Pollutant List'!$A$7:$A$614,MATCH($D290,'DEQ Pollutant List'!$C$7:$C$614,0)),INDEX('DEQ Pollutant List'!$A$7:$A$614,MATCH($C290,'DEQ Pollutant List'!$B$7:$B$614,0))),"")</f>
        <v/>
      </c>
      <c r="F290" s="271"/>
      <c r="G290" s="272"/>
      <c r="H290" s="277"/>
      <c r="I290" s="278"/>
      <c r="J290" s="279"/>
      <c r="K290" s="280"/>
      <c r="L290" s="278"/>
      <c r="M290" s="279"/>
      <c r="N290" s="280"/>
    </row>
    <row r="291" spans="1:14">
      <c r="A291" s="274"/>
      <c r="B291" s="269"/>
      <c r="C291" s="275"/>
      <c r="D291" s="276" t="str">
        <f>IFERROR(IF(C291="No CAS","",INDEX('DEQ Pollutant List'!$C$7:$C$614,MATCH(C291,'DEQ Pollutant List'!$B$7:$B$614,0))),"")</f>
        <v/>
      </c>
      <c r="E291" s="270" t="str">
        <f>IFERROR(IF(OR($C291="",$C291="No CAS"),INDEX('DEQ Pollutant List'!$A$7:$A$614,MATCH($D291,'DEQ Pollutant List'!$C$7:$C$614,0)),INDEX('DEQ Pollutant List'!$A$7:$A$614,MATCH($C291,'DEQ Pollutant List'!$B$7:$B$614,0))),"")</f>
        <v/>
      </c>
      <c r="F291" s="271"/>
      <c r="G291" s="272"/>
      <c r="H291" s="277"/>
      <c r="I291" s="278"/>
      <c r="J291" s="279"/>
      <c r="K291" s="280"/>
      <c r="L291" s="278"/>
      <c r="M291" s="279"/>
      <c r="N291" s="280"/>
    </row>
    <row r="292" spans="1:14">
      <c r="A292" s="274"/>
      <c r="B292" s="269"/>
      <c r="C292" s="275"/>
      <c r="D292" s="276" t="str">
        <f>IFERROR(IF(C292="No CAS","",INDEX('DEQ Pollutant List'!$C$7:$C$614,MATCH(C292,'DEQ Pollutant List'!$B$7:$B$614,0))),"")</f>
        <v/>
      </c>
      <c r="E292" s="270" t="str">
        <f>IFERROR(IF(OR($C292="",$C292="No CAS"),INDEX('DEQ Pollutant List'!$A$7:$A$614,MATCH($D292,'DEQ Pollutant List'!$C$7:$C$614,0)),INDEX('DEQ Pollutant List'!$A$7:$A$614,MATCH($C292,'DEQ Pollutant List'!$B$7:$B$614,0))),"")</f>
        <v/>
      </c>
      <c r="F292" s="271"/>
      <c r="G292" s="272"/>
      <c r="H292" s="277"/>
      <c r="I292" s="278"/>
      <c r="J292" s="279"/>
      <c r="K292" s="280"/>
      <c r="L292" s="278"/>
      <c r="M292" s="279"/>
      <c r="N292" s="280"/>
    </row>
    <row r="293" spans="1:14">
      <c r="A293" s="274"/>
      <c r="B293" s="269"/>
      <c r="C293" s="275"/>
      <c r="D293" s="276" t="str">
        <f>IFERROR(IF(C293="No CAS","",INDEX('DEQ Pollutant List'!$C$7:$C$614,MATCH(C293,'DEQ Pollutant List'!$B$7:$B$614,0))),"")</f>
        <v/>
      </c>
      <c r="E293" s="270" t="str">
        <f>IFERROR(IF(OR($C293="",$C293="No CAS"),INDEX('DEQ Pollutant List'!$A$7:$A$614,MATCH($D293,'DEQ Pollutant List'!$C$7:$C$614,0)),INDEX('DEQ Pollutant List'!$A$7:$A$614,MATCH($C293,'DEQ Pollutant List'!$B$7:$B$614,0))),"")</f>
        <v/>
      </c>
      <c r="F293" s="271"/>
      <c r="G293" s="272"/>
      <c r="H293" s="277"/>
      <c r="I293" s="278"/>
      <c r="J293" s="279"/>
      <c r="K293" s="280"/>
      <c r="L293" s="278"/>
      <c r="M293" s="279"/>
      <c r="N293" s="280"/>
    </row>
    <row r="294" spans="1:14">
      <c r="A294" s="274"/>
      <c r="B294" s="269"/>
      <c r="C294" s="275"/>
      <c r="D294" s="276" t="str">
        <f>IFERROR(IF(C294="No CAS","",INDEX('DEQ Pollutant List'!$C$7:$C$614,MATCH(C294,'DEQ Pollutant List'!$B$7:$B$614,0))),"")</f>
        <v/>
      </c>
      <c r="E294" s="270" t="str">
        <f>IFERROR(IF(OR($C294="",$C294="No CAS"),INDEX('DEQ Pollutant List'!$A$7:$A$614,MATCH($D294,'DEQ Pollutant List'!$C$7:$C$614,0)),INDEX('DEQ Pollutant List'!$A$7:$A$614,MATCH($C294,'DEQ Pollutant List'!$B$7:$B$614,0))),"")</f>
        <v/>
      </c>
      <c r="F294" s="271"/>
      <c r="G294" s="272"/>
      <c r="H294" s="277"/>
      <c r="I294" s="278"/>
      <c r="J294" s="279"/>
      <c r="K294" s="280"/>
      <c r="L294" s="278"/>
      <c r="M294" s="279"/>
      <c r="N294" s="280"/>
    </row>
    <row r="295" spans="1:14">
      <c r="A295" s="274"/>
      <c r="B295" s="269"/>
      <c r="C295" s="275"/>
      <c r="D295" s="276" t="str">
        <f>IFERROR(IF(C295="No CAS","",INDEX('DEQ Pollutant List'!$C$7:$C$614,MATCH(C295,'DEQ Pollutant List'!$B$7:$B$614,0))),"")</f>
        <v/>
      </c>
      <c r="E295" s="270" t="str">
        <f>IFERROR(IF(OR($C295="",$C295="No CAS"),INDEX('DEQ Pollutant List'!$A$7:$A$614,MATCH($D295,'DEQ Pollutant List'!$C$7:$C$614,0)),INDEX('DEQ Pollutant List'!$A$7:$A$614,MATCH($C295,'DEQ Pollutant List'!$B$7:$B$614,0))),"")</f>
        <v/>
      </c>
      <c r="F295" s="271"/>
      <c r="G295" s="272"/>
      <c r="H295" s="277"/>
      <c r="I295" s="278"/>
      <c r="J295" s="279"/>
      <c r="K295" s="280"/>
      <c r="L295" s="278"/>
      <c r="M295" s="279"/>
      <c r="N295" s="280"/>
    </row>
    <row r="296" spans="1:14">
      <c r="A296" s="274"/>
      <c r="B296" s="269"/>
      <c r="C296" s="275"/>
      <c r="D296" s="276" t="str">
        <f>IFERROR(IF(C296="No CAS","",INDEX('DEQ Pollutant List'!$C$7:$C$614,MATCH(C296,'DEQ Pollutant List'!$B$7:$B$614,0))),"")</f>
        <v/>
      </c>
      <c r="E296" s="270" t="str">
        <f>IFERROR(IF(OR($C296="",$C296="No CAS"),INDEX('DEQ Pollutant List'!$A$7:$A$614,MATCH($D296,'DEQ Pollutant List'!$C$7:$C$614,0)),INDEX('DEQ Pollutant List'!$A$7:$A$614,MATCH($C296,'DEQ Pollutant List'!$B$7:$B$614,0))),"")</f>
        <v/>
      </c>
      <c r="F296" s="271"/>
      <c r="G296" s="272"/>
      <c r="H296" s="277"/>
      <c r="I296" s="278"/>
      <c r="J296" s="279"/>
      <c r="K296" s="280"/>
      <c r="L296" s="278"/>
      <c r="M296" s="279"/>
      <c r="N296" s="280"/>
    </row>
    <row r="297" spans="1:14">
      <c r="A297" s="274"/>
      <c r="B297" s="269"/>
      <c r="C297" s="275"/>
      <c r="D297" s="276" t="str">
        <f>IFERROR(IF(C297="No CAS","",INDEX('DEQ Pollutant List'!$C$7:$C$614,MATCH(C297,'DEQ Pollutant List'!$B$7:$B$614,0))),"")</f>
        <v/>
      </c>
      <c r="E297" s="270" t="str">
        <f>IFERROR(IF(OR($C297="",$C297="No CAS"),INDEX('DEQ Pollutant List'!$A$7:$A$614,MATCH($D297,'DEQ Pollutant List'!$C$7:$C$614,0)),INDEX('DEQ Pollutant List'!$A$7:$A$614,MATCH($C297,'DEQ Pollutant List'!$B$7:$B$614,0))),"")</f>
        <v/>
      </c>
      <c r="F297" s="271"/>
      <c r="G297" s="272"/>
      <c r="H297" s="277"/>
      <c r="I297" s="278"/>
      <c r="J297" s="279"/>
      <c r="K297" s="280"/>
      <c r="L297" s="278"/>
      <c r="M297" s="279"/>
      <c r="N297" s="280"/>
    </row>
    <row r="298" spans="1:14">
      <c r="A298" s="274"/>
      <c r="B298" s="269"/>
      <c r="C298" s="275"/>
      <c r="D298" s="276" t="str">
        <f>IFERROR(IF(C298="No CAS","",INDEX('DEQ Pollutant List'!$C$7:$C$614,MATCH(C298,'DEQ Pollutant List'!$B$7:$B$614,0))),"")</f>
        <v/>
      </c>
      <c r="E298" s="270" t="str">
        <f>IFERROR(IF(OR($C298="",$C298="No CAS"),INDEX('DEQ Pollutant List'!$A$7:$A$614,MATCH($D298,'DEQ Pollutant List'!$C$7:$C$614,0)),INDEX('DEQ Pollutant List'!$A$7:$A$614,MATCH($C298,'DEQ Pollutant List'!$B$7:$B$614,0))),"")</f>
        <v/>
      </c>
      <c r="F298" s="271"/>
      <c r="G298" s="272"/>
      <c r="H298" s="277"/>
      <c r="I298" s="278"/>
      <c r="J298" s="279"/>
      <c r="K298" s="280"/>
      <c r="L298" s="278"/>
      <c r="M298" s="279"/>
      <c r="N298" s="280"/>
    </row>
    <row r="299" spans="1:14">
      <c r="A299" s="274"/>
      <c r="B299" s="269"/>
      <c r="C299" s="275"/>
      <c r="D299" s="276" t="str">
        <f>IFERROR(IF(C299="No CAS","",INDEX('DEQ Pollutant List'!$C$7:$C$614,MATCH(C299,'DEQ Pollutant List'!$B$7:$B$614,0))),"")</f>
        <v/>
      </c>
      <c r="E299" s="270" t="str">
        <f>IFERROR(IF(OR($C299="",$C299="No CAS"),INDEX('DEQ Pollutant List'!$A$7:$A$614,MATCH($D299,'DEQ Pollutant List'!$C$7:$C$614,0)),INDEX('DEQ Pollutant List'!$A$7:$A$614,MATCH($C299,'DEQ Pollutant List'!$B$7:$B$614,0))),"")</f>
        <v/>
      </c>
      <c r="F299" s="271"/>
      <c r="G299" s="272"/>
      <c r="H299" s="277"/>
      <c r="I299" s="278"/>
      <c r="J299" s="279"/>
      <c r="K299" s="280"/>
      <c r="L299" s="278"/>
      <c r="M299" s="279"/>
      <c r="N299" s="280"/>
    </row>
    <row r="300" spans="1:14">
      <c r="A300" s="274"/>
      <c r="B300" s="269"/>
      <c r="C300" s="275"/>
      <c r="D300" s="276" t="str">
        <f>IFERROR(IF(C300="No CAS","",INDEX('DEQ Pollutant List'!$C$7:$C$614,MATCH(C300,'DEQ Pollutant List'!$B$7:$B$614,0))),"")</f>
        <v/>
      </c>
      <c r="E300" s="270" t="str">
        <f>IFERROR(IF(OR($C300="",$C300="No CAS"),INDEX('DEQ Pollutant List'!$A$7:$A$614,MATCH($D300,'DEQ Pollutant List'!$C$7:$C$614,0)),INDEX('DEQ Pollutant List'!$A$7:$A$614,MATCH($C300,'DEQ Pollutant List'!$B$7:$B$614,0))),"")</f>
        <v/>
      </c>
      <c r="F300" s="271"/>
      <c r="G300" s="272"/>
      <c r="H300" s="277"/>
      <c r="I300" s="278"/>
      <c r="J300" s="279"/>
      <c r="K300" s="280"/>
      <c r="L300" s="278"/>
      <c r="M300" s="279"/>
      <c r="N300" s="280"/>
    </row>
    <row r="301" spans="1:14">
      <c r="A301" s="274"/>
      <c r="B301" s="269"/>
      <c r="C301" s="275"/>
      <c r="D301" s="276" t="str">
        <f>IFERROR(IF(C301="No CAS","",INDEX('DEQ Pollutant List'!$C$7:$C$614,MATCH(C301,'DEQ Pollutant List'!$B$7:$B$614,0))),"")</f>
        <v/>
      </c>
      <c r="E301" s="270" t="str">
        <f>IFERROR(IF(OR($C301="",$C301="No CAS"),INDEX('DEQ Pollutant List'!$A$7:$A$614,MATCH($D301,'DEQ Pollutant List'!$C$7:$C$614,0)),INDEX('DEQ Pollutant List'!$A$7:$A$614,MATCH($C301,'DEQ Pollutant List'!$B$7:$B$614,0))),"")</f>
        <v/>
      </c>
      <c r="F301" s="271"/>
      <c r="G301" s="272"/>
      <c r="H301" s="277"/>
      <c r="I301" s="278"/>
      <c r="J301" s="279"/>
      <c r="K301" s="280"/>
      <c r="L301" s="278"/>
      <c r="M301" s="279"/>
      <c r="N301" s="280"/>
    </row>
    <row r="302" spans="1:14">
      <c r="A302" s="274"/>
      <c r="B302" s="269"/>
      <c r="C302" s="275"/>
      <c r="D302" s="276" t="str">
        <f>IFERROR(IF(C302="No CAS","",INDEX('DEQ Pollutant List'!$C$7:$C$614,MATCH(C302,'DEQ Pollutant List'!$B$7:$B$614,0))),"")</f>
        <v/>
      </c>
      <c r="E302" s="270" t="str">
        <f>IFERROR(IF(OR($C302="",$C302="No CAS"),INDEX('DEQ Pollutant List'!$A$7:$A$614,MATCH($D302,'DEQ Pollutant List'!$C$7:$C$614,0)),INDEX('DEQ Pollutant List'!$A$7:$A$614,MATCH($C302,'DEQ Pollutant List'!$B$7:$B$614,0))),"")</f>
        <v/>
      </c>
      <c r="F302" s="271"/>
      <c r="G302" s="272"/>
      <c r="H302" s="277"/>
      <c r="I302" s="278"/>
      <c r="J302" s="279"/>
      <c r="K302" s="280"/>
      <c r="L302" s="278"/>
      <c r="M302" s="279"/>
      <c r="N302" s="280"/>
    </row>
    <row r="303" spans="1:14">
      <c r="A303" s="274"/>
      <c r="B303" s="269"/>
      <c r="C303" s="275"/>
      <c r="D303" s="276" t="str">
        <f>IFERROR(IF(C303="No CAS","",INDEX('DEQ Pollutant List'!$C$7:$C$614,MATCH(C303,'DEQ Pollutant List'!$B$7:$B$614,0))),"")</f>
        <v/>
      </c>
      <c r="E303" s="270" t="str">
        <f>IFERROR(IF(OR($C303="",$C303="No CAS"),INDEX('DEQ Pollutant List'!$A$7:$A$614,MATCH($D303,'DEQ Pollutant List'!$C$7:$C$614,0)),INDEX('DEQ Pollutant List'!$A$7:$A$614,MATCH($C303,'DEQ Pollutant List'!$B$7:$B$614,0))),"")</f>
        <v/>
      </c>
      <c r="F303" s="271"/>
      <c r="G303" s="272"/>
      <c r="H303" s="277"/>
      <c r="I303" s="278"/>
      <c r="J303" s="279"/>
      <c r="K303" s="280"/>
      <c r="L303" s="278"/>
      <c r="M303" s="279"/>
      <c r="N303" s="280"/>
    </row>
    <row r="304" spans="1:14">
      <c r="A304" s="274"/>
      <c r="B304" s="269"/>
      <c r="C304" s="275"/>
      <c r="D304" s="276" t="str">
        <f>IFERROR(IF(C304="No CAS","",INDEX('DEQ Pollutant List'!$C$7:$C$614,MATCH(C304,'DEQ Pollutant List'!$B$7:$B$614,0))),"")</f>
        <v/>
      </c>
      <c r="E304" s="270" t="str">
        <f>IFERROR(IF(OR($C304="",$C304="No CAS"),INDEX('DEQ Pollutant List'!$A$7:$A$614,MATCH($D304,'DEQ Pollutant List'!$C$7:$C$614,0)),INDEX('DEQ Pollutant List'!$A$7:$A$614,MATCH($C304,'DEQ Pollutant List'!$B$7:$B$614,0))),"")</f>
        <v/>
      </c>
      <c r="F304" s="271"/>
      <c r="G304" s="272"/>
      <c r="H304" s="277"/>
      <c r="I304" s="278"/>
      <c r="J304" s="279"/>
      <c r="K304" s="280"/>
      <c r="L304" s="278"/>
      <c r="M304" s="279"/>
      <c r="N304" s="280"/>
    </row>
    <row r="305" spans="1:14">
      <c r="A305" s="274"/>
      <c r="B305" s="269"/>
      <c r="C305" s="275"/>
      <c r="D305" s="276" t="str">
        <f>IFERROR(IF(C305="No CAS","",INDEX('DEQ Pollutant List'!$C$7:$C$614,MATCH(C305,'DEQ Pollutant List'!$B$7:$B$614,0))),"")</f>
        <v/>
      </c>
      <c r="E305" s="270" t="str">
        <f>IFERROR(IF(OR($C305="",$C305="No CAS"),INDEX('DEQ Pollutant List'!$A$7:$A$614,MATCH($D305,'DEQ Pollutant List'!$C$7:$C$614,0)),INDEX('DEQ Pollutant List'!$A$7:$A$614,MATCH($C305,'DEQ Pollutant List'!$B$7:$B$614,0))),"")</f>
        <v/>
      </c>
      <c r="F305" s="271"/>
      <c r="G305" s="272"/>
      <c r="H305" s="277"/>
      <c r="I305" s="278"/>
      <c r="J305" s="279"/>
      <c r="K305" s="280"/>
      <c r="L305" s="278"/>
      <c r="M305" s="279"/>
      <c r="N305" s="280"/>
    </row>
    <row r="306" spans="1:14">
      <c r="A306" s="274"/>
      <c r="B306" s="269"/>
      <c r="C306" s="275"/>
      <c r="D306" s="276" t="str">
        <f>IFERROR(IF(C306="No CAS","",INDEX('DEQ Pollutant List'!$C$7:$C$614,MATCH(C306,'DEQ Pollutant List'!$B$7:$B$614,0))),"")</f>
        <v/>
      </c>
      <c r="E306" s="270" t="str">
        <f>IFERROR(IF(OR($C306="",$C306="No CAS"),INDEX('DEQ Pollutant List'!$A$7:$A$614,MATCH($D306,'DEQ Pollutant List'!$C$7:$C$614,0)),INDEX('DEQ Pollutant List'!$A$7:$A$614,MATCH($C306,'DEQ Pollutant List'!$B$7:$B$614,0))),"")</f>
        <v/>
      </c>
      <c r="F306" s="271"/>
      <c r="G306" s="272"/>
      <c r="H306" s="277"/>
      <c r="I306" s="278"/>
      <c r="J306" s="279"/>
      <c r="K306" s="280"/>
      <c r="L306" s="278"/>
      <c r="M306" s="279"/>
      <c r="N306" s="280"/>
    </row>
    <row r="307" spans="1:14">
      <c r="A307" s="274"/>
      <c r="B307" s="269"/>
      <c r="C307" s="275"/>
      <c r="D307" s="276" t="str">
        <f>IFERROR(IF(C307="No CAS","",INDEX('DEQ Pollutant List'!$C$7:$C$614,MATCH(C307,'DEQ Pollutant List'!$B$7:$B$614,0))),"")</f>
        <v/>
      </c>
      <c r="E307" s="270" t="str">
        <f>IFERROR(IF(OR($C307="",$C307="No CAS"),INDEX('DEQ Pollutant List'!$A$7:$A$614,MATCH($D307,'DEQ Pollutant List'!$C$7:$C$614,0)),INDEX('DEQ Pollutant List'!$A$7:$A$614,MATCH($C307,'DEQ Pollutant List'!$B$7:$B$614,0))),"")</f>
        <v/>
      </c>
      <c r="F307" s="271"/>
      <c r="G307" s="272"/>
      <c r="H307" s="277"/>
      <c r="I307" s="278"/>
      <c r="J307" s="279"/>
      <c r="K307" s="280"/>
      <c r="L307" s="278"/>
      <c r="M307" s="279"/>
      <c r="N307" s="280"/>
    </row>
    <row r="308" spans="1:14">
      <c r="A308" s="274"/>
      <c r="B308" s="269"/>
      <c r="C308" s="275"/>
      <c r="D308" s="276" t="str">
        <f>IFERROR(IF(C308="No CAS","",INDEX('DEQ Pollutant List'!$C$7:$C$614,MATCH(C308,'DEQ Pollutant List'!$B$7:$B$614,0))),"")</f>
        <v/>
      </c>
      <c r="E308" s="270" t="str">
        <f>IFERROR(IF(OR($C308="",$C308="No CAS"),INDEX('DEQ Pollutant List'!$A$7:$A$614,MATCH($D308,'DEQ Pollutant List'!$C$7:$C$614,0)),INDEX('DEQ Pollutant List'!$A$7:$A$614,MATCH($C308,'DEQ Pollutant List'!$B$7:$B$614,0))),"")</f>
        <v/>
      </c>
      <c r="F308" s="271"/>
      <c r="G308" s="272"/>
      <c r="H308" s="277"/>
      <c r="I308" s="278"/>
      <c r="J308" s="279"/>
      <c r="K308" s="280"/>
      <c r="L308" s="278"/>
      <c r="M308" s="279"/>
      <c r="N308" s="280"/>
    </row>
    <row r="309" spans="1:14">
      <c r="A309" s="274"/>
      <c r="B309" s="269"/>
      <c r="C309" s="275"/>
      <c r="D309" s="276" t="str">
        <f>IFERROR(IF(C309="No CAS","",INDEX('DEQ Pollutant List'!$C$7:$C$614,MATCH(C309,'DEQ Pollutant List'!$B$7:$B$614,0))),"")</f>
        <v/>
      </c>
      <c r="E309" s="270" t="str">
        <f>IFERROR(IF(OR($C309="",$C309="No CAS"),INDEX('DEQ Pollutant List'!$A$7:$A$614,MATCH($D309,'DEQ Pollutant List'!$C$7:$C$614,0)),INDEX('DEQ Pollutant List'!$A$7:$A$614,MATCH($C309,'DEQ Pollutant List'!$B$7:$B$614,0))),"")</f>
        <v/>
      </c>
      <c r="F309" s="271"/>
      <c r="G309" s="272"/>
      <c r="H309" s="277"/>
      <c r="I309" s="278"/>
      <c r="J309" s="279"/>
      <c r="K309" s="280"/>
      <c r="L309" s="278"/>
      <c r="M309" s="279"/>
      <c r="N309" s="280"/>
    </row>
    <row r="310" spans="1:14">
      <c r="A310" s="274"/>
      <c r="B310" s="269"/>
      <c r="C310" s="275"/>
      <c r="D310" s="276" t="str">
        <f>IFERROR(IF(C310="No CAS","",INDEX('DEQ Pollutant List'!$C$7:$C$614,MATCH(C310,'DEQ Pollutant List'!$B$7:$B$614,0))),"")</f>
        <v/>
      </c>
      <c r="E310" s="270" t="str">
        <f>IFERROR(IF(OR($C310="",$C310="No CAS"),INDEX('DEQ Pollutant List'!$A$7:$A$614,MATCH($D310,'DEQ Pollutant List'!$C$7:$C$614,0)),INDEX('DEQ Pollutant List'!$A$7:$A$614,MATCH($C310,'DEQ Pollutant List'!$B$7:$B$614,0))),"")</f>
        <v/>
      </c>
      <c r="F310" s="271"/>
      <c r="G310" s="272"/>
      <c r="H310" s="277"/>
      <c r="I310" s="278"/>
      <c r="J310" s="279"/>
      <c r="K310" s="280"/>
      <c r="L310" s="278"/>
      <c r="M310" s="279"/>
      <c r="N310" s="280"/>
    </row>
    <row r="311" spans="1:14">
      <c r="A311" s="274"/>
      <c r="B311" s="269"/>
      <c r="C311" s="275"/>
      <c r="D311" s="276" t="str">
        <f>IFERROR(IF(C311="No CAS","",INDEX('DEQ Pollutant List'!$C$7:$C$614,MATCH(C311,'DEQ Pollutant List'!$B$7:$B$614,0))),"")</f>
        <v/>
      </c>
      <c r="E311" s="270" t="str">
        <f>IFERROR(IF(OR($C311="",$C311="No CAS"),INDEX('DEQ Pollutant List'!$A$7:$A$614,MATCH($D311,'DEQ Pollutant List'!$C$7:$C$614,0)),INDEX('DEQ Pollutant List'!$A$7:$A$614,MATCH($C311,'DEQ Pollutant List'!$B$7:$B$614,0))),"")</f>
        <v/>
      </c>
      <c r="F311" s="271"/>
      <c r="G311" s="272"/>
      <c r="H311" s="277"/>
      <c r="I311" s="278"/>
      <c r="J311" s="279"/>
      <c r="K311" s="280"/>
      <c r="L311" s="278"/>
      <c r="M311" s="279"/>
      <c r="N311" s="280"/>
    </row>
    <row r="312" spans="1:14">
      <c r="A312" s="274"/>
      <c r="B312" s="269"/>
      <c r="C312" s="275"/>
      <c r="D312" s="276" t="str">
        <f>IFERROR(IF(C312="No CAS","",INDEX('DEQ Pollutant List'!$C$7:$C$614,MATCH(C312,'DEQ Pollutant List'!$B$7:$B$614,0))),"")</f>
        <v/>
      </c>
      <c r="E312" s="270" t="str">
        <f>IFERROR(IF(OR($C312="",$C312="No CAS"),INDEX('DEQ Pollutant List'!$A$7:$A$614,MATCH($D312,'DEQ Pollutant List'!$C$7:$C$614,0)),INDEX('DEQ Pollutant List'!$A$7:$A$614,MATCH($C312,'DEQ Pollutant List'!$B$7:$B$614,0))),"")</f>
        <v/>
      </c>
      <c r="F312" s="271"/>
      <c r="G312" s="272"/>
      <c r="H312" s="277"/>
      <c r="I312" s="278"/>
      <c r="J312" s="279"/>
      <c r="K312" s="280"/>
      <c r="L312" s="278"/>
      <c r="M312" s="279"/>
      <c r="N312" s="280"/>
    </row>
    <row r="313" spans="1:14">
      <c r="A313" s="274"/>
      <c r="B313" s="269"/>
      <c r="C313" s="275"/>
      <c r="D313" s="276" t="str">
        <f>IFERROR(IF(C313="No CAS","",INDEX('DEQ Pollutant List'!$C$7:$C$614,MATCH(C313,'DEQ Pollutant List'!$B$7:$B$614,0))),"")</f>
        <v/>
      </c>
      <c r="E313" s="270" t="str">
        <f>IFERROR(IF(OR($C313="",$C313="No CAS"),INDEX('DEQ Pollutant List'!$A$7:$A$614,MATCH($D313,'DEQ Pollutant List'!$C$7:$C$614,0)),INDEX('DEQ Pollutant List'!$A$7:$A$614,MATCH($C313,'DEQ Pollutant List'!$B$7:$B$614,0))),"")</f>
        <v/>
      </c>
      <c r="F313" s="271"/>
      <c r="G313" s="272"/>
      <c r="H313" s="277"/>
      <c r="I313" s="278"/>
      <c r="J313" s="279"/>
      <c r="K313" s="280"/>
      <c r="L313" s="278"/>
      <c r="M313" s="279"/>
      <c r="N313" s="280"/>
    </row>
    <row r="314" spans="1:14">
      <c r="A314" s="274"/>
      <c r="B314" s="269"/>
      <c r="C314" s="275"/>
      <c r="D314" s="276" t="str">
        <f>IFERROR(IF(C314="No CAS","",INDEX('DEQ Pollutant List'!$C$7:$C$614,MATCH(C314,'DEQ Pollutant List'!$B$7:$B$614,0))),"")</f>
        <v/>
      </c>
      <c r="E314" s="270" t="str">
        <f>IFERROR(IF(OR($C314="",$C314="No CAS"),INDEX('DEQ Pollutant List'!$A$7:$A$614,MATCH($D314,'DEQ Pollutant List'!$C$7:$C$614,0)),INDEX('DEQ Pollutant List'!$A$7:$A$614,MATCH($C314,'DEQ Pollutant List'!$B$7:$B$614,0))),"")</f>
        <v/>
      </c>
      <c r="F314" s="271"/>
      <c r="G314" s="272"/>
      <c r="H314" s="277"/>
      <c r="I314" s="278"/>
      <c r="J314" s="279"/>
      <c r="K314" s="280"/>
      <c r="L314" s="278"/>
      <c r="M314" s="279"/>
      <c r="N314" s="280"/>
    </row>
    <row r="315" spans="1:14">
      <c r="A315" s="274"/>
      <c r="B315" s="269"/>
      <c r="C315" s="275"/>
      <c r="D315" s="276" t="str">
        <f>IFERROR(IF(C315="No CAS","",INDEX('DEQ Pollutant List'!$C$7:$C$614,MATCH(C315,'DEQ Pollutant List'!$B$7:$B$614,0))),"")</f>
        <v/>
      </c>
      <c r="E315" s="270" t="str">
        <f>IFERROR(IF(OR($C315="",$C315="No CAS"),INDEX('DEQ Pollutant List'!$A$7:$A$614,MATCH($D315,'DEQ Pollutant List'!$C$7:$C$614,0)),INDEX('DEQ Pollutant List'!$A$7:$A$614,MATCH($C315,'DEQ Pollutant List'!$B$7:$B$614,0))),"")</f>
        <v/>
      </c>
      <c r="F315" s="271"/>
      <c r="G315" s="272"/>
      <c r="H315" s="277"/>
      <c r="I315" s="278"/>
      <c r="J315" s="279"/>
      <c r="K315" s="280"/>
      <c r="L315" s="278"/>
      <c r="M315" s="279"/>
      <c r="N315" s="280"/>
    </row>
    <row r="316" spans="1:14">
      <c r="A316" s="274"/>
      <c r="B316" s="269"/>
      <c r="C316" s="275"/>
      <c r="D316" s="276" t="str">
        <f>IFERROR(IF(C316="No CAS","",INDEX('DEQ Pollutant List'!$C$7:$C$614,MATCH(C316,'DEQ Pollutant List'!$B$7:$B$614,0))),"")</f>
        <v/>
      </c>
      <c r="E316" s="270" t="str">
        <f>IFERROR(IF(OR($C316="",$C316="No CAS"),INDEX('DEQ Pollutant List'!$A$7:$A$614,MATCH($D316,'DEQ Pollutant List'!$C$7:$C$614,0)),INDEX('DEQ Pollutant List'!$A$7:$A$614,MATCH($C316,'DEQ Pollutant List'!$B$7:$B$614,0))),"")</f>
        <v/>
      </c>
      <c r="F316" s="271"/>
      <c r="G316" s="272"/>
      <c r="H316" s="277"/>
      <c r="I316" s="278"/>
      <c r="J316" s="279"/>
      <c r="K316" s="280"/>
      <c r="L316" s="278"/>
      <c r="M316" s="279"/>
      <c r="N316" s="280"/>
    </row>
    <row r="317" spans="1:14">
      <c r="A317" s="274"/>
      <c r="B317" s="269"/>
      <c r="C317" s="275"/>
      <c r="D317" s="276" t="str">
        <f>IFERROR(IF(C317="No CAS","",INDEX('DEQ Pollutant List'!$C$7:$C$614,MATCH(C317,'DEQ Pollutant List'!$B$7:$B$614,0))),"")</f>
        <v/>
      </c>
      <c r="E317" s="270" t="str">
        <f>IFERROR(IF(OR($C317="",$C317="No CAS"),INDEX('DEQ Pollutant List'!$A$7:$A$614,MATCH($D317,'DEQ Pollutant List'!$C$7:$C$614,0)),INDEX('DEQ Pollutant List'!$A$7:$A$614,MATCH($C317,'DEQ Pollutant List'!$B$7:$B$614,0))),"")</f>
        <v/>
      </c>
      <c r="F317" s="271"/>
      <c r="G317" s="272"/>
      <c r="H317" s="277"/>
      <c r="I317" s="278"/>
      <c r="J317" s="279"/>
      <c r="K317" s="280"/>
      <c r="L317" s="278"/>
      <c r="M317" s="279"/>
      <c r="N317" s="280"/>
    </row>
    <row r="318" spans="1:14">
      <c r="A318" s="274"/>
      <c r="B318" s="269"/>
      <c r="C318" s="275"/>
      <c r="D318" s="276" t="str">
        <f>IFERROR(IF(C318="No CAS","",INDEX('DEQ Pollutant List'!$C$7:$C$614,MATCH(C318,'DEQ Pollutant List'!$B$7:$B$614,0))),"")</f>
        <v/>
      </c>
      <c r="E318" s="270" t="str">
        <f>IFERROR(IF(OR($C318="",$C318="No CAS"),INDEX('DEQ Pollutant List'!$A$7:$A$614,MATCH($D318,'DEQ Pollutant List'!$C$7:$C$614,0)),INDEX('DEQ Pollutant List'!$A$7:$A$614,MATCH($C318,'DEQ Pollutant List'!$B$7:$B$614,0))),"")</f>
        <v/>
      </c>
      <c r="F318" s="271"/>
      <c r="G318" s="272"/>
      <c r="H318" s="277"/>
      <c r="I318" s="278"/>
      <c r="J318" s="279"/>
      <c r="K318" s="280"/>
      <c r="L318" s="278"/>
      <c r="M318" s="279"/>
      <c r="N318" s="280"/>
    </row>
    <row r="319" spans="1:14">
      <c r="A319" s="274"/>
      <c r="B319" s="269"/>
      <c r="C319" s="275"/>
      <c r="D319" s="276" t="str">
        <f>IFERROR(IF(C319="No CAS","",INDEX('DEQ Pollutant List'!$C$7:$C$614,MATCH(C319,'DEQ Pollutant List'!$B$7:$B$614,0))),"")</f>
        <v/>
      </c>
      <c r="E319" s="270" t="str">
        <f>IFERROR(IF(OR($C319="",$C319="No CAS"),INDEX('DEQ Pollutant List'!$A$7:$A$614,MATCH($D319,'DEQ Pollutant List'!$C$7:$C$614,0)),INDEX('DEQ Pollutant List'!$A$7:$A$614,MATCH($C319,'DEQ Pollutant List'!$B$7:$B$614,0))),"")</f>
        <v/>
      </c>
      <c r="F319" s="271"/>
      <c r="G319" s="272"/>
      <c r="H319" s="277"/>
      <c r="I319" s="278"/>
      <c r="J319" s="279"/>
      <c r="K319" s="280"/>
      <c r="L319" s="278"/>
      <c r="M319" s="279"/>
      <c r="N319" s="280"/>
    </row>
    <row r="320" spans="1:14">
      <c r="A320" s="274"/>
      <c r="B320" s="269"/>
      <c r="C320" s="275"/>
      <c r="D320" s="276" t="str">
        <f>IFERROR(IF(C320="No CAS","",INDEX('DEQ Pollutant List'!$C$7:$C$614,MATCH(C320,'DEQ Pollutant List'!$B$7:$B$614,0))),"")</f>
        <v/>
      </c>
      <c r="E320" s="270" t="str">
        <f>IFERROR(IF(OR($C320="",$C320="No CAS"),INDEX('DEQ Pollutant List'!$A$7:$A$614,MATCH($D320,'DEQ Pollutant List'!$C$7:$C$614,0)),INDEX('DEQ Pollutant List'!$A$7:$A$614,MATCH($C320,'DEQ Pollutant List'!$B$7:$B$614,0))),"")</f>
        <v/>
      </c>
      <c r="F320" s="271"/>
      <c r="G320" s="272"/>
      <c r="H320" s="277"/>
      <c r="I320" s="278"/>
      <c r="J320" s="279"/>
      <c r="K320" s="280"/>
      <c r="L320" s="278"/>
      <c r="M320" s="279"/>
      <c r="N320" s="280"/>
    </row>
    <row r="321" spans="1:14">
      <c r="A321" s="274"/>
      <c r="B321" s="269"/>
      <c r="C321" s="275"/>
      <c r="D321" s="276" t="str">
        <f>IFERROR(IF(C321="No CAS","",INDEX('DEQ Pollutant List'!$C$7:$C$614,MATCH(C321,'DEQ Pollutant List'!$B$7:$B$614,0))),"")</f>
        <v/>
      </c>
      <c r="E321" s="270" t="str">
        <f>IFERROR(IF(OR($C321="",$C321="No CAS"),INDEX('DEQ Pollutant List'!$A$7:$A$614,MATCH($D321,'DEQ Pollutant List'!$C$7:$C$614,0)),INDEX('DEQ Pollutant List'!$A$7:$A$614,MATCH($C321,'DEQ Pollutant List'!$B$7:$B$614,0))),"")</f>
        <v/>
      </c>
      <c r="F321" s="271"/>
      <c r="G321" s="272"/>
      <c r="H321" s="277"/>
      <c r="I321" s="278"/>
      <c r="J321" s="279"/>
      <c r="K321" s="280"/>
      <c r="L321" s="278"/>
      <c r="M321" s="279"/>
      <c r="N321" s="280"/>
    </row>
    <row r="322" spans="1:14">
      <c r="A322" s="274"/>
      <c r="B322" s="269"/>
      <c r="C322" s="275"/>
      <c r="D322" s="276" t="str">
        <f>IFERROR(IF(C322="No CAS","",INDEX('DEQ Pollutant List'!$C$7:$C$614,MATCH(C322,'DEQ Pollutant List'!$B$7:$B$614,0))),"")</f>
        <v/>
      </c>
      <c r="E322" s="270" t="str">
        <f>IFERROR(IF(OR($C322="",$C322="No CAS"),INDEX('DEQ Pollutant List'!$A$7:$A$614,MATCH($D322,'DEQ Pollutant List'!$C$7:$C$614,0)),INDEX('DEQ Pollutant List'!$A$7:$A$614,MATCH($C322,'DEQ Pollutant List'!$B$7:$B$614,0))),"")</f>
        <v/>
      </c>
      <c r="F322" s="271"/>
      <c r="G322" s="272"/>
      <c r="H322" s="277"/>
      <c r="I322" s="278"/>
      <c r="J322" s="279"/>
      <c r="K322" s="280"/>
      <c r="L322" s="278"/>
      <c r="M322" s="279"/>
      <c r="N322" s="280"/>
    </row>
    <row r="323" spans="1:14">
      <c r="A323" s="274"/>
      <c r="B323" s="269"/>
      <c r="C323" s="275"/>
      <c r="D323" s="276" t="str">
        <f>IFERROR(IF(C323="No CAS","",INDEX('DEQ Pollutant List'!$C$7:$C$614,MATCH(C323,'DEQ Pollutant List'!$B$7:$B$614,0))),"")</f>
        <v/>
      </c>
      <c r="E323" s="270" t="str">
        <f>IFERROR(IF(OR($C323="",$C323="No CAS"),INDEX('DEQ Pollutant List'!$A$7:$A$614,MATCH($D323,'DEQ Pollutant List'!$C$7:$C$614,0)),INDEX('DEQ Pollutant List'!$A$7:$A$614,MATCH($C323,'DEQ Pollutant List'!$B$7:$B$614,0))),"")</f>
        <v/>
      </c>
      <c r="F323" s="271"/>
      <c r="G323" s="272"/>
      <c r="H323" s="277"/>
      <c r="I323" s="278"/>
      <c r="J323" s="279"/>
      <c r="K323" s="280"/>
      <c r="L323" s="278"/>
      <c r="M323" s="279"/>
      <c r="N323" s="280"/>
    </row>
    <row r="324" spans="1:14">
      <c r="A324" s="274"/>
      <c r="B324" s="269"/>
      <c r="C324" s="275"/>
      <c r="D324" s="276" t="str">
        <f>IFERROR(IF(C324="No CAS","",INDEX('DEQ Pollutant List'!$C$7:$C$614,MATCH(C324,'DEQ Pollutant List'!$B$7:$B$614,0))),"")</f>
        <v/>
      </c>
      <c r="E324" s="270" t="str">
        <f>IFERROR(IF(OR($C324="",$C324="No CAS"),INDEX('DEQ Pollutant List'!$A$7:$A$614,MATCH($D324,'DEQ Pollutant List'!$C$7:$C$614,0)),INDEX('DEQ Pollutant List'!$A$7:$A$614,MATCH($C324,'DEQ Pollutant List'!$B$7:$B$614,0))),"")</f>
        <v/>
      </c>
      <c r="F324" s="271"/>
      <c r="G324" s="272"/>
      <c r="H324" s="277"/>
      <c r="I324" s="278"/>
      <c r="J324" s="279"/>
      <c r="K324" s="280"/>
      <c r="L324" s="278"/>
      <c r="M324" s="279"/>
      <c r="N324" s="280"/>
    </row>
    <row r="325" spans="1:14">
      <c r="A325" s="274"/>
      <c r="B325" s="269"/>
      <c r="C325" s="275"/>
      <c r="D325" s="276" t="str">
        <f>IFERROR(IF(C325="No CAS","",INDEX('DEQ Pollutant List'!$C$7:$C$614,MATCH(C325,'DEQ Pollutant List'!$B$7:$B$614,0))),"")</f>
        <v/>
      </c>
      <c r="E325" s="270" t="str">
        <f>IFERROR(IF(OR($C325="",$C325="No CAS"),INDEX('DEQ Pollutant List'!$A$7:$A$614,MATCH($D325,'DEQ Pollutant List'!$C$7:$C$614,0)),INDEX('DEQ Pollutant List'!$A$7:$A$614,MATCH($C325,'DEQ Pollutant List'!$B$7:$B$614,0))),"")</f>
        <v/>
      </c>
      <c r="F325" s="271"/>
      <c r="G325" s="272"/>
      <c r="H325" s="277"/>
      <c r="I325" s="278"/>
      <c r="J325" s="279"/>
      <c r="K325" s="280"/>
      <c r="L325" s="278"/>
      <c r="M325" s="279"/>
      <c r="N325" s="280"/>
    </row>
    <row r="326" spans="1:14">
      <c r="A326" s="274"/>
      <c r="B326" s="269"/>
      <c r="C326" s="275"/>
      <c r="D326" s="276" t="str">
        <f>IFERROR(IF(C326="No CAS","",INDEX('DEQ Pollutant List'!$C$7:$C$614,MATCH(C326,'DEQ Pollutant List'!$B$7:$B$614,0))),"")</f>
        <v/>
      </c>
      <c r="E326" s="270" t="str">
        <f>IFERROR(IF(OR($C326="",$C326="No CAS"),INDEX('DEQ Pollutant List'!$A$7:$A$614,MATCH($D326,'DEQ Pollutant List'!$C$7:$C$614,0)),INDEX('DEQ Pollutant List'!$A$7:$A$614,MATCH($C326,'DEQ Pollutant List'!$B$7:$B$614,0))),"")</f>
        <v/>
      </c>
      <c r="F326" s="271"/>
      <c r="G326" s="272"/>
      <c r="H326" s="277"/>
      <c r="I326" s="278"/>
      <c r="J326" s="279"/>
      <c r="K326" s="280"/>
      <c r="L326" s="278"/>
      <c r="M326" s="279"/>
      <c r="N326" s="280"/>
    </row>
    <row r="327" spans="1:14">
      <c r="A327" s="274"/>
      <c r="B327" s="269"/>
      <c r="C327" s="275"/>
      <c r="D327" s="276" t="str">
        <f>IFERROR(IF(C327="No CAS","",INDEX('DEQ Pollutant List'!$C$7:$C$614,MATCH(C327,'DEQ Pollutant List'!$B$7:$B$614,0))),"")</f>
        <v/>
      </c>
      <c r="E327" s="270" t="str">
        <f>IFERROR(IF(OR($C327="",$C327="No CAS"),INDEX('DEQ Pollutant List'!$A$7:$A$614,MATCH($D327,'DEQ Pollutant List'!$C$7:$C$614,0)),INDEX('DEQ Pollutant List'!$A$7:$A$614,MATCH($C327,'DEQ Pollutant List'!$B$7:$B$614,0))),"")</f>
        <v/>
      </c>
      <c r="F327" s="271"/>
      <c r="G327" s="272"/>
      <c r="H327" s="277"/>
      <c r="I327" s="278"/>
      <c r="J327" s="279"/>
      <c r="K327" s="280"/>
      <c r="L327" s="278"/>
      <c r="M327" s="279"/>
      <c r="N327" s="280"/>
    </row>
    <row r="328" spans="1:14">
      <c r="A328" s="274"/>
      <c r="B328" s="269"/>
      <c r="C328" s="275"/>
      <c r="D328" s="276" t="str">
        <f>IFERROR(IF(C328="No CAS","",INDEX('DEQ Pollutant List'!$C$7:$C$614,MATCH(C328,'DEQ Pollutant List'!$B$7:$B$614,0))),"")</f>
        <v/>
      </c>
      <c r="E328" s="270" t="str">
        <f>IFERROR(IF(OR($C328="",$C328="No CAS"),INDEX('DEQ Pollutant List'!$A$7:$A$614,MATCH($D328,'DEQ Pollutant List'!$C$7:$C$614,0)),INDEX('DEQ Pollutant List'!$A$7:$A$614,MATCH($C328,'DEQ Pollutant List'!$B$7:$B$614,0))),"")</f>
        <v/>
      </c>
      <c r="F328" s="271"/>
      <c r="G328" s="272"/>
      <c r="H328" s="277"/>
      <c r="I328" s="278"/>
      <c r="J328" s="279"/>
      <c r="K328" s="280"/>
      <c r="L328" s="278"/>
      <c r="M328" s="279"/>
      <c r="N328" s="280"/>
    </row>
    <row r="329" spans="1:14">
      <c r="A329" s="274"/>
      <c r="B329" s="269"/>
      <c r="C329" s="275"/>
      <c r="D329" s="276" t="str">
        <f>IFERROR(IF(C329="No CAS","",INDEX('DEQ Pollutant List'!$C$7:$C$614,MATCH(C329,'DEQ Pollutant List'!$B$7:$B$614,0))),"")</f>
        <v/>
      </c>
      <c r="E329" s="270" t="str">
        <f>IFERROR(IF(OR($C329="",$C329="No CAS"),INDEX('DEQ Pollutant List'!$A$7:$A$614,MATCH($D329,'DEQ Pollutant List'!$C$7:$C$614,0)),INDEX('DEQ Pollutant List'!$A$7:$A$614,MATCH($C329,'DEQ Pollutant List'!$B$7:$B$614,0))),"")</f>
        <v/>
      </c>
      <c r="F329" s="271"/>
      <c r="G329" s="272"/>
      <c r="H329" s="277"/>
      <c r="I329" s="278"/>
      <c r="J329" s="279"/>
      <c r="K329" s="280"/>
      <c r="L329" s="278"/>
      <c r="M329" s="279"/>
      <c r="N329" s="280"/>
    </row>
    <row r="330" spans="1:14">
      <c r="A330" s="274"/>
      <c r="B330" s="269"/>
      <c r="C330" s="275"/>
      <c r="D330" s="276" t="str">
        <f>IFERROR(IF(C330="No CAS","",INDEX('DEQ Pollutant List'!$C$7:$C$614,MATCH(C330,'DEQ Pollutant List'!$B$7:$B$614,0))),"")</f>
        <v/>
      </c>
      <c r="E330" s="270" t="str">
        <f>IFERROR(IF(OR($C330="",$C330="No CAS"),INDEX('DEQ Pollutant List'!$A$7:$A$614,MATCH($D330,'DEQ Pollutant List'!$C$7:$C$614,0)),INDEX('DEQ Pollutant List'!$A$7:$A$614,MATCH($C330,'DEQ Pollutant List'!$B$7:$B$614,0))),"")</f>
        <v/>
      </c>
      <c r="F330" s="271"/>
      <c r="G330" s="272"/>
      <c r="H330" s="277"/>
      <c r="I330" s="278"/>
      <c r="J330" s="279"/>
      <c r="K330" s="280"/>
      <c r="L330" s="278"/>
      <c r="M330" s="279"/>
      <c r="N330" s="280"/>
    </row>
    <row r="331" spans="1:14">
      <c r="A331" s="274"/>
      <c r="B331" s="269"/>
      <c r="C331" s="275"/>
      <c r="D331" s="276" t="str">
        <f>IFERROR(IF(C331="No CAS","",INDEX('DEQ Pollutant List'!$C$7:$C$614,MATCH(C331,'DEQ Pollutant List'!$B$7:$B$614,0))),"")</f>
        <v/>
      </c>
      <c r="E331" s="270" t="str">
        <f>IFERROR(IF(OR($C331="",$C331="No CAS"),INDEX('DEQ Pollutant List'!$A$7:$A$614,MATCH($D331,'DEQ Pollutant List'!$C$7:$C$614,0)),INDEX('DEQ Pollutant List'!$A$7:$A$614,MATCH($C331,'DEQ Pollutant List'!$B$7:$B$614,0))),"")</f>
        <v/>
      </c>
      <c r="F331" s="271"/>
      <c r="G331" s="272"/>
      <c r="H331" s="277"/>
      <c r="I331" s="278"/>
      <c r="J331" s="279"/>
      <c r="K331" s="280"/>
      <c r="L331" s="278"/>
      <c r="M331" s="279"/>
      <c r="N331" s="280"/>
    </row>
    <row r="332" spans="1:14">
      <c r="A332" s="274"/>
      <c r="B332" s="269"/>
      <c r="C332" s="275"/>
      <c r="D332" s="276" t="str">
        <f>IFERROR(IF(C332="No CAS","",INDEX('DEQ Pollutant List'!$C$7:$C$614,MATCH(C332,'DEQ Pollutant List'!$B$7:$B$614,0))),"")</f>
        <v/>
      </c>
      <c r="E332" s="270" t="str">
        <f>IFERROR(IF(OR($C332="",$C332="No CAS"),INDEX('DEQ Pollutant List'!$A$7:$A$614,MATCH($D332,'DEQ Pollutant List'!$C$7:$C$614,0)),INDEX('DEQ Pollutant List'!$A$7:$A$614,MATCH($C332,'DEQ Pollutant List'!$B$7:$B$614,0))),"")</f>
        <v/>
      </c>
      <c r="F332" s="271"/>
      <c r="G332" s="272"/>
      <c r="H332" s="277"/>
      <c r="I332" s="278"/>
      <c r="J332" s="279"/>
      <c r="K332" s="280"/>
      <c r="L332" s="278"/>
      <c r="M332" s="279"/>
      <c r="N332" s="280"/>
    </row>
    <row r="333" spans="1:14">
      <c r="A333" s="274"/>
      <c r="B333" s="269"/>
      <c r="C333" s="275"/>
      <c r="D333" s="276" t="str">
        <f>IFERROR(IF(C333="No CAS","",INDEX('DEQ Pollutant List'!$C$7:$C$614,MATCH(C333,'DEQ Pollutant List'!$B$7:$B$614,0))),"")</f>
        <v/>
      </c>
      <c r="E333" s="270" t="str">
        <f>IFERROR(IF(OR($C333="",$C333="No CAS"),INDEX('DEQ Pollutant List'!$A$7:$A$614,MATCH($D333,'DEQ Pollutant List'!$C$7:$C$614,0)),INDEX('DEQ Pollutant List'!$A$7:$A$614,MATCH($C333,'DEQ Pollutant List'!$B$7:$B$614,0))),"")</f>
        <v/>
      </c>
      <c r="F333" s="271"/>
      <c r="G333" s="272"/>
      <c r="H333" s="277"/>
      <c r="I333" s="278"/>
      <c r="J333" s="279"/>
      <c r="K333" s="280"/>
      <c r="L333" s="278"/>
      <c r="M333" s="279"/>
      <c r="N333" s="280"/>
    </row>
    <row r="334" spans="1:14">
      <c r="A334" s="274"/>
      <c r="B334" s="269"/>
      <c r="C334" s="275"/>
      <c r="D334" s="276" t="str">
        <f>IFERROR(IF(C334="No CAS","",INDEX('DEQ Pollutant List'!$C$7:$C$614,MATCH(C334,'DEQ Pollutant List'!$B$7:$B$614,0))),"")</f>
        <v/>
      </c>
      <c r="E334" s="270" t="str">
        <f>IFERROR(IF(OR($C334="",$C334="No CAS"),INDEX('DEQ Pollutant List'!$A$7:$A$614,MATCH($D334,'DEQ Pollutant List'!$C$7:$C$614,0)),INDEX('DEQ Pollutant List'!$A$7:$A$614,MATCH($C334,'DEQ Pollutant List'!$B$7:$B$614,0))),"")</f>
        <v/>
      </c>
      <c r="F334" s="271"/>
      <c r="G334" s="272"/>
      <c r="H334" s="277"/>
      <c r="I334" s="278"/>
      <c r="J334" s="279"/>
      <c r="K334" s="280"/>
      <c r="L334" s="278"/>
      <c r="M334" s="279"/>
      <c r="N334" s="280"/>
    </row>
    <row r="335" spans="1:14">
      <c r="A335" s="274"/>
      <c r="B335" s="269"/>
      <c r="C335" s="275"/>
      <c r="D335" s="276" t="str">
        <f>IFERROR(IF(C335="No CAS","",INDEX('DEQ Pollutant List'!$C$7:$C$614,MATCH(C335,'DEQ Pollutant List'!$B$7:$B$614,0))),"")</f>
        <v/>
      </c>
      <c r="E335" s="270" t="str">
        <f>IFERROR(IF(OR($C335="",$C335="No CAS"),INDEX('DEQ Pollutant List'!$A$7:$A$614,MATCH($D335,'DEQ Pollutant List'!$C$7:$C$614,0)),INDEX('DEQ Pollutant List'!$A$7:$A$614,MATCH($C335,'DEQ Pollutant List'!$B$7:$B$614,0))),"")</f>
        <v/>
      </c>
      <c r="F335" s="271"/>
      <c r="G335" s="272"/>
      <c r="H335" s="277"/>
      <c r="I335" s="278"/>
      <c r="J335" s="279"/>
      <c r="K335" s="280"/>
      <c r="L335" s="278"/>
      <c r="M335" s="279"/>
      <c r="N335" s="280"/>
    </row>
    <row r="336" spans="1:14">
      <c r="A336" s="274"/>
      <c r="B336" s="269"/>
      <c r="C336" s="275"/>
      <c r="D336" s="276" t="str">
        <f>IFERROR(IF(C336="No CAS","",INDEX('DEQ Pollutant List'!$C$7:$C$614,MATCH(C336,'DEQ Pollutant List'!$B$7:$B$614,0))),"")</f>
        <v/>
      </c>
      <c r="E336" s="270" t="str">
        <f>IFERROR(IF(OR($C336="",$C336="No CAS"),INDEX('DEQ Pollutant List'!$A$7:$A$614,MATCH($D336,'DEQ Pollutant List'!$C$7:$C$614,0)),INDEX('DEQ Pollutant List'!$A$7:$A$614,MATCH($C336,'DEQ Pollutant List'!$B$7:$B$614,0))),"")</f>
        <v/>
      </c>
      <c r="F336" s="271"/>
      <c r="G336" s="272"/>
      <c r="H336" s="277"/>
      <c r="I336" s="278"/>
      <c r="J336" s="279"/>
      <c r="K336" s="280"/>
      <c r="L336" s="278"/>
      <c r="M336" s="279"/>
      <c r="N336" s="280"/>
    </row>
    <row r="337" spans="1:14">
      <c r="A337" s="274"/>
      <c r="B337" s="269"/>
      <c r="C337" s="275"/>
      <c r="D337" s="276" t="str">
        <f>IFERROR(IF(C337="No CAS","",INDEX('DEQ Pollutant List'!$C$7:$C$614,MATCH(C337,'DEQ Pollutant List'!$B$7:$B$614,0))),"")</f>
        <v/>
      </c>
      <c r="E337" s="270" t="str">
        <f>IFERROR(IF(OR($C337="",$C337="No CAS"),INDEX('DEQ Pollutant List'!$A$7:$A$614,MATCH($D337,'DEQ Pollutant List'!$C$7:$C$614,0)),INDEX('DEQ Pollutant List'!$A$7:$A$614,MATCH($C337,'DEQ Pollutant List'!$B$7:$B$614,0))),"")</f>
        <v/>
      </c>
      <c r="F337" s="271"/>
      <c r="G337" s="272"/>
      <c r="H337" s="277"/>
      <c r="I337" s="278"/>
      <c r="J337" s="279"/>
      <c r="K337" s="280"/>
      <c r="L337" s="278"/>
      <c r="M337" s="279"/>
      <c r="N337" s="280"/>
    </row>
    <row r="338" spans="1:14">
      <c r="A338" s="274"/>
      <c r="B338" s="269"/>
      <c r="C338" s="275"/>
      <c r="D338" s="276" t="str">
        <f>IFERROR(IF(C338="No CAS","",INDEX('DEQ Pollutant List'!$C$7:$C$614,MATCH(C338,'DEQ Pollutant List'!$B$7:$B$614,0))),"")</f>
        <v/>
      </c>
      <c r="E338" s="270" t="str">
        <f>IFERROR(IF(OR($C338="",$C338="No CAS"),INDEX('DEQ Pollutant List'!$A$7:$A$614,MATCH($D338,'DEQ Pollutant List'!$C$7:$C$614,0)),INDEX('DEQ Pollutant List'!$A$7:$A$614,MATCH($C338,'DEQ Pollutant List'!$B$7:$B$614,0))),"")</f>
        <v/>
      </c>
      <c r="F338" s="271"/>
      <c r="G338" s="272"/>
      <c r="H338" s="277"/>
      <c r="I338" s="278"/>
      <c r="J338" s="279"/>
      <c r="K338" s="280"/>
      <c r="L338" s="278"/>
      <c r="M338" s="279"/>
      <c r="N338" s="280"/>
    </row>
    <row r="339" spans="1:14">
      <c r="A339" s="274"/>
      <c r="B339" s="269"/>
      <c r="C339" s="275"/>
      <c r="D339" s="276" t="str">
        <f>IFERROR(IF(C339="No CAS","",INDEX('DEQ Pollutant List'!$C$7:$C$614,MATCH(C339,'DEQ Pollutant List'!$B$7:$B$614,0))),"")</f>
        <v/>
      </c>
      <c r="E339" s="270" t="str">
        <f>IFERROR(IF(OR($C339="",$C339="No CAS"),INDEX('DEQ Pollutant List'!$A$7:$A$614,MATCH($D339,'DEQ Pollutant List'!$C$7:$C$614,0)),INDEX('DEQ Pollutant List'!$A$7:$A$614,MATCH($C339,'DEQ Pollutant List'!$B$7:$B$614,0))),"")</f>
        <v/>
      </c>
      <c r="F339" s="271"/>
      <c r="G339" s="272"/>
      <c r="H339" s="277"/>
      <c r="I339" s="278"/>
      <c r="J339" s="279"/>
      <c r="K339" s="280"/>
      <c r="L339" s="278"/>
      <c r="M339" s="279"/>
      <c r="N339" s="280"/>
    </row>
    <row r="340" spans="1:14">
      <c r="A340" s="274"/>
      <c r="B340" s="269"/>
      <c r="C340" s="275"/>
      <c r="D340" s="276" t="str">
        <f>IFERROR(IF(C340="No CAS","",INDEX('DEQ Pollutant List'!$C$7:$C$614,MATCH(C340,'DEQ Pollutant List'!$B$7:$B$614,0))),"")</f>
        <v/>
      </c>
      <c r="E340" s="270" t="str">
        <f>IFERROR(IF(OR($C340="",$C340="No CAS"),INDEX('DEQ Pollutant List'!$A$7:$A$614,MATCH($D340,'DEQ Pollutant List'!$C$7:$C$614,0)),INDEX('DEQ Pollutant List'!$A$7:$A$614,MATCH($C340,'DEQ Pollutant List'!$B$7:$B$614,0))),"")</f>
        <v/>
      </c>
      <c r="F340" s="271"/>
      <c r="G340" s="272"/>
      <c r="H340" s="277"/>
      <c r="I340" s="278"/>
      <c r="J340" s="279"/>
      <c r="K340" s="280"/>
      <c r="L340" s="278"/>
      <c r="M340" s="279"/>
      <c r="N340" s="280"/>
    </row>
    <row r="341" spans="1:14">
      <c r="A341" s="274"/>
      <c r="B341" s="269"/>
      <c r="C341" s="275"/>
      <c r="D341" s="276" t="str">
        <f>IFERROR(IF(C341="No CAS","",INDEX('DEQ Pollutant List'!$C$7:$C$614,MATCH(C341,'DEQ Pollutant List'!$B$7:$B$614,0))),"")</f>
        <v/>
      </c>
      <c r="E341" s="270" t="str">
        <f>IFERROR(IF(OR($C341="",$C341="No CAS"),INDEX('DEQ Pollutant List'!$A$7:$A$614,MATCH($D341,'DEQ Pollutant List'!$C$7:$C$614,0)),INDEX('DEQ Pollutant List'!$A$7:$A$614,MATCH($C341,'DEQ Pollutant List'!$B$7:$B$614,0))),"")</f>
        <v/>
      </c>
      <c r="F341" s="271"/>
      <c r="G341" s="272"/>
      <c r="H341" s="277"/>
      <c r="I341" s="278"/>
      <c r="J341" s="279"/>
      <c r="K341" s="280"/>
      <c r="L341" s="278"/>
      <c r="M341" s="279"/>
      <c r="N341" s="280"/>
    </row>
    <row r="342" spans="1:14">
      <c r="A342" s="274"/>
      <c r="B342" s="269"/>
      <c r="C342" s="275"/>
      <c r="D342" s="276" t="str">
        <f>IFERROR(IF(C342="No CAS","",INDEX('DEQ Pollutant List'!$C$7:$C$614,MATCH(C342,'DEQ Pollutant List'!$B$7:$B$614,0))),"")</f>
        <v/>
      </c>
      <c r="E342" s="270" t="str">
        <f>IFERROR(IF(OR($C342="",$C342="No CAS"),INDEX('DEQ Pollutant List'!$A$7:$A$614,MATCH($D342,'DEQ Pollutant List'!$C$7:$C$614,0)),INDEX('DEQ Pollutant List'!$A$7:$A$614,MATCH($C342,'DEQ Pollutant List'!$B$7:$B$614,0))),"")</f>
        <v/>
      </c>
      <c r="F342" s="271"/>
      <c r="G342" s="272"/>
      <c r="H342" s="277"/>
      <c r="I342" s="278"/>
      <c r="J342" s="279"/>
      <c r="K342" s="280"/>
      <c r="L342" s="278"/>
      <c r="M342" s="279"/>
      <c r="N342" s="280"/>
    </row>
    <row r="343" spans="1:14">
      <c r="A343" s="274"/>
      <c r="B343" s="269"/>
      <c r="C343" s="275"/>
      <c r="D343" s="276" t="str">
        <f>IFERROR(IF(C343="No CAS","",INDEX('DEQ Pollutant List'!$C$7:$C$614,MATCH(C343,'DEQ Pollutant List'!$B$7:$B$614,0))),"")</f>
        <v/>
      </c>
      <c r="E343" s="270" t="str">
        <f>IFERROR(IF(OR($C343="",$C343="No CAS"),INDEX('DEQ Pollutant List'!$A$7:$A$614,MATCH($D343,'DEQ Pollutant List'!$C$7:$C$614,0)),INDEX('DEQ Pollutant List'!$A$7:$A$614,MATCH($C343,'DEQ Pollutant List'!$B$7:$B$614,0))),"")</f>
        <v/>
      </c>
      <c r="F343" s="271"/>
      <c r="G343" s="272"/>
      <c r="H343" s="277"/>
      <c r="I343" s="278"/>
      <c r="J343" s="279"/>
      <c r="K343" s="280"/>
      <c r="L343" s="278"/>
      <c r="M343" s="279"/>
      <c r="N343" s="280"/>
    </row>
    <row r="344" spans="1:14">
      <c r="A344" s="274"/>
      <c r="B344" s="269"/>
      <c r="C344" s="275"/>
      <c r="D344" s="276" t="str">
        <f>IFERROR(IF(C344="No CAS","",INDEX('DEQ Pollutant List'!$C$7:$C$614,MATCH(C344,'DEQ Pollutant List'!$B$7:$B$614,0))),"")</f>
        <v/>
      </c>
      <c r="E344" s="270" t="str">
        <f>IFERROR(IF(OR($C344="",$C344="No CAS"),INDEX('DEQ Pollutant List'!$A$7:$A$614,MATCH($D344,'DEQ Pollutant List'!$C$7:$C$614,0)),INDEX('DEQ Pollutant List'!$A$7:$A$614,MATCH($C344,'DEQ Pollutant List'!$B$7:$B$614,0))),"")</f>
        <v/>
      </c>
      <c r="F344" s="271"/>
      <c r="G344" s="272"/>
      <c r="H344" s="277"/>
      <c r="I344" s="278"/>
      <c r="J344" s="279"/>
      <c r="K344" s="280"/>
      <c r="L344" s="278"/>
      <c r="M344" s="279"/>
      <c r="N344" s="280"/>
    </row>
    <row r="345" spans="1:14">
      <c r="A345" s="274"/>
      <c r="B345" s="269"/>
      <c r="C345" s="275"/>
      <c r="D345" s="276" t="str">
        <f>IFERROR(IF(C345="No CAS","",INDEX('DEQ Pollutant List'!$C$7:$C$614,MATCH(C345,'DEQ Pollutant List'!$B$7:$B$614,0))),"")</f>
        <v/>
      </c>
      <c r="E345" s="270" t="str">
        <f>IFERROR(IF(OR($C345="",$C345="No CAS"),INDEX('DEQ Pollutant List'!$A$7:$A$614,MATCH($D345,'DEQ Pollutant List'!$C$7:$C$614,0)),INDEX('DEQ Pollutant List'!$A$7:$A$614,MATCH($C345,'DEQ Pollutant List'!$B$7:$B$614,0))),"")</f>
        <v/>
      </c>
      <c r="F345" s="271"/>
      <c r="G345" s="272"/>
      <c r="H345" s="277"/>
      <c r="I345" s="278"/>
      <c r="J345" s="279"/>
      <c r="K345" s="280"/>
      <c r="L345" s="278"/>
      <c r="M345" s="279"/>
      <c r="N345" s="280"/>
    </row>
    <row r="346" spans="1:14">
      <c r="A346" s="274"/>
      <c r="B346" s="269"/>
      <c r="C346" s="275"/>
      <c r="D346" s="276" t="str">
        <f>IFERROR(IF(C346="No CAS","",INDEX('DEQ Pollutant List'!$C$7:$C$614,MATCH(C346,'DEQ Pollutant List'!$B$7:$B$614,0))),"")</f>
        <v/>
      </c>
      <c r="E346" s="270" t="str">
        <f>IFERROR(IF(OR($C346="",$C346="No CAS"),INDEX('DEQ Pollutant List'!$A$7:$A$614,MATCH($D346,'DEQ Pollutant List'!$C$7:$C$614,0)),INDEX('DEQ Pollutant List'!$A$7:$A$614,MATCH($C346,'DEQ Pollutant List'!$B$7:$B$614,0))),"")</f>
        <v/>
      </c>
      <c r="F346" s="271"/>
      <c r="G346" s="272"/>
      <c r="H346" s="277"/>
      <c r="I346" s="278"/>
      <c r="J346" s="279"/>
      <c r="K346" s="280"/>
      <c r="L346" s="278"/>
      <c r="M346" s="279"/>
      <c r="N346" s="280"/>
    </row>
    <row r="347" spans="1:14">
      <c r="A347" s="274"/>
      <c r="B347" s="269"/>
      <c r="C347" s="275"/>
      <c r="D347" s="276" t="str">
        <f>IFERROR(IF(C347="No CAS","",INDEX('DEQ Pollutant List'!$C$7:$C$614,MATCH(C347,'DEQ Pollutant List'!$B$7:$B$614,0))),"")</f>
        <v/>
      </c>
      <c r="E347" s="270" t="str">
        <f>IFERROR(IF(OR($C347="",$C347="No CAS"),INDEX('DEQ Pollutant List'!$A$7:$A$614,MATCH($D347,'DEQ Pollutant List'!$C$7:$C$614,0)),INDEX('DEQ Pollutant List'!$A$7:$A$614,MATCH($C347,'DEQ Pollutant List'!$B$7:$B$614,0))),"")</f>
        <v/>
      </c>
      <c r="F347" s="271"/>
      <c r="G347" s="272"/>
      <c r="H347" s="277"/>
      <c r="I347" s="278"/>
      <c r="J347" s="279"/>
      <c r="K347" s="280"/>
      <c r="L347" s="278"/>
      <c r="M347" s="279"/>
      <c r="N347" s="280"/>
    </row>
    <row r="348" spans="1:14">
      <c r="A348" s="274"/>
      <c r="B348" s="269"/>
      <c r="C348" s="275"/>
      <c r="D348" s="276" t="str">
        <f>IFERROR(IF(C348="No CAS","",INDEX('DEQ Pollutant List'!$C$7:$C$614,MATCH(C348,'DEQ Pollutant List'!$B$7:$B$614,0))),"")</f>
        <v/>
      </c>
      <c r="E348" s="270" t="str">
        <f>IFERROR(IF(OR($C348="",$C348="No CAS"),INDEX('DEQ Pollutant List'!$A$7:$A$614,MATCH($D348,'DEQ Pollutant List'!$C$7:$C$614,0)),INDEX('DEQ Pollutant List'!$A$7:$A$614,MATCH($C348,'DEQ Pollutant List'!$B$7:$B$614,0))),"")</f>
        <v/>
      </c>
      <c r="F348" s="271"/>
      <c r="G348" s="272"/>
      <c r="H348" s="277"/>
      <c r="I348" s="278"/>
      <c r="J348" s="279"/>
      <c r="K348" s="280"/>
      <c r="L348" s="278"/>
      <c r="M348" s="279"/>
      <c r="N348" s="280"/>
    </row>
    <row r="349" spans="1:14">
      <c r="A349" s="274"/>
      <c r="B349" s="269"/>
      <c r="C349" s="275"/>
      <c r="D349" s="276" t="str">
        <f>IFERROR(IF(C349="No CAS","",INDEX('DEQ Pollutant List'!$C$7:$C$614,MATCH(C349,'DEQ Pollutant List'!$B$7:$B$614,0))),"")</f>
        <v/>
      </c>
      <c r="E349" s="270" t="str">
        <f>IFERROR(IF(OR($C349="",$C349="No CAS"),INDEX('DEQ Pollutant List'!$A$7:$A$614,MATCH($D349,'DEQ Pollutant List'!$C$7:$C$614,0)),INDEX('DEQ Pollutant List'!$A$7:$A$614,MATCH($C349,'DEQ Pollutant List'!$B$7:$B$614,0))),"")</f>
        <v/>
      </c>
      <c r="F349" s="271"/>
      <c r="G349" s="272"/>
      <c r="H349" s="277"/>
      <c r="I349" s="278"/>
      <c r="J349" s="279"/>
      <c r="K349" s="280"/>
      <c r="L349" s="278"/>
      <c r="M349" s="279"/>
      <c r="N349" s="280"/>
    </row>
    <row r="350" spans="1:14">
      <c r="A350" s="274"/>
      <c r="B350" s="269"/>
      <c r="C350" s="275"/>
      <c r="D350" s="276" t="str">
        <f>IFERROR(IF(C350="No CAS","",INDEX('DEQ Pollutant List'!$C$7:$C$614,MATCH(C350,'DEQ Pollutant List'!$B$7:$B$614,0))),"")</f>
        <v/>
      </c>
      <c r="E350" s="270" t="str">
        <f>IFERROR(IF(OR($C350="",$C350="No CAS"),INDEX('DEQ Pollutant List'!$A$7:$A$614,MATCH($D350,'DEQ Pollutant List'!$C$7:$C$614,0)),INDEX('DEQ Pollutant List'!$A$7:$A$614,MATCH($C350,'DEQ Pollutant List'!$B$7:$B$614,0))),"")</f>
        <v/>
      </c>
      <c r="F350" s="271"/>
      <c r="G350" s="272"/>
      <c r="H350" s="277"/>
      <c r="I350" s="278"/>
      <c r="J350" s="279"/>
      <c r="K350" s="280"/>
      <c r="L350" s="278"/>
      <c r="M350" s="279"/>
      <c r="N350" s="280"/>
    </row>
    <row r="351" spans="1:14">
      <c r="A351" s="274"/>
      <c r="B351" s="269"/>
      <c r="C351" s="275"/>
      <c r="D351" s="276" t="str">
        <f>IFERROR(IF(C351="No CAS","",INDEX('DEQ Pollutant List'!$C$7:$C$614,MATCH(C351,'DEQ Pollutant List'!$B$7:$B$614,0))),"")</f>
        <v/>
      </c>
      <c r="E351" s="270" t="str">
        <f>IFERROR(IF(OR($C351="",$C351="No CAS"),INDEX('DEQ Pollutant List'!$A$7:$A$614,MATCH($D351,'DEQ Pollutant List'!$C$7:$C$614,0)),INDEX('DEQ Pollutant List'!$A$7:$A$614,MATCH($C351,'DEQ Pollutant List'!$B$7:$B$614,0))),"")</f>
        <v/>
      </c>
      <c r="F351" s="271"/>
      <c r="G351" s="272"/>
      <c r="H351" s="277"/>
      <c r="I351" s="278"/>
      <c r="J351" s="279"/>
      <c r="K351" s="280"/>
      <c r="L351" s="278"/>
      <c r="M351" s="279"/>
      <c r="N351" s="280"/>
    </row>
    <row r="352" spans="1:14">
      <c r="A352" s="274"/>
      <c r="B352" s="269"/>
      <c r="C352" s="275"/>
      <c r="D352" s="276" t="str">
        <f>IFERROR(IF(C352="No CAS","",INDEX('DEQ Pollutant List'!$C$7:$C$614,MATCH(C352,'DEQ Pollutant List'!$B$7:$B$614,0))),"")</f>
        <v/>
      </c>
      <c r="E352" s="270" t="str">
        <f>IFERROR(IF(OR($C352="",$C352="No CAS"),INDEX('DEQ Pollutant List'!$A$7:$A$614,MATCH($D352,'DEQ Pollutant List'!$C$7:$C$614,0)),INDEX('DEQ Pollutant List'!$A$7:$A$614,MATCH($C352,'DEQ Pollutant List'!$B$7:$B$614,0))),"")</f>
        <v/>
      </c>
      <c r="F352" s="271"/>
      <c r="G352" s="272"/>
      <c r="H352" s="277"/>
      <c r="I352" s="278"/>
      <c r="J352" s="279"/>
      <c r="K352" s="280"/>
      <c r="L352" s="278"/>
      <c r="M352" s="279"/>
      <c r="N352" s="280"/>
    </row>
    <row r="353" spans="1:14">
      <c r="A353" s="274"/>
      <c r="B353" s="269"/>
      <c r="C353" s="275"/>
      <c r="D353" s="276" t="str">
        <f>IFERROR(IF(C353="No CAS","",INDEX('DEQ Pollutant List'!$C$7:$C$614,MATCH(C353,'DEQ Pollutant List'!$B$7:$B$614,0))),"")</f>
        <v/>
      </c>
      <c r="E353" s="270" t="str">
        <f>IFERROR(IF(OR($C353="",$C353="No CAS"),INDEX('DEQ Pollutant List'!$A$7:$A$614,MATCH($D353,'DEQ Pollutant List'!$C$7:$C$614,0)),INDEX('DEQ Pollutant List'!$A$7:$A$614,MATCH($C353,'DEQ Pollutant List'!$B$7:$B$614,0))),"")</f>
        <v/>
      </c>
      <c r="F353" s="271"/>
      <c r="G353" s="272"/>
      <c r="H353" s="277"/>
      <c r="I353" s="278"/>
      <c r="J353" s="279"/>
      <c r="K353" s="280"/>
      <c r="L353" s="278"/>
      <c r="M353" s="279"/>
      <c r="N353" s="280"/>
    </row>
    <row r="354" spans="1:14">
      <c r="A354" s="274"/>
      <c r="B354" s="269"/>
      <c r="C354" s="275"/>
      <c r="D354" s="276" t="str">
        <f>IFERROR(IF(C354="No CAS","",INDEX('DEQ Pollutant List'!$C$7:$C$614,MATCH(C354,'DEQ Pollutant List'!$B$7:$B$614,0))),"")</f>
        <v/>
      </c>
      <c r="E354" s="270" t="str">
        <f>IFERROR(IF(OR($C354="",$C354="No CAS"),INDEX('DEQ Pollutant List'!$A$7:$A$614,MATCH($D354,'DEQ Pollutant List'!$C$7:$C$614,0)),INDEX('DEQ Pollutant List'!$A$7:$A$614,MATCH($C354,'DEQ Pollutant List'!$B$7:$B$614,0))),"")</f>
        <v/>
      </c>
      <c r="F354" s="271"/>
      <c r="G354" s="272"/>
      <c r="H354" s="277"/>
      <c r="I354" s="278"/>
      <c r="J354" s="279"/>
      <c r="K354" s="280"/>
      <c r="L354" s="278"/>
      <c r="M354" s="279"/>
      <c r="N354" s="280"/>
    </row>
    <row r="355" spans="1:14">
      <c r="A355" s="274"/>
      <c r="B355" s="269"/>
      <c r="C355" s="275"/>
      <c r="D355" s="276" t="str">
        <f>IFERROR(IF(C355="No CAS","",INDEX('DEQ Pollutant List'!$C$7:$C$614,MATCH(C355,'DEQ Pollutant List'!$B$7:$B$614,0))),"")</f>
        <v/>
      </c>
      <c r="E355" s="270" t="str">
        <f>IFERROR(IF(OR($C355="",$C355="No CAS"),INDEX('DEQ Pollutant List'!$A$7:$A$614,MATCH($D355,'DEQ Pollutant List'!$C$7:$C$614,0)),INDEX('DEQ Pollutant List'!$A$7:$A$614,MATCH($C355,'DEQ Pollutant List'!$B$7:$B$614,0))),"")</f>
        <v/>
      </c>
      <c r="F355" s="271"/>
      <c r="G355" s="272"/>
      <c r="H355" s="277"/>
      <c r="I355" s="278"/>
      <c r="J355" s="279"/>
      <c r="K355" s="280"/>
      <c r="L355" s="278"/>
      <c r="M355" s="279"/>
      <c r="N355" s="280"/>
    </row>
    <row r="356" spans="1:14">
      <c r="A356" s="274"/>
      <c r="B356" s="269"/>
      <c r="C356" s="275"/>
      <c r="D356" s="276" t="str">
        <f>IFERROR(IF(C356="No CAS","",INDEX('DEQ Pollutant List'!$C$7:$C$614,MATCH(C356,'DEQ Pollutant List'!$B$7:$B$614,0))),"")</f>
        <v/>
      </c>
      <c r="E356" s="270" t="str">
        <f>IFERROR(IF(OR($C356="",$C356="No CAS"),INDEX('DEQ Pollutant List'!$A$7:$A$614,MATCH($D356,'DEQ Pollutant List'!$C$7:$C$614,0)),INDEX('DEQ Pollutant List'!$A$7:$A$614,MATCH($C356,'DEQ Pollutant List'!$B$7:$B$614,0))),"")</f>
        <v/>
      </c>
      <c r="F356" s="271"/>
      <c r="G356" s="272"/>
      <c r="H356" s="277"/>
      <c r="I356" s="278"/>
      <c r="J356" s="279"/>
      <c r="K356" s="280"/>
      <c r="L356" s="278"/>
      <c r="M356" s="279"/>
      <c r="N356" s="280"/>
    </row>
    <row r="357" spans="1:14">
      <c r="A357" s="274"/>
      <c r="B357" s="269"/>
      <c r="C357" s="275"/>
      <c r="D357" s="276" t="str">
        <f>IFERROR(IF(C357="No CAS","",INDEX('DEQ Pollutant List'!$C$7:$C$614,MATCH(C357,'DEQ Pollutant List'!$B$7:$B$614,0))),"")</f>
        <v/>
      </c>
      <c r="E357" s="270" t="str">
        <f>IFERROR(IF(OR($C357="",$C357="No CAS"),INDEX('DEQ Pollutant List'!$A$7:$A$614,MATCH($D357,'DEQ Pollutant List'!$C$7:$C$614,0)),INDEX('DEQ Pollutant List'!$A$7:$A$614,MATCH($C357,'DEQ Pollutant List'!$B$7:$B$614,0))),"")</f>
        <v/>
      </c>
      <c r="F357" s="271"/>
      <c r="G357" s="272"/>
      <c r="H357" s="277"/>
      <c r="I357" s="278"/>
      <c r="J357" s="279"/>
      <c r="K357" s="280"/>
      <c r="L357" s="278"/>
      <c r="M357" s="279"/>
      <c r="N357" s="280"/>
    </row>
    <row r="358" spans="1:14">
      <c r="A358" s="274"/>
      <c r="B358" s="269"/>
      <c r="C358" s="275"/>
      <c r="D358" s="276" t="str">
        <f>IFERROR(IF(C358="No CAS","",INDEX('DEQ Pollutant List'!$C$7:$C$614,MATCH(C358,'DEQ Pollutant List'!$B$7:$B$614,0))),"")</f>
        <v/>
      </c>
      <c r="E358" s="270" t="str">
        <f>IFERROR(IF(OR($C358="",$C358="No CAS"),INDEX('DEQ Pollutant List'!$A$7:$A$614,MATCH($D358,'DEQ Pollutant List'!$C$7:$C$614,0)),INDEX('DEQ Pollutant List'!$A$7:$A$614,MATCH($C358,'DEQ Pollutant List'!$B$7:$B$614,0))),"")</f>
        <v/>
      </c>
      <c r="F358" s="271"/>
      <c r="G358" s="272"/>
      <c r="H358" s="277"/>
      <c r="I358" s="278"/>
      <c r="J358" s="279"/>
      <c r="K358" s="280"/>
      <c r="L358" s="278"/>
      <c r="M358" s="279"/>
      <c r="N358" s="280"/>
    </row>
    <row r="359" spans="1:14">
      <c r="A359" s="274"/>
      <c r="B359" s="269"/>
      <c r="C359" s="275"/>
      <c r="D359" s="276" t="str">
        <f>IFERROR(IF(C359="No CAS","",INDEX('DEQ Pollutant List'!$C$7:$C$614,MATCH(C359,'DEQ Pollutant List'!$B$7:$B$614,0))),"")</f>
        <v/>
      </c>
      <c r="E359" s="270" t="str">
        <f>IFERROR(IF(OR($C359="",$C359="No CAS"),INDEX('DEQ Pollutant List'!$A$7:$A$614,MATCH($D359,'DEQ Pollutant List'!$C$7:$C$614,0)),INDEX('DEQ Pollutant List'!$A$7:$A$614,MATCH($C359,'DEQ Pollutant List'!$B$7:$B$614,0))),"")</f>
        <v/>
      </c>
      <c r="F359" s="271"/>
      <c r="G359" s="272"/>
      <c r="H359" s="277"/>
      <c r="I359" s="278"/>
      <c r="J359" s="279"/>
      <c r="K359" s="280"/>
      <c r="L359" s="278"/>
      <c r="M359" s="279"/>
      <c r="N359" s="280"/>
    </row>
    <row r="360" spans="1:14">
      <c r="A360" s="274"/>
      <c r="B360" s="269"/>
      <c r="C360" s="275"/>
      <c r="D360" s="276" t="str">
        <f>IFERROR(IF(C360="No CAS","",INDEX('DEQ Pollutant List'!$C$7:$C$614,MATCH(C360,'DEQ Pollutant List'!$B$7:$B$614,0))),"")</f>
        <v/>
      </c>
      <c r="E360" s="270" t="str">
        <f>IFERROR(IF(OR($C360="",$C360="No CAS"),INDEX('DEQ Pollutant List'!$A$7:$A$614,MATCH($D360,'DEQ Pollutant List'!$C$7:$C$614,0)),INDEX('DEQ Pollutant List'!$A$7:$A$614,MATCH($C360,'DEQ Pollutant List'!$B$7:$B$614,0))),"")</f>
        <v/>
      </c>
      <c r="F360" s="271"/>
      <c r="G360" s="272"/>
      <c r="H360" s="277"/>
      <c r="I360" s="278"/>
      <c r="J360" s="279"/>
      <c r="K360" s="280"/>
      <c r="L360" s="278"/>
      <c r="M360" s="279"/>
      <c r="N360" s="280"/>
    </row>
    <row r="361" spans="1:14">
      <c r="A361" s="274"/>
      <c r="B361" s="269"/>
      <c r="C361" s="275"/>
      <c r="D361" s="276" t="str">
        <f>IFERROR(IF(C361="No CAS","",INDEX('DEQ Pollutant List'!$C$7:$C$614,MATCH(C361,'DEQ Pollutant List'!$B$7:$B$614,0))),"")</f>
        <v/>
      </c>
      <c r="E361" s="270" t="str">
        <f>IFERROR(IF(OR($C361="",$C361="No CAS"),INDEX('DEQ Pollutant List'!$A$7:$A$614,MATCH($D361,'DEQ Pollutant List'!$C$7:$C$614,0)),INDEX('DEQ Pollutant List'!$A$7:$A$614,MATCH($C361,'DEQ Pollutant List'!$B$7:$B$614,0))),"")</f>
        <v/>
      </c>
      <c r="F361" s="271"/>
      <c r="G361" s="272"/>
      <c r="H361" s="277"/>
      <c r="I361" s="278"/>
      <c r="J361" s="279"/>
      <c r="K361" s="280"/>
      <c r="L361" s="278"/>
      <c r="M361" s="279"/>
      <c r="N361" s="280"/>
    </row>
    <row r="362" spans="1:14">
      <c r="A362" s="274"/>
      <c r="B362" s="269"/>
      <c r="C362" s="275"/>
      <c r="D362" s="276" t="str">
        <f>IFERROR(IF(C362="No CAS","",INDEX('DEQ Pollutant List'!$C$7:$C$614,MATCH(C362,'DEQ Pollutant List'!$B$7:$B$614,0))),"")</f>
        <v/>
      </c>
      <c r="E362" s="270" t="str">
        <f>IFERROR(IF(OR($C362="",$C362="No CAS"),INDEX('DEQ Pollutant List'!$A$7:$A$614,MATCH($D362,'DEQ Pollutant List'!$C$7:$C$614,0)),INDEX('DEQ Pollutant List'!$A$7:$A$614,MATCH($C362,'DEQ Pollutant List'!$B$7:$B$614,0))),"")</f>
        <v/>
      </c>
      <c r="F362" s="271"/>
      <c r="G362" s="272"/>
      <c r="H362" s="277"/>
      <c r="I362" s="278"/>
      <c r="J362" s="279"/>
      <c r="K362" s="280"/>
      <c r="L362" s="278"/>
      <c r="M362" s="279"/>
      <c r="N362" s="280"/>
    </row>
    <row r="363" spans="1:14">
      <c r="A363" s="274"/>
      <c r="B363" s="269"/>
      <c r="C363" s="275"/>
      <c r="D363" s="276" t="str">
        <f>IFERROR(IF(C363="No CAS","",INDEX('DEQ Pollutant List'!$C$7:$C$614,MATCH(C363,'DEQ Pollutant List'!$B$7:$B$614,0))),"")</f>
        <v/>
      </c>
      <c r="E363" s="270" t="str">
        <f>IFERROR(IF(OR($C363="",$C363="No CAS"),INDEX('DEQ Pollutant List'!$A$7:$A$614,MATCH($D363,'DEQ Pollutant List'!$C$7:$C$614,0)),INDEX('DEQ Pollutant List'!$A$7:$A$614,MATCH($C363,'DEQ Pollutant List'!$B$7:$B$614,0))),"")</f>
        <v/>
      </c>
      <c r="F363" s="271"/>
      <c r="G363" s="272"/>
      <c r="H363" s="277"/>
      <c r="I363" s="278"/>
      <c r="J363" s="279"/>
      <c r="K363" s="280"/>
      <c r="L363" s="278"/>
      <c r="M363" s="279"/>
      <c r="N363" s="280"/>
    </row>
    <row r="364" spans="1:14">
      <c r="A364" s="274"/>
      <c r="B364" s="269"/>
      <c r="C364" s="275"/>
      <c r="D364" s="276" t="str">
        <f>IFERROR(IF(C364="No CAS","",INDEX('DEQ Pollutant List'!$C$7:$C$614,MATCH(C364,'DEQ Pollutant List'!$B$7:$B$614,0))),"")</f>
        <v/>
      </c>
      <c r="E364" s="270" t="str">
        <f>IFERROR(IF(OR($C364="",$C364="No CAS"),INDEX('DEQ Pollutant List'!$A$7:$A$614,MATCH($D364,'DEQ Pollutant List'!$C$7:$C$614,0)),INDEX('DEQ Pollutant List'!$A$7:$A$614,MATCH($C364,'DEQ Pollutant List'!$B$7:$B$614,0))),"")</f>
        <v/>
      </c>
      <c r="F364" s="271"/>
      <c r="G364" s="272"/>
      <c r="H364" s="277"/>
      <c r="I364" s="278"/>
      <c r="J364" s="279"/>
      <c r="K364" s="280"/>
      <c r="L364" s="278"/>
      <c r="M364" s="279"/>
      <c r="N364" s="280"/>
    </row>
    <row r="365" spans="1:14">
      <c r="A365" s="274"/>
      <c r="B365" s="269"/>
      <c r="C365" s="275"/>
      <c r="D365" s="276" t="str">
        <f>IFERROR(IF(C365="No CAS","",INDEX('DEQ Pollutant List'!$C$7:$C$614,MATCH(C365,'DEQ Pollutant List'!$B$7:$B$614,0))),"")</f>
        <v/>
      </c>
      <c r="E365" s="270" t="str">
        <f>IFERROR(IF(OR($C365="",$C365="No CAS"),INDEX('DEQ Pollutant List'!$A$7:$A$614,MATCH($D365,'DEQ Pollutant List'!$C$7:$C$614,0)),INDEX('DEQ Pollutant List'!$A$7:$A$614,MATCH($C365,'DEQ Pollutant List'!$B$7:$B$614,0))),"")</f>
        <v/>
      </c>
      <c r="F365" s="271"/>
      <c r="G365" s="272"/>
      <c r="H365" s="277"/>
      <c r="I365" s="278"/>
      <c r="J365" s="279"/>
      <c r="K365" s="280"/>
      <c r="L365" s="278"/>
      <c r="M365" s="279"/>
      <c r="N365" s="280"/>
    </row>
    <row r="366" spans="1:14">
      <c r="A366" s="274"/>
      <c r="B366" s="269"/>
      <c r="C366" s="275"/>
      <c r="D366" s="276" t="str">
        <f>IFERROR(IF(C366="No CAS","",INDEX('DEQ Pollutant List'!$C$7:$C$614,MATCH(C366,'DEQ Pollutant List'!$B$7:$B$614,0))),"")</f>
        <v/>
      </c>
      <c r="E366" s="270" t="str">
        <f>IFERROR(IF(OR($C366="",$C366="No CAS"),INDEX('DEQ Pollutant List'!$A$7:$A$614,MATCH($D366,'DEQ Pollutant List'!$C$7:$C$614,0)),INDEX('DEQ Pollutant List'!$A$7:$A$614,MATCH($C366,'DEQ Pollutant List'!$B$7:$B$614,0))),"")</f>
        <v/>
      </c>
      <c r="F366" s="271"/>
      <c r="G366" s="272"/>
      <c r="H366" s="277"/>
      <c r="I366" s="278"/>
      <c r="J366" s="279"/>
      <c r="K366" s="280"/>
      <c r="L366" s="278"/>
      <c r="M366" s="279"/>
      <c r="N366" s="280"/>
    </row>
    <row r="367" spans="1:14">
      <c r="A367" s="274"/>
      <c r="B367" s="269"/>
      <c r="C367" s="275"/>
      <c r="D367" s="276" t="str">
        <f>IFERROR(IF(C367="No CAS","",INDEX('DEQ Pollutant List'!$C$7:$C$614,MATCH(C367,'DEQ Pollutant List'!$B$7:$B$614,0))),"")</f>
        <v/>
      </c>
      <c r="E367" s="270" t="str">
        <f>IFERROR(IF(OR($C367="",$C367="No CAS"),INDEX('DEQ Pollutant List'!$A$7:$A$614,MATCH($D367,'DEQ Pollutant List'!$C$7:$C$614,0)),INDEX('DEQ Pollutant List'!$A$7:$A$614,MATCH($C367,'DEQ Pollutant List'!$B$7:$B$614,0))),"")</f>
        <v/>
      </c>
      <c r="F367" s="271"/>
      <c r="G367" s="272"/>
      <c r="H367" s="277"/>
      <c r="I367" s="278"/>
      <c r="J367" s="279"/>
      <c r="K367" s="280"/>
      <c r="L367" s="278"/>
      <c r="M367" s="279"/>
      <c r="N367" s="280"/>
    </row>
    <row r="368" spans="1:14">
      <c r="A368" s="274"/>
      <c r="B368" s="269"/>
      <c r="C368" s="275"/>
      <c r="D368" s="276" t="str">
        <f>IFERROR(IF(C368="No CAS","",INDEX('DEQ Pollutant List'!$C$7:$C$614,MATCH(C368,'DEQ Pollutant List'!$B$7:$B$614,0))),"")</f>
        <v/>
      </c>
      <c r="E368" s="270" t="str">
        <f>IFERROR(IF(OR($C368="",$C368="No CAS"),INDEX('DEQ Pollutant List'!$A$7:$A$614,MATCH($D368,'DEQ Pollutant List'!$C$7:$C$614,0)),INDEX('DEQ Pollutant List'!$A$7:$A$614,MATCH($C368,'DEQ Pollutant List'!$B$7:$B$614,0))),"")</f>
        <v/>
      </c>
      <c r="F368" s="271"/>
      <c r="G368" s="272"/>
      <c r="H368" s="277"/>
      <c r="I368" s="278"/>
      <c r="J368" s="279"/>
      <c r="K368" s="280"/>
      <c r="L368" s="278"/>
      <c r="M368" s="279"/>
      <c r="N368" s="280"/>
    </row>
    <row r="369" spans="1:14">
      <c r="A369" s="274"/>
      <c r="B369" s="269"/>
      <c r="C369" s="275"/>
      <c r="D369" s="276" t="str">
        <f>IFERROR(IF(C369="No CAS","",INDEX('DEQ Pollutant List'!$C$7:$C$614,MATCH(C369,'DEQ Pollutant List'!$B$7:$B$614,0))),"")</f>
        <v/>
      </c>
      <c r="E369" s="270" t="str">
        <f>IFERROR(IF(OR($C369="",$C369="No CAS"),INDEX('DEQ Pollutant List'!$A$7:$A$614,MATCH($D369,'DEQ Pollutant List'!$C$7:$C$614,0)),INDEX('DEQ Pollutant List'!$A$7:$A$614,MATCH($C369,'DEQ Pollutant List'!$B$7:$B$614,0))),"")</f>
        <v/>
      </c>
      <c r="F369" s="271"/>
      <c r="G369" s="272"/>
      <c r="H369" s="277"/>
      <c r="I369" s="278"/>
      <c r="J369" s="279"/>
      <c r="K369" s="280"/>
      <c r="L369" s="278"/>
      <c r="M369" s="279"/>
      <c r="N369" s="280"/>
    </row>
    <row r="370" spans="1:14">
      <c r="A370" s="274"/>
      <c r="B370" s="269"/>
      <c r="C370" s="275"/>
      <c r="D370" s="276" t="str">
        <f>IFERROR(IF(C370="No CAS","",INDEX('DEQ Pollutant List'!$C$7:$C$614,MATCH(C370,'DEQ Pollutant List'!$B$7:$B$614,0))),"")</f>
        <v/>
      </c>
      <c r="E370" s="270" t="str">
        <f>IFERROR(IF(OR($C370="",$C370="No CAS"),INDEX('DEQ Pollutant List'!$A$7:$A$614,MATCH($D370,'DEQ Pollutant List'!$C$7:$C$614,0)),INDEX('DEQ Pollutant List'!$A$7:$A$614,MATCH($C370,'DEQ Pollutant List'!$B$7:$B$614,0))),"")</f>
        <v/>
      </c>
      <c r="F370" s="271"/>
      <c r="G370" s="272"/>
      <c r="H370" s="277"/>
      <c r="I370" s="278"/>
      <c r="J370" s="279"/>
      <c r="K370" s="280"/>
      <c r="L370" s="278"/>
      <c r="M370" s="279"/>
      <c r="N370" s="280"/>
    </row>
    <row r="371" spans="1:14">
      <c r="A371" s="274"/>
      <c r="B371" s="269"/>
      <c r="C371" s="275"/>
      <c r="D371" s="276" t="str">
        <f>IFERROR(IF(C371="No CAS","",INDEX('DEQ Pollutant List'!$C$7:$C$614,MATCH(C371,'DEQ Pollutant List'!$B$7:$B$614,0))),"")</f>
        <v/>
      </c>
      <c r="E371" s="270" t="str">
        <f>IFERROR(IF(OR($C371="",$C371="No CAS"),INDEX('DEQ Pollutant List'!$A$7:$A$614,MATCH($D371,'DEQ Pollutant List'!$C$7:$C$614,0)),INDEX('DEQ Pollutant List'!$A$7:$A$614,MATCH($C371,'DEQ Pollutant List'!$B$7:$B$614,0))),"")</f>
        <v/>
      </c>
      <c r="F371" s="271"/>
      <c r="G371" s="272"/>
      <c r="H371" s="277"/>
      <c r="I371" s="278"/>
      <c r="J371" s="279"/>
      <c r="K371" s="280"/>
      <c r="L371" s="278"/>
      <c r="M371" s="279"/>
      <c r="N371" s="280"/>
    </row>
    <row r="372" spans="1:14">
      <c r="A372" s="274"/>
      <c r="B372" s="269"/>
      <c r="C372" s="275"/>
      <c r="D372" s="276" t="str">
        <f>IFERROR(IF(C372="No CAS","",INDEX('DEQ Pollutant List'!$C$7:$C$614,MATCH(C372,'DEQ Pollutant List'!$B$7:$B$614,0))),"")</f>
        <v/>
      </c>
      <c r="E372" s="270" t="str">
        <f>IFERROR(IF(OR($C372="",$C372="No CAS"),INDEX('DEQ Pollutant List'!$A$7:$A$614,MATCH($D372,'DEQ Pollutant List'!$C$7:$C$614,0)),INDEX('DEQ Pollutant List'!$A$7:$A$614,MATCH($C372,'DEQ Pollutant List'!$B$7:$B$614,0))),"")</f>
        <v/>
      </c>
      <c r="F372" s="271"/>
      <c r="G372" s="272"/>
      <c r="H372" s="277"/>
      <c r="I372" s="278"/>
      <c r="J372" s="279"/>
      <c r="K372" s="280"/>
      <c r="L372" s="278"/>
      <c r="M372" s="279"/>
      <c r="N372" s="280"/>
    </row>
    <row r="373" spans="1:14">
      <c r="A373" s="274"/>
      <c r="B373" s="269"/>
      <c r="C373" s="275"/>
      <c r="D373" s="276" t="str">
        <f>IFERROR(IF(C373="No CAS","",INDEX('DEQ Pollutant List'!$C$7:$C$614,MATCH(C373,'DEQ Pollutant List'!$B$7:$B$614,0))),"")</f>
        <v/>
      </c>
      <c r="E373" s="270" t="str">
        <f>IFERROR(IF(OR($C373="",$C373="No CAS"),INDEX('DEQ Pollutant List'!$A$7:$A$614,MATCH($D373,'DEQ Pollutant List'!$C$7:$C$614,0)),INDEX('DEQ Pollutant List'!$A$7:$A$614,MATCH($C373,'DEQ Pollutant List'!$B$7:$B$614,0))),"")</f>
        <v/>
      </c>
      <c r="F373" s="271"/>
      <c r="G373" s="272"/>
      <c r="H373" s="277"/>
      <c r="I373" s="278"/>
      <c r="J373" s="279"/>
      <c r="K373" s="280"/>
      <c r="L373" s="278"/>
      <c r="M373" s="279"/>
      <c r="N373" s="280"/>
    </row>
    <row r="374" spans="1:14">
      <c r="A374" s="274"/>
      <c r="B374" s="269"/>
      <c r="C374" s="275"/>
      <c r="D374" s="276" t="str">
        <f>IFERROR(IF(C374="No CAS","",INDEX('DEQ Pollutant List'!$C$7:$C$614,MATCH(C374,'DEQ Pollutant List'!$B$7:$B$614,0))),"")</f>
        <v/>
      </c>
      <c r="E374" s="270" t="str">
        <f>IFERROR(IF(OR($C374="",$C374="No CAS"),INDEX('DEQ Pollutant List'!$A$7:$A$614,MATCH($D374,'DEQ Pollutant List'!$C$7:$C$614,0)),INDEX('DEQ Pollutant List'!$A$7:$A$614,MATCH($C374,'DEQ Pollutant List'!$B$7:$B$614,0))),"")</f>
        <v/>
      </c>
      <c r="F374" s="271"/>
      <c r="G374" s="272"/>
      <c r="H374" s="277"/>
      <c r="I374" s="278"/>
      <c r="J374" s="279"/>
      <c r="K374" s="280"/>
      <c r="L374" s="278"/>
      <c r="M374" s="279"/>
      <c r="N374" s="280"/>
    </row>
    <row r="375" spans="1:14">
      <c r="A375" s="274"/>
      <c r="B375" s="269"/>
      <c r="C375" s="275"/>
      <c r="D375" s="276" t="str">
        <f>IFERROR(IF(C375="No CAS","",INDEX('DEQ Pollutant List'!$C$7:$C$614,MATCH(C375,'DEQ Pollutant List'!$B$7:$B$614,0))),"")</f>
        <v/>
      </c>
      <c r="E375" s="270" t="str">
        <f>IFERROR(IF(OR($C375="",$C375="No CAS"),INDEX('DEQ Pollutant List'!$A$7:$A$614,MATCH($D375,'DEQ Pollutant List'!$C$7:$C$614,0)),INDEX('DEQ Pollutant List'!$A$7:$A$614,MATCH($C375,'DEQ Pollutant List'!$B$7:$B$614,0))),"")</f>
        <v/>
      </c>
      <c r="F375" s="271"/>
      <c r="G375" s="272"/>
      <c r="H375" s="277"/>
      <c r="I375" s="278"/>
      <c r="J375" s="279"/>
      <c r="K375" s="280"/>
      <c r="L375" s="278"/>
      <c r="M375" s="279"/>
      <c r="N375" s="280"/>
    </row>
    <row r="376" spans="1:14">
      <c r="A376" s="274"/>
      <c r="B376" s="269"/>
      <c r="C376" s="275"/>
      <c r="D376" s="276" t="str">
        <f>IFERROR(IF(C376="No CAS","",INDEX('DEQ Pollutant List'!$C$7:$C$614,MATCH(C376,'DEQ Pollutant List'!$B$7:$B$614,0))),"")</f>
        <v/>
      </c>
      <c r="E376" s="270" t="str">
        <f>IFERROR(IF(OR($C376="",$C376="No CAS"),INDEX('DEQ Pollutant List'!$A$7:$A$614,MATCH($D376,'DEQ Pollutant List'!$C$7:$C$614,0)),INDEX('DEQ Pollutant List'!$A$7:$A$614,MATCH($C376,'DEQ Pollutant List'!$B$7:$B$614,0))),"")</f>
        <v/>
      </c>
      <c r="F376" s="271"/>
      <c r="G376" s="272"/>
      <c r="H376" s="277"/>
      <c r="I376" s="278"/>
      <c r="J376" s="279"/>
      <c r="K376" s="280"/>
      <c r="L376" s="278"/>
      <c r="M376" s="279"/>
      <c r="N376" s="280"/>
    </row>
    <row r="377" spans="1:14">
      <c r="A377" s="274"/>
      <c r="B377" s="269"/>
      <c r="C377" s="275"/>
      <c r="D377" s="276" t="str">
        <f>IFERROR(IF(C377="No CAS","",INDEX('DEQ Pollutant List'!$C$7:$C$614,MATCH(C377,'DEQ Pollutant List'!$B$7:$B$614,0))),"")</f>
        <v/>
      </c>
      <c r="E377" s="270" t="str">
        <f>IFERROR(IF(OR($C377="",$C377="No CAS"),INDEX('DEQ Pollutant List'!$A$7:$A$614,MATCH($D377,'DEQ Pollutant List'!$C$7:$C$614,0)),INDEX('DEQ Pollutant List'!$A$7:$A$614,MATCH($C377,'DEQ Pollutant List'!$B$7:$B$614,0))),"")</f>
        <v/>
      </c>
      <c r="F377" s="271"/>
      <c r="G377" s="272"/>
      <c r="H377" s="277"/>
      <c r="I377" s="278"/>
      <c r="J377" s="279"/>
      <c r="K377" s="280"/>
      <c r="L377" s="278"/>
      <c r="M377" s="279"/>
      <c r="N377" s="280"/>
    </row>
    <row r="378" spans="1:14">
      <c r="A378" s="274"/>
      <c r="B378" s="269"/>
      <c r="C378" s="275"/>
      <c r="D378" s="276" t="str">
        <f>IFERROR(IF(C378="No CAS","",INDEX('DEQ Pollutant List'!$C$7:$C$614,MATCH(C378,'DEQ Pollutant List'!$B$7:$B$614,0))),"")</f>
        <v/>
      </c>
      <c r="E378" s="270" t="str">
        <f>IFERROR(IF(OR($C378="",$C378="No CAS"),INDEX('DEQ Pollutant List'!$A$7:$A$614,MATCH($D378,'DEQ Pollutant List'!$C$7:$C$614,0)),INDEX('DEQ Pollutant List'!$A$7:$A$614,MATCH($C378,'DEQ Pollutant List'!$B$7:$B$614,0))),"")</f>
        <v/>
      </c>
      <c r="F378" s="271"/>
      <c r="G378" s="272"/>
      <c r="H378" s="277"/>
      <c r="I378" s="278"/>
      <c r="J378" s="279"/>
      <c r="K378" s="280"/>
      <c r="L378" s="278"/>
      <c r="M378" s="279"/>
      <c r="N378" s="280"/>
    </row>
    <row r="379" spans="1:14">
      <c r="A379" s="274"/>
      <c r="B379" s="269"/>
      <c r="C379" s="275"/>
      <c r="D379" s="276" t="str">
        <f>IFERROR(IF(C379="No CAS","",INDEX('DEQ Pollutant List'!$C$7:$C$614,MATCH(C379,'DEQ Pollutant List'!$B$7:$B$614,0))),"")</f>
        <v/>
      </c>
      <c r="E379" s="270" t="str">
        <f>IFERROR(IF(OR($C379="",$C379="No CAS"),INDEX('DEQ Pollutant List'!$A$7:$A$614,MATCH($D379,'DEQ Pollutant List'!$C$7:$C$614,0)),INDEX('DEQ Pollutant List'!$A$7:$A$614,MATCH($C379,'DEQ Pollutant List'!$B$7:$B$614,0))),"")</f>
        <v/>
      </c>
      <c r="F379" s="271"/>
      <c r="G379" s="272"/>
      <c r="H379" s="277"/>
      <c r="I379" s="278"/>
      <c r="J379" s="279"/>
      <c r="K379" s="280"/>
      <c r="L379" s="278"/>
      <c r="M379" s="279"/>
      <c r="N379" s="280"/>
    </row>
    <row r="380" spans="1:14">
      <c r="A380" s="274"/>
      <c r="B380" s="269"/>
      <c r="C380" s="275"/>
      <c r="D380" s="276" t="str">
        <f>IFERROR(IF(C380="No CAS","",INDEX('DEQ Pollutant List'!$C$7:$C$614,MATCH(C380,'DEQ Pollutant List'!$B$7:$B$614,0))),"")</f>
        <v/>
      </c>
      <c r="E380" s="270" t="str">
        <f>IFERROR(IF(OR($C380="",$C380="No CAS"),INDEX('DEQ Pollutant List'!$A$7:$A$614,MATCH($D380,'DEQ Pollutant List'!$C$7:$C$614,0)),INDEX('DEQ Pollutant List'!$A$7:$A$614,MATCH($C380,'DEQ Pollutant List'!$B$7:$B$614,0))),"")</f>
        <v/>
      </c>
      <c r="F380" s="271"/>
      <c r="G380" s="272"/>
      <c r="H380" s="277"/>
      <c r="I380" s="278"/>
      <c r="J380" s="279"/>
      <c r="K380" s="280"/>
      <c r="L380" s="278"/>
      <c r="M380" s="279"/>
      <c r="N380" s="280"/>
    </row>
    <row r="381" spans="1:14">
      <c r="A381" s="274"/>
      <c r="B381" s="269"/>
      <c r="C381" s="275"/>
      <c r="D381" s="276" t="str">
        <f>IFERROR(IF(C381="No CAS","",INDEX('DEQ Pollutant List'!$C$7:$C$614,MATCH(C381,'DEQ Pollutant List'!$B$7:$B$614,0))),"")</f>
        <v/>
      </c>
      <c r="E381" s="270" t="str">
        <f>IFERROR(IF(OR($C381="",$C381="No CAS"),INDEX('DEQ Pollutant List'!$A$7:$A$614,MATCH($D381,'DEQ Pollutant List'!$C$7:$C$614,0)),INDEX('DEQ Pollutant List'!$A$7:$A$614,MATCH($C381,'DEQ Pollutant List'!$B$7:$B$614,0))),"")</f>
        <v/>
      </c>
      <c r="F381" s="271"/>
      <c r="G381" s="272"/>
      <c r="H381" s="277"/>
      <c r="I381" s="278"/>
      <c r="J381" s="279"/>
      <c r="K381" s="280"/>
      <c r="L381" s="278"/>
      <c r="M381" s="279"/>
      <c r="N381" s="280"/>
    </row>
    <row r="382" spans="1:14">
      <c r="A382" s="274"/>
      <c r="B382" s="269"/>
      <c r="C382" s="275"/>
      <c r="D382" s="276" t="str">
        <f>IFERROR(IF(C382="No CAS","",INDEX('DEQ Pollutant List'!$C$7:$C$614,MATCH(C382,'DEQ Pollutant List'!$B$7:$B$614,0))),"")</f>
        <v/>
      </c>
      <c r="E382" s="270" t="str">
        <f>IFERROR(IF(OR($C382="",$C382="No CAS"),INDEX('DEQ Pollutant List'!$A$7:$A$614,MATCH($D382,'DEQ Pollutant List'!$C$7:$C$614,0)),INDEX('DEQ Pollutant List'!$A$7:$A$614,MATCH($C382,'DEQ Pollutant List'!$B$7:$B$614,0))),"")</f>
        <v/>
      </c>
      <c r="F382" s="271"/>
      <c r="G382" s="272"/>
      <c r="H382" s="277"/>
      <c r="I382" s="278"/>
      <c r="J382" s="279"/>
      <c r="K382" s="280"/>
      <c r="L382" s="278"/>
      <c r="M382" s="279"/>
      <c r="N382" s="280"/>
    </row>
    <row r="383" spans="1:14">
      <c r="A383" s="274"/>
      <c r="B383" s="269"/>
      <c r="C383" s="275"/>
      <c r="D383" s="276" t="str">
        <f>IFERROR(IF(C383="No CAS","",INDEX('DEQ Pollutant List'!$C$7:$C$614,MATCH(C383,'DEQ Pollutant List'!$B$7:$B$614,0))),"")</f>
        <v/>
      </c>
      <c r="E383" s="270" t="str">
        <f>IFERROR(IF(OR($C383="",$C383="No CAS"),INDEX('DEQ Pollutant List'!$A$7:$A$614,MATCH($D383,'DEQ Pollutant List'!$C$7:$C$614,0)),INDEX('DEQ Pollutant List'!$A$7:$A$614,MATCH($C383,'DEQ Pollutant List'!$B$7:$B$614,0))),"")</f>
        <v/>
      </c>
      <c r="F383" s="271"/>
      <c r="G383" s="272"/>
      <c r="H383" s="277"/>
      <c r="I383" s="278"/>
      <c r="J383" s="279"/>
      <c r="K383" s="280"/>
      <c r="L383" s="278"/>
      <c r="M383" s="279"/>
      <c r="N383" s="280"/>
    </row>
    <row r="384" spans="1:14">
      <c r="A384" s="274"/>
      <c r="B384" s="269"/>
      <c r="C384" s="275"/>
      <c r="D384" s="276" t="str">
        <f>IFERROR(IF(C384="No CAS","",INDEX('DEQ Pollutant List'!$C$7:$C$614,MATCH(C384,'DEQ Pollutant List'!$B$7:$B$614,0))),"")</f>
        <v/>
      </c>
      <c r="E384" s="270" t="str">
        <f>IFERROR(IF(OR($C384="",$C384="No CAS"),INDEX('DEQ Pollutant List'!$A$7:$A$614,MATCH($D384,'DEQ Pollutant List'!$C$7:$C$614,0)),INDEX('DEQ Pollutant List'!$A$7:$A$614,MATCH($C384,'DEQ Pollutant List'!$B$7:$B$614,0))),"")</f>
        <v/>
      </c>
      <c r="F384" s="271"/>
      <c r="G384" s="272"/>
      <c r="H384" s="277"/>
      <c r="I384" s="278"/>
      <c r="J384" s="279"/>
      <c r="K384" s="280"/>
      <c r="L384" s="278"/>
      <c r="M384" s="279"/>
      <c r="N384" s="280"/>
    </row>
    <row r="385" spans="1:14">
      <c r="A385" s="274"/>
      <c r="B385" s="269"/>
      <c r="C385" s="275"/>
      <c r="D385" s="276" t="str">
        <f>IFERROR(IF(C385="No CAS","",INDEX('DEQ Pollutant List'!$C$7:$C$614,MATCH(C385,'DEQ Pollutant List'!$B$7:$B$614,0))),"")</f>
        <v/>
      </c>
      <c r="E385" s="270" t="str">
        <f>IFERROR(IF(OR($C385="",$C385="No CAS"),INDEX('DEQ Pollutant List'!$A$7:$A$614,MATCH($D385,'DEQ Pollutant List'!$C$7:$C$614,0)),INDEX('DEQ Pollutant List'!$A$7:$A$614,MATCH($C385,'DEQ Pollutant List'!$B$7:$B$614,0))),"")</f>
        <v/>
      </c>
      <c r="F385" s="271"/>
      <c r="G385" s="272"/>
      <c r="H385" s="277"/>
      <c r="I385" s="278"/>
      <c r="J385" s="279"/>
      <c r="K385" s="280"/>
      <c r="L385" s="278"/>
      <c r="M385" s="279"/>
      <c r="N385" s="280"/>
    </row>
    <row r="386" spans="1:14">
      <c r="A386" s="274"/>
      <c r="B386" s="269"/>
      <c r="C386" s="275"/>
      <c r="D386" s="276" t="str">
        <f>IFERROR(IF(C386="No CAS","",INDEX('DEQ Pollutant List'!$C$7:$C$614,MATCH(C386,'DEQ Pollutant List'!$B$7:$B$614,0))),"")</f>
        <v/>
      </c>
      <c r="E386" s="270" t="str">
        <f>IFERROR(IF(OR($C386="",$C386="No CAS"),INDEX('DEQ Pollutant List'!$A$7:$A$614,MATCH($D386,'DEQ Pollutant List'!$C$7:$C$614,0)),INDEX('DEQ Pollutant List'!$A$7:$A$614,MATCH($C386,'DEQ Pollutant List'!$B$7:$B$614,0))),"")</f>
        <v/>
      </c>
      <c r="F386" s="271"/>
      <c r="G386" s="272"/>
      <c r="H386" s="277"/>
      <c r="I386" s="278"/>
      <c r="J386" s="279"/>
      <c r="K386" s="280"/>
      <c r="L386" s="278"/>
      <c r="M386" s="279"/>
      <c r="N386" s="280"/>
    </row>
    <row r="387" spans="1:14">
      <c r="A387" s="274"/>
      <c r="B387" s="269"/>
      <c r="C387" s="275"/>
      <c r="D387" s="276" t="str">
        <f>IFERROR(IF(C387="No CAS","",INDEX('DEQ Pollutant List'!$C$7:$C$614,MATCH(C387,'DEQ Pollutant List'!$B$7:$B$614,0))),"")</f>
        <v/>
      </c>
      <c r="E387" s="270" t="str">
        <f>IFERROR(IF(OR($C387="",$C387="No CAS"),INDEX('DEQ Pollutant List'!$A$7:$A$614,MATCH($D387,'DEQ Pollutant List'!$C$7:$C$614,0)),INDEX('DEQ Pollutant List'!$A$7:$A$614,MATCH($C387,'DEQ Pollutant List'!$B$7:$B$614,0))),"")</f>
        <v/>
      </c>
      <c r="F387" s="271"/>
      <c r="G387" s="272"/>
      <c r="H387" s="277"/>
      <c r="I387" s="278"/>
      <c r="J387" s="279"/>
      <c r="K387" s="280"/>
      <c r="L387" s="278"/>
      <c r="M387" s="279"/>
      <c r="N387" s="280"/>
    </row>
    <row r="388" spans="1:14">
      <c r="A388" s="274"/>
      <c r="B388" s="269"/>
      <c r="C388" s="275"/>
      <c r="D388" s="276" t="str">
        <f>IFERROR(IF(C388="No CAS","",INDEX('DEQ Pollutant List'!$C$7:$C$614,MATCH(C388,'DEQ Pollutant List'!$B$7:$B$614,0))),"")</f>
        <v/>
      </c>
      <c r="E388" s="270" t="str">
        <f>IFERROR(IF(OR($C388="",$C388="No CAS"),INDEX('DEQ Pollutant List'!$A$7:$A$614,MATCH($D388,'DEQ Pollutant List'!$C$7:$C$614,0)),INDEX('DEQ Pollutant List'!$A$7:$A$614,MATCH($C388,'DEQ Pollutant List'!$B$7:$B$614,0))),"")</f>
        <v/>
      </c>
      <c r="F388" s="271"/>
      <c r="G388" s="272"/>
      <c r="H388" s="277"/>
      <c r="I388" s="278"/>
      <c r="J388" s="279"/>
      <c r="K388" s="280"/>
      <c r="L388" s="278"/>
      <c r="M388" s="279"/>
      <c r="N388" s="280"/>
    </row>
    <row r="389" spans="1:14">
      <c r="A389" s="274"/>
      <c r="B389" s="269"/>
      <c r="C389" s="275"/>
      <c r="D389" s="276" t="str">
        <f>IFERROR(IF(C389="No CAS","",INDEX('DEQ Pollutant List'!$C$7:$C$614,MATCH(C389,'DEQ Pollutant List'!$B$7:$B$614,0))),"")</f>
        <v/>
      </c>
      <c r="E389" s="270" t="str">
        <f>IFERROR(IF(OR($C389="",$C389="No CAS"),INDEX('DEQ Pollutant List'!$A$7:$A$614,MATCH($D389,'DEQ Pollutant List'!$C$7:$C$614,0)),INDEX('DEQ Pollutant List'!$A$7:$A$614,MATCH($C389,'DEQ Pollutant List'!$B$7:$B$614,0))),"")</f>
        <v/>
      </c>
      <c r="F389" s="271"/>
      <c r="G389" s="272"/>
      <c r="H389" s="277"/>
      <c r="I389" s="278"/>
      <c r="J389" s="279"/>
      <c r="K389" s="280"/>
      <c r="L389" s="278"/>
      <c r="M389" s="279"/>
      <c r="N389" s="280"/>
    </row>
    <row r="390" spans="1:14">
      <c r="A390" s="274"/>
      <c r="B390" s="269"/>
      <c r="C390" s="275"/>
      <c r="D390" s="276" t="str">
        <f>IFERROR(IF(C390="No CAS","",INDEX('DEQ Pollutant List'!$C$7:$C$614,MATCH(C390,'DEQ Pollutant List'!$B$7:$B$614,0))),"")</f>
        <v/>
      </c>
      <c r="E390" s="270" t="str">
        <f>IFERROR(IF(OR($C390="",$C390="No CAS"),INDEX('DEQ Pollutant List'!$A$7:$A$614,MATCH($D390,'DEQ Pollutant List'!$C$7:$C$614,0)),INDEX('DEQ Pollutant List'!$A$7:$A$614,MATCH($C390,'DEQ Pollutant List'!$B$7:$B$614,0))),"")</f>
        <v/>
      </c>
      <c r="F390" s="271"/>
      <c r="G390" s="272"/>
      <c r="H390" s="277"/>
      <c r="I390" s="278"/>
      <c r="J390" s="279"/>
      <c r="K390" s="280"/>
      <c r="L390" s="278"/>
      <c r="M390" s="279"/>
      <c r="N390" s="280"/>
    </row>
    <row r="391" spans="1:14">
      <c r="A391" s="274"/>
      <c r="B391" s="269"/>
      <c r="C391" s="275"/>
      <c r="D391" s="276" t="str">
        <f>IFERROR(IF(C391="No CAS","",INDEX('DEQ Pollutant List'!$C$7:$C$614,MATCH(C391,'DEQ Pollutant List'!$B$7:$B$614,0))),"")</f>
        <v/>
      </c>
      <c r="E391" s="270" t="str">
        <f>IFERROR(IF(OR($C391="",$C391="No CAS"),INDEX('DEQ Pollutant List'!$A$7:$A$614,MATCH($D391,'DEQ Pollutant List'!$C$7:$C$614,0)),INDEX('DEQ Pollutant List'!$A$7:$A$614,MATCH($C391,'DEQ Pollutant List'!$B$7:$B$614,0))),"")</f>
        <v/>
      </c>
      <c r="F391" s="271"/>
      <c r="G391" s="272"/>
      <c r="H391" s="277"/>
      <c r="I391" s="278"/>
      <c r="J391" s="279"/>
      <c r="K391" s="280"/>
      <c r="L391" s="278"/>
      <c r="M391" s="279"/>
      <c r="N391" s="280"/>
    </row>
    <row r="392" spans="1:14">
      <c r="A392" s="274"/>
      <c r="B392" s="269"/>
      <c r="C392" s="275"/>
      <c r="D392" s="276" t="str">
        <f>IFERROR(IF(C392="No CAS","",INDEX('DEQ Pollutant List'!$C$7:$C$614,MATCH(C392,'DEQ Pollutant List'!$B$7:$B$614,0))),"")</f>
        <v/>
      </c>
      <c r="E392" s="270" t="str">
        <f>IFERROR(IF(OR($C392="",$C392="No CAS"),INDEX('DEQ Pollutant List'!$A$7:$A$614,MATCH($D392,'DEQ Pollutant List'!$C$7:$C$614,0)),INDEX('DEQ Pollutant List'!$A$7:$A$614,MATCH($C392,'DEQ Pollutant List'!$B$7:$B$614,0))),"")</f>
        <v/>
      </c>
      <c r="F392" s="271"/>
      <c r="G392" s="272"/>
      <c r="H392" s="277"/>
      <c r="I392" s="278"/>
      <c r="J392" s="279"/>
      <c r="K392" s="280"/>
      <c r="L392" s="278"/>
      <c r="M392" s="279"/>
      <c r="N392" s="280"/>
    </row>
    <row r="393" spans="1:14">
      <c r="A393" s="274"/>
      <c r="B393" s="269"/>
      <c r="C393" s="275"/>
      <c r="D393" s="276" t="str">
        <f>IFERROR(IF(C393="No CAS","",INDEX('DEQ Pollutant List'!$C$7:$C$614,MATCH(C393,'DEQ Pollutant List'!$B$7:$B$614,0))),"")</f>
        <v/>
      </c>
      <c r="E393" s="270" t="str">
        <f>IFERROR(IF(OR($C393="",$C393="No CAS"),INDEX('DEQ Pollutant List'!$A$7:$A$614,MATCH($D393,'DEQ Pollutant List'!$C$7:$C$614,0)),INDEX('DEQ Pollutant List'!$A$7:$A$614,MATCH($C393,'DEQ Pollutant List'!$B$7:$B$614,0))),"")</f>
        <v/>
      </c>
      <c r="F393" s="271"/>
      <c r="G393" s="272"/>
      <c r="H393" s="277"/>
      <c r="I393" s="278"/>
      <c r="J393" s="279"/>
      <c r="K393" s="280"/>
      <c r="L393" s="278"/>
      <c r="M393" s="279"/>
      <c r="N393" s="280"/>
    </row>
    <row r="394" spans="1:14">
      <c r="A394" s="274"/>
      <c r="B394" s="269"/>
      <c r="C394" s="275"/>
      <c r="D394" s="276" t="str">
        <f>IFERROR(IF(C394="No CAS","",INDEX('DEQ Pollutant List'!$C$7:$C$614,MATCH(C394,'DEQ Pollutant List'!$B$7:$B$614,0))),"")</f>
        <v/>
      </c>
      <c r="E394" s="270" t="str">
        <f>IFERROR(IF(OR($C394="",$C394="No CAS"),INDEX('DEQ Pollutant List'!$A$7:$A$614,MATCH($D394,'DEQ Pollutant List'!$C$7:$C$614,0)),INDEX('DEQ Pollutant List'!$A$7:$A$614,MATCH($C394,'DEQ Pollutant List'!$B$7:$B$614,0))),"")</f>
        <v/>
      </c>
      <c r="F394" s="271"/>
      <c r="G394" s="272"/>
      <c r="H394" s="277"/>
      <c r="I394" s="278"/>
      <c r="J394" s="279"/>
      <c r="K394" s="280"/>
      <c r="L394" s="278"/>
      <c r="M394" s="279"/>
      <c r="N394" s="280"/>
    </row>
    <row r="395" spans="1:14">
      <c r="A395" s="274"/>
      <c r="B395" s="269"/>
      <c r="C395" s="275"/>
      <c r="D395" s="276" t="str">
        <f>IFERROR(IF(C395="No CAS","",INDEX('DEQ Pollutant List'!$C$7:$C$614,MATCH(C395,'DEQ Pollutant List'!$B$7:$B$614,0))),"")</f>
        <v/>
      </c>
      <c r="E395" s="270" t="str">
        <f>IFERROR(IF(OR($C395="",$C395="No CAS"),INDEX('DEQ Pollutant List'!$A$7:$A$614,MATCH($D395,'DEQ Pollutant List'!$C$7:$C$614,0)),INDEX('DEQ Pollutant List'!$A$7:$A$614,MATCH($C395,'DEQ Pollutant List'!$B$7:$B$614,0))),"")</f>
        <v/>
      </c>
      <c r="F395" s="271"/>
      <c r="G395" s="272"/>
      <c r="H395" s="277"/>
      <c r="I395" s="278"/>
      <c r="J395" s="279"/>
      <c r="K395" s="280"/>
      <c r="L395" s="278"/>
      <c r="M395" s="279"/>
      <c r="N395" s="280"/>
    </row>
    <row r="396" spans="1:14">
      <c r="A396" s="274"/>
      <c r="B396" s="269"/>
      <c r="C396" s="275"/>
      <c r="D396" s="276" t="str">
        <f>IFERROR(IF(C396="No CAS","",INDEX('DEQ Pollutant List'!$C$7:$C$614,MATCH(C396,'DEQ Pollutant List'!$B$7:$B$614,0))),"")</f>
        <v/>
      </c>
      <c r="E396" s="270" t="str">
        <f>IFERROR(IF(OR($C396="",$C396="No CAS"),INDEX('DEQ Pollutant List'!$A$7:$A$614,MATCH($D396,'DEQ Pollutant List'!$C$7:$C$614,0)),INDEX('DEQ Pollutant List'!$A$7:$A$614,MATCH($C396,'DEQ Pollutant List'!$B$7:$B$614,0))),"")</f>
        <v/>
      </c>
      <c r="F396" s="271"/>
      <c r="G396" s="272"/>
      <c r="H396" s="277"/>
      <c r="I396" s="278"/>
      <c r="J396" s="279"/>
      <c r="K396" s="280"/>
      <c r="L396" s="278"/>
      <c r="M396" s="279"/>
      <c r="N396" s="280"/>
    </row>
    <row r="397" spans="1:14">
      <c r="A397" s="274"/>
      <c r="B397" s="269"/>
      <c r="C397" s="275"/>
      <c r="D397" s="276" t="str">
        <f>IFERROR(IF(C397="No CAS","",INDEX('DEQ Pollutant List'!$C$7:$C$614,MATCH(C397,'DEQ Pollutant List'!$B$7:$B$614,0))),"")</f>
        <v/>
      </c>
      <c r="E397" s="270" t="str">
        <f>IFERROR(IF(OR($C397="",$C397="No CAS"),INDEX('DEQ Pollutant List'!$A$7:$A$614,MATCH($D397,'DEQ Pollutant List'!$C$7:$C$614,0)),INDEX('DEQ Pollutant List'!$A$7:$A$614,MATCH($C397,'DEQ Pollutant List'!$B$7:$B$614,0))),"")</f>
        <v/>
      </c>
      <c r="F397" s="271"/>
      <c r="G397" s="272"/>
      <c r="H397" s="277"/>
      <c r="I397" s="278"/>
      <c r="J397" s="279"/>
      <c r="K397" s="280"/>
      <c r="L397" s="278"/>
      <c r="M397" s="279"/>
      <c r="N397" s="280"/>
    </row>
    <row r="398" spans="1:14">
      <c r="A398" s="274"/>
      <c r="B398" s="269"/>
      <c r="C398" s="275"/>
      <c r="D398" s="276" t="str">
        <f>IFERROR(IF(C398="No CAS","",INDEX('DEQ Pollutant List'!$C$7:$C$614,MATCH(C398,'DEQ Pollutant List'!$B$7:$B$614,0))),"")</f>
        <v/>
      </c>
      <c r="E398" s="270" t="str">
        <f>IFERROR(IF(OR($C398="",$C398="No CAS"),INDEX('DEQ Pollutant List'!$A$7:$A$614,MATCH($D398,'DEQ Pollutant List'!$C$7:$C$614,0)),INDEX('DEQ Pollutant List'!$A$7:$A$614,MATCH($C398,'DEQ Pollutant List'!$B$7:$B$614,0))),"")</f>
        <v/>
      </c>
      <c r="F398" s="271"/>
      <c r="G398" s="272"/>
      <c r="H398" s="277"/>
      <c r="I398" s="278"/>
      <c r="J398" s="279"/>
      <c r="K398" s="280"/>
      <c r="L398" s="278"/>
      <c r="M398" s="279"/>
      <c r="N398" s="280"/>
    </row>
    <row r="399" spans="1:14">
      <c r="A399" s="274"/>
      <c r="B399" s="269"/>
      <c r="C399" s="275"/>
      <c r="D399" s="276" t="str">
        <f>IFERROR(IF(C399="No CAS","",INDEX('DEQ Pollutant List'!$C$7:$C$614,MATCH(C399,'DEQ Pollutant List'!$B$7:$B$614,0))),"")</f>
        <v/>
      </c>
      <c r="E399" s="270" t="str">
        <f>IFERROR(IF(OR($C399="",$C399="No CAS"),INDEX('DEQ Pollutant List'!$A$7:$A$614,MATCH($D399,'DEQ Pollutant List'!$C$7:$C$614,0)),INDEX('DEQ Pollutant List'!$A$7:$A$614,MATCH($C399,'DEQ Pollutant List'!$B$7:$B$614,0))),"")</f>
        <v/>
      </c>
      <c r="F399" s="271"/>
      <c r="G399" s="272"/>
      <c r="H399" s="277"/>
      <c r="I399" s="278"/>
      <c r="J399" s="279"/>
      <c r="K399" s="280"/>
      <c r="L399" s="278"/>
      <c r="M399" s="279"/>
      <c r="N399" s="280"/>
    </row>
    <row r="400" spans="1:14">
      <c r="A400" s="274"/>
      <c r="B400" s="269"/>
      <c r="C400" s="275"/>
      <c r="D400" s="276" t="str">
        <f>IFERROR(IF(C400="No CAS","",INDEX('DEQ Pollutant List'!$C$7:$C$614,MATCH(C400,'DEQ Pollutant List'!$B$7:$B$614,0))),"")</f>
        <v/>
      </c>
      <c r="E400" s="270" t="str">
        <f>IFERROR(IF(OR($C400="",$C400="No CAS"),INDEX('DEQ Pollutant List'!$A$7:$A$614,MATCH($D400,'DEQ Pollutant List'!$C$7:$C$614,0)),INDEX('DEQ Pollutant List'!$A$7:$A$614,MATCH($C400,'DEQ Pollutant List'!$B$7:$B$614,0))),"")</f>
        <v/>
      </c>
      <c r="F400" s="271"/>
      <c r="G400" s="272"/>
      <c r="H400" s="277"/>
      <c r="I400" s="278"/>
      <c r="J400" s="279"/>
      <c r="K400" s="280"/>
      <c r="L400" s="278"/>
      <c r="M400" s="279"/>
      <c r="N400" s="280"/>
    </row>
    <row r="401" spans="1:14">
      <c r="A401" s="274"/>
      <c r="B401" s="269"/>
      <c r="C401" s="275"/>
      <c r="D401" s="276" t="str">
        <f>IFERROR(IF(C401="No CAS","",INDEX('DEQ Pollutant List'!$C$7:$C$614,MATCH(C401,'DEQ Pollutant List'!$B$7:$B$614,0))),"")</f>
        <v/>
      </c>
      <c r="E401" s="270" t="str">
        <f>IFERROR(IF(OR($C401="",$C401="No CAS"),INDEX('DEQ Pollutant List'!$A$7:$A$614,MATCH($D401,'DEQ Pollutant List'!$C$7:$C$614,0)),INDEX('DEQ Pollutant List'!$A$7:$A$614,MATCH($C401,'DEQ Pollutant List'!$B$7:$B$614,0))),"")</f>
        <v/>
      </c>
      <c r="F401" s="271"/>
      <c r="G401" s="272"/>
      <c r="H401" s="277"/>
      <c r="I401" s="278"/>
      <c r="J401" s="279"/>
      <c r="K401" s="280"/>
      <c r="L401" s="278"/>
      <c r="M401" s="279"/>
      <c r="N401" s="280"/>
    </row>
    <row r="402" spans="1:14">
      <c r="A402" s="274"/>
      <c r="B402" s="269"/>
      <c r="C402" s="275"/>
      <c r="D402" s="276" t="str">
        <f>IFERROR(IF(C402="No CAS","",INDEX('DEQ Pollutant List'!$C$7:$C$614,MATCH(C402,'DEQ Pollutant List'!$B$7:$B$614,0))),"")</f>
        <v/>
      </c>
      <c r="E402" s="270" t="str">
        <f>IFERROR(IF(OR($C402="",$C402="No CAS"),INDEX('DEQ Pollutant List'!$A$7:$A$614,MATCH($D402,'DEQ Pollutant List'!$C$7:$C$614,0)),INDEX('DEQ Pollutant List'!$A$7:$A$614,MATCH($C402,'DEQ Pollutant List'!$B$7:$B$614,0))),"")</f>
        <v/>
      </c>
      <c r="F402" s="271"/>
      <c r="G402" s="272"/>
      <c r="H402" s="277"/>
      <c r="I402" s="278"/>
      <c r="J402" s="279"/>
      <c r="K402" s="280"/>
      <c r="L402" s="278"/>
      <c r="M402" s="279"/>
      <c r="N402" s="280"/>
    </row>
    <row r="403" spans="1:14">
      <c r="A403" s="274"/>
      <c r="B403" s="269"/>
      <c r="C403" s="275"/>
      <c r="D403" s="276" t="str">
        <f>IFERROR(IF(C403="No CAS","",INDEX('DEQ Pollutant List'!$C$7:$C$614,MATCH(C403,'DEQ Pollutant List'!$B$7:$B$614,0))),"")</f>
        <v/>
      </c>
      <c r="E403" s="270" t="str">
        <f>IFERROR(IF(OR($C403="",$C403="No CAS"),INDEX('DEQ Pollutant List'!$A$7:$A$614,MATCH($D403,'DEQ Pollutant List'!$C$7:$C$614,0)),INDEX('DEQ Pollutant List'!$A$7:$A$614,MATCH($C403,'DEQ Pollutant List'!$B$7:$B$614,0))),"")</f>
        <v/>
      </c>
      <c r="F403" s="271"/>
      <c r="G403" s="272"/>
      <c r="H403" s="277"/>
      <c r="I403" s="278"/>
      <c r="J403" s="279"/>
      <c r="K403" s="280"/>
      <c r="L403" s="278"/>
      <c r="M403" s="279"/>
      <c r="N403" s="280"/>
    </row>
    <row r="404" spans="1:14">
      <c r="A404" s="274"/>
      <c r="B404" s="269"/>
      <c r="C404" s="275"/>
      <c r="D404" s="276" t="str">
        <f>IFERROR(IF(C404="No CAS","",INDEX('DEQ Pollutant List'!$C$7:$C$614,MATCH(C404,'DEQ Pollutant List'!$B$7:$B$614,0))),"")</f>
        <v/>
      </c>
      <c r="E404" s="270" t="str">
        <f>IFERROR(IF(OR($C404="",$C404="No CAS"),INDEX('DEQ Pollutant List'!$A$7:$A$614,MATCH($D404,'DEQ Pollutant List'!$C$7:$C$614,0)),INDEX('DEQ Pollutant List'!$A$7:$A$614,MATCH($C404,'DEQ Pollutant List'!$B$7:$B$614,0))),"")</f>
        <v/>
      </c>
      <c r="F404" s="271"/>
      <c r="G404" s="272"/>
      <c r="H404" s="277"/>
      <c r="I404" s="278"/>
      <c r="J404" s="279"/>
      <c r="K404" s="280"/>
      <c r="L404" s="278"/>
      <c r="M404" s="279"/>
      <c r="N404" s="280"/>
    </row>
    <row r="405" spans="1:14">
      <c r="A405" s="274"/>
      <c r="B405" s="269"/>
      <c r="C405" s="275"/>
      <c r="D405" s="276" t="str">
        <f>IFERROR(IF(C405="No CAS","",INDEX('DEQ Pollutant List'!$C$7:$C$614,MATCH(C405,'DEQ Pollutant List'!$B$7:$B$614,0))),"")</f>
        <v/>
      </c>
      <c r="E405" s="270" t="str">
        <f>IFERROR(IF(OR($C405="",$C405="No CAS"),INDEX('DEQ Pollutant List'!$A$7:$A$614,MATCH($D405,'DEQ Pollutant List'!$C$7:$C$614,0)),INDEX('DEQ Pollutant List'!$A$7:$A$614,MATCH($C405,'DEQ Pollutant List'!$B$7:$B$614,0))),"")</f>
        <v/>
      </c>
      <c r="F405" s="271"/>
      <c r="G405" s="272"/>
      <c r="H405" s="277"/>
      <c r="I405" s="278"/>
      <c r="J405" s="279"/>
      <c r="K405" s="280"/>
      <c r="L405" s="278"/>
      <c r="M405" s="279"/>
      <c r="N405" s="280"/>
    </row>
    <row r="406" spans="1:14">
      <c r="A406" s="274"/>
      <c r="B406" s="269"/>
      <c r="C406" s="275"/>
      <c r="D406" s="276" t="str">
        <f>IFERROR(IF(C406="No CAS","",INDEX('DEQ Pollutant List'!$C$7:$C$614,MATCH(C406,'DEQ Pollutant List'!$B$7:$B$614,0))),"")</f>
        <v/>
      </c>
      <c r="E406" s="270" t="str">
        <f>IFERROR(IF(OR($C406="",$C406="No CAS"),INDEX('DEQ Pollutant List'!$A$7:$A$614,MATCH($D406,'DEQ Pollutant List'!$C$7:$C$614,0)),INDEX('DEQ Pollutant List'!$A$7:$A$614,MATCH($C406,'DEQ Pollutant List'!$B$7:$B$614,0))),"")</f>
        <v/>
      </c>
      <c r="F406" s="271"/>
      <c r="G406" s="272"/>
      <c r="H406" s="277"/>
      <c r="I406" s="278"/>
      <c r="J406" s="279"/>
      <c r="K406" s="280"/>
      <c r="L406" s="278"/>
      <c r="M406" s="279"/>
      <c r="N406" s="280"/>
    </row>
    <row r="407" spans="1:14">
      <c r="A407" s="274"/>
      <c r="B407" s="269"/>
      <c r="C407" s="275"/>
      <c r="D407" s="276" t="str">
        <f>IFERROR(IF(C407="No CAS","",INDEX('DEQ Pollutant List'!$C$7:$C$614,MATCH(C407,'DEQ Pollutant List'!$B$7:$B$614,0))),"")</f>
        <v/>
      </c>
      <c r="E407" s="270" t="str">
        <f>IFERROR(IF(OR($C407="",$C407="No CAS"),INDEX('DEQ Pollutant List'!$A$7:$A$614,MATCH($D407,'DEQ Pollutant List'!$C$7:$C$614,0)),INDEX('DEQ Pollutant List'!$A$7:$A$614,MATCH($C407,'DEQ Pollutant List'!$B$7:$B$614,0))),"")</f>
        <v/>
      </c>
      <c r="F407" s="271"/>
      <c r="G407" s="272"/>
      <c r="H407" s="277"/>
      <c r="I407" s="278"/>
      <c r="J407" s="279"/>
      <c r="K407" s="280"/>
      <c r="L407" s="278"/>
      <c r="M407" s="279"/>
      <c r="N407" s="280"/>
    </row>
    <row r="408" spans="1:14">
      <c r="A408" s="274"/>
      <c r="B408" s="269"/>
      <c r="C408" s="275"/>
      <c r="D408" s="276" t="str">
        <f>IFERROR(IF(C408="No CAS","",INDEX('DEQ Pollutant List'!$C$7:$C$614,MATCH(C408,'DEQ Pollutant List'!$B$7:$B$614,0))),"")</f>
        <v/>
      </c>
      <c r="E408" s="270" t="str">
        <f>IFERROR(IF(OR($C408="",$C408="No CAS"),INDEX('DEQ Pollutant List'!$A$7:$A$614,MATCH($D408,'DEQ Pollutant List'!$C$7:$C$614,0)),INDEX('DEQ Pollutant List'!$A$7:$A$614,MATCH($C408,'DEQ Pollutant List'!$B$7:$B$614,0))),"")</f>
        <v/>
      </c>
      <c r="F408" s="271"/>
      <c r="G408" s="272"/>
      <c r="H408" s="277"/>
      <c r="I408" s="278"/>
      <c r="J408" s="279"/>
      <c r="K408" s="280"/>
      <c r="L408" s="278"/>
      <c r="M408" s="279"/>
      <c r="N408" s="280"/>
    </row>
    <row r="409" spans="1:14">
      <c r="A409" s="274"/>
      <c r="B409" s="269"/>
      <c r="C409" s="275"/>
      <c r="D409" s="276" t="str">
        <f>IFERROR(IF(C409="No CAS","",INDEX('DEQ Pollutant List'!$C$7:$C$614,MATCH(C409,'DEQ Pollutant List'!$B$7:$B$614,0))),"")</f>
        <v/>
      </c>
      <c r="E409" s="270" t="str">
        <f>IFERROR(IF(OR($C409="",$C409="No CAS"),INDEX('DEQ Pollutant List'!$A$7:$A$614,MATCH($D409,'DEQ Pollutant List'!$C$7:$C$614,0)),INDEX('DEQ Pollutant List'!$A$7:$A$614,MATCH($C409,'DEQ Pollutant List'!$B$7:$B$614,0))),"")</f>
        <v/>
      </c>
      <c r="F409" s="271"/>
      <c r="G409" s="272"/>
      <c r="H409" s="277"/>
      <c r="I409" s="278"/>
      <c r="J409" s="279"/>
      <c r="K409" s="280"/>
      <c r="L409" s="278"/>
      <c r="M409" s="279"/>
      <c r="N409" s="280"/>
    </row>
    <row r="410" spans="1:14">
      <c r="A410" s="274"/>
      <c r="B410" s="269"/>
      <c r="C410" s="275"/>
      <c r="D410" s="276" t="str">
        <f>IFERROR(IF(C410="No CAS","",INDEX('DEQ Pollutant List'!$C$7:$C$614,MATCH(C410,'DEQ Pollutant List'!$B$7:$B$614,0))),"")</f>
        <v/>
      </c>
      <c r="E410" s="270" t="str">
        <f>IFERROR(IF(OR($C410="",$C410="No CAS"),INDEX('DEQ Pollutant List'!$A$7:$A$614,MATCH($D410,'DEQ Pollutant List'!$C$7:$C$614,0)),INDEX('DEQ Pollutant List'!$A$7:$A$614,MATCH($C410,'DEQ Pollutant List'!$B$7:$B$614,0))),"")</f>
        <v/>
      </c>
      <c r="F410" s="271"/>
      <c r="G410" s="272"/>
      <c r="H410" s="277"/>
      <c r="I410" s="278"/>
      <c r="J410" s="279"/>
      <c r="K410" s="280"/>
      <c r="L410" s="278"/>
      <c r="M410" s="279"/>
      <c r="N410" s="280"/>
    </row>
    <row r="411" spans="1:14">
      <c r="A411" s="274"/>
      <c r="B411" s="269"/>
      <c r="C411" s="275"/>
      <c r="D411" s="276" t="str">
        <f>IFERROR(IF(C411="No CAS","",INDEX('DEQ Pollutant List'!$C$7:$C$614,MATCH(C411,'DEQ Pollutant List'!$B$7:$B$614,0))),"")</f>
        <v/>
      </c>
      <c r="E411" s="270" t="str">
        <f>IFERROR(IF(OR($C411="",$C411="No CAS"),INDEX('DEQ Pollutant List'!$A$7:$A$614,MATCH($D411,'DEQ Pollutant List'!$C$7:$C$614,0)),INDEX('DEQ Pollutant List'!$A$7:$A$614,MATCH($C411,'DEQ Pollutant List'!$B$7:$B$614,0))),"")</f>
        <v/>
      </c>
      <c r="F411" s="271"/>
      <c r="G411" s="272"/>
      <c r="H411" s="277"/>
      <c r="I411" s="278"/>
      <c r="J411" s="279"/>
      <c r="K411" s="280"/>
      <c r="L411" s="278"/>
      <c r="M411" s="279"/>
      <c r="N411" s="280"/>
    </row>
    <row r="412" spans="1:14">
      <c r="A412" s="274"/>
      <c r="B412" s="269"/>
      <c r="C412" s="275"/>
      <c r="D412" s="276" t="str">
        <f>IFERROR(IF(C412="No CAS","",INDEX('DEQ Pollutant List'!$C$7:$C$614,MATCH(C412,'DEQ Pollutant List'!$B$7:$B$614,0))),"")</f>
        <v/>
      </c>
      <c r="E412" s="270" t="str">
        <f>IFERROR(IF(OR($C412="",$C412="No CAS"),INDEX('DEQ Pollutant List'!$A$7:$A$614,MATCH($D412,'DEQ Pollutant List'!$C$7:$C$614,0)),INDEX('DEQ Pollutant List'!$A$7:$A$614,MATCH($C412,'DEQ Pollutant List'!$B$7:$B$614,0))),"")</f>
        <v/>
      </c>
      <c r="F412" s="271"/>
      <c r="G412" s="272"/>
      <c r="H412" s="277"/>
      <c r="I412" s="278"/>
      <c r="J412" s="279"/>
      <c r="K412" s="280"/>
      <c r="L412" s="278"/>
      <c r="M412" s="279"/>
      <c r="N412" s="280"/>
    </row>
    <row r="413" spans="1:14">
      <c r="A413" s="274"/>
      <c r="B413" s="269"/>
      <c r="C413" s="275"/>
      <c r="D413" s="276" t="str">
        <f>IFERROR(IF(C413="No CAS","",INDEX('DEQ Pollutant List'!$C$7:$C$614,MATCH(C413,'DEQ Pollutant List'!$B$7:$B$614,0))),"")</f>
        <v/>
      </c>
      <c r="E413" s="270" t="str">
        <f>IFERROR(IF(OR($C413="",$C413="No CAS"),INDEX('DEQ Pollutant List'!$A$7:$A$614,MATCH($D413,'DEQ Pollutant List'!$C$7:$C$614,0)),INDEX('DEQ Pollutant List'!$A$7:$A$614,MATCH($C413,'DEQ Pollutant List'!$B$7:$B$614,0))),"")</f>
        <v/>
      </c>
      <c r="F413" s="271"/>
      <c r="G413" s="272"/>
      <c r="H413" s="277"/>
      <c r="I413" s="278"/>
      <c r="J413" s="279"/>
      <c r="K413" s="280"/>
      <c r="L413" s="278"/>
      <c r="M413" s="279"/>
      <c r="N413" s="280"/>
    </row>
    <row r="414" spans="1:14">
      <c r="A414" s="274"/>
      <c r="B414" s="269"/>
      <c r="C414" s="275"/>
      <c r="D414" s="276" t="str">
        <f>IFERROR(IF(C414="No CAS","",INDEX('DEQ Pollutant List'!$C$7:$C$614,MATCH(C414,'DEQ Pollutant List'!$B$7:$B$614,0))),"")</f>
        <v/>
      </c>
      <c r="E414" s="270" t="str">
        <f>IFERROR(IF(OR($C414="",$C414="No CAS"),INDEX('DEQ Pollutant List'!$A$7:$A$614,MATCH($D414,'DEQ Pollutant List'!$C$7:$C$614,0)),INDEX('DEQ Pollutant List'!$A$7:$A$614,MATCH($C414,'DEQ Pollutant List'!$B$7:$B$614,0))),"")</f>
        <v/>
      </c>
      <c r="F414" s="271"/>
      <c r="G414" s="272"/>
      <c r="H414" s="277"/>
      <c r="I414" s="278"/>
      <c r="J414" s="279"/>
      <c r="K414" s="280"/>
      <c r="L414" s="278"/>
      <c r="M414" s="279"/>
      <c r="N414" s="280"/>
    </row>
    <row r="415" spans="1:14">
      <c r="A415" s="274"/>
      <c r="B415" s="269"/>
      <c r="C415" s="275"/>
      <c r="D415" s="276" t="str">
        <f>IFERROR(IF(C415="No CAS","",INDEX('DEQ Pollutant List'!$C$7:$C$614,MATCH(C415,'DEQ Pollutant List'!$B$7:$B$614,0))),"")</f>
        <v/>
      </c>
      <c r="E415" s="270" t="str">
        <f>IFERROR(IF(OR($C415="",$C415="No CAS"),INDEX('DEQ Pollutant List'!$A$7:$A$614,MATCH($D415,'DEQ Pollutant List'!$C$7:$C$614,0)),INDEX('DEQ Pollutant List'!$A$7:$A$614,MATCH($C415,'DEQ Pollutant List'!$B$7:$B$614,0))),"")</f>
        <v/>
      </c>
      <c r="F415" s="271"/>
      <c r="G415" s="272"/>
      <c r="H415" s="277"/>
      <c r="I415" s="278"/>
      <c r="J415" s="279"/>
      <c r="K415" s="280"/>
      <c r="L415" s="278"/>
      <c r="M415" s="279"/>
      <c r="N415" s="280"/>
    </row>
    <row r="416" spans="1:14">
      <c r="A416" s="274"/>
      <c r="B416" s="269"/>
      <c r="C416" s="275"/>
      <c r="D416" s="276" t="str">
        <f>IFERROR(IF(C416="No CAS","",INDEX('DEQ Pollutant List'!$C$7:$C$614,MATCH(C416,'DEQ Pollutant List'!$B$7:$B$614,0))),"")</f>
        <v/>
      </c>
      <c r="E416" s="270" t="str">
        <f>IFERROR(IF(OR($C416="",$C416="No CAS"),INDEX('DEQ Pollutant List'!$A$7:$A$614,MATCH($D416,'DEQ Pollutant List'!$C$7:$C$614,0)),INDEX('DEQ Pollutant List'!$A$7:$A$614,MATCH($C416,'DEQ Pollutant List'!$B$7:$B$614,0))),"")</f>
        <v/>
      </c>
      <c r="F416" s="271"/>
      <c r="G416" s="272"/>
      <c r="H416" s="277"/>
      <c r="I416" s="278"/>
      <c r="J416" s="279"/>
      <c r="K416" s="280"/>
      <c r="L416" s="278"/>
      <c r="M416" s="279"/>
      <c r="N416" s="280"/>
    </row>
    <row r="417" spans="1:14">
      <c r="A417" s="274"/>
      <c r="B417" s="269"/>
      <c r="C417" s="275"/>
      <c r="D417" s="276" t="str">
        <f>IFERROR(IF(C417="No CAS","",INDEX('DEQ Pollutant List'!$C$7:$C$614,MATCH(C417,'DEQ Pollutant List'!$B$7:$B$614,0))),"")</f>
        <v/>
      </c>
      <c r="E417" s="270" t="str">
        <f>IFERROR(IF(OR($C417="",$C417="No CAS"),INDEX('DEQ Pollutant List'!$A$7:$A$614,MATCH($D417,'DEQ Pollutant List'!$C$7:$C$614,0)),INDEX('DEQ Pollutant List'!$A$7:$A$614,MATCH($C417,'DEQ Pollutant List'!$B$7:$B$614,0))),"")</f>
        <v/>
      </c>
      <c r="F417" s="271"/>
      <c r="G417" s="272"/>
      <c r="H417" s="277"/>
      <c r="I417" s="278"/>
      <c r="J417" s="279"/>
      <c r="K417" s="280"/>
      <c r="L417" s="278"/>
      <c r="M417" s="279"/>
      <c r="N417" s="280"/>
    </row>
    <row r="418" spans="1:14">
      <c r="A418" s="274"/>
      <c r="B418" s="269"/>
      <c r="C418" s="275"/>
      <c r="D418" s="276" t="str">
        <f>IFERROR(IF(C418="No CAS","",INDEX('DEQ Pollutant List'!$C$7:$C$614,MATCH(C418,'DEQ Pollutant List'!$B$7:$B$614,0))),"")</f>
        <v/>
      </c>
      <c r="E418" s="270" t="str">
        <f>IFERROR(IF(OR($C418="",$C418="No CAS"),INDEX('DEQ Pollutant List'!$A$7:$A$614,MATCH($D418,'DEQ Pollutant List'!$C$7:$C$614,0)),INDEX('DEQ Pollutant List'!$A$7:$A$614,MATCH($C418,'DEQ Pollutant List'!$B$7:$B$614,0))),"")</f>
        <v/>
      </c>
      <c r="F418" s="271"/>
      <c r="G418" s="272"/>
      <c r="H418" s="277"/>
      <c r="I418" s="278"/>
      <c r="J418" s="279"/>
      <c r="K418" s="280"/>
      <c r="L418" s="278"/>
      <c r="M418" s="279"/>
      <c r="N418" s="280"/>
    </row>
    <row r="419" spans="1:14">
      <c r="A419" s="274"/>
      <c r="B419" s="269"/>
      <c r="C419" s="275"/>
      <c r="D419" s="276" t="str">
        <f>IFERROR(IF(C419="No CAS","",INDEX('DEQ Pollutant List'!$C$7:$C$614,MATCH(C419,'DEQ Pollutant List'!$B$7:$B$614,0))),"")</f>
        <v/>
      </c>
      <c r="E419" s="270" t="str">
        <f>IFERROR(IF(OR($C419="",$C419="No CAS"),INDEX('DEQ Pollutant List'!$A$7:$A$614,MATCH($D419,'DEQ Pollutant List'!$C$7:$C$614,0)),INDEX('DEQ Pollutant List'!$A$7:$A$614,MATCH($C419,'DEQ Pollutant List'!$B$7:$B$614,0))),"")</f>
        <v/>
      </c>
      <c r="F419" s="271"/>
      <c r="G419" s="272"/>
      <c r="H419" s="277"/>
      <c r="I419" s="278"/>
      <c r="J419" s="279"/>
      <c r="K419" s="280"/>
      <c r="L419" s="278"/>
      <c r="M419" s="279"/>
      <c r="N419" s="280"/>
    </row>
    <row r="420" spans="1:14">
      <c r="A420" s="274"/>
      <c r="B420" s="269"/>
      <c r="C420" s="275"/>
      <c r="D420" s="276" t="str">
        <f>IFERROR(IF(C420="No CAS","",INDEX('DEQ Pollutant List'!$C$7:$C$614,MATCH(C420,'DEQ Pollutant List'!$B$7:$B$614,0))),"")</f>
        <v/>
      </c>
      <c r="E420" s="270" t="str">
        <f>IFERROR(IF(OR($C420="",$C420="No CAS"),INDEX('DEQ Pollutant List'!$A$7:$A$614,MATCH($D420,'DEQ Pollutant List'!$C$7:$C$614,0)),INDEX('DEQ Pollutant List'!$A$7:$A$614,MATCH($C420,'DEQ Pollutant List'!$B$7:$B$614,0))),"")</f>
        <v/>
      </c>
      <c r="F420" s="271"/>
      <c r="G420" s="272"/>
      <c r="H420" s="277"/>
      <c r="I420" s="278"/>
      <c r="J420" s="279"/>
      <c r="K420" s="280"/>
      <c r="L420" s="278"/>
      <c r="M420" s="279"/>
      <c r="N420" s="280"/>
    </row>
    <row r="421" spans="1:14">
      <c r="A421" s="274"/>
      <c r="B421" s="269"/>
      <c r="C421" s="275"/>
      <c r="D421" s="276" t="str">
        <f>IFERROR(IF(C421="No CAS","",INDEX('DEQ Pollutant List'!$C$7:$C$614,MATCH(C421,'DEQ Pollutant List'!$B$7:$B$614,0))),"")</f>
        <v/>
      </c>
      <c r="E421" s="270" t="str">
        <f>IFERROR(IF(OR($C421="",$C421="No CAS"),INDEX('DEQ Pollutant List'!$A$7:$A$614,MATCH($D421,'DEQ Pollutant List'!$C$7:$C$614,0)),INDEX('DEQ Pollutant List'!$A$7:$A$614,MATCH($C421,'DEQ Pollutant List'!$B$7:$B$614,0))),"")</f>
        <v/>
      </c>
      <c r="F421" s="271"/>
      <c r="G421" s="272"/>
      <c r="H421" s="277"/>
      <c r="I421" s="278"/>
      <c r="J421" s="279"/>
      <c r="K421" s="280"/>
      <c r="L421" s="278"/>
      <c r="M421" s="279"/>
      <c r="N421" s="280"/>
    </row>
    <row r="422" spans="1:14">
      <c r="A422" s="274"/>
      <c r="B422" s="269"/>
      <c r="C422" s="275"/>
      <c r="D422" s="276" t="str">
        <f>IFERROR(IF(C422="No CAS","",INDEX('DEQ Pollutant List'!$C$7:$C$614,MATCH(C422,'DEQ Pollutant List'!$B$7:$B$614,0))),"")</f>
        <v/>
      </c>
      <c r="E422" s="270" t="str">
        <f>IFERROR(IF(OR($C422="",$C422="No CAS"),INDEX('DEQ Pollutant List'!$A$7:$A$614,MATCH($D422,'DEQ Pollutant List'!$C$7:$C$614,0)),INDEX('DEQ Pollutant List'!$A$7:$A$614,MATCH($C422,'DEQ Pollutant List'!$B$7:$B$614,0))),"")</f>
        <v/>
      </c>
      <c r="F422" s="271"/>
      <c r="G422" s="272"/>
      <c r="H422" s="277"/>
      <c r="I422" s="278"/>
      <c r="J422" s="279"/>
      <c r="K422" s="280"/>
      <c r="L422" s="278"/>
      <c r="M422" s="279"/>
      <c r="N422" s="280"/>
    </row>
    <row r="423" spans="1:14">
      <c r="A423" s="274"/>
      <c r="B423" s="269"/>
      <c r="C423" s="275"/>
      <c r="D423" s="276" t="str">
        <f>IFERROR(IF(C423="No CAS","",INDEX('DEQ Pollutant List'!$C$7:$C$614,MATCH(C423,'DEQ Pollutant List'!$B$7:$B$614,0))),"")</f>
        <v/>
      </c>
      <c r="E423" s="270" t="str">
        <f>IFERROR(IF(OR($C423="",$C423="No CAS"),INDEX('DEQ Pollutant List'!$A$7:$A$614,MATCH($D423,'DEQ Pollutant List'!$C$7:$C$614,0)),INDEX('DEQ Pollutant List'!$A$7:$A$614,MATCH($C423,'DEQ Pollutant List'!$B$7:$B$614,0))),"")</f>
        <v/>
      </c>
      <c r="F423" s="271"/>
      <c r="G423" s="272"/>
      <c r="H423" s="277"/>
      <c r="I423" s="278"/>
      <c r="J423" s="279"/>
      <c r="K423" s="280"/>
      <c r="L423" s="278"/>
      <c r="M423" s="279"/>
      <c r="N423" s="280"/>
    </row>
    <row r="424" spans="1:14">
      <c r="A424" s="274"/>
      <c r="B424" s="269"/>
      <c r="C424" s="275"/>
      <c r="D424" s="276" t="str">
        <f>IFERROR(IF(C424="No CAS","",INDEX('DEQ Pollutant List'!$C$7:$C$614,MATCH(C424,'DEQ Pollutant List'!$B$7:$B$614,0))),"")</f>
        <v/>
      </c>
      <c r="E424" s="270" t="str">
        <f>IFERROR(IF(OR($C424="",$C424="No CAS"),INDEX('DEQ Pollutant List'!$A$7:$A$614,MATCH($D424,'DEQ Pollutant List'!$C$7:$C$614,0)),INDEX('DEQ Pollutant List'!$A$7:$A$614,MATCH($C424,'DEQ Pollutant List'!$B$7:$B$614,0))),"")</f>
        <v/>
      </c>
      <c r="F424" s="271"/>
      <c r="G424" s="272"/>
      <c r="H424" s="277"/>
      <c r="I424" s="278"/>
      <c r="J424" s="279"/>
      <c r="K424" s="280"/>
      <c r="L424" s="278"/>
      <c r="M424" s="279"/>
      <c r="N424" s="280"/>
    </row>
    <row r="425" spans="1:14">
      <c r="A425" s="274"/>
      <c r="B425" s="269"/>
      <c r="C425" s="275"/>
      <c r="D425" s="276" t="str">
        <f>IFERROR(IF(C425="No CAS","",INDEX('DEQ Pollutant List'!$C$7:$C$614,MATCH(C425,'DEQ Pollutant List'!$B$7:$B$614,0))),"")</f>
        <v/>
      </c>
      <c r="E425" s="270" t="str">
        <f>IFERROR(IF(OR($C425="",$C425="No CAS"),INDEX('DEQ Pollutant List'!$A$7:$A$614,MATCH($D425,'DEQ Pollutant List'!$C$7:$C$614,0)),INDEX('DEQ Pollutant List'!$A$7:$A$614,MATCH($C425,'DEQ Pollutant List'!$B$7:$B$614,0))),"")</f>
        <v/>
      </c>
      <c r="F425" s="271"/>
      <c r="G425" s="272"/>
      <c r="H425" s="277"/>
      <c r="I425" s="278"/>
      <c r="J425" s="279"/>
      <c r="K425" s="280"/>
      <c r="L425" s="278"/>
      <c r="M425" s="279"/>
      <c r="N425" s="280"/>
    </row>
    <row r="426" spans="1:14">
      <c r="A426" s="274"/>
      <c r="B426" s="269"/>
      <c r="C426" s="275"/>
      <c r="D426" s="276" t="str">
        <f>IFERROR(IF(C426="No CAS","",INDEX('DEQ Pollutant List'!$C$7:$C$614,MATCH(C426,'DEQ Pollutant List'!$B$7:$B$614,0))),"")</f>
        <v/>
      </c>
      <c r="E426" s="270" t="str">
        <f>IFERROR(IF(OR($C426="",$C426="No CAS"),INDEX('DEQ Pollutant List'!$A$7:$A$614,MATCH($D426,'DEQ Pollutant List'!$C$7:$C$614,0)),INDEX('DEQ Pollutant List'!$A$7:$A$614,MATCH($C426,'DEQ Pollutant List'!$B$7:$B$614,0))),"")</f>
        <v/>
      </c>
      <c r="F426" s="271"/>
      <c r="G426" s="272"/>
      <c r="H426" s="277"/>
      <c r="I426" s="278"/>
      <c r="J426" s="279"/>
      <c r="K426" s="280"/>
      <c r="L426" s="278"/>
      <c r="M426" s="279"/>
      <c r="N426" s="280"/>
    </row>
    <row r="427" spans="1:14">
      <c r="A427" s="274"/>
      <c r="B427" s="269"/>
      <c r="C427" s="275"/>
      <c r="D427" s="276" t="str">
        <f>IFERROR(IF(C427="No CAS","",INDEX('DEQ Pollutant List'!$C$7:$C$614,MATCH(C427,'DEQ Pollutant List'!$B$7:$B$614,0))),"")</f>
        <v/>
      </c>
      <c r="E427" s="270" t="str">
        <f>IFERROR(IF(OR($C427="",$C427="No CAS"),INDEX('DEQ Pollutant List'!$A$7:$A$614,MATCH($D427,'DEQ Pollutant List'!$C$7:$C$614,0)),INDEX('DEQ Pollutant List'!$A$7:$A$614,MATCH($C427,'DEQ Pollutant List'!$B$7:$B$614,0))),"")</f>
        <v/>
      </c>
      <c r="F427" s="271"/>
      <c r="G427" s="272"/>
      <c r="H427" s="277"/>
      <c r="I427" s="278"/>
      <c r="J427" s="279"/>
      <c r="K427" s="280"/>
      <c r="L427" s="278"/>
      <c r="M427" s="279"/>
      <c r="N427" s="280"/>
    </row>
    <row r="428" spans="1:14">
      <c r="A428" s="274"/>
      <c r="B428" s="269"/>
      <c r="C428" s="275"/>
      <c r="D428" s="276" t="str">
        <f>IFERROR(IF(C428="No CAS","",INDEX('DEQ Pollutant List'!$C$7:$C$614,MATCH(C428,'DEQ Pollutant List'!$B$7:$B$614,0))),"")</f>
        <v/>
      </c>
      <c r="E428" s="270" t="str">
        <f>IFERROR(IF(OR($C428="",$C428="No CAS"),INDEX('DEQ Pollutant List'!$A$7:$A$614,MATCH($D428,'DEQ Pollutant List'!$C$7:$C$614,0)),INDEX('DEQ Pollutant List'!$A$7:$A$614,MATCH($C428,'DEQ Pollutant List'!$B$7:$B$614,0))),"")</f>
        <v/>
      </c>
      <c r="F428" s="271"/>
      <c r="G428" s="272"/>
      <c r="H428" s="277"/>
      <c r="I428" s="278"/>
      <c r="J428" s="279"/>
      <c r="K428" s="280"/>
      <c r="L428" s="278"/>
      <c r="M428" s="279"/>
      <c r="N428" s="280"/>
    </row>
    <row r="429" spans="1:14">
      <c r="A429" s="274"/>
      <c r="B429" s="269"/>
      <c r="C429" s="275"/>
      <c r="D429" s="276" t="str">
        <f>IFERROR(IF(C429="No CAS","",INDEX('DEQ Pollutant List'!$C$7:$C$614,MATCH(C429,'DEQ Pollutant List'!$B$7:$B$614,0))),"")</f>
        <v/>
      </c>
      <c r="E429" s="270" t="str">
        <f>IFERROR(IF(OR($C429="",$C429="No CAS"),INDEX('DEQ Pollutant List'!$A$7:$A$614,MATCH($D429,'DEQ Pollutant List'!$C$7:$C$614,0)),INDEX('DEQ Pollutant List'!$A$7:$A$614,MATCH($C429,'DEQ Pollutant List'!$B$7:$B$614,0))),"")</f>
        <v/>
      </c>
      <c r="F429" s="271"/>
      <c r="G429" s="272"/>
      <c r="H429" s="277"/>
      <c r="I429" s="278"/>
      <c r="J429" s="279"/>
      <c r="K429" s="280"/>
      <c r="L429" s="278"/>
      <c r="M429" s="279"/>
      <c r="N429" s="280"/>
    </row>
    <row r="430" spans="1:14">
      <c r="A430" s="274"/>
      <c r="B430" s="269"/>
      <c r="C430" s="275"/>
      <c r="D430" s="276" t="str">
        <f>IFERROR(IF(C430="No CAS","",INDEX('DEQ Pollutant List'!$C$7:$C$614,MATCH(C430,'DEQ Pollutant List'!$B$7:$B$614,0))),"")</f>
        <v/>
      </c>
      <c r="E430" s="270" t="str">
        <f>IFERROR(IF(OR($C430="",$C430="No CAS"),INDEX('DEQ Pollutant List'!$A$7:$A$614,MATCH($D430,'DEQ Pollutant List'!$C$7:$C$614,0)),INDEX('DEQ Pollutant List'!$A$7:$A$614,MATCH($C430,'DEQ Pollutant List'!$B$7:$B$614,0))),"")</f>
        <v/>
      </c>
      <c r="F430" s="271"/>
      <c r="G430" s="272"/>
      <c r="H430" s="277"/>
      <c r="I430" s="278"/>
      <c r="J430" s="279"/>
      <c r="K430" s="280"/>
      <c r="L430" s="278"/>
      <c r="M430" s="279"/>
      <c r="N430" s="280"/>
    </row>
    <row r="431" spans="1:14">
      <c r="A431" s="274"/>
      <c r="B431" s="269"/>
      <c r="C431" s="275"/>
      <c r="D431" s="276" t="str">
        <f>IFERROR(IF(C431="No CAS","",INDEX('DEQ Pollutant List'!$C$7:$C$614,MATCH(C431,'DEQ Pollutant List'!$B$7:$B$614,0))),"")</f>
        <v/>
      </c>
      <c r="E431" s="270" t="str">
        <f>IFERROR(IF(OR($C431="",$C431="No CAS"),INDEX('DEQ Pollutant List'!$A$7:$A$614,MATCH($D431,'DEQ Pollutant List'!$C$7:$C$614,0)),INDEX('DEQ Pollutant List'!$A$7:$A$614,MATCH($C431,'DEQ Pollutant List'!$B$7:$B$614,0))),"")</f>
        <v/>
      </c>
      <c r="F431" s="271"/>
      <c r="G431" s="272"/>
      <c r="H431" s="277"/>
      <c r="I431" s="278"/>
      <c r="J431" s="279"/>
      <c r="K431" s="280"/>
      <c r="L431" s="278"/>
      <c r="M431" s="279"/>
      <c r="N431" s="280"/>
    </row>
    <row r="432" spans="1:14">
      <c r="A432" s="274"/>
      <c r="B432" s="269"/>
      <c r="C432" s="275"/>
      <c r="D432" s="276" t="str">
        <f>IFERROR(IF(C432="No CAS","",INDEX('DEQ Pollutant List'!$C$7:$C$614,MATCH(C432,'DEQ Pollutant List'!$B$7:$B$614,0))),"")</f>
        <v/>
      </c>
      <c r="E432" s="270" t="str">
        <f>IFERROR(IF(OR($C432="",$C432="No CAS"),INDEX('DEQ Pollutant List'!$A$7:$A$614,MATCH($D432,'DEQ Pollutant List'!$C$7:$C$614,0)),INDEX('DEQ Pollutant List'!$A$7:$A$614,MATCH($C432,'DEQ Pollutant List'!$B$7:$B$614,0))),"")</f>
        <v/>
      </c>
      <c r="F432" s="271"/>
      <c r="G432" s="272"/>
      <c r="H432" s="277"/>
      <c r="I432" s="278"/>
      <c r="J432" s="279"/>
      <c r="K432" s="280"/>
      <c r="L432" s="278"/>
      <c r="M432" s="279"/>
      <c r="N432" s="280"/>
    </row>
    <row r="433" spans="1:14">
      <c r="A433" s="274"/>
      <c r="B433" s="269"/>
      <c r="C433" s="275"/>
      <c r="D433" s="276" t="str">
        <f>IFERROR(IF(C433="No CAS","",INDEX('DEQ Pollutant List'!$C$7:$C$614,MATCH(C433,'DEQ Pollutant List'!$B$7:$B$614,0))),"")</f>
        <v/>
      </c>
      <c r="E433" s="270" t="str">
        <f>IFERROR(IF(OR($C433="",$C433="No CAS"),INDEX('DEQ Pollutant List'!$A$7:$A$614,MATCH($D433,'DEQ Pollutant List'!$C$7:$C$614,0)),INDEX('DEQ Pollutant List'!$A$7:$A$614,MATCH($C433,'DEQ Pollutant List'!$B$7:$B$614,0))),"")</f>
        <v/>
      </c>
      <c r="F433" s="271"/>
      <c r="G433" s="272"/>
      <c r="H433" s="277"/>
      <c r="I433" s="278"/>
      <c r="J433" s="279"/>
      <c r="K433" s="280"/>
      <c r="L433" s="278"/>
      <c r="M433" s="279"/>
      <c r="N433" s="280"/>
    </row>
    <row r="434" spans="1:14">
      <c r="A434" s="274"/>
      <c r="B434" s="269"/>
      <c r="C434" s="275"/>
      <c r="D434" s="276" t="str">
        <f>IFERROR(IF(C434="No CAS","",INDEX('DEQ Pollutant List'!$C$7:$C$614,MATCH(C434,'DEQ Pollutant List'!$B$7:$B$614,0))),"")</f>
        <v/>
      </c>
      <c r="E434" s="270" t="str">
        <f>IFERROR(IF(OR($C434="",$C434="No CAS"),INDEX('DEQ Pollutant List'!$A$7:$A$614,MATCH($D434,'DEQ Pollutant List'!$C$7:$C$614,0)),INDEX('DEQ Pollutant List'!$A$7:$A$614,MATCH($C434,'DEQ Pollutant List'!$B$7:$B$614,0))),"")</f>
        <v/>
      </c>
      <c r="F434" s="271"/>
      <c r="G434" s="272"/>
      <c r="H434" s="277"/>
      <c r="I434" s="278"/>
      <c r="J434" s="279"/>
      <c r="K434" s="280"/>
      <c r="L434" s="278"/>
      <c r="M434" s="279"/>
      <c r="N434" s="280"/>
    </row>
    <row r="435" spans="1:14">
      <c r="A435" s="274"/>
      <c r="B435" s="269"/>
      <c r="C435" s="275"/>
      <c r="D435" s="276" t="str">
        <f>IFERROR(IF(C435="No CAS","",INDEX('DEQ Pollutant List'!$C$7:$C$614,MATCH(C435,'DEQ Pollutant List'!$B$7:$B$614,0))),"")</f>
        <v/>
      </c>
      <c r="E435" s="270" t="str">
        <f>IFERROR(IF(OR($C435="",$C435="No CAS"),INDEX('DEQ Pollutant List'!$A$7:$A$614,MATCH($D435,'DEQ Pollutant List'!$C$7:$C$614,0)),INDEX('DEQ Pollutant List'!$A$7:$A$614,MATCH($C435,'DEQ Pollutant List'!$B$7:$B$614,0))),"")</f>
        <v/>
      </c>
      <c r="F435" s="271"/>
      <c r="G435" s="272"/>
      <c r="H435" s="277"/>
      <c r="I435" s="278"/>
      <c r="J435" s="279"/>
      <c r="K435" s="280"/>
      <c r="L435" s="278"/>
      <c r="M435" s="279"/>
      <c r="N435" s="280"/>
    </row>
    <row r="436" spans="1:14">
      <c r="A436" s="274"/>
      <c r="B436" s="269"/>
      <c r="C436" s="275"/>
      <c r="D436" s="276" t="str">
        <f>IFERROR(IF(C436="No CAS","",INDEX('DEQ Pollutant List'!$C$7:$C$614,MATCH(C436,'DEQ Pollutant List'!$B$7:$B$614,0))),"")</f>
        <v/>
      </c>
      <c r="E436" s="270" t="str">
        <f>IFERROR(IF(OR($C436="",$C436="No CAS"),INDEX('DEQ Pollutant List'!$A$7:$A$614,MATCH($D436,'DEQ Pollutant List'!$C$7:$C$614,0)),INDEX('DEQ Pollutant List'!$A$7:$A$614,MATCH($C436,'DEQ Pollutant List'!$B$7:$B$614,0))),"")</f>
        <v/>
      </c>
      <c r="F436" s="271"/>
      <c r="G436" s="272"/>
      <c r="H436" s="277"/>
      <c r="I436" s="278"/>
      <c r="J436" s="279"/>
      <c r="K436" s="280"/>
      <c r="L436" s="278"/>
      <c r="M436" s="279"/>
      <c r="N436" s="280"/>
    </row>
    <row r="437" spans="1:14">
      <c r="A437" s="274"/>
      <c r="B437" s="269"/>
      <c r="C437" s="275"/>
      <c r="D437" s="276" t="str">
        <f>IFERROR(IF(C437="No CAS","",INDEX('DEQ Pollutant List'!$C$7:$C$614,MATCH(C437,'DEQ Pollutant List'!$B$7:$B$614,0))),"")</f>
        <v/>
      </c>
      <c r="E437" s="270" t="str">
        <f>IFERROR(IF(OR($C437="",$C437="No CAS"),INDEX('DEQ Pollutant List'!$A$7:$A$614,MATCH($D437,'DEQ Pollutant List'!$C$7:$C$614,0)),INDEX('DEQ Pollutant List'!$A$7:$A$614,MATCH($C437,'DEQ Pollutant List'!$B$7:$B$614,0))),"")</f>
        <v/>
      </c>
      <c r="F437" s="271"/>
      <c r="G437" s="272"/>
      <c r="H437" s="277"/>
      <c r="I437" s="278"/>
      <c r="J437" s="279"/>
      <c r="K437" s="280"/>
      <c r="L437" s="278"/>
      <c r="M437" s="279"/>
      <c r="N437" s="280"/>
    </row>
    <row r="438" spans="1:14">
      <c r="A438" s="274"/>
      <c r="B438" s="269"/>
      <c r="C438" s="275"/>
      <c r="D438" s="276" t="str">
        <f>IFERROR(IF(C438="No CAS","",INDEX('DEQ Pollutant List'!$C$7:$C$614,MATCH(C438,'DEQ Pollutant List'!$B$7:$B$614,0))),"")</f>
        <v/>
      </c>
      <c r="E438" s="270" t="str">
        <f>IFERROR(IF(OR($C438="",$C438="No CAS"),INDEX('DEQ Pollutant List'!$A$7:$A$614,MATCH($D438,'DEQ Pollutant List'!$C$7:$C$614,0)),INDEX('DEQ Pollutant List'!$A$7:$A$614,MATCH($C438,'DEQ Pollutant List'!$B$7:$B$614,0))),"")</f>
        <v/>
      </c>
      <c r="F438" s="271"/>
      <c r="G438" s="272"/>
      <c r="H438" s="277"/>
      <c r="I438" s="278"/>
      <c r="J438" s="279"/>
      <c r="K438" s="280"/>
      <c r="L438" s="278"/>
      <c r="M438" s="279"/>
      <c r="N438" s="280"/>
    </row>
    <row r="439" spans="1:14">
      <c r="A439" s="274"/>
      <c r="B439" s="269"/>
      <c r="C439" s="275"/>
      <c r="D439" s="276" t="str">
        <f>IFERROR(IF(C439="No CAS","",INDEX('DEQ Pollutant List'!$C$7:$C$614,MATCH(C439,'DEQ Pollutant List'!$B$7:$B$614,0))),"")</f>
        <v/>
      </c>
      <c r="E439" s="270" t="str">
        <f>IFERROR(IF(OR($C439="",$C439="No CAS"),INDEX('DEQ Pollutant List'!$A$7:$A$614,MATCH($D439,'DEQ Pollutant List'!$C$7:$C$614,0)),INDEX('DEQ Pollutant List'!$A$7:$A$614,MATCH($C439,'DEQ Pollutant List'!$B$7:$B$614,0))),"")</f>
        <v/>
      </c>
      <c r="F439" s="271"/>
      <c r="G439" s="272"/>
      <c r="H439" s="277"/>
      <c r="I439" s="278"/>
      <c r="J439" s="279"/>
      <c r="K439" s="280"/>
      <c r="L439" s="278"/>
      <c r="M439" s="279"/>
      <c r="N439" s="280"/>
    </row>
    <row r="440" spans="1:14">
      <c r="A440" s="274"/>
      <c r="B440" s="269"/>
      <c r="C440" s="275"/>
      <c r="D440" s="276" t="str">
        <f>IFERROR(IF(C440="No CAS","",INDEX('DEQ Pollutant List'!$C$7:$C$614,MATCH(C440,'DEQ Pollutant List'!$B$7:$B$614,0))),"")</f>
        <v/>
      </c>
      <c r="E440" s="270" t="str">
        <f>IFERROR(IF(OR($C440="",$C440="No CAS"),INDEX('DEQ Pollutant List'!$A$7:$A$614,MATCH($D440,'DEQ Pollutant List'!$C$7:$C$614,0)),INDEX('DEQ Pollutant List'!$A$7:$A$614,MATCH($C440,'DEQ Pollutant List'!$B$7:$B$614,0))),"")</f>
        <v/>
      </c>
      <c r="F440" s="271"/>
      <c r="G440" s="272"/>
      <c r="H440" s="277"/>
      <c r="I440" s="278"/>
      <c r="J440" s="279"/>
      <c r="K440" s="280"/>
      <c r="L440" s="278"/>
      <c r="M440" s="279"/>
      <c r="N440" s="280"/>
    </row>
    <row r="441" spans="1:14">
      <c r="A441" s="274"/>
      <c r="B441" s="269"/>
      <c r="C441" s="275"/>
      <c r="D441" s="276" t="str">
        <f>IFERROR(IF(C441="No CAS","",INDEX('DEQ Pollutant List'!$C$7:$C$614,MATCH(C441,'DEQ Pollutant List'!$B$7:$B$614,0))),"")</f>
        <v/>
      </c>
      <c r="E441" s="270" t="str">
        <f>IFERROR(IF(OR($C441="",$C441="No CAS"),INDEX('DEQ Pollutant List'!$A$7:$A$614,MATCH($D441,'DEQ Pollutant List'!$C$7:$C$614,0)),INDEX('DEQ Pollutant List'!$A$7:$A$614,MATCH($C441,'DEQ Pollutant List'!$B$7:$B$614,0))),"")</f>
        <v/>
      </c>
      <c r="F441" s="271"/>
      <c r="G441" s="272"/>
      <c r="H441" s="277"/>
      <c r="I441" s="278"/>
      <c r="J441" s="279"/>
      <c r="K441" s="280"/>
      <c r="L441" s="278"/>
      <c r="M441" s="279"/>
      <c r="N441" s="280"/>
    </row>
    <row r="442" spans="1:14">
      <c r="A442" s="274"/>
      <c r="B442" s="269"/>
      <c r="C442" s="275"/>
      <c r="D442" s="276" t="str">
        <f>IFERROR(IF(C442="No CAS","",INDEX('DEQ Pollutant List'!$C$7:$C$614,MATCH(C442,'DEQ Pollutant List'!$B$7:$B$614,0))),"")</f>
        <v/>
      </c>
      <c r="E442" s="270" t="str">
        <f>IFERROR(IF(OR($C442="",$C442="No CAS"),INDEX('DEQ Pollutant List'!$A$7:$A$614,MATCH($D442,'DEQ Pollutant List'!$C$7:$C$614,0)),INDEX('DEQ Pollutant List'!$A$7:$A$614,MATCH($C442,'DEQ Pollutant List'!$B$7:$B$614,0))),"")</f>
        <v/>
      </c>
      <c r="F442" s="271"/>
      <c r="G442" s="272"/>
      <c r="H442" s="277"/>
      <c r="I442" s="278"/>
      <c r="J442" s="279"/>
      <c r="K442" s="280"/>
      <c r="L442" s="278"/>
      <c r="M442" s="279"/>
      <c r="N442" s="280"/>
    </row>
    <row r="443" spans="1:14">
      <c r="A443" s="274"/>
      <c r="B443" s="269"/>
      <c r="C443" s="275"/>
      <c r="D443" s="276" t="str">
        <f>IFERROR(IF(C443="No CAS","",INDEX('DEQ Pollutant List'!$C$7:$C$614,MATCH(C443,'DEQ Pollutant List'!$B$7:$B$614,0))),"")</f>
        <v/>
      </c>
      <c r="E443" s="270" t="str">
        <f>IFERROR(IF(OR($C443="",$C443="No CAS"),INDEX('DEQ Pollutant List'!$A$7:$A$614,MATCH($D443,'DEQ Pollutant List'!$C$7:$C$614,0)),INDEX('DEQ Pollutant List'!$A$7:$A$614,MATCH($C443,'DEQ Pollutant List'!$B$7:$B$614,0))),"")</f>
        <v/>
      </c>
      <c r="F443" s="271"/>
      <c r="G443" s="272"/>
      <c r="H443" s="277"/>
      <c r="I443" s="278"/>
      <c r="J443" s="279"/>
      <c r="K443" s="280"/>
      <c r="L443" s="278"/>
      <c r="M443" s="279"/>
      <c r="N443" s="280"/>
    </row>
    <row r="444" spans="1:14">
      <c r="A444" s="274"/>
      <c r="B444" s="269"/>
      <c r="C444" s="275"/>
      <c r="D444" s="276" t="str">
        <f>IFERROR(IF(C444="No CAS","",INDEX('DEQ Pollutant List'!$C$7:$C$614,MATCH(C444,'DEQ Pollutant List'!$B$7:$B$614,0))),"")</f>
        <v/>
      </c>
      <c r="E444" s="270" t="str">
        <f>IFERROR(IF(OR($C444="",$C444="No CAS"),INDEX('DEQ Pollutant List'!$A$7:$A$614,MATCH($D444,'DEQ Pollutant List'!$C$7:$C$614,0)),INDEX('DEQ Pollutant List'!$A$7:$A$614,MATCH($C444,'DEQ Pollutant List'!$B$7:$B$614,0))),"")</f>
        <v/>
      </c>
      <c r="F444" s="271"/>
      <c r="G444" s="272"/>
      <c r="H444" s="277"/>
      <c r="I444" s="278"/>
      <c r="J444" s="279"/>
      <c r="K444" s="280"/>
      <c r="L444" s="278"/>
      <c r="M444" s="279"/>
      <c r="N444" s="280"/>
    </row>
    <row r="445" spans="1:14">
      <c r="A445" s="274"/>
      <c r="B445" s="269"/>
      <c r="C445" s="275"/>
      <c r="D445" s="276" t="str">
        <f>IFERROR(IF(C445="No CAS","",INDEX('DEQ Pollutant List'!$C$7:$C$614,MATCH(C445,'DEQ Pollutant List'!$B$7:$B$614,0))),"")</f>
        <v/>
      </c>
      <c r="E445" s="270" t="str">
        <f>IFERROR(IF(OR($C445="",$C445="No CAS"),INDEX('DEQ Pollutant List'!$A$7:$A$614,MATCH($D445,'DEQ Pollutant List'!$C$7:$C$614,0)),INDEX('DEQ Pollutant List'!$A$7:$A$614,MATCH($C445,'DEQ Pollutant List'!$B$7:$B$614,0))),"")</f>
        <v/>
      </c>
      <c r="F445" s="271"/>
      <c r="G445" s="272"/>
      <c r="H445" s="277"/>
      <c r="I445" s="278"/>
      <c r="J445" s="279"/>
      <c r="K445" s="280"/>
      <c r="L445" s="278"/>
      <c r="M445" s="279"/>
      <c r="N445" s="280"/>
    </row>
    <row r="446" spans="1:14">
      <c r="A446" s="274"/>
      <c r="B446" s="269"/>
      <c r="C446" s="275"/>
      <c r="D446" s="276" t="str">
        <f>IFERROR(IF(C446="No CAS","",INDEX('DEQ Pollutant List'!$C$7:$C$614,MATCH(C446,'DEQ Pollutant List'!$B$7:$B$614,0))),"")</f>
        <v/>
      </c>
      <c r="E446" s="270" t="str">
        <f>IFERROR(IF(OR($C446="",$C446="No CAS"),INDEX('DEQ Pollutant List'!$A$7:$A$614,MATCH($D446,'DEQ Pollutant List'!$C$7:$C$614,0)),INDEX('DEQ Pollutant List'!$A$7:$A$614,MATCH($C446,'DEQ Pollutant List'!$B$7:$B$614,0))),"")</f>
        <v/>
      </c>
      <c r="F446" s="271"/>
      <c r="G446" s="272"/>
      <c r="H446" s="277"/>
      <c r="I446" s="278"/>
      <c r="J446" s="279"/>
      <c r="K446" s="280"/>
      <c r="L446" s="278"/>
      <c r="M446" s="279"/>
      <c r="N446" s="280"/>
    </row>
    <row r="447" spans="1:14">
      <c r="A447" s="274"/>
      <c r="B447" s="269"/>
      <c r="C447" s="275"/>
      <c r="D447" s="276" t="str">
        <f>IFERROR(IF(C447="No CAS","",INDEX('DEQ Pollutant List'!$C$7:$C$614,MATCH(C447,'DEQ Pollutant List'!$B$7:$B$614,0))),"")</f>
        <v/>
      </c>
      <c r="E447" s="270" t="str">
        <f>IFERROR(IF(OR($C447="",$C447="No CAS"),INDEX('DEQ Pollutant List'!$A$7:$A$614,MATCH($D447,'DEQ Pollutant List'!$C$7:$C$614,0)),INDEX('DEQ Pollutant List'!$A$7:$A$614,MATCH($C447,'DEQ Pollutant List'!$B$7:$B$614,0))),"")</f>
        <v/>
      </c>
      <c r="F447" s="271"/>
      <c r="G447" s="272"/>
      <c r="H447" s="277"/>
      <c r="I447" s="278"/>
      <c r="J447" s="279"/>
      <c r="K447" s="280"/>
      <c r="L447" s="278"/>
      <c r="M447" s="279"/>
      <c r="N447" s="280"/>
    </row>
    <row r="448" spans="1:14">
      <c r="A448" s="274"/>
      <c r="B448" s="269"/>
      <c r="C448" s="275"/>
      <c r="D448" s="276" t="str">
        <f>IFERROR(IF(C448="No CAS","",INDEX('DEQ Pollutant List'!$C$7:$C$614,MATCH(C448,'DEQ Pollutant List'!$B$7:$B$614,0))),"")</f>
        <v/>
      </c>
      <c r="E448" s="270" t="str">
        <f>IFERROR(IF(OR($C448="",$C448="No CAS"),INDEX('DEQ Pollutant List'!$A$7:$A$614,MATCH($D448,'DEQ Pollutant List'!$C$7:$C$614,0)),INDEX('DEQ Pollutant List'!$A$7:$A$614,MATCH($C448,'DEQ Pollutant List'!$B$7:$B$614,0))),"")</f>
        <v/>
      </c>
      <c r="F448" s="271"/>
      <c r="G448" s="272"/>
      <c r="H448" s="277"/>
      <c r="I448" s="278"/>
      <c r="J448" s="279"/>
      <c r="K448" s="280"/>
      <c r="L448" s="278"/>
      <c r="M448" s="279"/>
      <c r="N448" s="280"/>
    </row>
    <row r="449" spans="1:14">
      <c r="A449" s="274"/>
      <c r="B449" s="269"/>
      <c r="C449" s="275"/>
      <c r="D449" s="276" t="str">
        <f>IFERROR(IF(C449="No CAS","",INDEX('DEQ Pollutant List'!$C$7:$C$614,MATCH(C449,'DEQ Pollutant List'!$B$7:$B$614,0))),"")</f>
        <v/>
      </c>
      <c r="E449" s="270" t="str">
        <f>IFERROR(IF(OR($C449="",$C449="No CAS"),INDEX('DEQ Pollutant List'!$A$7:$A$614,MATCH($D449,'DEQ Pollutant List'!$C$7:$C$614,0)),INDEX('DEQ Pollutant List'!$A$7:$A$614,MATCH($C449,'DEQ Pollutant List'!$B$7:$B$614,0))),"")</f>
        <v/>
      </c>
      <c r="F449" s="271"/>
      <c r="G449" s="272"/>
      <c r="H449" s="277"/>
      <c r="I449" s="278"/>
      <c r="J449" s="279"/>
      <c r="K449" s="280"/>
      <c r="L449" s="278"/>
      <c r="M449" s="279"/>
      <c r="N449" s="280"/>
    </row>
    <row r="450" spans="1:14">
      <c r="A450" s="274"/>
      <c r="B450" s="269"/>
      <c r="C450" s="275"/>
      <c r="D450" s="276" t="str">
        <f>IFERROR(IF(C450="No CAS","",INDEX('DEQ Pollutant List'!$C$7:$C$614,MATCH(C450,'DEQ Pollutant List'!$B$7:$B$614,0))),"")</f>
        <v/>
      </c>
      <c r="E450" s="270" t="str">
        <f>IFERROR(IF(OR($C450="",$C450="No CAS"),INDEX('DEQ Pollutant List'!$A$7:$A$614,MATCH($D450,'DEQ Pollutant List'!$C$7:$C$614,0)),INDEX('DEQ Pollutant List'!$A$7:$A$614,MATCH($C450,'DEQ Pollutant List'!$B$7:$B$614,0))),"")</f>
        <v/>
      </c>
      <c r="F450" s="271"/>
      <c r="G450" s="272"/>
      <c r="H450" s="277"/>
      <c r="I450" s="278"/>
      <c r="J450" s="279"/>
      <c r="K450" s="280"/>
      <c r="L450" s="278"/>
      <c r="M450" s="279"/>
      <c r="N450" s="280"/>
    </row>
    <row r="451" spans="1:14">
      <c r="A451" s="274"/>
      <c r="B451" s="269"/>
      <c r="C451" s="275"/>
      <c r="D451" s="276" t="str">
        <f>IFERROR(IF(C451="No CAS","",INDEX('DEQ Pollutant List'!$C$7:$C$614,MATCH(C451,'DEQ Pollutant List'!$B$7:$B$614,0))),"")</f>
        <v/>
      </c>
      <c r="E451" s="270" t="str">
        <f>IFERROR(IF(OR($C451="",$C451="No CAS"),INDEX('DEQ Pollutant List'!$A$7:$A$614,MATCH($D451,'DEQ Pollutant List'!$C$7:$C$614,0)),INDEX('DEQ Pollutant List'!$A$7:$A$614,MATCH($C451,'DEQ Pollutant List'!$B$7:$B$614,0))),"")</f>
        <v/>
      </c>
      <c r="F451" s="271"/>
      <c r="G451" s="272"/>
      <c r="H451" s="277"/>
      <c r="I451" s="278"/>
      <c r="J451" s="279"/>
      <c r="K451" s="280"/>
      <c r="L451" s="278"/>
      <c r="M451" s="279"/>
      <c r="N451" s="280"/>
    </row>
    <row r="452" spans="1:14">
      <c r="A452" s="274"/>
      <c r="B452" s="269"/>
      <c r="C452" s="275"/>
      <c r="D452" s="276" t="str">
        <f>IFERROR(IF(C452="No CAS","",INDEX('DEQ Pollutant List'!$C$7:$C$614,MATCH(C452,'DEQ Pollutant List'!$B$7:$B$614,0))),"")</f>
        <v/>
      </c>
      <c r="E452" s="270" t="str">
        <f>IFERROR(IF(OR($C452="",$C452="No CAS"),INDEX('DEQ Pollutant List'!$A$7:$A$614,MATCH($D452,'DEQ Pollutant List'!$C$7:$C$614,0)),INDEX('DEQ Pollutant List'!$A$7:$A$614,MATCH($C452,'DEQ Pollutant List'!$B$7:$B$614,0))),"")</f>
        <v/>
      </c>
      <c r="F452" s="271"/>
      <c r="G452" s="272"/>
      <c r="H452" s="277"/>
      <c r="I452" s="278"/>
      <c r="J452" s="279"/>
      <c r="K452" s="280"/>
      <c r="L452" s="278"/>
      <c r="M452" s="279"/>
      <c r="N452" s="280"/>
    </row>
    <row r="453" spans="1:14">
      <c r="A453" s="274"/>
      <c r="B453" s="269"/>
      <c r="C453" s="275"/>
      <c r="D453" s="276" t="str">
        <f>IFERROR(IF(C453="No CAS","",INDEX('DEQ Pollutant List'!$C$7:$C$614,MATCH(C453,'DEQ Pollutant List'!$B$7:$B$614,0))),"")</f>
        <v/>
      </c>
      <c r="E453" s="270" t="str">
        <f>IFERROR(IF(OR($C453="",$C453="No CAS"),INDEX('DEQ Pollutant List'!$A$7:$A$614,MATCH($D453,'DEQ Pollutant List'!$C$7:$C$614,0)),INDEX('DEQ Pollutant List'!$A$7:$A$614,MATCH($C453,'DEQ Pollutant List'!$B$7:$B$614,0))),"")</f>
        <v/>
      </c>
      <c r="F453" s="271"/>
      <c r="G453" s="272"/>
      <c r="H453" s="277"/>
      <c r="I453" s="278"/>
      <c r="J453" s="279"/>
      <c r="K453" s="280"/>
      <c r="L453" s="278"/>
      <c r="M453" s="279"/>
      <c r="N453" s="280"/>
    </row>
    <row r="454" spans="1:14">
      <c r="A454" s="274"/>
      <c r="B454" s="269"/>
      <c r="C454" s="275"/>
      <c r="D454" s="276" t="str">
        <f>IFERROR(IF(C454="No CAS","",INDEX('DEQ Pollutant List'!$C$7:$C$614,MATCH(C454,'DEQ Pollutant List'!$B$7:$B$614,0))),"")</f>
        <v/>
      </c>
      <c r="E454" s="270" t="str">
        <f>IFERROR(IF(OR($C454="",$C454="No CAS"),INDEX('DEQ Pollutant List'!$A$7:$A$614,MATCH($D454,'DEQ Pollutant List'!$C$7:$C$614,0)),INDEX('DEQ Pollutant List'!$A$7:$A$614,MATCH($C454,'DEQ Pollutant List'!$B$7:$B$614,0))),"")</f>
        <v/>
      </c>
      <c r="F454" s="271"/>
      <c r="G454" s="272"/>
      <c r="H454" s="277"/>
      <c r="I454" s="278"/>
      <c r="J454" s="279"/>
      <c r="K454" s="280"/>
      <c r="L454" s="278"/>
      <c r="M454" s="279"/>
      <c r="N454" s="280"/>
    </row>
    <row r="455" spans="1:14">
      <c r="A455" s="274"/>
      <c r="B455" s="269"/>
      <c r="C455" s="275"/>
      <c r="D455" s="276" t="str">
        <f>IFERROR(IF(C455="No CAS","",INDEX('DEQ Pollutant List'!$C$7:$C$614,MATCH(C455,'DEQ Pollutant List'!$B$7:$B$614,0))),"")</f>
        <v/>
      </c>
      <c r="E455" s="270" t="str">
        <f>IFERROR(IF(OR($C455="",$C455="No CAS"),INDEX('DEQ Pollutant List'!$A$7:$A$614,MATCH($D455,'DEQ Pollutant List'!$C$7:$C$614,0)),INDEX('DEQ Pollutant List'!$A$7:$A$614,MATCH($C455,'DEQ Pollutant List'!$B$7:$B$614,0))),"")</f>
        <v/>
      </c>
      <c r="F455" s="271"/>
      <c r="G455" s="272"/>
      <c r="H455" s="277"/>
      <c r="I455" s="278"/>
      <c r="J455" s="279"/>
      <c r="K455" s="280"/>
      <c r="L455" s="278"/>
      <c r="M455" s="279"/>
      <c r="N455" s="280"/>
    </row>
    <row r="456" spans="1:14">
      <c r="A456" s="274"/>
      <c r="B456" s="269"/>
      <c r="C456" s="275"/>
      <c r="D456" s="276" t="str">
        <f>IFERROR(IF(C456="No CAS","",INDEX('DEQ Pollutant List'!$C$7:$C$614,MATCH(C456,'DEQ Pollutant List'!$B$7:$B$614,0))),"")</f>
        <v/>
      </c>
      <c r="E456" s="270" t="str">
        <f>IFERROR(IF(OR($C456="",$C456="No CAS"),INDEX('DEQ Pollutant List'!$A$7:$A$614,MATCH($D456,'DEQ Pollutant List'!$C$7:$C$614,0)),INDEX('DEQ Pollutant List'!$A$7:$A$614,MATCH($C456,'DEQ Pollutant List'!$B$7:$B$614,0))),"")</f>
        <v/>
      </c>
      <c r="F456" s="271"/>
      <c r="G456" s="272"/>
      <c r="H456" s="277"/>
      <c r="I456" s="278"/>
      <c r="J456" s="279"/>
      <c r="K456" s="280"/>
      <c r="L456" s="278"/>
      <c r="M456" s="279"/>
      <c r="N456" s="280"/>
    </row>
    <row r="457" spans="1:14">
      <c r="A457" s="274"/>
      <c r="B457" s="269"/>
      <c r="C457" s="275"/>
      <c r="D457" s="276" t="str">
        <f>IFERROR(IF(C457="No CAS","",INDEX('DEQ Pollutant List'!$C$7:$C$614,MATCH(C457,'DEQ Pollutant List'!$B$7:$B$614,0))),"")</f>
        <v/>
      </c>
      <c r="E457" s="270" t="str">
        <f>IFERROR(IF(OR($C457="",$C457="No CAS"),INDEX('DEQ Pollutant List'!$A$7:$A$614,MATCH($D457,'DEQ Pollutant List'!$C$7:$C$614,0)),INDEX('DEQ Pollutant List'!$A$7:$A$614,MATCH($C457,'DEQ Pollutant List'!$B$7:$B$614,0))),"")</f>
        <v/>
      </c>
      <c r="F457" s="271"/>
      <c r="G457" s="272"/>
      <c r="H457" s="277"/>
      <c r="I457" s="278"/>
      <c r="J457" s="279"/>
      <c r="K457" s="280"/>
      <c r="L457" s="278"/>
      <c r="M457" s="279"/>
      <c r="N457" s="280"/>
    </row>
    <row r="458" spans="1:14">
      <c r="A458" s="274"/>
      <c r="B458" s="269"/>
      <c r="C458" s="275"/>
      <c r="D458" s="276" t="str">
        <f>IFERROR(IF(C458="No CAS","",INDEX('DEQ Pollutant List'!$C$7:$C$614,MATCH(C458,'DEQ Pollutant List'!$B$7:$B$614,0))),"")</f>
        <v/>
      </c>
      <c r="E458" s="270" t="str">
        <f>IFERROR(IF(OR($C458="",$C458="No CAS"),INDEX('DEQ Pollutant List'!$A$7:$A$614,MATCH($D458,'DEQ Pollutant List'!$C$7:$C$614,0)),INDEX('DEQ Pollutant List'!$A$7:$A$614,MATCH($C458,'DEQ Pollutant List'!$B$7:$B$614,0))),"")</f>
        <v/>
      </c>
      <c r="F458" s="271"/>
      <c r="G458" s="272"/>
      <c r="H458" s="277"/>
      <c r="I458" s="278"/>
      <c r="J458" s="279"/>
      <c r="K458" s="280"/>
      <c r="L458" s="278"/>
      <c r="M458" s="279"/>
      <c r="N458" s="280"/>
    </row>
    <row r="459" spans="1:14">
      <c r="A459" s="274"/>
      <c r="B459" s="269"/>
      <c r="C459" s="275"/>
      <c r="D459" s="276" t="str">
        <f>IFERROR(IF(C459="No CAS","",INDEX('DEQ Pollutant List'!$C$7:$C$614,MATCH(C459,'DEQ Pollutant List'!$B$7:$B$614,0))),"")</f>
        <v/>
      </c>
      <c r="E459" s="270" t="str">
        <f>IFERROR(IF(OR($C459="",$C459="No CAS"),INDEX('DEQ Pollutant List'!$A$7:$A$614,MATCH($D459,'DEQ Pollutant List'!$C$7:$C$614,0)),INDEX('DEQ Pollutant List'!$A$7:$A$614,MATCH($C459,'DEQ Pollutant List'!$B$7:$B$614,0))),"")</f>
        <v/>
      </c>
      <c r="F459" s="271"/>
      <c r="G459" s="272"/>
      <c r="H459" s="277"/>
      <c r="I459" s="278"/>
      <c r="J459" s="279"/>
      <c r="K459" s="280"/>
      <c r="L459" s="278"/>
      <c r="M459" s="279"/>
      <c r="N459" s="280"/>
    </row>
    <row r="460" spans="1:14">
      <c r="A460" s="274"/>
      <c r="B460" s="269"/>
      <c r="C460" s="275"/>
      <c r="D460" s="276" t="str">
        <f>IFERROR(IF(C460="No CAS","",INDEX('DEQ Pollutant List'!$C$7:$C$614,MATCH(C460,'DEQ Pollutant List'!$B$7:$B$614,0))),"")</f>
        <v/>
      </c>
      <c r="E460" s="270" t="str">
        <f>IFERROR(IF(OR($C460="",$C460="No CAS"),INDEX('DEQ Pollutant List'!$A$7:$A$614,MATCH($D460,'DEQ Pollutant List'!$C$7:$C$614,0)),INDEX('DEQ Pollutant List'!$A$7:$A$614,MATCH($C460,'DEQ Pollutant List'!$B$7:$B$614,0))),"")</f>
        <v/>
      </c>
      <c r="F460" s="271"/>
      <c r="G460" s="272"/>
      <c r="H460" s="277"/>
      <c r="I460" s="278"/>
      <c r="J460" s="279"/>
      <c r="K460" s="280"/>
      <c r="L460" s="278"/>
      <c r="M460" s="279"/>
      <c r="N460" s="280"/>
    </row>
    <row r="461" spans="1:14">
      <c r="A461" s="274"/>
      <c r="B461" s="269"/>
      <c r="C461" s="275"/>
      <c r="D461" s="276" t="str">
        <f>IFERROR(IF(C461="No CAS","",INDEX('DEQ Pollutant List'!$C$7:$C$614,MATCH(C461,'DEQ Pollutant List'!$B$7:$B$614,0))),"")</f>
        <v/>
      </c>
      <c r="E461" s="270" t="str">
        <f>IFERROR(IF(OR($C461="",$C461="No CAS"),INDEX('DEQ Pollutant List'!$A$7:$A$614,MATCH($D461,'DEQ Pollutant List'!$C$7:$C$614,0)),INDEX('DEQ Pollutant List'!$A$7:$A$614,MATCH($C461,'DEQ Pollutant List'!$B$7:$B$614,0))),"")</f>
        <v/>
      </c>
      <c r="F461" s="271"/>
      <c r="G461" s="272"/>
      <c r="H461" s="277"/>
      <c r="I461" s="278"/>
      <c r="J461" s="279"/>
      <c r="K461" s="280"/>
      <c r="L461" s="278"/>
      <c r="M461" s="279"/>
      <c r="N461" s="280"/>
    </row>
    <row r="462" spans="1:14">
      <c r="A462" s="274"/>
      <c r="B462" s="269"/>
      <c r="C462" s="275"/>
      <c r="D462" s="276" t="str">
        <f>IFERROR(IF(C462="No CAS","",INDEX('DEQ Pollutant List'!$C$7:$C$614,MATCH(C462,'DEQ Pollutant List'!$B$7:$B$614,0))),"")</f>
        <v/>
      </c>
      <c r="E462" s="270" t="str">
        <f>IFERROR(IF(OR($C462="",$C462="No CAS"),INDEX('DEQ Pollutant List'!$A$7:$A$614,MATCH($D462,'DEQ Pollutant List'!$C$7:$C$614,0)),INDEX('DEQ Pollutant List'!$A$7:$A$614,MATCH($C462,'DEQ Pollutant List'!$B$7:$B$614,0))),"")</f>
        <v/>
      </c>
      <c r="F462" s="271"/>
      <c r="G462" s="272"/>
      <c r="H462" s="277"/>
      <c r="I462" s="278"/>
      <c r="J462" s="279"/>
      <c r="K462" s="280"/>
      <c r="L462" s="278"/>
      <c r="M462" s="279"/>
      <c r="N462" s="280"/>
    </row>
    <row r="463" spans="1:14">
      <c r="A463" s="274"/>
      <c r="B463" s="269"/>
      <c r="C463" s="275"/>
      <c r="D463" s="276" t="str">
        <f>IFERROR(IF(C463="No CAS","",INDEX('DEQ Pollutant List'!$C$7:$C$614,MATCH(C463,'DEQ Pollutant List'!$B$7:$B$614,0))),"")</f>
        <v/>
      </c>
      <c r="E463" s="270" t="str">
        <f>IFERROR(IF(OR($C463="",$C463="No CAS"),INDEX('DEQ Pollutant List'!$A$7:$A$614,MATCH($D463,'DEQ Pollutant List'!$C$7:$C$614,0)),INDEX('DEQ Pollutant List'!$A$7:$A$614,MATCH($C463,'DEQ Pollutant List'!$B$7:$B$614,0))),"")</f>
        <v/>
      </c>
      <c r="F463" s="271"/>
      <c r="G463" s="272"/>
      <c r="H463" s="277"/>
      <c r="I463" s="278"/>
      <c r="J463" s="279"/>
      <c r="K463" s="280"/>
      <c r="L463" s="278"/>
      <c r="M463" s="279"/>
      <c r="N463" s="280"/>
    </row>
    <row r="464" spans="1:14">
      <c r="A464" s="274"/>
      <c r="B464" s="269"/>
      <c r="C464" s="275"/>
      <c r="D464" s="276" t="str">
        <f>IFERROR(IF(C464="No CAS","",INDEX('DEQ Pollutant List'!$C$7:$C$614,MATCH(C464,'DEQ Pollutant List'!$B$7:$B$614,0))),"")</f>
        <v/>
      </c>
      <c r="E464" s="270" t="str">
        <f>IFERROR(IF(OR($C464="",$C464="No CAS"),INDEX('DEQ Pollutant List'!$A$7:$A$614,MATCH($D464,'DEQ Pollutant List'!$C$7:$C$614,0)),INDEX('DEQ Pollutant List'!$A$7:$A$614,MATCH($C464,'DEQ Pollutant List'!$B$7:$B$614,0))),"")</f>
        <v/>
      </c>
      <c r="F464" s="271"/>
      <c r="G464" s="272"/>
      <c r="H464" s="277"/>
      <c r="I464" s="278"/>
      <c r="J464" s="279"/>
      <c r="K464" s="280"/>
      <c r="L464" s="278"/>
      <c r="M464" s="279"/>
      <c r="N464" s="280"/>
    </row>
    <row r="465" spans="1:14">
      <c r="A465" s="274"/>
      <c r="B465" s="269"/>
      <c r="C465" s="275"/>
      <c r="D465" s="276" t="str">
        <f>IFERROR(IF(C465="No CAS","",INDEX('DEQ Pollutant List'!$C$7:$C$614,MATCH(C465,'DEQ Pollutant List'!$B$7:$B$614,0))),"")</f>
        <v/>
      </c>
      <c r="E465" s="270" t="str">
        <f>IFERROR(IF(OR($C465="",$C465="No CAS"),INDEX('DEQ Pollutant List'!$A$7:$A$614,MATCH($D465,'DEQ Pollutant List'!$C$7:$C$614,0)),INDEX('DEQ Pollutant List'!$A$7:$A$614,MATCH($C465,'DEQ Pollutant List'!$B$7:$B$614,0))),"")</f>
        <v/>
      </c>
      <c r="F465" s="271"/>
      <c r="G465" s="272"/>
      <c r="H465" s="277"/>
      <c r="I465" s="278"/>
      <c r="J465" s="279"/>
      <c r="K465" s="280"/>
      <c r="L465" s="278"/>
      <c r="M465" s="279"/>
      <c r="N465" s="280"/>
    </row>
    <row r="466" spans="1:14">
      <c r="A466" s="274"/>
      <c r="B466" s="269"/>
      <c r="C466" s="275"/>
      <c r="D466" s="276" t="str">
        <f>IFERROR(IF(C466="No CAS","",INDEX('DEQ Pollutant List'!$C$7:$C$614,MATCH(C466,'DEQ Pollutant List'!$B$7:$B$614,0))),"")</f>
        <v/>
      </c>
      <c r="E466" s="270" t="str">
        <f>IFERROR(IF(OR($C466="",$C466="No CAS"),INDEX('DEQ Pollutant List'!$A$7:$A$614,MATCH($D466,'DEQ Pollutant List'!$C$7:$C$614,0)),INDEX('DEQ Pollutant List'!$A$7:$A$614,MATCH($C466,'DEQ Pollutant List'!$B$7:$B$614,0))),"")</f>
        <v/>
      </c>
      <c r="F466" s="271"/>
      <c r="G466" s="272"/>
      <c r="H466" s="277"/>
      <c r="I466" s="278"/>
      <c r="J466" s="279"/>
      <c r="K466" s="280"/>
      <c r="L466" s="278"/>
      <c r="M466" s="279"/>
      <c r="N466" s="280"/>
    </row>
    <row r="467" spans="1:14">
      <c r="A467" s="274"/>
      <c r="B467" s="269"/>
      <c r="C467" s="275"/>
      <c r="D467" s="276" t="str">
        <f>IFERROR(IF(C467="No CAS","",INDEX('DEQ Pollutant List'!$C$7:$C$614,MATCH(C467,'DEQ Pollutant List'!$B$7:$B$614,0))),"")</f>
        <v/>
      </c>
      <c r="E467" s="270" t="str">
        <f>IFERROR(IF(OR($C467="",$C467="No CAS"),INDEX('DEQ Pollutant List'!$A$7:$A$614,MATCH($D467,'DEQ Pollutant List'!$C$7:$C$614,0)),INDEX('DEQ Pollutant List'!$A$7:$A$614,MATCH($C467,'DEQ Pollutant List'!$B$7:$B$614,0))),"")</f>
        <v/>
      </c>
      <c r="F467" s="271"/>
      <c r="G467" s="272"/>
      <c r="H467" s="277"/>
      <c r="I467" s="278"/>
      <c r="J467" s="279"/>
      <c r="K467" s="280"/>
      <c r="L467" s="278"/>
      <c r="M467" s="279"/>
      <c r="N467" s="280"/>
    </row>
    <row r="468" spans="1:14">
      <c r="A468" s="274"/>
      <c r="B468" s="269"/>
      <c r="C468" s="275"/>
      <c r="D468" s="276" t="str">
        <f>IFERROR(IF(C468="No CAS","",INDEX('DEQ Pollutant List'!$C$7:$C$614,MATCH(C468,'DEQ Pollutant List'!$B$7:$B$614,0))),"")</f>
        <v/>
      </c>
      <c r="E468" s="270" t="str">
        <f>IFERROR(IF(OR($C468="",$C468="No CAS"),INDEX('DEQ Pollutant List'!$A$7:$A$614,MATCH($D468,'DEQ Pollutant List'!$C$7:$C$614,0)),INDEX('DEQ Pollutant List'!$A$7:$A$614,MATCH($C468,'DEQ Pollutant List'!$B$7:$B$614,0))),"")</f>
        <v/>
      </c>
      <c r="F468" s="271"/>
      <c r="G468" s="272"/>
      <c r="H468" s="277"/>
      <c r="I468" s="278"/>
      <c r="J468" s="279"/>
      <c r="K468" s="280"/>
      <c r="L468" s="278"/>
      <c r="M468" s="279"/>
      <c r="N468" s="280"/>
    </row>
    <row r="469" spans="1:14">
      <c r="A469" s="274"/>
      <c r="B469" s="269"/>
      <c r="C469" s="275"/>
      <c r="D469" s="276" t="str">
        <f>IFERROR(IF(C469="No CAS","",INDEX('DEQ Pollutant List'!$C$7:$C$614,MATCH(C469,'DEQ Pollutant List'!$B$7:$B$614,0))),"")</f>
        <v/>
      </c>
      <c r="E469" s="270" t="str">
        <f>IFERROR(IF(OR($C469="",$C469="No CAS"),INDEX('DEQ Pollutant List'!$A$7:$A$614,MATCH($D469,'DEQ Pollutant List'!$C$7:$C$614,0)),INDEX('DEQ Pollutant List'!$A$7:$A$614,MATCH($C469,'DEQ Pollutant List'!$B$7:$B$614,0))),"")</f>
        <v/>
      </c>
      <c r="F469" s="271"/>
      <c r="G469" s="272"/>
      <c r="H469" s="277"/>
      <c r="I469" s="278"/>
      <c r="J469" s="279"/>
      <c r="K469" s="280"/>
      <c r="L469" s="278"/>
      <c r="M469" s="279"/>
      <c r="N469" s="280"/>
    </row>
    <row r="470" spans="1:14">
      <c r="A470" s="274"/>
      <c r="B470" s="269"/>
      <c r="C470" s="275"/>
      <c r="D470" s="276" t="str">
        <f>IFERROR(IF(C470="No CAS","",INDEX('DEQ Pollutant List'!$C$7:$C$614,MATCH(C470,'DEQ Pollutant List'!$B$7:$B$614,0))),"")</f>
        <v/>
      </c>
      <c r="E470" s="270" t="str">
        <f>IFERROR(IF(OR($C470="",$C470="No CAS"),INDEX('DEQ Pollutant List'!$A$7:$A$614,MATCH($D470,'DEQ Pollutant List'!$C$7:$C$614,0)),INDEX('DEQ Pollutant List'!$A$7:$A$614,MATCH($C470,'DEQ Pollutant List'!$B$7:$B$614,0))),"")</f>
        <v/>
      </c>
      <c r="F470" s="271"/>
      <c r="G470" s="272"/>
      <c r="H470" s="277"/>
      <c r="I470" s="278"/>
      <c r="J470" s="279"/>
      <c r="K470" s="280"/>
      <c r="L470" s="278"/>
      <c r="M470" s="279"/>
      <c r="N470" s="280"/>
    </row>
    <row r="471" spans="1:14">
      <c r="A471" s="274"/>
      <c r="B471" s="269"/>
      <c r="C471" s="275"/>
      <c r="D471" s="276" t="str">
        <f>IFERROR(IF(C471="No CAS","",INDEX('DEQ Pollutant List'!$C$7:$C$614,MATCH(C471,'DEQ Pollutant List'!$B$7:$B$614,0))),"")</f>
        <v/>
      </c>
      <c r="E471" s="270" t="str">
        <f>IFERROR(IF(OR($C471="",$C471="No CAS"),INDEX('DEQ Pollutant List'!$A$7:$A$614,MATCH($D471,'DEQ Pollutant List'!$C$7:$C$614,0)),INDEX('DEQ Pollutant List'!$A$7:$A$614,MATCH($C471,'DEQ Pollutant List'!$B$7:$B$614,0))),"")</f>
        <v/>
      </c>
      <c r="F471" s="271"/>
      <c r="G471" s="272"/>
      <c r="H471" s="277"/>
      <c r="I471" s="278"/>
      <c r="J471" s="279"/>
      <c r="K471" s="280"/>
      <c r="L471" s="278"/>
      <c r="M471" s="279"/>
      <c r="N471" s="280"/>
    </row>
    <row r="472" spans="1:14">
      <c r="A472" s="274"/>
      <c r="B472" s="269"/>
      <c r="C472" s="275"/>
      <c r="D472" s="276" t="str">
        <f>IFERROR(IF(C472="No CAS","",INDEX('DEQ Pollutant List'!$C$7:$C$614,MATCH(C472,'DEQ Pollutant List'!$B$7:$B$614,0))),"")</f>
        <v/>
      </c>
      <c r="E472" s="270" t="str">
        <f>IFERROR(IF(OR($C472="",$C472="No CAS"),INDEX('DEQ Pollutant List'!$A$7:$A$614,MATCH($D472,'DEQ Pollutant List'!$C$7:$C$614,0)),INDEX('DEQ Pollutant List'!$A$7:$A$614,MATCH($C472,'DEQ Pollutant List'!$B$7:$B$614,0))),"")</f>
        <v/>
      </c>
      <c r="F472" s="271"/>
      <c r="G472" s="272"/>
      <c r="H472" s="277"/>
      <c r="I472" s="278"/>
      <c r="J472" s="279"/>
      <c r="K472" s="280"/>
      <c r="L472" s="278"/>
      <c r="M472" s="279"/>
      <c r="N472" s="280"/>
    </row>
    <row r="473" spans="1:14">
      <c r="A473" s="274"/>
      <c r="B473" s="269"/>
      <c r="C473" s="275"/>
      <c r="D473" s="276" t="str">
        <f>IFERROR(IF(C473="No CAS","",INDEX('DEQ Pollutant List'!$C$7:$C$614,MATCH(C473,'DEQ Pollutant List'!$B$7:$B$614,0))),"")</f>
        <v/>
      </c>
      <c r="E473" s="270" t="str">
        <f>IFERROR(IF(OR($C473="",$C473="No CAS"),INDEX('DEQ Pollutant List'!$A$7:$A$614,MATCH($D473,'DEQ Pollutant List'!$C$7:$C$614,0)),INDEX('DEQ Pollutant List'!$A$7:$A$614,MATCH($C473,'DEQ Pollutant List'!$B$7:$B$614,0))),"")</f>
        <v/>
      </c>
      <c r="F473" s="271"/>
      <c r="G473" s="272"/>
      <c r="H473" s="277"/>
      <c r="I473" s="278"/>
      <c r="J473" s="279"/>
      <c r="K473" s="280"/>
      <c r="L473" s="278"/>
      <c r="M473" s="279"/>
      <c r="N473" s="280"/>
    </row>
    <row r="474" spans="1:14">
      <c r="A474" s="274"/>
      <c r="B474" s="269"/>
      <c r="C474" s="275"/>
      <c r="D474" s="276" t="str">
        <f>IFERROR(IF(C474="No CAS","",INDEX('DEQ Pollutant List'!$C$7:$C$614,MATCH(C474,'DEQ Pollutant List'!$B$7:$B$614,0))),"")</f>
        <v/>
      </c>
      <c r="E474" s="270" t="str">
        <f>IFERROR(IF(OR($C474="",$C474="No CAS"),INDEX('DEQ Pollutant List'!$A$7:$A$614,MATCH($D474,'DEQ Pollutant List'!$C$7:$C$614,0)),INDEX('DEQ Pollutant List'!$A$7:$A$614,MATCH($C474,'DEQ Pollutant List'!$B$7:$B$614,0))),"")</f>
        <v/>
      </c>
      <c r="F474" s="271"/>
      <c r="G474" s="272"/>
      <c r="H474" s="277"/>
      <c r="I474" s="278"/>
      <c r="J474" s="279"/>
      <c r="K474" s="280"/>
      <c r="L474" s="278"/>
      <c r="M474" s="279"/>
      <c r="N474" s="280"/>
    </row>
    <row r="475" spans="1:14">
      <c r="A475" s="274"/>
      <c r="B475" s="269"/>
      <c r="C475" s="275"/>
      <c r="D475" s="276" t="str">
        <f>IFERROR(IF(C475="No CAS","",INDEX('DEQ Pollutant List'!$C$7:$C$614,MATCH(C475,'DEQ Pollutant List'!$B$7:$B$614,0))),"")</f>
        <v/>
      </c>
      <c r="E475" s="270" t="str">
        <f>IFERROR(IF(OR($C475="",$C475="No CAS"),INDEX('DEQ Pollutant List'!$A$7:$A$614,MATCH($D475,'DEQ Pollutant List'!$C$7:$C$614,0)),INDEX('DEQ Pollutant List'!$A$7:$A$614,MATCH($C475,'DEQ Pollutant List'!$B$7:$B$614,0))),"")</f>
        <v/>
      </c>
      <c r="F475" s="271"/>
      <c r="G475" s="272"/>
      <c r="H475" s="277"/>
      <c r="I475" s="278"/>
      <c r="J475" s="279"/>
      <c r="K475" s="280"/>
      <c r="L475" s="278"/>
      <c r="M475" s="279"/>
      <c r="N475" s="280"/>
    </row>
    <row r="476" spans="1:14">
      <c r="A476" s="274"/>
      <c r="B476" s="269"/>
      <c r="C476" s="275"/>
      <c r="D476" s="276" t="str">
        <f>IFERROR(IF(C476="No CAS","",INDEX('DEQ Pollutant List'!$C$7:$C$614,MATCH(C476,'DEQ Pollutant List'!$B$7:$B$614,0))),"")</f>
        <v/>
      </c>
      <c r="E476" s="270" t="str">
        <f>IFERROR(IF(OR($C476="",$C476="No CAS"),INDEX('DEQ Pollutant List'!$A$7:$A$614,MATCH($D476,'DEQ Pollutant List'!$C$7:$C$614,0)),INDEX('DEQ Pollutant List'!$A$7:$A$614,MATCH($C476,'DEQ Pollutant List'!$B$7:$B$614,0))),"")</f>
        <v/>
      </c>
      <c r="F476" s="271"/>
      <c r="G476" s="272"/>
      <c r="H476" s="277"/>
      <c r="I476" s="278"/>
      <c r="J476" s="279"/>
      <c r="K476" s="280"/>
      <c r="L476" s="278"/>
      <c r="M476" s="279"/>
      <c r="N476" s="280"/>
    </row>
    <row r="477" spans="1:14">
      <c r="A477" s="274"/>
      <c r="B477" s="269"/>
      <c r="C477" s="275"/>
      <c r="D477" s="276" t="str">
        <f>IFERROR(IF(C477="No CAS","",INDEX('DEQ Pollutant List'!$C$7:$C$614,MATCH(C477,'DEQ Pollutant List'!$B$7:$B$614,0))),"")</f>
        <v/>
      </c>
      <c r="E477" s="270" t="str">
        <f>IFERROR(IF(OR($C477="",$C477="No CAS"),INDEX('DEQ Pollutant List'!$A$7:$A$614,MATCH($D477,'DEQ Pollutant List'!$C$7:$C$614,0)),INDEX('DEQ Pollutant List'!$A$7:$A$614,MATCH($C477,'DEQ Pollutant List'!$B$7:$B$614,0))),"")</f>
        <v/>
      </c>
      <c r="F477" s="271"/>
      <c r="G477" s="272"/>
      <c r="H477" s="277"/>
      <c r="I477" s="278"/>
      <c r="J477" s="279"/>
      <c r="K477" s="280"/>
      <c r="L477" s="278"/>
      <c r="M477" s="279"/>
      <c r="N477" s="280"/>
    </row>
    <row r="478" spans="1:14">
      <c r="A478" s="274"/>
      <c r="B478" s="269"/>
      <c r="C478" s="275"/>
      <c r="D478" s="276" t="str">
        <f>IFERROR(IF(C478="No CAS","",INDEX('DEQ Pollutant List'!$C$7:$C$614,MATCH(C478,'DEQ Pollutant List'!$B$7:$B$614,0))),"")</f>
        <v/>
      </c>
      <c r="E478" s="270" t="str">
        <f>IFERROR(IF(OR($C478="",$C478="No CAS"),INDEX('DEQ Pollutant List'!$A$7:$A$614,MATCH($D478,'DEQ Pollutant List'!$C$7:$C$614,0)),INDEX('DEQ Pollutant List'!$A$7:$A$614,MATCH($C478,'DEQ Pollutant List'!$B$7:$B$614,0))),"")</f>
        <v/>
      </c>
      <c r="F478" s="271"/>
      <c r="G478" s="272"/>
      <c r="H478" s="277"/>
      <c r="I478" s="278"/>
      <c r="J478" s="279"/>
      <c r="K478" s="280"/>
      <c r="L478" s="278"/>
      <c r="M478" s="279"/>
      <c r="N478" s="280"/>
    </row>
    <row r="479" spans="1:14">
      <c r="A479" s="274"/>
      <c r="B479" s="269"/>
      <c r="C479" s="275"/>
      <c r="D479" s="276" t="str">
        <f>IFERROR(IF(C479="No CAS","",INDEX('DEQ Pollutant List'!$C$7:$C$614,MATCH(C479,'DEQ Pollutant List'!$B$7:$B$614,0))),"")</f>
        <v/>
      </c>
      <c r="E479" s="270" t="str">
        <f>IFERROR(IF(OR($C479="",$C479="No CAS"),INDEX('DEQ Pollutant List'!$A$7:$A$614,MATCH($D479,'DEQ Pollutant List'!$C$7:$C$614,0)),INDEX('DEQ Pollutant List'!$A$7:$A$614,MATCH($C479,'DEQ Pollutant List'!$B$7:$B$614,0))),"")</f>
        <v/>
      </c>
      <c r="F479" s="271"/>
      <c r="G479" s="272"/>
      <c r="H479" s="277"/>
      <c r="I479" s="278"/>
      <c r="J479" s="279"/>
      <c r="K479" s="280"/>
      <c r="L479" s="278"/>
      <c r="M479" s="279"/>
      <c r="N479" s="280"/>
    </row>
    <row r="480" spans="1:14">
      <c r="A480" s="274"/>
      <c r="B480" s="269"/>
      <c r="C480" s="275"/>
      <c r="D480" s="276" t="str">
        <f>IFERROR(IF(C480="No CAS","",INDEX('DEQ Pollutant List'!$C$7:$C$614,MATCH(C480,'DEQ Pollutant List'!$B$7:$B$614,0))),"")</f>
        <v/>
      </c>
      <c r="E480" s="270" t="str">
        <f>IFERROR(IF(OR($C480="",$C480="No CAS"),INDEX('DEQ Pollutant List'!$A$7:$A$614,MATCH($D480,'DEQ Pollutant List'!$C$7:$C$614,0)),INDEX('DEQ Pollutant List'!$A$7:$A$614,MATCH($C480,'DEQ Pollutant List'!$B$7:$B$614,0))),"")</f>
        <v/>
      </c>
      <c r="F480" s="271"/>
      <c r="G480" s="272"/>
      <c r="H480" s="277"/>
      <c r="I480" s="278"/>
      <c r="J480" s="279"/>
      <c r="K480" s="280"/>
      <c r="L480" s="278"/>
      <c r="M480" s="279"/>
      <c r="N480" s="280"/>
    </row>
    <row r="481" spans="1:14">
      <c r="A481" s="274"/>
      <c r="B481" s="269"/>
      <c r="C481" s="275"/>
      <c r="D481" s="276" t="str">
        <f>IFERROR(IF(C481="No CAS","",INDEX('DEQ Pollutant List'!$C$7:$C$614,MATCH(C481,'DEQ Pollutant List'!$B$7:$B$614,0))),"")</f>
        <v/>
      </c>
      <c r="E481" s="270" t="str">
        <f>IFERROR(IF(OR($C481="",$C481="No CAS"),INDEX('DEQ Pollutant List'!$A$7:$A$614,MATCH($D481,'DEQ Pollutant List'!$C$7:$C$614,0)),INDEX('DEQ Pollutant List'!$A$7:$A$614,MATCH($C481,'DEQ Pollutant List'!$B$7:$B$614,0))),"")</f>
        <v/>
      </c>
      <c r="F481" s="271"/>
      <c r="G481" s="272"/>
      <c r="H481" s="277"/>
      <c r="I481" s="278"/>
      <c r="J481" s="279"/>
      <c r="K481" s="280"/>
      <c r="L481" s="278"/>
      <c r="M481" s="279"/>
      <c r="N481" s="280"/>
    </row>
    <row r="482" spans="1:14">
      <c r="A482" s="274"/>
      <c r="B482" s="269"/>
      <c r="C482" s="275"/>
      <c r="D482" s="276" t="str">
        <f>IFERROR(IF(C482="No CAS","",INDEX('DEQ Pollutant List'!$C$7:$C$614,MATCH(C482,'DEQ Pollutant List'!$B$7:$B$614,0))),"")</f>
        <v/>
      </c>
      <c r="E482" s="270" t="str">
        <f>IFERROR(IF(OR($C482="",$C482="No CAS"),INDEX('DEQ Pollutant List'!$A$7:$A$614,MATCH($D482,'DEQ Pollutant List'!$C$7:$C$614,0)),INDEX('DEQ Pollutant List'!$A$7:$A$614,MATCH($C482,'DEQ Pollutant List'!$B$7:$B$614,0))),"")</f>
        <v/>
      </c>
      <c r="F482" s="271"/>
      <c r="G482" s="272"/>
      <c r="H482" s="277"/>
      <c r="I482" s="278"/>
      <c r="J482" s="279"/>
      <c r="K482" s="280"/>
      <c r="L482" s="278"/>
      <c r="M482" s="279"/>
      <c r="N482" s="280"/>
    </row>
    <row r="483" spans="1:14">
      <c r="A483" s="274"/>
      <c r="B483" s="269"/>
      <c r="C483" s="275"/>
      <c r="D483" s="276" t="str">
        <f>IFERROR(IF(C483="No CAS","",INDEX('DEQ Pollutant List'!$C$7:$C$614,MATCH(C483,'DEQ Pollutant List'!$B$7:$B$614,0))),"")</f>
        <v/>
      </c>
      <c r="E483" s="270" t="str">
        <f>IFERROR(IF(OR($C483="",$C483="No CAS"),INDEX('DEQ Pollutant List'!$A$7:$A$614,MATCH($D483,'DEQ Pollutant List'!$C$7:$C$614,0)),INDEX('DEQ Pollutant List'!$A$7:$A$614,MATCH($C483,'DEQ Pollutant List'!$B$7:$B$614,0))),"")</f>
        <v/>
      </c>
      <c r="F483" s="271"/>
      <c r="G483" s="272"/>
      <c r="H483" s="277"/>
      <c r="I483" s="278"/>
      <c r="J483" s="279"/>
      <c r="K483" s="280"/>
      <c r="L483" s="278"/>
      <c r="M483" s="279"/>
      <c r="N483" s="280"/>
    </row>
    <row r="484" spans="1:14">
      <c r="A484" s="274"/>
      <c r="B484" s="269"/>
      <c r="C484" s="275"/>
      <c r="D484" s="276" t="str">
        <f>IFERROR(IF(C484="No CAS","",INDEX('DEQ Pollutant List'!$C$7:$C$614,MATCH(C484,'DEQ Pollutant List'!$B$7:$B$614,0))),"")</f>
        <v/>
      </c>
      <c r="E484" s="270" t="str">
        <f>IFERROR(IF(OR($C484="",$C484="No CAS"),INDEX('DEQ Pollutant List'!$A$7:$A$614,MATCH($D484,'DEQ Pollutant List'!$C$7:$C$614,0)),INDEX('DEQ Pollutant List'!$A$7:$A$614,MATCH($C484,'DEQ Pollutant List'!$B$7:$B$614,0))),"")</f>
        <v/>
      </c>
      <c r="F484" s="271"/>
      <c r="G484" s="272"/>
      <c r="H484" s="277"/>
      <c r="I484" s="278"/>
      <c r="J484" s="279"/>
      <c r="K484" s="280"/>
      <c r="L484" s="278"/>
      <c r="M484" s="279"/>
      <c r="N484" s="280"/>
    </row>
    <row r="485" spans="1:14">
      <c r="A485" s="274"/>
      <c r="B485" s="269"/>
      <c r="C485" s="275"/>
      <c r="D485" s="276" t="str">
        <f>IFERROR(IF(C485="No CAS","",INDEX('DEQ Pollutant List'!$C$7:$C$614,MATCH(C485,'DEQ Pollutant List'!$B$7:$B$614,0))),"")</f>
        <v/>
      </c>
      <c r="E485" s="270" t="str">
        <f>IFERROR(IF(OR($C485="",$C485="No CAS"),INDEX('DEQ Pollutant List'!$A$7:$A$614,MATCH($D485,'DEQ Pollutant List'!$C$7:$C$614,0)),INDEX('DEQ Pollutant List'!$A$7:$A$614,MATCH($C485,'DEQ Pollutant List'!$B$7:$B$614,0))),"")</f>
        <v/>
      </c>
      <c r="F485" s="271"/>
      <c r="G485" s="272"/>
      <c r="H485" s="277"/>
      <c r="I485" s="278"/>
      <c r="J485" s="279"/>
      <c r="K485" s="280"/>
      <c r="L485" s="278"/>
      <c r="M485" s="279"/>
      <c r="N485" s="280"/>
    </row>
    <row r="486" spans="1:14">
      <c r="A486" s="274"/>
      <c r="B486" s="269"/>
      <c r="C486" s="275"/>
      <c r="D486" s="276" t="str">
        <f>IFERROR(IF(C486="No CAS","",INDEX('DEQ Pollutant List'!$C$7:$C$614,MATCH(C486,'DEQ Pollutant List'!$B$7:$B$614,0))),"")</f>
        <v/>
      </c>
      <c r="E486" s="270" t="str">
        <f>IFERROR(IF(OR($C486="",$C486="No CAS"),INDEX('DEQ Pollutant List'!$A$7:$A$614,MATCH($D486,'DEQ Pollutant List'!$C$7:$C$614,0)),INDEX('DEQ Pollutant List'!$A$7:$A$614,MATCH($C486,'DEQ Pollutant List'!$B$7:$B$614,0))),"")</f>
        <v/>
      </c>
      <c r="F486" s="271"/>
      <c r="G486" s="272"/>
      <c r="H486" s="277"/>
      <c r="I486" s="278"/>
      <c r="J486" s="279"/>
      <c r="K486" s="280"/>
      <c r="L486" s="278"/>
      <c r="M486" s="279"/>
      <c r="N486" s="280"/>
    </row>
    <row r="487" spans="1:14">
      <c r="A487" s="274"/>
      <c r="B487" s="269"/>
      <c r="C487" s="275"/>
      <c r="D487" s="276" t="str">
        <f>IFERROR(IF(C487="No CAS","",INDEX('DEQ Pollutant List'!$C$7:$C$614,MATCH(C487,'DEQ Pollutant List'!$B$7:$B$614,0))),"")</f>
        <v/>
      </c>
      <c r="E487" s="270" t="str">
        <f>IFERROR(IF(OR($C487="",$C487="No CAS"),INDEX('DEQ Pollutant List'!$A$7:$A$614,MATCH($D487,'DEQ Pollutant List'!$C$7:$C$614,0)),INDEX('DEQ Pollutant List'!$A$7:$A$614,MATCH($C487,'DEQ Pollutant List'!$B$7:$B$614,0))),"")</f>
        <v/>
      </c>
      <c r="F487" s="271"/>
      <c r="G487" s="272"/>
      <c r="H487" s="277"/>
      <c r="I487" s="278"/>
      <c r="J487" s="279"/>
      <c r="K487" s="280"/>
      <c r="L487" s="278"/>
      <c r="M487" s="279"/>
      <c r="N487" s="280"/>
    </row>
    <row r="488" spans="1:14">
      <c r="A488" s="274"/>
      <c r="B488" s="269"/>
      <c r="C488" s="275"/>
      <c r="D488" s="276" t="str">
        <f>IFERROR(IF(C488="No CAS","",INDEX('DEQ Pollutant List'!$C$7:$C$614,MATCH(C488,'DEQ Pollutant List'!$B$7:$B$614,0))),"")</f>
        <v/>
      </c>
      <c r="E488" s="270" t="str">
        <f>IFERROR(IF(OR($C488="",$C488="No CAS"),INDEX('DEQ Pollutant List'!$A$7:$A$614,MATCH($D488,'DEQ Pollutant List'!$C$7:$C$614,0)),INDEX('DEQ Pollutant List'!$A$7:$A$614,MATCH($C488,'DEQ Pollutant List'!$B$7:$B$614,0))),"")</f>
        <v/>
      </c>
      <c r="F488" s="271"/>
      <c r="G488" s="272"/>
      <c r="H488" s="277"/>
      <c r="I488" s="278"/>
      <c r="J488" s="279"/>
      <c r="K488" s="280"/>
      <c r="L488" s="278"/>
      <c r="M488" s="279"/>
      <c r="N488" s="280"/>
    </row>
    <row r="489" spans="1:14">
      <c r="A489" s="274"/>
      <c r="B489" s="269"/>
      <c r="C489" s="275"/>
      <c r="D489" s="276" t="str">
        <f>IFERROR(IF(C489="No CAS","",INDEX('DEQ Pollutant List'!$C$7:$C$614,MATCH(C489,'DEQ Pollutant List'!$B$7:$B$614,0))),"")</f>
        <v/>
      </c>
      <c r="E489" s="270" t="str">
        <f>IFERROR(IF(OR($C489="",$C489="No CAS"),INDEX('DEQ Pollutant List'!$A$7:$A$614,MATCH($D489,'DEQ Pollutant List'!$C$7:$C$614,0)),INDEX('DEQ Pollutant List'!$A$7:$A$614,MATCH($C489,'DEQ Pollutant List'!$B$7:$B$614,0))),"")</f>
        <v/>
      </c>
      <c r="F489" s="271"/>
      <c r="G489" s="272"/>
      <c r="H489" s="277"/>
      <c r="I489" s="278"/>
      <c r="J489" s="279"/>
      <c r="K489" s="280"/>
      <c r="L489" s="278"/>
      <c r="M489" s="279"/>
      <c r="N489" s="280"/>
    </row>
    <row r="490" spans="1:14">
      <c r="A490" s="274"/>
      <c r="B490" s="269"/>
      <c r="C490" s="275"/>
      <c r="D490" s="276" t="str">
        <f>IFERROR(IF(C490="No CAS","",INDEX('DEQ Pollutant List'!$C$7:$C$614,MATCH(C490,'DEQ Pollutant List'!$B$7:$B$614,0))),"")</f>
        <v/>
      </c>
      <c r="E490" s="270" t="str">
        <f>IFERROR(IF(OR($C490="",$C490="No CAS"),INDEX('DEQ Pollutant List'!$A$7:$A$614,MATCH($D490,'DEQ Pollutant List'!$C$7:$C$614,0)),INDEX('DEQ Pollutant List'!$A$7:$A$614,MATCH($C490,'DEQ Pollutant List'!$B$7:$B$614,0))),"")</f>
        <v/>
      </c>
      <c r="F490" s="271"/>
      <c r="G490" s="272"/>
      <c r="H490" s="277"/>
      <c r="I490" s="278"/>
      <c r="J490" s="279"/>
      <c r="K490" s="280"/>
      <c r="L490" s="278"/>
      <c r="M490" s="279"/>
      <c r="N490" s="280"/>
    </row>
    <row r="491" spans="1:14">
      <c r="A491" s="274"/>
      <c r="B491" s="269"/>
      <c r="C491" s="275"/>
      <c r="D491" s="276" t="str">
        <f>IFERROR(IF(C491="No CAS","",INDEX('DEQ Pollutant List'!$C$7:$C$614,MATCH(C491,'DEQ Pollutant List'!$B$7:$B$614,0))),"")</f>
        <v/>
      </c>
      <c r="E491" s="270" t="str">
        <f>IFERROR(IF(OR($C491="",$C491="No CAS"),INDEX('DEQ Pollutant List'!$A$7:$A$614,MATCH($D491,'DEQ Pollutant List'!$C$7:$C$614,0)),INDEX('DEQ Pollutant List'!$A$7:$A$614,MATCH($C491,'DEQ Pollutant List'!$B$7:$B$614,0))),"")</f>
        <v/>
      </c>
      <c r="F491" s="271"/>
      <c r="G491" s="272"/>
      <c r="H491" s="277"/>
      <c r="I491" s="278"/>
      <c r="J491" s="279"/>
      <c r="K491" s="280"/>
      <c r="L491" s="278"/>
      <c r="M491" s="279"/>
      <c r="N491" s="280"/>
    </row>
    <row r="492" spans="1:14">
      <c r="A492" s="274"/>
      <c r="B492" s="269"/>
      <c r="C492" s="275"/>
      <c r="D492" s="276" t="str">
        <f>IFERROR(IF(C492="No CAS","",INDEX('DEQ Pollutant List'!$C$7:$C$614,MATCH(C492,'DEQ Pollutant List'!$B$7:$B$614,0))),"")</f>
        <v/>
      </c>
      <c r="E492" s="270" t="str">
        <f>IFERROR(IF(OR($C492="",$C492="No CAS"),INDEX('DEQ Pollutant List'!$A$7:$A$614,MATCH($D492,'DEQ Pollutant List'!$C$7:$C$614,0)),INDEX('DEQ Pollutant List'!$A$7:$A$614,MATCH($C492,'DEQ Pollutant List'!$B$7:$B$614,0))),"")</f>
        <v/>
      </c>
      <c r="F492" s="271"/>
      <c r="G492" s="272"/>
      <c r="H492" s="277"/>
      <c r="I492" s="278"/>
      <c r="J492" s="279"/>
      <c r="K492" s="280"/>
      <c r="L492" s="278"/>
      <c r="M492" s="279"/>
      <c r="N492" s="280"/>
    </row>
    <row r="493" spans="1:14">
      <c r="A493" s="274"/>
      <c r="B493" s="269"/>
      <c r="C493" s="275"/>
      <c r="D493" s="276" t="str">
        <f>IFERROR(IF(C493="No CAS","",INDEX('DEQ Pollutant List'!$C$7:$C$614,MATCH(C493,'DEQ Pollutant List'!$B$7:$B$614,0))),"")</f>
        <v/>
      </c>
      <c r="E493" s="270" t="str">
        <f>IFERROR(IF(OR($C493="",$C493="No CAS"),INDEX('DEQ Pollutant List'!$A$7:$A$614,MATCH($D493,'DEQ Pollutant List'!$C$7:$C$614,0)),INDEX('DEQ Pollutant List'!$A$7:$A$614,MATCH($C493,'DEQ Pollutant List'!$B$7:$B$614,0))),"")</f>
        <v/>
      </c>
      <c r="F493" s="271"/>
      <c r="G493" s="272"/>
      <c r="H493" s="277"/>
      <c r="I493" s="278"/>
      <c r="J493" s="279"/>
      <c r="K493" s="280"/>
      <c r="L493" s="278"/>
      <c r="M493" s="279"/>
      <c r="N493" s="280"/>
    </row>
    <row r="494" spans="1:14">
      <c r="A494" s="274"/>
      <c r="B494" s="269"/>
      <c r="C494" s="275"/>
      <c r="D494" s="276" t="str">
        <f>IFERROR(IF(C494="No CAS","",INDEX('DEQ Pollutant List'!$C$7:$C$614,MATCH(C494,'DEQ Pollutant List'!$B$7:$B$614,0))),"")</f>
        <v/>
      </c>
      <c r="E494" s="270" t="str">
        <f>IFERROR(IF(OR($C494="",$C494="No CAS"),INDEX('DEQ Pollutant List'!$A$7:$A$614,MATCH($D494,'DEQ Pollutant List'!$C$7:$C$614,0)),INDEX('DEQ Pollutant List'!$A$7:$A$614,MATCH($C494,'DEQ Pollutant List'!$B$7:$B$614,0))),"")</f>
        <v/>
      </c>
      <c r="F494" s="271"/>
      <c r="G494" s="272"/>
      <c r="H494" s="277"/>
      <c r="I494" s="278"/>
      <c r="J494" s="279"/>
      <c r="K494" s="280"/>
      <c r="L494" s="278"/>
      <c r="M494" s="279"/>
      <c r="N494" s="280"/>
    </row>
    <row r="495" spans="1:14">
      <c r="A495" s="274"/>
      <c r="B495" s="269"/>
      <c r="C495" s="275"/>
      <c r="D495" s="276" t="str">
        <f>IFERROR(IF(C495="No CAS","",INDEX('DEQ Pollutant List'!$C$7:$C$614,MATCH(C495,'DEQ Pollutant List'!$B$7:$B$614,0))),"")</f>
        <v/>
      </c>
      <c r="E495" s="270" t="str">
        <f>IFERROR(IF(OR($C495="",$C495="No CAS"),INDEX('DEQ Pollutant List'!$A$7:$A$614,MATCH($D495,'DEQ Pollutant List'!$C$7:$C$614,0)),INDEX('DEQ Pollutant List'!$A$7:$A$614,MATCH($C495,'DEQ Pollutant List'!$B$7:$B$614,0))),"")</f>
        <v/>
      </c>
      <c r="F495" s="271"/>
      <c r="G495" s="272"/>
      <c r="H495" s="277"/>
      <c r="I495" s="278"/>
      <c r="J495" s="279"/>
      <c r="K495" s="280"/>
      <c r="L495" s="278"/>
      <c r="M495" s="279"/>
      <c r="N495" s="280"/>
    </row>
    <row r="496" spans="1:14">
      <c r="A496" s="274"/>
      <c r="B496" s="269"/>
      <c r="C496" s="275"/>
      <c r="D496" s="276" t="str">
        <f>IFERROR(IF(C496="No CAS","",INDEX('DEQ Pollutant List'!$C$7:$C$614,MATCH(C496,'DEQ Pollutant List'!$B$7:$B$614,0))),"")</f>
        <v/>
      </c>
      <c r="E496" s="270" t="str">
        <f>IFERROR(IF(OR($C496="",$C496="No CAS"),INDEX('DEQ Pollutant List'!$A$7:$A$614,MATCH($D496,'DEQ Pollutant List'!$C$7:$C$614,0)),INDEX('DEQ Pollutant List'!$A$7:$A$614,MATCH($C496,'DEQ Pollutant List'!$B$7:$B$614,0))),"")</f>
        <v/>
      </c>
      <c r="F496" s="271"/>
      <c r="G496" s="272"/>
      <c r="H496" s="277"/>
      <c r="I496" s="278"/>
      <c r="J496" s="279"/>
      <c r="K496" s="280"/>
      <c r="L496" s="278"/>
      <c r="M496" s="279"/>
      <c r="N496" s="280"/>
    </row>
    <row r="497" spans="1:14">
      <c r="A497" s="274"/>
      <c r="B497" s="269"/>
      <c r="C497" s="275"/>
      <c r="D497" s="276" t="str">
        <f>IFERROR(IF(C497="No CAS","",INDEX('DEQ Pollutant List'!$C$7:$C$614,MATCH(C497,'DEQ Pollutant List'!$B$7:$B$614,0))),"")</f>
        <v/>
      </c>
      <c r="E497" s="270" t="str">
        <f>IFERROR(IF(OR($C497="",$C497="No CAS"),INDEX('DEQ Pollutant List'!$A$7:$A$614,MATCH($D497,'DEQ Pollutant List'!$C$7:$C$614,0)),INDEX('DEQ Pollutant List'!$A$7:$A$614,MATCH($C497,'DEQ Pollutant List'!$B$7:$B$614,0))),"")</f>
        <v/>
      </c>
      <c r="F497" s="271"/>
      <c r="G497" s="272"/>
      <c r="H497" s="277"/>
      <c r="I497" s="278"/>
      <c r="J497" s="279"/>
      <c r="K497" s="280"/>
      <c r="L497" s="278"/>
      <c r="M497" s="279"/>
      <c r="N497" s="280"/>
    </row>
    <row r="498" spans="1:14">
      <c r="A498" s="274"/>
      <c r="B498" s="269"/>
      <c r="C498" s="275"/>
      <c r="D498" s="276" t="str">
        <f>IFERROR(IF(C498="No CAS","",INDEX('DEQ Pollutant List'!$C$7:$C$614,MATCH(C498,'DEQ Pollutant List'!$B$7:$B$614,0))),"")</f>
        <v/>
      </c>
      <c r="E498" s="270" t="str">
        <f>IFERROR(IF(OR($C498="",$C498="No CAS"),INDEX('DEQ Pollutant List'!$A$7:$A$614,MATCH($D498,'DEQ Pollutant List'!$C$7:$C$614,0)),INDEX('DEQ Pollutant List'!$A$7:$A$614,MATCH($C498,'DEQ Pollutant List'!$B$7:$B$614,0))),"")</f>
        <v/>
      </c>
      <c r="F498" s="271"/>
      <c r="G498" s="272"/>
      <c r="H498" s="277"/>
      <c r="I498" s="278"/>
      <c r="J498" s="279"/>
      <c r="K498" s="280"/>
      <c r="L498" s="278"/>
      <c r="M498" s="279"/>
      <c r="N498" s="280"/>
    </row>
    <row r="499" spans="1:14">
      <c r="A499" s="274"/>
      <c r="B499" s="269"/>
      <c r="C499" s="275"/>
      <c r="D499" s="276" t="str">
        <f>IFERROR(IF(C499="No CAS","",INDEX('DEQ Pollutant List'!$C$7:$C$614,MATCH(C499,'DEQ Pollutant List'!$B$7:$B$614,0))),"")</f>
        <v/>
      </c>
      <c r="E499" s="270" t="str">
        <f>IFERROR(IF(OR($C499="",$C499="No CAS"),INDEX('DEQ Pollutant List'!$A$7:$A$614,MATCH($D499,'DEQ Pollutant List'!$C$7:$C$614,0)),INDEX('DEQ Pollutant List'!$A$7:$A$614,MATCH($C499,'DEQ Pollutant List'!$B$7:$B$614,0))),"")</f>
        <v/>
      </c>
      <c r="F499" s="271"/>
      <c r="G499" s="272"/>
      <c r="H499" s="277"/>
      <c r="I499" s="278"/>
      <c r="J499" s="279"/>
      <c r="K499" s="280"/>
      <c r="L499" s="278"/>
      <c r="M499" s="279"/>
      <c r="N499" s="280"/>
    </row>
    <row r="500" spans="1:14" ht="16.5" thickBot="1">
      <c r="A500" s="274"/>
      <c r="B500" s="281"/>
      <c r="C500" s="282"/>
      <c r="D500" s="276" t="str">
        <f>IFERROR(IF(C500="No CAS","",INDEX('DEQ Pollutant List'!$C$7:$C$614,MATCH(C500,'DEQ Pollutant List'!$B$7:$B$614,0))),"")</f>
        <v/>
      </c>
      <c r="E500" s="283" t="str">
        <f>IFERROR(IF(OR($C500="",$C500="No CAS"),INDEX('DEQ Pollutant List'!$A$7:$A$614,MATCH($D500,'DEQ Pollutant List'!$C$7:$C$614,0)),INDEX('DEQ Pollutant List'!$A$7:$A$614,MATCH($C500,'DEQ Pollutant List'!$B$7:$B$614,0))),"")</f>
        <v/>
      </c>
      <c r="F500" s="284"/>
      <c r="G500" s="285"/>
      <c r="H500" s="286"/>
      <c r="I500" s="287"/>
      <c r="J500" s="288"/>
      <c r="K500" s="289"/>
      <c r="L500" s="287"/>
      <c r="M500" s="288"/>
      <c r="N500" s="289"/>
    </row>
    <row r="501" spans="1:14">
      <c r="A501" s="509" t="s">
        <v>1227</v>
      </c>
      <c r="B501" s="510"/>
      <c r="C501" s="510"/>
      <c r="D501" s="510"/>
      <c r="E501" s="510"/>
      <c r="F501" s="510"/>
      <c r="G501" s="510"/>
      <c r="H501" s="510"/>
      <c r="I501" s="510"/>
      <c r="J501" s="510"/>
      <c r="K501" s="510"/>
      <c r="L501" s="510"/>
      <c r="M501" s="510"/>
      <c r="N501" s="510"/>
    </row>
    <row r="502" spans="1:14">
      <c r="A502" s="511"/>
      <c r="B502" s="512"/>
      <c r="C502" s="512"/>
      <c r="D502" s="512"/>
      <c r="E502" s="512"/>
      <c r="F502" s="512"/>
      <c r="G502" s="512"/>
      <c r="H502" s="512"/>
      <c r="I502" s="512"/>
      <c r="J502" s="512"/>
      <c r="K502" s="512"/>
      <c r="L502" s="512"/>
      <c r="M502" s="512"/>
      <c r="N502" s="512"/>
    </row>
    <row r="503" spans="1:14" ht="16.5" thickBot="1">
      <c r="A503" s="513"/>
      <c r="B503" s="514"/>
      <c r="C503" s="514"/>
      <c r="D503" s="514"/>
      <c r="E503" s="514"/>
      <c r="F503" s="514"/>
      <c r="G503" s="514"/>
      <c r="H503" s="514"/>
      <c r="I503" s="514"/>
      <c r="J503" s="514"/>
      <c r="K503" s="514"/>
      <c r="L503" s="514"/>
      <c r="M503" s="514"/>
      <c r="N503" s="514"/>
    </row>
  </sheetData>
  <sortState ref="A19:N52">
    <sortCondition ref="A19:A52"/>
    <sortCondition ref="B19:B52"/>
    <sortCondition ref="C19:C52"/>
  </sortState>
  <mergeCells count="8">
    <mergeCell ref="A501:N503"/>
    <mergeCell ref="I9:N9"/>
    <mergeCell ref="A10:A11"/>
    <mergeCell ref="B10:B11"/>
    <mergeCell ref="C10:E10"/>
    <mergeCell ref="F10:H10"/>
    <mergeCell ref="I10:K10"/>
    <mergeCell ref="L10:N10"/>
  </mergeCells>
  <conditionalFormatting sqref="E12:E18 E20:E500">
    <cfRule type="containsBlanks" dxfId="12" priority="12">
      <formula>LEN(TRIM(E12))=0</formula>
    </cfRule>
  </conditionalFormatting>
  <conditionalFormatting sqref="D18 D53:D500">
    <cfRule type="expression" dxfId="11" priority="11">
      <formula>SUMPRODUCT(--ISNUMBER(SEARCH(HAPs,D18)))&gt;0</formula>
    </cfRule>
  </conditionalFormatting>
  <conditionalFormatting sqref="E19">
    <cfRule type="containsBlanks" dxfId="10" priority="8">
      <formula>LEN(TRIM(E19))=0</formula>
    </cfRule>
  </conditionalFormatting>
  <conditionalFormatting sqref="L19:M52">
    <cfRule type="cellIs" dxfId="9" priority="5" operator="lessThan">
      <formula>0.1</formula>
    </cfRule>
  </conditionalFormatting>
  <conditionalFormatting sqref="D12:D17">
    <cfRule type="expression" dxfId="8" priority="3">
      <formula>SUMPRODUCT(--ISNUMBER(SEARCH(HAPs,D12)))&gt;0</formula>
    </cfRule>
  </conditionalFormatting>
  <conditionalFormatting sqref="D19:D52">
    <cfRule type="expression" dxfId="7" priority="1">
      <formula>SUMPRODUCT(--ISNUMBER(SEARCH(HAPs,D19)))&gt;0</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13" id="{A180D299-E467-1F4F-AF52-4D08C6F3DC7F}">
            <xm:f>INDEX('DEQ Pollutant List'!#REF!,MATCH(D18,'DEQ Pollutant List'!#REF!,0))="Y"</xm:f>
            <x14:dxf>
              <fill>
                <patternFill patternType="solid">
                  <fgColor auto="1"/>
                  <bgColor rgb="FFFFE579"/>
                </patternFill>
              </fill>
            </x14:dxf>
          </x14:cfRule>
          <xm:sqref>D18 D53:D500</xm:sqref>
        </x14:conditionalFormatting>
        <x14:conditionalFormatting xmlns:xm="http://schemas.microsoft.com/office/excel/2006/main">
          <x14:cfRule type="expression" priority="4" id="{FF3F59B4-5A18-2B4C-8A15-8CAD33F70187}">
            <xm:f>INDEX('DEQ Pollutant List'!$D$7:$D$614,MATCH(D12,'DEQ Pollutant List'!$C$7:$C$614,0))="Y"</xm:f>
            <x14:dxf>
              <fill>
                <patternFill>
                  <bgColor rgb="FFFFE05D"/>
                </patternFill>
              </fill>
            </x14:dxf>
          </x14:cfRule>
          <xm:sqref>D12:D17</xm:sqref>
        </x14:conditionalFormatting>
        <x14:conditionalFormatting xmlns:xm="http://schemas.microsoft.com/office/excel/2006/main">
          <x14:cfRule type="expression" priority="2" id="{8405A00C-AFB5-8246-B0C5-1E1306E8E63D}">
            <xm:f>INDEX('DEQ Pollutant List'!$D$7:$D$614,MATCH(D19,'DEQ Pollutant List'!$C$7:$C$614,0))="Y"</xm:f>
            <x14:dxf>
              <fill>
                <patternFill>
                  <bgColor rgb="FFFFE05D"/>
                </patternFill>
              </fill>
            </x14:dxf>
          </x14:cfRule>
          <xm:sqref>D19:D52</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14:formula1>
            <xm:f>'DEQ Pollutant List'!#REF!</xm:f>
          </x14:formula1>
          <xm:sqref>C12:C500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3:G50"/>
  <sheetViews>
    <sheetView showGridLines="0" zoomScaleNormal="100" workbookViewId="0"/>
  </sheetViews>
  <sheetFormatPr defaultColWidth="10.85546875" defaultRowHeight="12.75"/>
  <cols>
    <col min="1" max="1" width="18.42578125" style="311" customWidth="1"/>
    <col min="2" max="2" width="13.140625" style="311" customWidth="1"/>
    <col min="3" max="3" width="13.28515625" style="311" customWidth="1"/>
    <col min="4" max="4" width="9.42578125" style="311" bestFit="1" customWidth="1"/>
    <col min="5" max="5" width="12.140625" style="311" customWidth="1"/>
    <col min="6" max="6" width="8.85546875" style="311" customWidth="1"/>
    <col min="7" max="7" width="18.42578125" style="311" customWidth="1"/>
    <col min="8" max="8" width="12.7109375" style="311" customWidth="1"/>
    <col min="9" max="256" width="8.85546875" style="311" customWidth="1"/>
    <col min="257" max="16384" width="10.85546875" style="311"/>
  </cols>
  <sheetData>
    <row r="3" spans="1:7" ht="15">
      <c r="C3" s="312" t="s">
        <v>1479</v>
      </c>
    </row>
    <row r="4" spans="1:7" ht="15.75">
      <c r="C4" s="313" t="s">
        <v>1480</v>
      </c>
    </row>
    <row r="6" spans="1:7" ht="10.5" customHeight="1"/>
    <row r="7" spans="1:7">
      <c r="A7" s="311" t="s">
        <v>1481</v>
      </c>
      <c r="C7" s="311" t="s">
        <v>1482</v>
      </c>
    </row>
    <row r="8" spans="1:7">
      <c r="A8" s="314" t="s">
        <v>1483</v>
      </c>
      <c r="C8" s="314" t="s">
        <v>1484</v>
      </c>
      <c r="E8" s="314"/>
    </row>
    <row r="9" spans="1:7">
      <c r="A9" s="314"/>
    </row>
    <row r="10" spans="1:7">
      <c r="A10" s="314" t="s">
        <v>1485</v>
      </c>
    </row>
    <row r="12" spans="1:7">
      <c r="C12" s="314" t="s">
        <v>1486</v>
      </c>
      <c r="D12" s="314"/>
      <c r="E12" s="315" t="s">
        <v>1486</v>
      </c>
      <c r="G12" s="315"/>
    </row>
    <row r="13" spans="1:7">
      <c r="C13" s="314" t="s">
        <v>1487</v>
      </c>
      <c r="D13" s="314"/>
      <c r="E13" s="315" t="s">
        <v>1488</v>
      </c>
      <c r="G13" s="315"/>
    </row>
    <row r="14" spans="1:7">
      <c r="A14" s="314" t="s">
        <v>1429</v>
      </c>
      <c r="C14" s="314" t="s">
        <v>1489</v>
      </c>
      <c r="D14" s="314"/>
      <c r="E14" s="315" t="s">
        <v>1489</v>
      </c>
      <c r="G14" s="315"/>
    </row>
    <row r="15" spans="1:7">
      <c r="C15" s="316"/>
      <c r="D15" s="316"/>
    </row>
    <row r="16" spans="1:7">
      <c r="A16" s="311" t="s">
        <v>1430</v>
      </c>
      <c r="C16" s="316">
        <v>0</v>
      </c>
      <c r="E16" s="317">
        <v>460177.99511999992</v>
      </c>
      <c r="F16" s="318"/>
      <c r="G16" s="319"/>
    </row>
    <row r="17" spans="1:7">
      <c r="A17" s="311" t="s">
        <v>1431</v>
      </c>
      <c r="C17" s="316">
        <v>0</v>
      </c>
      <c r="D17" s="316"/>
      <c r="E17" s="317">
        <v>429413.88935999997</v>
      </c>
      <c r="F17" s="318"/>
      <c r="G17" s="319"/>
    </row>
    <row r="18" spans="1:7">
      <c r="A18" s="311" t="s">
        <v>1432</v>
      </c>
      <c r="C18" s="316">
        <v>0</v>
      </c>
      <c r="D18" s="316"/>
      <c r="E18" s="317">
        <v>477085.62779999996</v>
      </c>
      <c r="F18" s="318"/>
      <c r="G18" s="319"/>
    </row>
    <row r="19" spans="1:7">
      <c r="A19" s="311" t="s">
        <v>1433</v>
      </c>
      <c r="C19" s="316">
        <v>0</v>
      </c>
      <c r="D19" s="316"/>
      <c r="E19" s="317">
        <v>402616.29107999994</v>
      </c>
      <c r="F19" s="318"/>
      <c r="G19" s="319"/>
    </row>
    <row r="20" spans="1:7">
      <c r="A20" s="311" t="s">
        <v>1490</v>
      </c>
      <c r="C20" s="316">
        <v>0</v>
      </c>
      <c r="D20" s="316"/>
      <c r="E20" s="317">
        <v>441671.13396000006</v>
      </c>
      <c r="F20" s="318"/>
      <c r="G20" s="319"/>
    </row>
    <row r="21" spans="1:7">
      <c r="A21" s="311" t="s">
        <v>1434</v>
      </c>
      <c r="C21" s="316">
        <v>0</v>
      </c>
      <c r="D21" s="316"/>
      <c r="E21" s="317">
        <v>418829.52192000003</v>
      </c>
      <c r="F21" s="318"/>
      <c r="G21" s="319"/>
    </row>
    <row r="22" spans="1:7">
      <c r="A22" s="311" t="s">
        <v>1435</v>
      </c>
      <c r="C22" s="316">
        <v>0</v>
      </c>
      <c r="D22" s="316"/>
      <c r="E22" s="317">
        <v>411822.3760799999</v>
      </c>
      <c r="F22" s="320"/>
    </row>
    <row r="23" spans="1:7">
      <c r="A23" s="311" t="s">
        <v>1436</v>
      </c>
      <c r="C23" s="316">
        <v>0</v>
      </c>
      <c r="D23" s="316"/>
      <c r="E23" s="317">
        <v>405446.50463999994</v>
      </c>
      <c r="F23" s="320"/>
    </row>
    <row r="24" spans="1:7">
      <c r="A24" s="311" t="s">
        <v>1437</v>
      </c>
      <c r="C24" s="316">
        <v>0</v>
      </c>
      <c r="D24" s="316"/>
      <c r="E24" s="317">
        <v>380111.35871999996</v>
      </c>
      <c r="F24" s="320"/>
    </row>
    <row r="25" spans="1:7">
      <c r="A25" s="311" t="s">
        <v>1438</v>
      </c>
      <c r="C25" s="316">
        <v>0</v>
      </c>
      <c r="D25" s="316"/>
      <c r="E25" s="317">
        <v>444101.5404</v>
      </c>
      <c r="F25" s="320"/>
    </row>
    <row r="26" spans="1:7">
      <c r="A26" s="311" t="s">
        <v>1439</v>
      </c>
      <c r="C26" s="316">
        <v>0</v>
      </c>
      <c r="D26" s="316"/>
      <c r="E26" s="317">
        <v>448204.82400000014</v>
      </c>
      <c r="F26" s="320"/>
    </row>
    <row r="27" spans="1:7">
      <c r="A27" s="311" t="s">
        <v>1440</v>
      </c>
      <c r="C27" s="316">
        <v>0</v>
      </c>
      <c r="D27" s="316"/>
      <c r="E27" s="317">
        <v>459367.85963999992</v>
      </c>
      <c r="F27" s="320"/>
    </row>
    <row r="28" spans="1:7">
      <c r="C28" s="316"/>
      <c r="D28" s="316"/>
      <c r="E28" s="317"/>
    </row>
    <row r="29" spans="1:7">
      <c r="A29" s="314" t="s">
        <v>1441</v>
      </c>
      <c r="C29" s="316">
        <f>SUM(C16:C27)</f>
        <v>0</v>
      </c>
      <c r="D29" s="316"/>
      <c r="E29" s="317">
        <f>SUM(E16:E28)</f>
        <v>5178848.9227200001</v>
      </c>
      <c r="G29" s="321"/>
    </row>
    <row r="31" spans="1:7">
      <c r="A31" s="322"/>
      <c r="B31" s="323"/>
      <c r="C31" s="324" t="s">
        <v>1491</v>
      </c>
      <c r="D31" s="324"/>
      <c r="E31" s="324" t="s">
        <v>1492</v>
      </c>
      <c r="F31" s="324"/>
      <c r="G31" s="325" t="s">
        <v>1493</v>
      </c>
    </row>
    <row r="32" spans="1:7">
      <c r="A32" s="326"/>
      <c r="B32" s="327"/>
      <c r="C32" s="328"/>
      <c r="D32" s="329"/>
      <c r="E32" s="329"/>
      <c r="F32" s="329"/>
      <c r="G32" s="330"/>
    </row>
    <row r="33" spans="1:7">
      <c r="A33" s="326" t="s">
        <v>1494</v>
      </c>
      <c r="B33" s="327"/>
      <c r="C33" s="331">
        <f>+$C$29</f>
        <v>0</v>
      </c>
      <c r="D33" s="332"/>
      <c r="E33" s="332">
        <f>+C33*100000</f>
        <v>0</v>
      </c>
      <c r="F33" s="332"/>
      <c r="G33" s="333">
        <f>+(E33/1049.5)/1000000</f>
        <v>0</v>
      </c>
    </row>
    <row r="34" spans="1:7">
      <c r="A34" s="326"/>
      <c r="B34" s="327"/>
      <c r="C34" s="331"/>
      <c r="D34" s="332"/>
      <c r="E34" s="332"/>
      <c r="F34" s="332"/>
      <c r="G34" s="334"/>
    </row>
    <row r="35" spans="1:7">
      <c r="A35" s="335"/>
      <c r="B35" s="327"/>
      <c r="C35" s="331"/>
      <c r="D35" s="336"/>
      <c r="E35" s="336"/>
      <c r="F35" s="336"/>
      <c r="G35" s="337"/>
    </row>
    <row r="36" spans="1:7">
      <c r="A36" s="326" t="s">
        <v>1495</v>
      </c>
      <c r="B36" s="327"/>
      <c r="C36" s="331">
        <f>E29</f>
        <v>5178848.9227200001</v>
      </c>
      <c r="D36" s="332"/>
      <c r="E36" s="332">
        <f>+C36*100000</f>
        <v>517884892272</v>
      </c>
      <c r="F36" s="332"/>
      <c r="G36" s="338">
        <f>+(E36/1049.5)/1000000</f>
        <v>493.4586872529776</v>
      </c>
    </row>
    <row r="37" spans="1:7">
      <c r="A37" s="335"/>
      <c r="B37" s="327"/>
      <c r="C37" s="336"/>
      <c r="D37" s="336"/>
      <c r="E37" s="336"/>
      <c r="F37" s="336"/>
      <c r="G37" s="337"/>
    </row>
    <row r="38" spans="1:7">
      <c r="A38" s="339" t="s">
        <v>1496</v>
      </c>
      <c r="B38" s="340"/>
      <c r="C38" s="341">
        <f>SUM(C33:C36)</f>
        <v>5178848.9227200001</v>
      </c>
      <c r="D38" s="342"/>
      <c r="E38" s="342">
        <f>+C38*100000</f>
        <v>517884892272</v>
      </c>
      <c r="F38" s="342"/>
      <c r="G38" s="343">
        <f>+(E38/1049.5)/1000000</f>
        <v>493.4586872529776</v>
      </c>
    </row>
    <row r="43" spans="1:7">
      <c r="A43" s="344"/>
    </row>
    <row r="44" spans="1:7">
      <c r="A44" s="311" t="s">
        <v>1497</v>
      </c>
    </row>
    <row r="45" spans="1:7">
      <c r="C45" s="345"/>
      <c r="D45" s="314"/>
      <c r="E45" s="314"/>
      <c r="F45" s="314"/>
      <c r="G45" s="346"/>
    </row>
    <row r="48" spans="1:7">
      <c r="A48" s="347"/>
      <c r="B48" s="347"/>
      <c r="C48" s="347"/>
      <c r="D48" s="347"/>
      <c r="E48" s="347"/>
      <c r="F48" s="347"/>
      <c r="G48" s="347"/>
    </row>
    <row r="49" spans="1:7">
      <c r="A49" s="348"/>
      <c r="B49" s="348"/>
      <c r="C49" s="348"/>
      <c r="D49" s="348"/>
      <c r="E49" s="348"/>
      <c r="F49" s="348"/>
      <c r="G49" s="348"/>
    </row>
    <row r="50" spans="1:7">
      <c r="A50" s="348"/>
      <c r="B50" s="348"/>
      <c r="C50" s="348"/>
      <c r="D50" s="348"/>
      <c r="E50" s="348"/>
      <c r="F50" s="348"/>
      <c r="G50" s="348"/>
    </row>
  </sheetData>
  <printOptions horizontalCentered="1" verticalCentered="1" gridLinesSet="0"/>
  <pageMargins left="0.25" right="0.2" top="1" bottom="1" header="0.25" footer="0.5"/>
  <pageSetup orientation="portrait"/>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3:K51"/>
  <sheetViews>
    <sheetView showGridLines="0" zoomScaleNormal="100" workbookViewId="0"/>
  </sheetViews>
  <sheetFormatPr defaultColWidth="11.42578125" defaultRowHeight="14.25"/>
  <cols>
    <col min="1" max="1" width="18.42578125" style="381" customWidth="1"/>
    <col min="2" max="2" width="13.140625" style="381" customWidth="1"/>
    <col min="3" max="3" width="13.28515625" style="381" customWidth="1"/>
    <col min="4" max="4" width="4.42578125" style="381" customWidth="1"/>
    <col min="5" max="5" width="9" style="381" customWidth="1"/>
    <col min="6" max="6" width="4.140625" style="381" customWidth="1"/>
    <col min="7" max="7" width="8.85546875" style="381" customWidth="1"/>
    <col min="8" max="8" width="3.140625" style="381" customWidth="1"/>
    <col min="9" max="256" width="8.85546875" style="381" customWidth="1"/>
    <col min="257" max="257" width="18.42578125" style="381" customWidth="1"/>
    <col min="258" max="258" width="13.140625" style="381" customWidth="1"/>
    <col min="259" max="259" width="13.28515625" style="381" customWidth="1"/>
    <col min="260" max="260" width="4.42578125" style="381" customWidth="1"/>
    <col min="261" max="261" width="9" style="381" customWidth="1"/>
    <col min="262" max="262" width="4.140625" style="381" customWidth="1"/>
    <col min="263" max="263" width="8.85546875" style="381" customWidth="1"/>
    <col min="264" max="264" width="3.140625" style="381" customWidth="1"/>
    <col min="265" max="512" width="8.85546875" style="381" customWidth="1"/>
    <col min="513" max="513" width="18.42578125" style="381" customWidth="1"/>
    <col min="514" max="514" width="13.140625" style="381" customWidth="1"/>
    <col min="515" max="515" width="13.28515625" style="381" customWidth="1"/>
    <col min="516" max="516" width="4.42578125" style="381" customWidth="1"/>
    <col min="517" max="517" width="9" style="381" customWidth="1"/>
    <col min="518" max="518" width="4.140625" style="381" customWidth="1"/>
    <col min="519" max="519" width="8.85546875" style="381" customWidth="1"/>
    <col min="520" max="520" width="3.140625" style="381" customWidth="1"/>
    <col min="521" max="768" width="8.85546875" style="381" customWidth="1"/>
    <col min="769" max="769" width="18.42578125" style="381" customWidth="1"/>
    <col min="770" max="770" width="13.140625" style="381" customWidth="1"/>
    <col min="771" max="771" width="13.28515625" style="381" customWidth="1"/>
    <col min="772" max="772" width="4.42578125" style="381" customWidth="1"/>
    <col min="773" max="773" width="9" style="381" customWidth="1"/>
    <col min="774" max="774" width="4.140625" style="381" customWidth="1"/>
    <col min="775" max="775" width="8.85546875" style="381" customWidth="1"/>
    <col min="776" max="776" width="3.140625" style="381" customWidth="1"/>
    <col min="777" max="1024" width="8.85546875" style="381" customWidth="1"/>
    <col min="1025" max="1025" width="18.42578125" style="381" customWidth="1"/>
    <col min="1026" max="1026" width="13.140625" style="381" customWidth="1"/>
    <col min="1027" max="1027" width="13.28515625" style="381" customWidth="1"/>
    <col min="1028" max="1028" width="4.42578125" style="381" customWidth="1"/>
    <col min="1029" max="1029" width="9" style="381" customWidth="1"/>
    <col min="1030" max="1030" width="4.140625" style="381" customWidth="1"/>
    <col min="1031" max="1031" width="8.85546875" style="381" customWidth="1"/>
    <col min="1032" max="1032" width="3.140625" style="381" customWidth="1"/>
    <col min="1033" max="1280" width="8.85546875" style="381" customWidth="1"/>
    <col min="1281" max="1281" width="18.42578125" style="381" customWidth="1"/>
    <col min="1282" max="1282" width="13.140625" style="381" customWidth="1"/>
    <col min="1283" max="1283" width="13.28515625" style="381" customWidth="1"/>
    <col min="1284" max="1284" width="4.42578125" style="381" customWidth="1"/>
    <col min="1285" max="1285" width="9" style="381" customWidth="1"/>
    <col min="1286" max="1286" width="4.140625" style="381" customWidth="1"/>
    <col min="1287" max="1287" width="8.85546875" style="381" customWidth="1"/>
    <col min="1288" max="1288" width="3.140625" style="381" customWidth="1"/>
    <col min="1289" max="1536" width="8.85546875" style="381" customWidth="1"/>
    <col min="1537" max="1537" width="18.42578125" style="381" customWidth="1"/>
    <col min="1538" max="1538" width="13.140625" style="381" customWidth="1"/>
    <col min="1539" max="1539" width="13.28515625" style="381" customWidth="1"/>
    <col min="1540" max="1540" width="4.42578125" style="381" customWidth="1"/>
    <col min="1541" max="1541" width="9" style="381" customWidth="1"/>
    <col min="1542" max="1542" width="4.140625" style="381" customWidth="1"/>
    <col min="1543" max="1543" width="8.85546875" style="381" customWidth="1"/>
    <col min="1544" max="1544" width="3.140625" style="381" customWidth="1"/>
    <col min="1545" max="1792" width="8.85546875" style="381" customWidth="1"/>
    <col min="1793" max="1793" width="18.42578125" style="381" customWidth="1"/>
    <col min="1794" max="1794" width="13.140625" style="381" customWidth="1"/>
    <col min="1795" max="1795" width="13.28515625" style="381" customWidth="1"/>
    <col min="1796" max="1796" width="4.42578125" style="381" customWidth="1"/>
    <col min="1797" max="1797" width="9" style="381" customWidth="1"/>
    <col min="1798" max="1798" width="4.140625" style="381" customWidth="1"/>
    <col min="1799" max="1799" width="8.85546875" style="381" customWidth="1"/>
    <col min="1800" max="1800" width="3.140625" style="381" customWidth="1"/>
    <col min="1801" max="2048" width="8.85546875" style="381" customWidth="1"/>
    <col min="2049" max="2049" width="18.42578125" style="381" customWidth="1"/>
    <col min="2050" max="2050" width="13.140625" style="381" customWidth="1"/>
    <col min="2051" max="2051" width="13.28515625" style="381" customWidth="1"/>
    <col min="2052" max="2052" width="4.42578125" style="381" customWidth="1"/>
    <col min="2053" max="2053" width="9" style="381" customWidth="1"/>
    <col min="2054" max="2054" width="4.140625" style="381" customWidth="1"/>
    <col min="2055" max="2055" width="8.85546875" style="381" customWidth="1"/>
    <col min="2056" max="2056" width="3.140625" style="381" customWidth="1"/>
    <col min="2057" max="2304" width="8.85546875" style="381" customWidth="1"/>
    <col min="2305" max="2305" width="18.42578125" style="381" customWidth="1"/>
    <col min="2306" max="2306" width="13.140625" style="381" customWidth="1"/>
    <col min="2307" max="2307" width="13.28515625" style="381" customWidth="1"/>
    <col min="2308" max="2308" width="4.42578125" style="381" customWidth="1"/>
    <col min="2309" max="2309" width="9" style="381" customWidth="1"/>
    <col min="2310" max="2310" width="4.140625" style="381" customWidth="1"/>
    <col min="2311" max="2311" width="8.85546875" style="381" customWidth="1"/>
    <col min="2312" max="2312" width="3.140625" style="381" customWidth="1"/>
    <col min="2313" max="2560" width="8.85546875" style="381" customWidth="1"/>
    <col min="2561" max="2561" width="18.42578125" style="381" customWidth="1"/>
    <col min="2562" max="2562" width="13.140625" style="381" customWidth="1"/>
    <col min="2563" max="2563" width="13.28515625" style="381" customWidth="1"/>
    <col min="2564" max="2564" width="4.42578125" style="381" customWidth="1"/>
    <col min="2565" max="2565" width="9" style="381" customWidth="1"/>
    <col min="2566" max="2566" width="4.140625" style="381" customWidth="1"/>
    <col min="2567" max="2567" width="8.85546875" style="381" customWidth="1"/>
    <col min="2568" max="2568" width="3.140625" style="381" customWidth="1"/>
    <col min="2569" max="2816" width="8.85546875" style="381" customWidth="1"/>
    <col min="2817" max="2817" width="18.42578125" style="381" customWidth="1"/>
    <col min="2818" max="2818" width="13.140625" style="381" customWidth="1"/>
    <col min="2819" max="2819" width="13.28515625" style="381" customWidth="1"/>
    <col min="2820" max="2820" width="4.42578125" style="381" customWidth="1"/>
    <col min="2821" max="2821" width="9" style="381" customWidth="1"/>
    <col min="2822" max="2822" width="4.140625" style="381" customWidth="1"/>
    <col min="2823" max="2823" width="8.85546875" style="381" customWidth="1"/>
    <col min="2824" max="2824" width="3.140625" style="381" customWidth="1"/>
    <col min="2825" max="3072" width="8.85546875" style="381" customWidth="1"/>
    <col min="3073" max="3073" width="18.42578125" style="381" customWidth="1"/>
    <col min="3074" max="3074" width="13.140625" style="381" customWidth="1"/>
    <col min="3075" max="3075" width="13.28515625" style="381" customWidth="1"/>
    <col min="3076" max="3076" width="4.42578125" style="381" customWidth="1"/>
    <col min="3077" max="3077" width="9" style="381" customWidth="1"/>
    <col min="3078" max="3078" width="4.140625" style="381" customWidth="1"/>
    <col min="3079" max="3079" width="8.85546875" style="381" customWidth="1"/>
    <col min="3080" max="3080" width="3.140625" style="381" customWidth="1"/>
    <col min="3081" max="3328" width="8.85546875" style="381" customWidth="1"/>
    <col min="3329" max="3329" width="18.42578125" style="381" customWidth="1"/>
    <col min="3330" max="3330" width="13.140625" style="381" customWidth="1"/>
    <col min="3331" max="3331" width="13.28515625" style="381" customWidth="1"/>
    <col min="3332" max="3332" width="4.42578125" style="381" customWidth="1"/>
    <col min="3333" max="3333" width="9" style="381" customWidth="1"/>
    <col min="3334" max="3334" width="4.140625" style="381" customWidth="1"/>
    <col min="3335" max="3335" width="8.85546875" style="381" customWidth="1"/>
    <col min="3336" max="3336" width="3.140625" style="381" customWidth="1"/>
    <col min="3337" max="3584" width="8.85546875" style="381" customWidth="1"/>
    <col min="3585" max="3585" width="18.42578125" style="381" customWidth="1"/>
    <col min="3586" max="3586" width="13.140625" style="381" customWidth="1"/>
    <col min="3587" max="3587" width="13.28515625" style="381" customWidth="1"/>
    <col min="3588" max="3588" width="4.42578125" style="381" customWidth="1"/>
    <col min="3589" max="3589" width="9" style="381" customWidth="1"/>
    <col min="3590" max="3590" width="4.140625" style="381" customWidth="1"/>
    <col min="3591" max="3591" width="8.85546875" style="381" customWidth="1"/>
    <col min="3592" max="3592" width="3.140625" style="381" customWidth="1"/>
    <col min="3593" max="3840" width="8.85546875" style="381" customWidth="1"/>
    <col min="3841" max="3841" width="18.42578125" style="381" customWidth="1"/>
    <col min="3842" max="3842" width="13.140625" style="381" customWidth="1"/>
    <col min="3843" max="3843" width="13.28515625" style="381" customWidth="1"/>
    <col min="3844" max="3844" width="4.42578125" style="381" customWidth="1"/>
    <col min="3845" max="3845" width="9" style="381" customWidth="1"/>
    <col min="3846" max="3846" width="4.140625" style="381" customWidth="1"/>
    <col min="3847" max="3847" width="8.85546875" style="381" customWidth="1"/>
    <col min="3848" max="3848" width="3.140625" style="381" customWidth="1"/>
    <col min="3849" max="4096" width="8.85546875" style="381" customWidth="1"/>
    <col min="4097" max="4097" width="18.42578125" style="381" customWidth="1"/>
    <col min="4098" max="4098" width="13.140625" style="381" customWidth="1"/>
    <col min="4099" max="4099" width="13.28515625" style="381" customWidth="1"/>
    <col min="4100" max="4100" width="4.42578125" style="381" customWidth="1"/>
    <col min="4101" max="4101" width="9" style="381" customWidth="1"/>
    <col min="4102" max="4102" width="4.140625" style="381" customWidth="1"/>
    <col min="4103" max="4103" width="8.85546875" style="381" customWidth="1"/>
    <col min="4104" max="4104" width="3.140625" style="381" customWidth="1"/>
    <col min="4105" max="4352" width="8.85546875" style="381" customWidth="1"/>
    <col min="4353" max="4353" width="18.42578125" style="381" customWidth="1"/>
    <col min="4354" max="4354" width="13.140625" style="381" customWidth="1"/>
    <col min="4355" max="4355" width="13.28515625" style="381" customWidth="1"/>
    <col min="4356" max="4356" width="4.42578125" style="381" customWidth="1"/>
    <col min="4357" max="4357" width="9" style="381" customWidth="1"/>
    <col min="4358" max="4358" width="4.140625" style="381" customWidth="1"/>
    <col min="4359" max="4359" width="8.85546875" style="381" customWidth="1"/>
    <col min="4360" max="4360" width="3.140625" style="381" customWidth="1"/>
    <col min="4361" max="4608" width="8.85546875" style="381" customWidth="1"/>
    <col min="4609" max="4609" width="18.42578125" style="381" customWidth="1"/>
    <col min="4610" max="4610" width="13.140625" style="381" customWidth="1"/>
    <col min="4611" max="4611" width="13.28515625" style="381" customWidth="1"/>
    <col min="4612" max="4612" width="4.42578125" style="381" customWidth="1"/>
    <col min="4613" max="4613" width="9" style="381" customWidth="1"/>
    <col min="4614" max="4614" width="4.140625" style="381" customWidth="1"/>
    <col min="4615" max="4615" width="8.85546875" style="381" customWidth="1"/>
    <col min="4616" max="4616" width="3.140625" style="381" customWidth="1"/>
    <col min="4617" max="4864" width="8.85546875" style="381" customWidth="1"/>
    <col min="4865" max="4865" width="18.42578125" style="381" customWidth="1"/>
    <col min="4866" max="4866" width="13.140625" style="381" customWidth="1"/>
    <col min="4867" max="4867" width="13.28515625" style="381" customWidth="1"/>
    <col min="4868" max="4868" width="4.42578125" style="381" customWidth="1"/>
    <col min="4869" max="4869" width="9" style="381" customWidth="1"/>
    <col min="4870" max="4870" width="4.140625" style="381" customWidth="1"/>
    <col min="4871" max="4871" width="8.85546875" style="381" customWidth="1"/>
    <col min="4872" max="4872" width="3.140625" style="381" customWidth="1"/>
    <col min="4873" max="5120" width="8.85546875" style="381" customWidth="1"/>
    <col min="5121" max="5121" width="18.42578125" style="381" customWidth="1"/>
    <col min="5122" max="5122" width="13.140625" style="381" customWidth="1"/>
    <col min="5123" max="5123" width="13.28515625" style="381" customWidth="1"/>
    <col min="5124" max="5124" width="4.42578125" style="381" customWidth="1"/>
    <col min="5125" max="5125" width="9" style="381" customWidth="1"/>
    <col min="5126" max="5126" width="4.140625" style="381" customWidth="1"/>
    <col min="5127" max="5127" width="8.85546875" style="381" customWidth="1"/>
    <col min="5128" max="5128" width="3.140625" style="381" customWidth="1"/>
    <col min="5129" max="5376" width="8.85546875" style="381" customWidth="1"/>
    <col min="5377" max="5377" width="18.42578125" style="381" customWidth="1"/>
    <col min="5378" max="5378" width="13.140625" style="381" customWidth="1"/>
    <col min="5379" max="5379" width="13.28515625" style="381" customWidth="1"/>
    <col min="5380" max="5380" width="4.42578125" style="381" customWidth="1"/>
    <col min="5381" max="5381" width="9" style="381" customWidth="1"/>
    <col min="5382" max="5382" width="4.140625" style="381" customWidth="1"/>
    <col min="5383" max="5383" width="8.85546875" style="381" customWidth="1"/>
    <col min="5384" max="5384" width="3.140625" style="381" customWidth="1"/>
    <col min="5385" max="5632" width="8.85546875" style="381" customWidth="1"/>
    <col min="5633" max="5633" width="18.42578125" style="381" customWidth="1"/>
    <col min="5634" max="5634" width="13.140625" style="381" customWidth="1"/>
    <col min="5635" max="5635" width="13.28515625" style="381" customWidth="1"/>
    <col min="5636" max="5636" width="4.42578125" style="381" customWidth="1"/>
    <col min="5637" max="5637" width="9" style="381" customWidth="1"/>
    <col min="5638" max="5638" width="4.140625" style="381" customWidth="1"/>
    <col min="5639" max="5639" width="8.85546875" style="381" customWidth="1"/>
    <col min="5640" max="5640" width="3.140625" style="381" customWidth="1"/>
    <col min="5641" max="5888" width="8.85546875" style="381" customWidth="1"/>
    <col min="5889" max="5889" width="18.42578125" style="381" customWidth="1"/>
    <col min="5890" max="5890" width="13.140625" style="381" customWidth="1"/>
    <col min="5891" max="5891" width="13.28515625" style="381" customWidth="1"/>
    <col min="5892" max="5892" width="4.42578125" style="381" customWidth="1"/>
    <col min="5893" max="5893" width="9" style="381" customWidth="1"/>
    <col min="5894" max="5894" width="4.140625" style="381" customWidth="1"/>
    <col min="5895" max="5895" width="8.85546875" style="381" customWidth="1"/>
    <col min="5896" max="5896" width="3.140625" style="381" customWidth="1"/>
    <col min="5897" max="6144" width="8.85546875" style="381" customWidth="1"/>
    <col min="6145" max="6145" width="18.42578125" style="381" customWidth="1"/>
    <col min="6146" max="6146" width="13.140625" style="381" customWidth="1"/>
    <col min="6147" max="6147" width="13.28515625" style="381" customWidth="1"/>
    <col min="6148" max="6148" width="4.42578125" style="381" customWidth="1"/>
    <col min="6149" max="6149" width="9" style="381" customWidth="1"/>
    <col min="6150" max="6150" width="4.140625" style="381" customWidth="1"/>
    <col min="6151" max="6151" width="8.85546875" style="381" customWidth="1"/>
    <col min="6152" max="6152" width="3.140625" style="381" customWidth="1"/>
    <col min="6153" max="6400" width="8.85546875" style="381" customWidth="1"/>
    <col min="6401" max="6401" width="18.42578125" style="381" customWidth="1"/>
    <col min="6402" max="6402" width="13.140625" style="381" customWidth="1"/>
    <col min="6403" max="6403" width="13.28515625" style="381" customWidth="1"/>
    <col min="6404" max="6404" width="4.42578125" style="381" customWidth="1"/>
    <col min="6405" max="6405" width="9" style="381" customWidth="1"/>
    <col min="6406" max="6406" width="4.140625" style="381" customWidth="1"/>
    <col min="6407" max="6407" width="8.85546875" style="381" customWidth="1"/>
    <col min="6408" max="6408" width="3.140625" style="381" customWidth="1"/>
    <col min="6409" max="6656" width="8.85546875" style="381" customWidth="1"/>
    <col min="6657" max="6657" width="18.42578125" style="381" customWidth="1"/>
    <col min="6658" max="6658" width="13.140625" style="381" customWidth="1"/>
    <col min="6659" max="6659" width="13.28515625" style="381" customWidth="1"/>
    <col min="6660" max="6660" width="4.42578125" style="381" customWidth="1"/>
    <col min="6661" max="6661" width="9" style="381" customWidth="1"/>
    <col min="6662" max="6662" width="4.140625" style="381" customWidth="1"/>
    <col min="6663" max="6663" width="8.85546875" style="381" customWidth="1"/>
    <col min="6664" max="6664" width="3.140625" style="381" customWidth="1"/>
    <col min="6665" max="6912" width="8.85546875" style="381" customWidth="1"/>
    <col min="6913" max="6913" width="18.42578125" style="381" customWidth="1"/>
    <col min="6914" max="6914" width="13.140625" style="381" customWidth="1"/>
    <col min="6915" max="6915" width="13.28515625" style="381" customWidth="1"/>
    <col min="6916" max="6916" width="4.42578125" style="381" customWidth="1"/>
    <col min="6917" max="6917" width="9" style="381" customWidth="1"/>
    <col min="6918" max="6918" width="4.140625" style="381" customWidth="1"/>
    <col min="6919" max="6919" width="8.85546875" style="381" customWidth="1"/>
    <col min="6920" max="6920" width="3.140625" style="381" customWidth="1"/>
    <col min="6921" max="7168" width="8.85546875" style="381" customWidth="1"/>
    <col min="7169" max="7169" width="18.42578125" style="381" customWidth="1"/>
    <col min="7170" max="7170" width="13.140625" style="381" customWidth="1"/>
    <col min="7171" max="7171" width="13.28515625" style="381" customWidth="1"/>
    <col min="7172" max="7172" width="4.42578125" style="381" customWidth="1"/>
    <col min="7173" max="7173" width="9" style="381" customWidth="1"/>
    <col min="7174" max="7174" width="4.140625" style="381" customWidth="1"/>
    <col min="7175" max="7175" width="8.85546875" style="381" customWidth="1"/>
    <col min="7176" max="7176" width="3.140625" style="381" customWidth="1"/>
    <col min="7177" max="7424" width="8.85546875" style="381" customWidth="1"/>
    <col min="7425" max="7425" width="18.42578125" style="381" customWidth="1"/>
    <col min="7426" max="7426" width="13.140625" style="381" customWidth="1"/>
    <col min="7427" max="7427" width="13.28515625" style="381" customWidth="1"/>
    <col min="7428" max="7428" width="4.42578125" style="381" customWidth="1"/>
    <col min="7429" max="7429" width="9" style="381" customWidth="1"/>
    <col min="7430" max="7430" width="4.140625" style="381" customWidth="1"/>
    <col min="7431" max="7431" width="8.85546875" style="381" customWidth="1"/>
    <col min="7432" max="7432" width="3.140625" style="381" customWidth="1"/>
    <col min="7433" max="7680" width="8.85546875" style="381" customWidth="1"/>
    <col min="7681" max="7681" width="18.42578125" style="381" customWidth="1"/>
    <col min="7682" max="7682" width="13.140625" style="381" customWidth="1"/>
    <col min="7683" max="7683" width="13.28515625" style="381" customWidth="1"/>
    <col min="7684" max="7684" width="4.42578125" style="381" customWidth="1"/>
    <col min="7685" max="7685" width="9" style="381" customWidth="1"/>
    <col min="7686" max="7686" width="4.140625" style="381" customWidth="1"/>
    <col min="7687" max="7687" width="8.85546875" style="381" customWidth="1"/>
    <col min="7688" max="7688" width="3.140625" style="381" customWidth="1"/>
    <col min="7689" max="7936" width="8.85546875" style="381" customWidth="1"/>
    <col min="7937" max="7937" width="18.42578125" style="381" customWidth="1"/>
    <col min="7938" max="7938" width="13.140625" style="381" customWidth="1"/>
    <col min="7939" max="7939" width="13.28515625" style="381" customWidth="1"/>
    <col min="7940" max="7940" width="4.42578125" style="381" customWidth="1"/>
    <col min="7941" max="7941" width="9" style="381" customWidth="1"/>
    <col min="7942" max="7942" width="4.140625" style="381" customWidth="1"/>
    <col min="7943" max="7943" width="8.85546875" style="381" customWidth="1"/>
    <col min="7944" max="7944" width="3.140625" style="381" customWidth="1"/>
    <col min="7945" max="8192" width="8.85546875" style="381" customWidth="1"/>
    <col min="8193" max="8193" width="18.42578125" style="381" customWidth="1"/>
    <col min="8194" max="8194" width="13.140625" style="381" customWidth="1"/>
    <col min="8195" max="8195" width="13.28515625" style="381" customWidth="1"/>
    <col min="8196" max="8196" width="4.42578125" style="381" customWidth="1"/>
    <col min="8197" max="8197" width="9" style="381" customWidth="1"/>
    <col min="8198" max="8198" width="4.140625" style="381" customWidth="1"/>
    <col min="8199" max="8199" width="8.85546875" style="381" customWidth="1"/>
    <col min="8200" max="8200" width="3.140625" style="381" customWidth="1"/>
    <col min="8201" max="8448" width="8.85546875" style="381" customWidth="1"/>
    <col min="8449" max="8449" width="18.42578125" style="381" customWidth="1"/>
    <col min="8450" max="8450" width="13.140625" style="381" customWidth="1"/>
    <col min="8451" max="8451" width="13.28515625" style="381" customWidth="1"/>
    <col min="8452" max="8452" width="4.42578125" style="381" customWidth="1"/>
    <col min="8453" max="8453" width="9" style="381" customWidth="1"/>
    <col min="8454" max="8454" width="4.140625" style="381" customWidth="1"/>
    <col min="8455" max="8455" width="8.85546875" style="381" customWidth="1"/>
    <col min="8456" max="8456" width="3.140625" style="381" customWidth="1"/>
    <col min="8457" max="8704" width="8.85546875" style="381" customWidth="1"/>
    <col min="8705" max="8705" width="18.42578125" style="381" customWidth="1"/>
    <col min="8706" max="8706" width="13.140625" style="381" customWidth="1"/>
    <col min="8707" max="8707" width="13.28515625" style="381" customWidth="1"/>
    <col min="8708" max="8708" width="4.42578125" style="381" customWidth="1"/>
    <col min="8709" max="8709" width="9" style="381" customWidth="1"/>
    <col min="8710" max="8710" width="4.140625" style="381" customWidth="1"/>
    <col min="8711" max="8711" width="8.85546875" style="381" customWidth="1"/>
    <col min="8712" max="8712" width="3.140625" style="381" customWidth="1"/>
    <col min="8713" max="8960" width="8.85546875" style="381" customWidth="1"/>
    <col min="8961" max="8961" width="18.42578125" style="381" customWidth="1"/>
    <col min="8962" max="8962" width="13.140625" style="381" customWidth="1"/>
    <col min="8963" max="8963" width="13.28515625" style="381" customWidth="1"/>
    <col min="8964" max="8964" width="4.42578125" style="381" customWidth="1"/>
    <col min="8965" max="8965" width="9" style="381" customWidth="1"/>
    <col min="8966" max="8966" width="4.140625" style="381" customWidth="1"/>
    <col min="8967" max="8967" width="8.85546875" style="381" customWidth="1"/>
    <col min="8968" max="8968" width="3.140625" style="381" customWidth="1"/>
    <col min="8969" max="9216" width="8.85546875" style="381" customWidth="1"/>
    <col min="9217" max="9217" width="18.42578125" style="381" customWidth="1"/>
    <col min="9218" max="9218" width="13.140625" style="381" customWidth="1"/>
    <col min="9219" max="9219" width="13.28515625" style="381" customWidth="1"/>
    <col min="9220" max="9220" width="4.42578125" style="381" customWidth="1"/>
    <col min="9221" max="9221" width="9" style="381" customWidth="1"/>
    <col min="9222" max="9222" width="4.140625" style="381" customWidth="1"/>
    <col min="9223" max="9223" width="8.85546875" style="381" customWidth="1"/>
    <col min="9224" max="9224" width="3.140625" style="381" customWidth="1"/>
    <col min="9225" max="9472" width="8.85546875" style="381" customWidth="1"/>
    <col min="9473" max="9473" width="18.42578125" style="381" customWidth="1"/>
    <col min="9474" max="9474" width="13.140625" style="381" customWidth="1"/>
    <col min="9475" max="9475" width="13.28515625" style="381" customWidth="1"/>
    <col min="9476" max="9476" width="4.42578125" style="381" customWidth="1"/>
    <col min="9477" max="9477" width="9" style="381" customWidth="1"/>
    <col min="9478" max="9478" width="4.140625" style="381" customWidth="1"/>
    <col min="9479" max="9479" width="8.85546875" style="381" customWidth="1"/>
    <col min="9480" max="9480" width="3.140625" style="381" customWidth="1"/>
    <col min="9481" max="9728" width="8.85546875" style="381" customWidth="1"/>
    <col min="9729" max="9729" width="18.42578125" style="381" customWidth="1"/>
    <col min="9730" max="9730" width="13.140625" style="381" customWidth="1"/>
    <col min="9731" max="9731" width="13.28515625" style="381" customWidth="1"/>
    <col min="9732" max="9732" width="4.42578125" style="381" customWidth="1"/>
    <col min="9733" max="9733" width="9" style="381" customWidth="1"/>
    <col min="9734" max="9734" width="4.140625" style="381" customWidth="1"/>
    <col min="9735" max="9735" width="8.85546875" style="381" customWidth="1"/>
    <col min="9736" max="9736" width="3.140625" style="381" customWidth="1"/>
    <col min="9737" max="9984" width="8.85546875" style="381" customWidth="1"/>
    <col min="9985" max="9985" width="18.42578125" style="381" customWidth="1"/>
    <col min="9986" max="9986" width="13.140625" style="381" customWidth="1"/>
    <col min="9987" max="9987" width="13.28515625" style="381" customWidth="1"/>
    <col min="9988" max="9988" width="4.42578125" style="381" customWidth="1"/>
    <col min="9989" max="9989" width="9" style="381" customWidth="1"/>
    <col min="9990" max="9990" width="4.140625" style="381" customWidth="1"/>
    <col min="9991" max="9991" width="8.85546875" style="381" customWidth="1"/>
    <col min="9992" max="9992" width="3.140625" style="381" customWidth="1"/>
    <col min="9993" max="10240" width="8.85546875" style="381" customWidth="1"/>
    <col min="10241" max="10241" width="18.42578125" style="381" customWidth="1"/>
    <col min="10242" max="10242" width="13.140625" style="381" customWidth="1"/>
    <col min="10243" max="10243" width="13.28515625" style="381" customWidth="1"/>
    <col min="10244" max="10244" width="4.42578125" style="381" customWidth="1"/>
    <col min="10245" max="10245" width="9" style="381" customWidth="1"/>
    <col min="10246" max="10246" width="4.140625" style="381" customWidth="1"/>
    <col min="10247" max="10247" width="8.85546875" style="381" customWidth="1"/>
    <col min="10248" max="10248" width="3.140625" style="381" customWidth="1"/>
    <col min="10249" max="10496" width="8.85546875" style="381" customWidth="1"/>
    <col min="10497" max="10497" width="18.42578125" style="381" customWidth="1"/>
    <col min="10498" max="10498" width="13.140625" style="381" customWidth="1"/>
    <col min="10499" max="10499" width="13.28515625" style="381" customWidth="1"/>
    <col min="10500" max="10500" width="4.42578125" style="381" customWidth="1"/>
    <col min="10501" max="10501" width="9" style="381" customWidth="1"/>
    <col min="10502" max="10502" width="4.140625" style="381" customWidth="1"/>
    <col min="10503" max="10503" width="8.85546875" style="381" customWidth="1"/>
    <col min="10504" max="10504" width="3.140625" style="381" customWidth="1"/>
    <col min="10505" max="10752" width="8.85546875" style="381" customWidth="1"/>
    <col min="10753" max="10753" width="18.42578125" style="381" customWidth="1"/>
    <col min="10754" max="10754" width="13.140625" style="381" customWidth="1"/>
    <col min="10755" max="10755" width="13.28515625" style="381" customWidth="1"/>
    <col min="10756" max="10756" width="4.42578125" style="381" customWidth="1"/>
    <col min="10757" max="10757" width="9" style="381" customWidth="1"/>
    <col min="10758" max="10758" width="4.140625" style="381" customWidth="1"/>
    <col min="10759" max="10759" width="8.85546875" style="381" customWidth="1"/>
    <col min="10760" max="10760" width="3.140625" style="381" customWidth="1"/>
    <col min="10761" max="11008" width="8.85546875" style="381" customWidth="1"/>
    <col min="11009" max="11009" width="18.42578125" style="381" customWidth="1"/>
    <col min="11010" max="11010" width="13.140625" style="381" customWidth="1"/>
    <col min="11011" max="11011" width="13.28515625" style="381" customWidth="1"/>
    <col min="11012" max="11012" width="4.42578125" style="381" customWidth="1"/>
    <col min="11013" max="11013" width="9" style="381" customWidth="1"/>
    <col min="11014" max="11014" width="4.140625" style="381" customWidth="1"/>
    <col min="11015" max="11015" width="8.85546875" style="381" customWidth="1"/>
    <col min="11016" max="11016" width="3.140625" style="381" customWidth="1"/>
    <col min="11017" max="11264" width="8.85546875" style="381" customWidth="1"/>
    <col min="11265" max="11265" width="18.42578125" style="381" customWidth="1"/>
    <col min="11266" max="11266" width="13.140625" style="381" customWidth="1"/>
    <col min="11267" max="11267" width="13.28515625" style="381" customWidth="1"/>
    <col min="11268" max="11268" width="4.42578125" style="381" customWidth="1"/>
    <col min="11269" max="11269" width="9" style="381" customWidth="1"/>
    <col min="11270" max="11270" width="4.140625" style="381" customWidth="1"/>
    <col min="11271" max="11271" width="8.85546875" style="381" customWidth="1"/>
    <col min="11272" max="11272" width="3.140625" style="381" customWidth="1"/>
    <col min="11273" max="11520" width="8.85546875" style="381" customWidth="1"/>
    <col min="11521" max="11521" width="18.42578125" style="381" customWidth="1"/>
    <col min="11522" max="11522" width="13.140625" style="381" customWidth="1"/>
    <col min="11523" max="11523" width="13.28515625" style="381" customWidth="1"/>
    <col min="11524" max="11524" width="4.42578125" style="381" customWidth="1"/>
    <col min="11525" max="11525" width="9" style="381" customWidth="1"/>
    <col min="11526" max="11526" width="4.140625" style="381" customWidth="1"/>
    <col min="11527" max="11527" width="8.85546875" style="381" customWidth="1"/>
    <col min="11528" max="11528" width="3.140625" style="381" customWidth="1"/>
    <col min="11529" max="11776" width="8.85546875" style="381" customWidth="1"/>
    <col min="11777" max="11777" width="18.42578125" style="381" customWidth="1"/>
    <col min="11778" max="11778" width="13.140625" style="381" customWidth="1"/>
    <col min="11779" max="11779" width="13.28515625" style="381" customWidth="1"/>
    <col min="11780" max="11780" width="4.42578125" style="381" customWidth="1"/>
    <col min="11781" max="11781" width="9" style="381" customWidth="1"/>
    <col min="11782" max="11782" width="4.140625" style="381" customWidth="1"/>
    <col min="11783" max="11783" width="8.85546875" style="381" customWidth="1"/>
    <col min="11784" max="11784" width="3.140625" style="381" customWidth="1"/>
    <col min="11785" max="12032" width="8.85546875" style="381" customWidth="1"/>
    <col min="12033" max="12033" width="18.42578125" style="381" customWidth="1"/>
    <col min="12034" max="12034" width="13.140625" style="381" customWidth="1"/>
    <col min="12035" max="12035" width="13.28515625" style="381" customWidth="1"/>
    <col min="12036" max="12036" width="4.42578125" style="381" customWidth="1"/>
    <col min="12037" max="12037" width="9" style="381" customWidth="1"/>
    <col min="12038" max="12038" width="4.140625" style="381" customWidth="1"/>
    <col min="12039" max="12039" width="8.85546875" style="381" customWidth="1"/>
    <col min="12040" max="12040" width="3.140625" style="381" customWidth="1"/>
    <col min="12041" max="12288" width="8.85546875" style="381" customWidth="1"/>
    <col min="12289" max="12289" width="18.42578125" style="381" customWidth="1"/>
    <col min="12290" max="12290" width="13.140625" style="381" customWidth="1"/>
    <col min="12291" max="12291" width="13.28515625" style="381" customWidth="1"/>
    <col min="12292" max="12292" width="4.42578125" style="381" customWidth="1"/>
    <col min="12293" max="12293" width="9" style="381" customWidth="1"/>
    <col min="12294" max="12294" width="4.140625" style="381" customWidth="1"/>
    <col min="12295" max="12295" width="8.85546875" style="381" customWidth="1"/>
    <col min="12296" max="12296" width="3.140625" style="381" customWidth="1"/>
    <col min="12297" max="12544" width="8.85546875" style="381" customWidth="1"/>
    <col min="12545" max="12545" width="18.42578125" style="381" customWidth="1"/>
    <col min="12546" max="12546" width="13.140625" style="381" customWidth="1"/>
    <col min="12547" max="12547" width="13.28515625" style="381" customWidth="1"/>
    <col min="12548" max="12548" width="4.42578125" style="381" customWidth="1"/>
    <col min="12549" max="12549" width="9" style="381" customWidth="1"/>
    <col min="12550" max="12550" width="4.140625" style="381" customWidth="1"/>
    <col min="12551" max="12551" width="8.85546875" style="381" customWidth="1"/>
    <col min="12552" max="12552" width="3.140625" style="381" customWidth="1"/>
    <col min="12553" max="12800" width="8.85546875" style="381" customWidth="1"/>
    <col min="12801" max="12801" width="18.42578125" style="381" customWidth="1"/>
    <col min="12802" max="12802" width="13.140625" style="381" customWidth="1"/>
    <col min="12803" max="12803" width="13.28515625" style="381" customWidth="1"/>
    <col min="12804" max="12804" width="4.42578125" style="381" customWidth="1"/>
    <col min="12805" max="12805" width="9" style="381" customWidth="1"/>
    <col min="12806" max="12806" width="4.140625" style="381" customWidth="1"/>
    <col min="12807" max="12807" width="8.85546875" style="381" customWidth="1"/>
    <col min="12808" max="12808" width="3.140625" style="381" customWidth="1"/>
    <col min="12809" max="13056" width="8.85546875" style="381" customWidth="1"/>
    <col min="13057" max="13057" width="18.42578125" style="381" customWidth="1"/>
    <col min="13058" max="13058" width="13.140625" style="381" customWidth="1"/>
    <col min="13059" max="13059" width="13.28515625" style="381" customWidth="1"/>
    <col min="13060" max="13060" width="4.42578125" style="381" customWidth="1"/>
    <col min="13061" max="13061" width="9" style="381" customWidth="1"/>
    <col min="13062" max="13062" width="4.140625" style="381" customWidth="1"/>
    <col min="13063" max="13063" width="8.85546875" style="381" customWidth="1"/>
    <col min="13064" max="13064" width="3.140625" style="381" customWidth="1"/>
    <col min="13065" max="13312" width="8.85546875" style="381" customWidth="1"/>
    <col min="13313" max="13313" width="18.42578125" style="381" customWidth="1"/>
    <col min="13314" max="13314" width="13.140625" style="381" customWidth="1"/>
    <col min="13315" max="13315" width="13.28515625" style="381" customWidth="1"/>
    <col min="13316" max="13316" width="4.42578125" style="381" customWidth="1"/>
    <col min="13317" max="13317" width="9" style="381" customWidth="1"/>
    <col min="13318" max="13318" width="4.140625" style="381" customWidth="1"/>
    <col min="13319" max="13319" width="8.85546875" style="381" customWidth="1"/>
    <col min="13320" max="13320" width="3.140625" style="381" customWidth="1"/>
    <col min="13321" max="13568" width="8.85546875" style="381" customWidth="1"/>
    <col min="13569" max="13569" width="18.42578125" style="381" customWidth="1"/>
    <col min="13570" max="13570" width="13.140625" style="381" customWidth="1"/>
    <col min="13571" max="13571" width="13.28515625" style="381" customWidth="1"/>
    <col min="13572" max="13572" width="4.42578125" style="381" customWidth="1"/>
    <col min="13573" max="13573" width="9" style="381" customWidth="1"/>
    <col min="13574" max="13574" width="4.140625" style="381" customWidth="1"/>
    <col min="13575" max="13575" width="8.85546875" style="381" customWidth="1"/>
    <col min="13576" max="13576" width="3.140625" style="381" customWidth="1"/>
    <col min="13577" max="13824" width="8.85546875" style="381" customWidth="1"/>
    <col min="13825" max="13825" width="18.42578125" style="381" customWidth="1"/>
    <col min="13826" max="13826" width="13.140625" style="381" customWidth="1"/>
    <col min="13827" max="13827" width="13.28515625" style="381" customWidth="1"/>
    <col min="13828" max="13828" width="4.42578125" style="381" customWidth="1"/>
    <col min="13829" max="13829" width="9" style="381" customWidth="1"/>
    <col min="13830" max="13830" width="4.140625" style="381" customWidth="1"/>
    <col min="13831" max="13831" width="8.85546875" style="381" customWidth="1"/>
    <col min="13832" max="13832" width="3.140625" style="381" customWidth="1"/>
    <col min="13833" max="14080" width="8.85546875" style="381" customWidth="1"/>
    <col min="14081" max="14081" width="18.42578125" style="381" customWidth="1"/>
    <col min="14082" max="14082" width="13.140625" style="381" customWidth="1"/>
    <col min="14083" max="14083" width="13.28515625" style="381" customWidth="1"/>
    <col min="14084" max="14084" width="4.42578125" style="381" customWidth="1"/>
    <col min="14085" max="14085" width="9" style="381" customWidth="1"/>
    <col min="14086" max="14086" width="4.140625" style="381" customWidth="1"/>
    <col min="14087" max="14087" width="8.85546875" style="381" customWidth="1"/>
    <col min="14088" max="14088" width="3.140625" style="381" customWidth="1"/>
    <col min="14089" max="14336" width="8.85546875" style="381" customWidth="1"/>
    <col min="14337" max="14337" width="18.42578125" style="381" customWidth="1"/>
    <col min="14338" max="14338" width="13.140625" style="381" customWidth="1"/>
    <col min="14339" max="14339" width="13.28515625" style="381" customWidth="1"/>
    <col min="14340" max="14340" width="4.42578125" style="381" customWidth="1"/>
    <col min="14341" max="14341" width="9" style="381" customWidth="1"/>
    <col min="14342" max="14342" width="4.140625" style="381" customWidth="1"/>
    <col min="14343" max="14343" width="8.85546875" style="381" customWidth="1"/>
    <col min="14344" max="14344" width="3.140625" style="381" customWidth="1"/>
    <col min="14345" max="14592" width="8.85546875" style="381" customWidth="1"/>
    <col min="14593" max="14593" width="18.42578125" style="381" customWidth="1"/>
    <col min="14594" max="14594" width="13.140625" style="381" customWidth="1"/>
    <col min="14595" max="14595" width="13.28515625" style="381" customWidth="1"/>
    <col min="14596" max="14596" width="4.42578125" style="381" customWidth="1"/>
    <col min="14597" max="14597" width="9" style="381" customWidth="1"/>
    <col min="14598" max="14598" width="4.140625" style="381" customWidth="1"/>
    <col min="14599" max="14599" width="8.85546875" style="381" customWidth="1"/>
    <col min="14600" max="14600" width="3.140625" style="381" customWidth="1"/>
    <col min="14601" max="14848" width="8.85546875" style="381" customWidth="1"/>
    <col min="14849" max="14849" width="18.42578125" style="381" customWidth="1"/>
    <col min="14850" max="14850" width="13.140625" style="381" customWidth="1"/>
    <col min="14851" max="14851" width="13.28515625" style="381" customWidth="1"/>
    <col min="14852" max="14852" width="4.42578125" style="381" customWidth="1"/>
    <col min="14853" max="14853" width="9" style="381" customWidth="1"/>
    <col min="14854" max="14854" width="4.140625" style="381" customWidth="1"/>
    <col min="14855" max="14855" width="8.85546875" style="381" customWidth="1"/>
    <col min="14856" max="14856" width="3.140625" style="381" customWidth="1"/>
    <col min="14857" max="15104" width="8.85546875" style="381" customWidth="1"/>
    <col min="15105" max="15105" width="18.42578125" style="381" customWidth="1"/>
    <col min="15106" max="15106" width="13.140625" style="381" customWidth="1"/>
    <col min="15107" max="15107" width="13.28515625" style="381" customWidth="1"/>
    <col min="15108" max="15108" width="4.42578125" style="381" customWidth="1"/>
    <col min="15109" max="15109" width="9" style="381" customWidth="1"/>
    <col min="15110" max="15110" width="4.140625" style="381" customWidth="1"/>
    <col min="15111" max="15111" width="8.85546875" style="381" customWidth="1"/>
    <col min="15112" max="15112" width="3.140625" style="381" customWidth="1"/>
    <col min="15113" max="15360" width="8.85546875" style="381" customWidth="1"/>
    <col min="15361" max="15361" width="18.42578125" style="381" customWidth="1"/>
    <col min="15362" max="15362" width="13.140625" style="381" customWidth="1"/>
    <col min="15363" max="15363" width="13.28515625" style="381" customWidth="1"/>
    <col min="15364" max="15364" width="4.42578125" style="381" customWidth="1"/>
    <col min="15365" max="15365" width="9" style="381" customWidth="1"/>
    <col min="15366" max="15366" width="4.140625" style="381" customWidth="1"/>
    <col min="15367" max="15367" width="8.85546875" style="381" customWidth="1"/>
    <col min="15368" max="15368" width="3.140625" style="381" customWidth="1"/>
    <col min="15369" max="15616" width="8.85546875" style="381" customWidth="1"/>
    <col min="15617" max="15617" width="18.42578125" style="381" customWidth="1"/>
    <col min="15618" max="15618" width="13.140625" style="381" customWidth="1"/>
    <col min="15619" max="15619" width="13.28515625" style="381" customWidth="1"/>
    <col min="15620" max="15620" width="4.42578125" style="381" customWidth="1"/>
    <col min="15621" max="15621" width="9" style="381" customWidth="1"/>
    <col min="15622" max="15622" width="4.140625" style="381" customWidth="1"/>
    <col min="15623" max="15623" width="8.85546875" style="381" customWidth="1"/>
    <col min="15624" max="15624" width="3.140625" style="381" customWidth="1"/>
    <col min="15625" max="15872" width="8.85546875" style="381" customWidth="1"/>
    <col min="15873" max="15873" width="18.42578125" style="381" customWidth="1"/>
    <col min="15874" max="15874" width="13.140625" style="381" customWidth="1"/>
    <col min="15875" max="15875" width="13.28515625" style="381" customWidth="1"/>
    <col min="15876" max="15876" width="4.42578125" style="381" customWidth="1"/>
    <col min="15877" max="15877" width="9" style="381" customWidth="1"/>
    <col min="15878" max="15878" width="4.140625" style="381" customWidth="1"/>
    <col min="15879" max="15879" width="8.85546875" style="381" customWidth="1"/>
    <col min="15880" max="15880" width="3.140625" style="381" customWidth="1"/>
    <col min="15881" max="16128" width="8.85546875" style="381" customWidth="1"/>
    <col min="16129" max="16129" width="18.42578125" style="381" customWidth="1"/>
    <col min="16130" max="16130" width="13.140625" style="381" customWidth="1"/>
    <col min="16131" max="16131" width="13.28515625" style="381" customWidth="1"/>
    <col min="16132" max="16132" width="4.42578125" style="381" customWidth="1"/>
    <col min="16133" max="16133" width="9" style="381" customWidth="1"/>
    <col min="16134" max="16134" width="4.140625" style="381" customWidth="1"/>
    <col min="16135" max="16135" width="8.85546875" style="381" customWidth="1"/>
    <col min="16136" max="16136" width="3.140625" style="381" customWidth="1"/>
    <col min="16137" max="16384" width="8.85546875" style="381" customWidth="1"/>
  </cols>
  <sheetData>
    <row r="3" spans="1:9" ht="15">
      <c r="C3" s="382" t="s">
        <v>1513</v>
      </c>
      <c r="D3" s="382"/>
      <c r="E3" s="382"/>
    </row>
    <row r="4" spans="1:9" ht="15">
      <c r="C4" s="382" t="s">
        <v>1480</v>
      </c>
      <c r="D4" s="382"/>
      <c r="E4" s="382"/>
    </row>
    <row r="6" spans="1:9" ht="18" customHeight="1"/>
    <row r="7" spans="1:9" ht="15">
      <c r="A7" s="381" t="s">
        <v>1481</v>
      </c>
      <c r="C7" s="381" t="s">
        <v>1482</v>
      </c>
      <c r="E7" s="382"/>
    </row>
    <row r="8" spans="1:9" ht="15">
      <c r="A8" s="382" t="s">
        <v>1483</v>
      </c>
      <c r="B8" s="382"/>
      <c r="C8" s="382" t="s">
        <v>1484</v>
      </c>
    </row>
    <row r="10" spans="1:9">
      <c r="A10" s="381" t="s">
        <v>1514</v>
      </c>
    </row>
    <row r="12" spans="1:9">
      <c r="C12" s="381" t="s">
        <v>1486</v>
      </c>
      <c r="E12" s="381" t="s">
        <v>1486</v>
      </c>
      <c r="G12" s="381" t="s">
        <v>1486</v>
      </c>
      <c r="I12" s="381" t="s">
        <v>1486</v>
      </c>
    </row>
    <row r="13" spans="1:9">
      <c r="C13" s="381" t="s">
        <v>1487</v>
      </c>
      <c r="E13" s="381" t="s">
        <v>1488</v>
      </c>
      <c r="G13" s="381" t="s">
        <v>1487</v>
      </c>
      <c r="I13" s="381" t="s">
        <v>1488</v>
      </c>
    </row>
    <row r="14" spans="1:9">
      <c r="A14" s="381" t="s">
        <v>1429</v>
      </c>
      <c r="C14" s="381" t="s">
        <v>1515</v>
      </c>
      <c r="E14" s="381" t="s">
        <v>1515</v>
      </c>
      <c r="G14" s="381" t="s">
        <v>1516</v>
      </c>
      <c r="I14" s="381" t="s">
        <v>1516</v>
      </c>
    </row>
    <row r="15" spans="1:9">
      <c r="C15" s="383"/>
      <c r="D15" s="383"/>
      <c r="G15" s="383"/>
      <c r="H15" s="383"/>
    </row>
    <row r="16" spans="1:9">
      <c r="A16" s="381" t="s">
        <v>1430</v>
      </c>
      <c r="C16" s="383">
        <v>0</v>
      </c>
      <c r="D16" s="383"/>
      <c r="E16" s="383">
        <v>0</v>
      </c>
      <c r="G16" s="383">
        <f>C16/1000</f>
        <v>0</v>
      </c>
      <c r="H16" s="383"/>
      <c r="I16" s="383">
        <f>E16/1000</f>
        <v>0</v>
      </c>
    </row>
    <row r="17" spans="1:11">
      <c r="A17" s="381" t="s">
        <v>1431</v>
      </c>
      <c r="C17" s="383">
        <v>0</v>
      </c>
      <c r="D17" s="383"/>
      <c r="E17" s="383">
        <v>0</v>
      </c>
      <c r="G17" s="383">
        <f t="shared" ref="G17:G27" si="0">C17/1000</f>
        <v>0</v>
      </c>
      <c r="H17" s="383"/>
      <c r="I17" s="383">
        <f t="shared" ref="I17:I27" si="1">E17/1000</f>
        <v>0</v>
      </c>
    </row>
    <row r="18" spans="1:11">
      <c r="A18" s="381" t="s">
        <v>1432</v>
      </c>
      <c r="C18" s="383">
        <v>0</v>
      </c>
      <c r="D18" s="383"/>
      <c r="E18" s="383">
        <v>0</v>
      </c>
      <c r="G18" s="383">
        <f t="shared" si="0"/>
        <v>0</v>
      </c>
      <c r="H18" s="383"/>
      <c r="I18" s="383">
        <f t="shared" si="1"/>
        <v>0</v>
      </c>
    </row>
    <row r="19" spans="1:11">
      <c r="A19" s="381" t="s">
        <v>1433</v>
      </c>
      <c r="C19" s="383">
        <v>0</v>
      </c>
      <c r="D19" s="383"/>
      <c r="E19" s="383">
        <v>580</v>
      </c>
      <c r="G19" s="383">
        <f t="shared" si="0"/>
        <v>0</v>
      </c>
      <c r="H19" s="383"/>
      <c r="I19" s="383">
        <f t="shared" si="1"/>
        <v>0.57999999999999996</v>
      </c>
    </row>
    <row r="20" spans="1:11">
      <c r="A20" s="381" t="s">
        <v>1490</v>
      </c>
      <c r="C20" s="383">
        <v>0</v>
      </c>
      <c r="D20" s="383"/>
      <c r="E20" s="383">
        <v>0</v>
      </c>
      <c r="G20" s="383">
        <f t="shared" si="0"/>
        <v>0</v>
      </c>
      <c r="H20" s="383"/>
      <c r="I20" s="383">
        <f t="shared" si="1"/>
        <v>0</v>
      </c>
    </row>
    <row r="21" spans="1:11">
      <c r="A21" s="381" t="s">
        <v>1434</v>
      </c>
      <c r="C21" s="383">
        <v>0</v>
      </c>
      <c r="D21" s="383"/>
      <c r="E21" s="383">
        <v>0</v>
      </c>
      <c r="G21" s="383">
        <f t="shared" si="0"/>
        <v>0</v>
      </c>
      <c r="H21" s="383"/>
      <c r="I21" s="383">
        <f t="shared" si="1"/>
        <v>0</v>
      </c>
    </row>
    <row r="22" spans="1:11">
      <c r="A22" s="381" t="s">
        <v>1435</v>
      </c>
      <c r="C22" s="383">
        <v>0</v>
      </c>
      <c r="D22" s="383"/>
      <c r="E22" s="383">
        <v>0</v>
      </c>
      <c r="G22" s="383">
        <f t="shared" si="0"/>
        <v>0</v>
      </c>
      <c r="H22" s="383"/>
      <c r="I22" s="383">
        <f t="shared" si="1"/>
        <v>0</v>
      </c>
    </row>
    <row r="23" spans="1:11">
      <c r="A23" s="381" t="s">
        <v>1436</v>
      </c>
      <c r="C23" s="383">
        <v>0</v>
      </c>
      <c r="D23" s="383"/>
      <c r="E23" s="383">
        <v>0</v>
      </c>
      <c r="G23" s="383">
        <f t="shared" si="0"/>
        <v>0</v>
      </c>
      <c r="H23" s="383"/>
      <c r="I23" s="383">
        <f t="shared" si="1"/>
        <v>0</v>
      </c>
    </row>
    <row r="24" spans="1:11">
      <c r="A24" s="381" t="s">
        <v>1437</v>
      </c>
      <c r="C24" s="383">
        <v>0</v>
      </c>
      <c r="D24" s="383"/>
      <c r="E24" s="383">
        <v>0</v>
      </c>
      <c r="G24" s="383">
        <f t="shared" si="0"/>
        <v>0</v>
      </c>
      <c r="H24" s="383"/>
      <c r="I24" s="383">
        <f t="shared" si="1"/>
        <v>0</v>
      </c>
    </row>
    <row r="25" spans="1:11">
      <c r="A25" s="381" t="s">
        <v>1438</v>
      </c>
      <c r="C25" s="383">
        <v>0</v>
      </c>
      <c r="D25" s="383"/>
      <c r="E25" s="383">
        <v>5262</v>
      </c>
      <c r="G25" s="383">
        <f t="shared" si="0"/>
        <v>0</v>
      </c>
      <c r="H25" s="383"/>
      <c r="I25" s="383">
        <f t="shared" si="1"/>
        <v>5.2619999999999996</v>
      </c>
    </row>
    <row r="26" spans="1:11">
      <c r="A26" s="381" t="s">
        <v>1439</v>
      </c>
      <c r="C26" s="383">
        <v>0</v>
      </c>
      <c r="D26" s="383"/>
      <c r="E26" s="383">
        <v>0</v>
      </c>
      <c r="G26" s="383">
        <f t="shared" si="0"/>
        <v>0</v>
      </c>
      <c r="H26" s="383"/>
      <c r="I26" s="383">
        <f t="shared" si="1"/>
        <v>0</v>
      </c>
    </row>
    <row r="27" spans="1:11">
      <c r="A27" s="381" t="s">
        <v>1440</v>
      </c>
      <c r="C27" s="383">
        <v>0</v>
      </c>
      <c r="D27" s="383"/>
      <c r="E27" s="383">
        <v>3</v>
      </c>
      <c r="G27" s="383">
        <f t="shared" si="0"/>
        <v>0</v>
      </c>
      <c r="H27" s="383"/>
      <c r="I27" s="383">
        <f t="shared" si="1"/>
        <v>3.0000000000000001E-3</v>
      </c>
    </row>
    <row r="28" spans="1:11">
      <c r="C28" s="383"/>
      <c r="D28" s="383"/>
      <c r="E28" s="383"/>
      <c r="G28" s="383"/>
      <c r="H28" s="383"/>
      <c r="I28" s="383"/>
    </row>
    <row r="29" spans="1:11">
      <c r="A29" s="381" t="s">
        <v>1441</v>
      </c>
      <c r="C29" s="383">
        <f>SUM(C16:C27)</f>
        <v>0</v>
      </c>
      <c r="D29" s="383"/>
      <c r="E29" s="383">
        <f>SUM(E16:E27)</f>
        <v>5845</v>
      </c>
      <c r="G29" s="383">
        <f>SUM(G16:G27)</f>
        <v>0</v>
      </c>
      <c r="H29" s="383"/>
      <c r="I29" s="383">
        <f>SUM(I16:I27)</f>
        <v>5.8449999999999998</v>
      </c>
      <c r="K29" s="384"/>
    </row>
    <row r="30" spans="1:11">
      <c r="K30" s="384"/>
    </row>
    <row r="31" spans="1:11">
      <c r="C31" s="385" t="s">
        <v>1517</v>
      </c>
      <c r="D31" s="385"/>
      <c r="E31" s="385" t="s">
        <v>1511</v>
      </c>
    </row>
    <row r="32" spans="1:11" ht="15">
      <c r="C32" s="386"/>
      <c r="D32" s="382"/>
      <c r="E32" s="382"/>
    </row>
    <row r="33" spans="1:9" ht="15">
      <c r="A33" s="381" t="s">
        <v>1494</v>
      </c>
      <c r="C33" s="387">
        <f>+$C$29</f>
        <v>0</v>
      </c>
      <c r="D33" s="388"/>
      <c r="E33" s="388">
        <f>+C33*100000</f>
        <v>0</v>
      </c>
    </row>
    <row r="34" spans="1:9" ht="15">
      <c r="C34" s="388"/>
      <c r="D34" s="388"/>
      <c r="E34" s="388"/>
      <c r="F34" s="389"/>
      <c r="G34" s="389"/>
      <c r="H34" s="389"/>
      <c r="I34" s="389"/>
    </row>
    <row r="35" spans="1:9" ht="15">
      <c r="A35" s="390"/>
      <c r="C35" s="391"/>
      <c r="D35" s="391"/>
      <c r="E35" s="391"/>
      <c r="F35" s="389"/>
      <c r="G35" s="392"/>
      <c r="H35" s="393"/>
      <c r="I35" s="393"/>
    </row>
    <row r="36" spans="1:9" ht="15">
      <c r="A36" s="381" t="s">
        <v>1495</v>
      </c>
      <c r="C36" s="394">
        <f>E29*139000</f>
        <v>812455000</v>
      </c>
      <c r="D36" s="388"/>
      <c r="E36" s="388">
        <f>+C36/99976.129</f>
        <v>8126.4898743979174</v>
      </c>
      <c r="F36" s="389"/>
      <c r="G36" s="392"/>
      <c r="H36" s="393"/>
      <c r="I36" s="392"/>
    </row>
    <row r="37" spans="1:9" ht="15">
      <c r="A37" s="390"/>
      <c r="C37" s="391"/>
      <c r="D37" s="391"/>
      <c r="E37" s="391"/>
      <c r="F37" s="382"/>
      <c r="G37" s="382"/>
    </row>
    <row r="38" spans="1:9" ht="15">
      <c r="A38" s="381" t="s">
        <v>1518</v>
      </c>
      <c r="B38" s="395">
        <f>E29</f>
        <v>5845</v>
      </c>
      <c r="D38" s="388"/>
      <c r="E38" s="388"/>
    </row>
    <row r="39" spans="1:9" ht="15">
      <c r="F39" s="382"/>
      <c r="G39" s="396"/>
    </row>
    <row r="40" spans="1:9" ht="15">
      <c r="A40" s="381" t="s">
        <v>1519</v>
      </c>
      <c r="B40" s="397">
        <f>I29</f>
        <v>5.8449999999999998</v>
      </c>
    </row>
    <row r="42" spans="1:9" ht="15">
      <c r="C42" s="389"/>
      <c r="D42" s="389"/>
      <c r="E42" s="389"/>
    </row>
    <row r="43" spans="1:9" ht="15">
      <c r="C43" s="398"/>
      <c r="D43" s="389"/>
      <c r="E43" s="389"/>
      <c r="F43" s="382"/>
      <c r="G43" s="396"/>
    </row>
    <row r="44" spans="1:9" ht="15">
      <c r="C44" s="399"/>
      <c r="D44" s="389"/>
      <c r="E44" s="389"/>
    </row>
    <row r="45" spans="1:9" ht="15">
      <c r="C45" s="382"/>
      <c r="D45" s="382"/>
      <c r="E45" s="382"/>
    </row>
    <row r="46" spans="1:9">
      <c r="A46" s="390"/>
    </row>
    <row r="47" spans="1:9" ht="15">
      <c r="D47" s="382"/>
      <c r="E47" s="382"/>
    </row>
    <row r="49" spans="1:5">
      <c r="A49" s="400"/>
    </row>
    <row r="50" spans="1:5">
      <c r="A50" s="381" t="s">
        <v>1520</v>
      </c>
    </row>
    <row r="51" spans="1:5" ht="15">
      <c r="C51" s="386"/>
      <c r="D51" s="382"/>
      <c r="E51" s="382"/>
    </row>
  </sheetData>
  <printOptions horizontalCentered="1" verticalCentered="1"/>
  <pageMargins left="0.25" right="0.25" top="1" bottom="1" header="0.25" footer="0.5"/>
  <pageSetup orientation="portrait"/>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C17"/>
  <sheetViews>
    <sheetView zoomScaleNormal="100" workbookViewId="0"/>
  </sheetViews>
  <sheetFormatPr defaultColWidth="10.85546875" defaultRowHeight="15.75"/>
  <cols>
    <col min="1" max="1" width="30.85546875" style="350" customWidth="1"/>
    <col min="2" max="2" width="14.28515625" style="350" bestFit="1" customWidth="1"/>
    <col min="3" max="16384" width="10.85546875" style="350"/>
  </cols>
  <sheetData>
    <row r="1" spans="1:3" ht="21">
      <c r="A1" s="349" t="s">
        <v>1498</v>
      </c>
    </row>
    <row r="2" spans="1:3" ht="18.75">
      <c r="A2" s="351" t="s">
        <v>1499</v>
      </c>
    </row>
    <row r="4" spans="1:3" ht="18.75">
      <c r="A4" s="351" t="s">
        <v>1500</v>
      </c>
    </row>
    <row r="6" spans="1:3">
      <c r="A6" s="350" t="s">
        <v>1501</v>
      </c>
      <c r="B6" s="352">
        <f>DATE(2014,8,12)</f>
        <v>41863</v>
      </c>
    </row>
    <row r="7" spans="1:3">
      <c r="A7" s="350" t="s">
        <v>1502</v>
      </c>
      <c r="B7" s="353">
        <f>(DATE(2019,5,7)-B6)/365.25</f>
        <v>4.7337440109514031</v>
      </c>
      <c r="C7" s="350" t="s">
        <v>1503</v>
      </c>
    </row>
    <row r="8" spans="1:3">
      <c r="A8" s="350" t="s">
        <v>1504</v>
      </c>
      <c r="B8" s="354">
        <v>119</v>
      </c>
      <c r="C8" s="350" t="s">
        <v>1505</v>
      </c>
    </row>
    <row r="9" spans="1:3" ht="18.75">
      <c r="A9" s="350" t="s">
        <v>1506</v>
      </c>
      <c r="B9" s="354">
        <v>817</v>
      </c>
      <c r="C9" s="350" t="s">
        <v>1507</v>
      </c>
    </row>
    <row r="11" spans="1:3" ht="18.75">
      <c r="A11" s="350" t="s">
        <v>1508</v>
      </c>
      <c r="B11" s="355">
        <f>B8*B9</f>
        <v>97223</v>
      </c>
      <c r="C11" s="350" t="s">
        <v>1509</v>
      </c>
    </row>
    <row r="12" spans="1:3">
      <c r="B12" s="355">
        <f>B11*1049.5</f>
        <v>102035538.5</v>
      </c>
      <c r="C12" s="350" t="s">
        <v>1510</v>
      </c>
    </row>
    <row r="13" spans="1:3">
      <c r="B13" s="355">
        <f>B12/100000</f>
        <v>1020.355385</v>
      </c>
      <c r="C13" s="350" t="s">
        <v>1511</v>
      </c>
    </row>
    <row r="15" spans="1:3" ht="18.75">
      <c r="A15" s="350" t="s">
        <v>1512</v>
      </c>
      <c r="B15" s="356">
        <f>B11*(1/$B$7)</f>
        <v>20538.288461538465</v>
      </c>
      <c r="C15" s="357" t="s">
        <v>1509</v>
      </c>
    </row>
    <row r="16" spans="1:3">
      <c r="B16" s="358">
        <f t="shared" ref="B16:B17" si="0">B12*(1/$B$7)</f>
        <v>21554933.740384616</v>
      </c>
      <c r="C16" s="359" t="s">
        <v>1510</v>
      </c>
    </row>
    <row r="17" spans="2:3">
      <c r="B17" s="360">
        <f t="shared" si="0"/>
        <v>215.54933740384615</v>
      </c>
      <c r="C17" s="361" t="s">
        <v>1511</v>
      </c>
    </row>
  </sheetData>
  <pageMargins left="0.7" right="0.7" top="0.75" bottom="0.75" header="0.3" footer="0.3"/>
  <pageSetup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Facility xmlns="89cdaa30-7b22-4a6a-9ff8-e919efaf11cd">Entek</Facilit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0D4B9B62E87C4191FB63136FA21716" ma:contentTypeVersion="3" ma:contentTypeDescription="Create a new document." ma:contentTypeScope="" ma:versionID="52f34a55bcb4604769b5b26f83c610df">
  <xsd:schema xmlns:xsd="http://www.w3.org/2001/XMLSchema" xmlns:xs="http://www.w3.org/2001/XMLSchema" xmlns:p="http://schemas.microsoft.com/office/2006/metadata/properties" xmlns:ns1="http://schemas.microsoft.com/sharepoint/v3" xmlns:ns2="89cdaa30-7b22-4a6a-9ff8-e919efaf11cd" xmlns:ns3="4d0624c3-f678-473a-aaed-aa14d03be472" targetNamespace="http://schemas.microsoft.com/office/2006/metadata/properties" ma:root="true" ma:fieldsID="2d7cf663f22e1939383caf4bb963b843" ns1:_="" ns2:_="" ns3:_="">
    <xsd:import namespace="http://schemas.microsoft.com/sharepoint/v3"/>
    <xsd:import namespace="89cdaa30-7b22-4a6a-9ff8-e919efaf11cd"/>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Facil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cdaa30-7b22-4a6a-9ff8-e919efaf11cd" elementFormDefault="qualified">
    <xsd:import namespace="http://schemas.microsoft.com/office/2006/documentManagement/types"/>
    <xsd:import namespace="http://schemas.microsoft.com/office/infopath/2007/PartnerControls"/>
    <xsd:element name="Facility" ma:index="10" nillable="true" ma:displayName="Facility" ma:default="select..." ma:format="Dropdown" ma:internalName="Facility">
      <xsd:simpleType>
        <xsd:union memberTypes="dms:Text">
          <xsd:simpleType>
            <xsd:restriction base="dms:Choice">
              <xsd:enumeration value="select..."/>
              <xsd:enumeration value="General document"/>
              <xsd:enumeration value="Permit document"/>
              <xsd:enumeration value="AmeriTies West"/>
              <xsd:enumeration value="Cascade Steel"/>
              <xsd:enumeration value="ChemWaste"/>
              <xsd:enumeration value="Collins Pine"/>
              <xsd:enumeration value="Columbia Steel"/>
              <xsd:enumeration value="Covanta"/>
              <xsd:enumeration value="Eagle"/>
              <xsd:enumeration value="EcoLube"/>
              <xsd:enumeration value="Entek"/>
              <xsd:enumeration value="Genentech"/>
              <xsd:enumeration value="HollingsworthVose"/>
              <xsd:enumeration value="Hydro Extrusion"/>
              <xsd:enumeration value="NEXT"/>
              <xsd:enumeration value="NWMetals"/>
              <xsd:enumeration value="ORRCO"/>
              <xsd:enumeration value="Owens Brockway"/>
              <xsd:enumeration value="Packaging Corporation of America"/>
              <xsd:enumeration value="PCC Structurals"/>
              <xsd:enumeration value="QTS"/>
              <xsd:enumeration value="Roseburg FP Medford"/>
              <xsd:enumeration value="Stimson Lumber"/>
              <xsd:enumeration value="Wolf"/>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350365-5A51-4962-8C29-36E610DCD3E5}"/>
</file>

<file path=customXml/itemProps2.xml><?xml version="1.0" encoding="utf-8"?>
<ds:datastoreItem xmlns:ds="http://schemas.openxmlformats.org/officeDocument/2006/customXml" ds:itemID="{8B4E7C1A-F09D-4C7D-9ECF-E5055ED4412B}"/>
</file>

<file path=customXml/itemProps3.xml><?xml version="1.0" encoding="utf-8"?>
<ds:datastoreItem xmlns:ds="http://schemas.openxmlformats.org/officeDocument/2006/customXml" ds:itemID="{FBDAA7DD-C263-4E95-B9E2-C923F63D7B7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4</vt:i4>
      </vt:variant>
    </vt:vector>
  </HeadingPairs>
  <TitlesOfParts>
    <vt:vector size="16" baseType="lpstr">
      <vt:lpstr>Form Instructions</vt:lpstr>
      <vt:lpstr>1. Facility Information</vt:lpstr>
      <vt:lpstr>2. Emissions Units &amp; Activities</vt:lpstr>
      <vt:lpstr>3. Pollutant Emissions - EF</vt:lpstr>
      <vt:lpstr>4. Material Balance Activities</vt:lpstr>
      <vt:lpstr>5. Pollutant Emissions - MB</vt:lpstr>
      <vt:lpstr>Boiler Natural Gas</vt:lpstr>
      <vt:lpstr>Boiler Diesel</vt:lpstr>
      <vt:lpstr>Generator Natural Gas</vt:lpstr>
      <vt:lpstr>DEQ Pollutant List</vt:lpstr>
      <vt:lpstr>ENTEK Chemical Inventory</vt:lpstr>
      <vt:lpstr>RevHistory</vt:lpstr>
      <vt:lpstr>HAPs</vt:lpstr>
      <vt:lpstr>'Boiler Diesel'!Print_Area</vt:lpstr>
      <vt:lpstr>'Boiler Natural Gas'!Print_Area</vt:lpstr>
      <vt:lpstr>'Form Instructions'!Print_Area</vt:lpstr>
    </vt:vector>
  </TitlesOfParts>
  <Company>Oregon Department of Environmental Quality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AQ405 cao</dc:title>
  <dc:creator>GISKA Jonathan</dc:creator>
  <cp:lastModifiedBy>WOLLERMAN Tim</cp:lastModifiedBy>
  <cp:lastPrinted>2019-05-31T18:31:43Z</cp:lastPrinted>
  <dcterms:created xsi:type="dcterms:W3CDTF">2018-11-29T22:27:46Z</dcterms:created>
  <dcterms:modified xsi:type="dcterms:W3CDTF">2019-11-19T18:11:43Z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0x0101002D0D4B9B62E87C4191FB63136FA21716</vt:lpwstr>
  </property>
  <property fmtid="{D5CDD505-2E9C-101B-9397-08002B2CF9AE}" pid="3" name="_AdHocReviewCycleID">
    <vt:i4>796795248</vt:i4>
  </property>
  <property fmtid="{D5CDD505-2E9C-101B-9397-08002B2CF9AE}" pid="4" name="_NewReviewCycle">
    <vt:lpwstr/>
  </property>
  <property fmtid="{D5CDD505-2E9C-101B-9397-08002B2CF9AE}" pid="5" name="_EmailSubject">
    <vt:lpwstr>CAO </vt:lpwstr>
  </property>
  <property fmtid="{D5CDD505-2E9C-101B-9397-08002B2CF9AE}" pid="6" name="_AuthorEmail">
    <vt:lpwstr>tom.wood@stoel.com</vt:lpwstr>
  </property>
  <property fmtid="{D5CDD505-2E9C-101B-9397-08002B2CF9AE}" pid="7" name="_AuthorEmailDisplayName">
    <vt:lpwstr>Wood, Thomas</vt:lpwstr>
  </property>
  <property fmtid="{D5CDD505-2E9C-101B-9397-08002B2CF9AE}" pid="8" name="_ReviewingToolsShownOnce">
    <vt:lpwstr/>
  </property>
</Properties>
</file>