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C:\Users\arowlan\Desktop\"/>
    </mc:Choice>
  </mc:AlternateContent>
  <xr:revisionPtr revIDLastSave="0" documentId="8_{BEF25782-4B7A-48D7-A0CF-6157B447ABA3}" xr6:coauthVersionLast="46" xr6:coauthVersionMax="46" xr10:uidLastSave="{00000000-0000-0000-0000-000000000000}"/>
  <bookViews>
    <workbookView xWindow="28680" yWindow="-120" windowWidth="20730" windowHeight="11160" tabRatio="774" xr2:uid="{00000000-000D-0000-FFFF-FFFF00000000}"/>
  </bookViews>
  <sheets>
    <sheet name="Instructions" sheetId="14" r:id="rId1"/>
    <sheet name="DataSheet" sheetId="4" r:id="rId2"/>
    <sheet name="Bacteria Resample Report" sheetId="11" r:id="rId3"/>
    <sheet name="Summary Data Sorting" sheetId="17" state="hidden" r:id="rId4"/>
    <sheet name="Workbook Notes" sheetId="15" state="hidden" r:id="rId5"/>
    <sheet name="ETL Method 1" sheetId="18" r:id="rId6"/>
    <sheet name="ETL Method 2" sheetId="23" r:id="rId7"/>
    <sheet name="Operational Data" sheetId="20" r:id="rId8"/>
    <sheet name="Version log" sheetId="21" state="hidden" r:id="rId9"/>
    <sheet name="7. Inputs" sheetId="7" state="hidden" r:id="rId10"/>
  </sheets>
  <definedNames>
    <definedName name="_xlnm._FilterDatabase" localSheetId="3" hidden="1">'Summary Data Sorting'!$B$5:$L$45</definedName>
    <definedName name="_xlnm.Print_Area" localSheetId="1">DataSheet!$A$1:$AO$65</definedName>
    <definedName name="_xlnm.Print_Area" localSheetId="0">Instructions!$B$7:$N$22</definedName>
    <definedName name="_xlnm.Print_Area" localSheetId="7">'Operational Data'!$A$1:$BH$42</definedName>
    <definedName name="_xlnm.Print_Area" localSheetId="3">'Summary Data Sorting'!$B$3:$R$36</definedName>
    <definedName name="_xlnm.Print_Titles" localSheetId="1">DataSheet!$3:$3</definedName>
    <definedName name="YesNoOption">'7. Inputs'!$H$3:$H$3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2" i="23" l="1"/>
  <c r="L51" i="23"/>
  <c r="M51" i="23" s="1"/>
  <c r="L50" i="23"/>
  <c r="L49" i="23"/>
  <c r="L48" i="23"/>
  <c r="L47" i="23"/>
  <c r="L46" i="23"/>
  <c r="L45" i="23"/>
  <c r="L44" i="23"/>
  <c r="L43" i="23"/>
  <c r="M43" i="23" s="1"/>
  <c r="L42" i="23"/>
  <c r="L41" i="23"/>
  <c r="L40" i="23"/>
  <c r="L39" i="23"/>
  <c r="L38" i="23"/>
  <c r="L37" i="23"/>
  <c r="L36" i="23"/>
  <c r="L35" i="23"/>
  <c r="L34" i="23"/>
  <c r="M34" i="23" s="1"/>
  <c r="L33" i="23"/>
  <c r="L32" i="23"/>
  <c r="L31" i="23"/>
  <c r="L30" i="23"/>
  <c r="L29" i="23"/>
  <c r="L28" i="23"/>
  <c r="L27" i="23"/>
  <c r="M27" i="23" s="1"/>
  <c r="L26" i="23"/>
  <c r="L25" i="23"/>
  <c r="L24" i="23"/>
  <c r="L23" i="23"/>
  <c r="L22" i="23"/>
  <c r="L21" i="23"/>
  <c r="L20" i="23"/>
  <c r="L19" i="23"/>
  <c r="L18" i="23"/>
  <c r="L17" i="23"/>
  <c r="L16" i="23"/>
  <c r="D52" i="23"/>
  <c r="D51" i="23"/>
  <c r="D50" i="23"/>
  <c r="D49" i="23"/>
  <c r="D48" i="23"/>
  <c r="F48" i="23" s="1"/>
  <c r="D47" i="23"/>
  <c r="D46" i="23"/>
  <c r="D45" i="23"/>
  <c r="D44" i="23"/>
  <c r="D43" i="23"/>
  <c r="D42" i="23"/>
  <c r="D41" i="23"/>
  <c r="D40" i="23"/>
  <c r="F40" i="23" s="1"/>
  <c r="D39" i="23"/>
  <c r="D38" i="23"/>
  <c r="D37" i="23"/>
  <c r="D36" i="23"/>
  <c r="D35" i="23"/>
  <c r="D34" i="23"/>
  <c r="F34" i="23" s="1"/>
  <c r="D33" i="23"/>
  <c r="D32" i="23"/>
  <c r="F32" i="23" s="1"/>
  <c r="D31" i="23"/>
  <c r="D30" i="23"/>
  <c r="D29" i="23"/>
  <c r="D28" i="23"/>
  <c r="D27" i="23"/>
  <c r="D26" i="23"/>
  <c r="D25" i="23"/>
  <c r="D24" i="23"/>
  <c r="F24" i="23" s="1"/>
  <c r="D23" i="23"/>
  <c r="D22" i="23"/>
  <c r="D21" i="23"/>
  <c r="D20" i="23"/>
  <c r="D19" i="23"/>
  <c r="D18" i="23"/>
  <c r="F18" i="23" s="1"/>
  <c r="D17" i="23"/>
  <c r="D16" i="23"/>
  <c r="C52" i="23"/>
  <c r="M52" i="23" s="1"/>
  <c r="C51" i="23"/>
  <c r="C50" i="23"/>
  <c r="C49" i="23"/>
  <c r="C48" i="23"/>
  <c r="C47" i="23"/>
  <c r="F47" i="23" s="1"/>
  <c r="C46" i="23"/>
  <c r="F46" i="23" s="1"/>
  <c r="C45" i="23"/>
  <c r="C44" i="23"/>
  <c r="M44" i="23" s="1"/>
  <c r="C43" i="23"/>
  <c r="C42" i="23"/>
  <c r="C41" i="23"/>
  <c r="C40" i="23"/>
  <c r="C39" i="23"/>
  <c r="M39" i="23" s="1"/>
  <c r="C38" i="23"/>
  <c r="F38" i="23" s="1"/>
  <c r="C37" i="23"/>
  <c r="C36" i="23"/>
  <c r="C35" i="23"/>
  <c r="C34" i="23"/>
  <c r="C33" i="23"/>
  <c r="C32" i="23"/>
  <c r="C31" i="23"/>
  <c r="C30" i="23"/>
  <c r="F30" i="23" s="1"/>
  <c r="C29" i="23"/>
  <c r="C28" i="23"/>
  <c r="M28" i="23" s="1"/>
  <c r="C27" i="23"/>
  <c r="C26" i="23"/>
  <c r="C25" i="23"/>
  <c r="C24" i="23"/>
  <c r="C23" i="23"/>
  <c r="M23" i="23" s="1"/>
  <c r="C22" i="23"/>
  <c r="F22" i="23" s="1"/>
  <c r="C21" i="23"/>
  <c r="C20" i="23"/>
  <c r="M20" i="23" s="1"/>
  <c r="C19" i="23"/>
  <c r="C18" i="23"/>
  <c r="C17" i="23"/>
  <c r="C16" i="23"/>
  <c r="M50" i="23"/>
  <c r="F50" i="23"/>
  <c r="M48" i="23"/>
  <c r="M47" i="23"/>
  <c r="F43" i="23"/>
  <c r="M42" i="23"/>
  <c r="F42" i="23"/>
  <c r="M40" i="23"/>
  <c r="M36" i="23"/>
  <c r="F36" i="23"/>
  <c r="M35" i="23"/>
  <c r="F35" i="23"/>
  <c r="M32" i="23"/>
  <c r="M31" i="23"/>
  <c r="F31" i="23"/>
  <c r="F27" i="23"/>
  <c r="M26" i="23"/>
  <c r="F26" i="23"/>
  <c r="M24" i="23"/>
  <c r="F20" i="23"/>
  <c r="M19" i="23"/>
  <c r="F19" i="23"/>
  <c r="M18" i="23"/>
  <c r="T3" i="11"/>
  <c r="Q3" i="11"/>
  <c r="N3" i="11"/>
  <c r="K3" i="11"/>
  <c r="H3" i="11"/>
  <c r="D3" i="11"/>
  <c r="F39" i="23" l="1"/>
  <c r="F44" i="23"/>
  <c r="F51" i="23"/>
  <c r="M22" i="23"/>
  <c r="M30" i="23"/>
  <c r="M38" i="23"/>
  <c r="M46" i="23"/>
  <c r="N46" i="23" s="1"/>
  <c r="F52" i="23"/>
  <c r="F23" i="23"/>
  <c r="F28" i="23"/>
  <c r="M17" i="23"/>
  <c r="M21" i="23"/>
  <c r="M25" i="23"/>
  <c r="N31" i="23" s="1"/>
  <c r="M29" i="23"/>
  <c r="M33" i="23"/>
  <c r="N36" i="23" s="1"/>
  <c r="M37" i="23"/>
  <c r="N39" i="23" s="1"/>
  <c r="M41" i="23"/>
  <c r="M45" i="23"/>
  <c r="M49" i="23"/>
  <c r="F16" i="23"/>
  <c r="N26" i="23"/>
  <c r="N30" i="23"/>
  <c r="F17" i="23"/>
  <c r="F21" i="23"/>
  <c r="G27" i="23" s="1"/>
  <c r="I27" i="23" s="1"/>
  <c r="F25" i="23"/>
  <c r="F29" i="23"/>
  <c r="G29" i="23" s="1"/>
  <c r="I29" i="23" s="1"/>
  <c r="F33" i="23"/>
  <c r="F37" i="23"/>
  <c r="G37" i="23" s="1"/>
  <c r="I37" i="23" s="1"/>
  <c r="F41" i="23"/>
  <c r="G44" i="23" s="1"/>
  <c r="I44" i="23" s="1"/>
  <c r="F45" i="23"/>
  <c r="G48" i="23" s="1"/>
  <c r="I48" i="23" s="1"/>
  <c r="F49" i="23"/>
  <c r="M16" i="23"/>
  <c r="G26" i="23"/>
  <c r="I26" i="23" s="1"/>
  <c r="K26" i="23" s="1"/>
  <c r="N24" i="23"/>
  <c r="G28" i="23"/>
  <c r="I28" i="23" s="1"/>
  <c r="G32" i="23"/>
  <c r="I32" i="23" s="1"/>
  <c r="G36" i="23"/>
  <c r="I36" i="23" s="1"/>
  <c r="I70" i="18"/>
  <c r="I69" i="18"/>
  <c r="I68" i="18"/>
  <c r="I67" i="18"/>
  <c r="L66" i="18"/>
  <c r="L65" i="18"/>
  <c r="L64" i="18"/>
  <c r="L63" i="18"/>
  <c r="L62" i="18"/>
  <c r="L61" i="18"/>
  <c r="L60" i="18"/>
  <c r="L59" i="18"/>
  <c r="L58" i="18"/>
  <c r="L57" i="18"/>
  <c r="L56" i="18"/>
  <c r="L55" i="18"/>
  <c r="L54" i="18"/>
  <c r="L53" i="18"/>
  <c r="L52" i="18"/>
  <c r="L51" i="18"/>
  <c r="L50" i="18"/>
  <c r="L49" i="18"/>
  <c r="L48" i="18"/>
  <c r="L47" i="18"/>
  <c r="L46" i="18"/>
  <c r="L45" i="18"/>
  <c r="L44" i="18"/>
  <c r="L43" i="18"/>
  <c r="L42" i="18"/>
  <c r="L41" i="18"/>
  <c r="L40" i="18"/>
  <c r="L39" i="18"/>
  <c r="L38" i="18"/>
  <c r="L37" i="18"/>
  <c r="L36" i="18"/>
  <c r="X45" i="17"/>
  <c r="W45" i="17"/>
  <c r="R45" i="17"/>
  <c r="G45" i="17"/>
  <c r="C45" i="17"/>
  <c r="B45" i="17"/>
  <c r="Y45" i="17" s="1"/>
  <c r="X44" i="17"/>
  <c r="W44" i="17"/>
  <c r="R44" i="17"/>
  <c r="K44" i="17"/>
  <c r="C44" i="17"/>
  <c r="B44" i="17"/>
  <c r="Y44" i="17" s="1"/>
  <c r="X43" i="17"/>
  <c r="W43" i="17"/>
  <c r="R43" i="17"/>
  <c r="G43" i="17"/>
  <c r="C43" i="17"/>
  <c r="B43" i="17"/>
  <c r="Y43" i="17" s="1"/>
  <c r="X42" i="17"/>
  <c r="W42" i="17"/>
  <c r="R42" i="17"/>
  <c r="K42" i="17"/>
  <c r="C42" i="17"/>
  <c r="X41" i="17"/>
  <c r="W41" i="17"/>
  <c r="R41" i="17"/>
  <c r="O41" i="17"/>
  <c r="C41" i="17"/>
  <c r="B41" i="17"/>
  <c r="Y41" i="17" s="1"/>
  <c r="X40" i="17"/>
  <c r="W40" i="17"/>
  <c r="R40" i="17"/>
  <c r="O40" i="17"/>
  <c r="C40" i="17"/>
  <c r="B40" i="17"/>
  <c r="Y40" i="17" s="1"/>
  <c r="R39" i="17"/>
  <c r="Q39" i="17"/>
  <c r="O39" i="17"/>
  <c r="E39" i="17"/>
  <c r="X39" i="17" s="1"/>
  <c r="D39" i="17"/>
  <c r="W39" i="17" s="1"/>
  <c r="C39" i="17"/>
  <c r="B39" i="17"/>
  <c r="Y39" i="17" s="1"/>
  <c r="R38" i="17"/>
  <c r="Q38" i="17"/>
  <c r="J38" i="17"/>
  <c r="I38" i="17"/>
  <c r="E38" i="17"/>
  <c r="B38" i="17"/>
  <c r="X37" i="17"/>
  <c r="R37" i="17"/>
  <c r="Q37" i="17"/>
  <c r="E37" i="17"/>
  <c r="R36" i="17"/>
  <c r="Q36" i="17"/>
  <c r="E36" i="17"/>
  <c r="X36" i="17" s="1"/>
  <c r="R35" i="17"/>
  <c r="Q35" i="17"/>
  <c r="E35" i="17"/>
  <c r="X35" i="17" s="1"/>
  <c r="R34" i="17"/>
  <c r="Q34" i="17"/>
  <c r="E34" i="17"/>
  <c r="X34" i="17" s="1"/>
  <c r="X33" i="17"/>
  <c r="R33" i="17"/>
  <c r="Q33" i="17"/>
  <c r="E33" i="17"/>
  <c r="R32" i="17"/>
  <c r="Q32" i="17"/>
  <c r="E32" i="17"/>
  <c r="X32" i="17" s="1"/>
  <c r="R31" i="17"/>
  <c r="Q31" i="17"/>
  <c r="E31" i="17"/>
  <c r="X31" i="17" s="1"/>
  <c r="X30" i="17"/>
  <c r="R30" i="17"/>
  <c r="Q30" i="17"/>
  <c r="L30" i="17"/>
  <c r="K30" i="17"/>
  <c r="J30" i="17"/>
  <c r="H30" i="17"/>
  <c r="G30" i="17"/>
  <c r="F30" i="17"/>
  <c r="E30" i="17"/>
  <c r="N30" i="17" s="1"/>
  <c r="B30" i="17"/>
  <c r="R29" i="17"/>
  <c r="Q29" i="17"/>
  <c r="I29" i="17"/>
  <c r="H29" i="17"/>
  <c r="F29" i="17"/>
  <c r="E29" i="17"/>
  <c r="C29" i="17"/>
  <c r="B29" i="17"/>
  <c r="Y29" i="17" s="1"/>
  <c r="X28" i="17"/>
  <c r="R28" i="17"/>
  <c r="Q28" i="17"/>
  <c r="E28" i="17"/>
  <c r="C28" i="17"/>
  <c r="R27" i="17"/>
  <c r="Q27" i="17"/>
  <c r="F27" i="17"/>
  <c r="E27" i="17"/>
  <c r="J27" i="17" s="1"/>
  <c r="C27" i="17"/>
  <c r="B27" i="17"/>
  <c r="U27" i="17" s="1"/>
  <c r="X26" i="17"/>
  <c r="R26" i="17"/>
  <c r="Q26" i="17"/>
  <c r="E26" i="17"/>
  <c r="C26" i="17"/>
  <c r="R25" i="17"/>
  <c r="Q25" i="17"/>
  <c r="F25" i="17"/>
  <c r="E25" i="17"/>
  <c r="C25" i="17"/>
  <c r="B25" i="17"/>
  <c r="U25" i="17" s="1"/>
  <c r="R24" i="17"/>
  <c r="Q24" i="17"/>
  <c r="E24" i="17"/>
  <c r="X24" i="17" s="1"/>
  <c r="C24" i="17"/>
  <c r="R23" i="17"/>
  <c r="Q23" i="17"/>
  <c r="E23" i="17"/>
  <c r="X23" i="17" s="1"/>
  <c r="C23" i="17"/>
  <c r="R22" i="17"/>
  <c r="Q22" i="17"/>
  <c r="E22" i="17"/>
  <c r="X22" i="17" s="1"/>
  <c r="C22" i="17"/>
  <c r="R21" i="17"/>
  <c r="Q21" i="17"/>
  <c r="M21" i="17"/>
  <c r="E21" i="17"/>
  <c r="X21" i="17" s="1"/>
  <c r="C21" i="17"/>
  <c r="R20" i="17"/>
  <c r="Q20" i="17"/>
  <c r="M20" i="17"/>
  <c r="E20" i="17"/>
  <c r="X20" i="17" s="1"/>
  <c r="C20" i="17"/>
  <c r="R19" i="17"/>
  <c r="Q19" i="17"/>
  <c r="L19" i="17"/>
  <c r="K19" i="17"/>
  <c r="G19" i="17"/>
  <c r="F19" i="17"/>
  <c r="E19" i="17"/>
  <c r="M19" i="17" s="1"/>
  <c r="C19" i="17"/>
  <c r="B19" i="17"/>
  <c r="Y19" i="17" s="1"/>
  <c r="X18" i="17"/>
  <c r="R18" i="17"/>
  <c r="Q18" i="17"/>
  <c r="N18" i="17"/>
  <c r="H18" i="17"/>
  <c r="G18" i="17"/>
  <c r="F18" i="17"/>
  <c r="E18" i="17"/>
  <c r="M18" i="17" s="1"/>
  <c r="C18" i="17"/>
  <c r="B18" i="17"/>
  <c r="R17" i="17"/>
  <c r="Q17" i="17"/>
  <c r="N17" i="17"/>
  <c r="L17" i="17"/>
  <c r="I17" i="17"/>
  <c r="H17" i="17"/>
  <c r="F17" i="17"/>
  <c r="E17" i="17"/>
  <c r="C17" i="17"/>
  <c r="B17" i="17"/>
  <c r="U17" i="17" s="1"/>
  <c r="X16" i="17"/>
  <c r="R16" i="17"/>
  <c r="Q16" i="17"/>
  <c r="F16" i="17"/>
  <c r="E16" i="17"/>
  <c r="C16" i="17"/>
  <c r="B16" i="17"/>
  <c r="U16" i="17" s="1"/>
  <c r="R15" i="17"/>
  <c r="Q15" i="17"/>
  <c r="N15" i="17"/>
  <c r="I15" i="17"/>
  <c r="F15" i="17"/>
  <c r="E15" i="17"/>
  <c r="H15" i="17" s="1"/>
  <c r="D15" i="17"/>
  <c r="W15" i="17" s="1"/>
  <c r="C15" i="17"/>
  <c r="B15" i="17"/>
  <c r="U15" i="17" s="1"/>
  <c r="R14" i="17"/>
  <c r="Q14" i="17"/>
  <c r="F14" i="17"/>
  <c r="E14" i="17"/>
  <c r="X14" i="17" s="1"/>
  <c r="U13" i="17"/>
  <c r="R13" i="17"/>
  <c r="Q13" i="17"/>
  <c r="L13" i="17"/>
  <c r="K13" i="17"/>
  <c r="F13" i="17"/>
  <c r="E13" i="17"/>
  <c r="J13" i="17" s="1"/>
  <c r="D13" i="17"/>
  <c r="W13" i="17" s="1"/>
  <c r="C13" i="17"/>
  <c r="B13" i="17"/>
  <c r="Y13" i="17" s="1"/>
  <c r="R12" i="17"/>
  <c r="Q12" i="17"/>
  <c r="E12" i="17"/>
  <c r="X12" i="17" s="1"/>
  <c r="C12" i="17"/>
  <c r="R11" i="17"/>
  <c r="Q11" i="17"/>
  <c r="E11" i="17"/>
  <c r="X11" i="17" s="1"/>
  <c r="R10" i="17"/>
  <c r="Q10" i="17"/>
  <c r="F10" i="17"/>
  <c r="E10" i="17"/>
  <c r="X10" i="17" s="1"/>
  <c r="C10" i="17"/>
  <c r="B10" i="17"/>
  <c r="X9" i="17"/>
  <c r="R9" i="17"/>
  <c r="Q9" i="17"/>
  <c r="J9" i="17"/>
  <c r="F9" i="17"/>
  <c r="E9" i="17"/>
  <c r="K9" i="17" s="1"/>
  <c r="D9" i="17"/>
  <c r="W9" i="17" s="1"/>
  <c r="C9" i="17"/>
  <c r="B9" i="17"/>
  <c r="U9" i="17" s="1"/>
  <c r="R8" i="17"/>
  <c r="Q8" i="17"/>
  <c r="N8" i="17"/>
  <c r="L8" i="17"/>
  <c r="F8" i="17"/>
  <c r="E8" i="17"/>
  <c r="I8" i="17" s="1"/>
  <c r="C8" i="17"/>
  <c r="B8" i="17"/>
  <c r="X7" i="17"/>
  <c r="R7" i="17"/>
  <c r="Q7" i="17"/>
  <c r="F7" i="17"/>
  <c r="E7" i="17"/>
  <c r="B7" i="17"/>
  <c r="C7" i="17" s="1"/>
  <c r="U6" i="17"/>
  <c r="R6" i="17"/>
  <c r="Q6" i="17"/>
  <c r="E6" i="17"/>
  <c r="X6" i="17" s="1"/>
  <c r="D6" i="17"/>
  <c r="W6" i="17" s="1"/>
  <c r="B6" i="17"/>
  <c r="F6" i="17" s="1"/>
  <c r="G59" i="11"/>
  <c r="G58" i="11"/>
  <c r="G57" i="11"/>
  <c r="G56" i="11"/>
  <c r="G55" i="11"/>
  <c r="G54" i="11"/>
  <c r="G53" i="11"/>
  <c r="G52" i="11"/>
  <c r="G51" i="11"/>
  <c r="G50" i="11"/>
  <c r="G49" i="11"/>
  <c r="G48" i="11"/>
  <c r="G47" i="11"/>
  <c r="G46" i="11"/>
  <c r="G45" i="11"/>
  <c r="G44" i="11"/>
  <c r="G43" i="11"/>
  <c r="G42" i="11"/>
  <c r="G41" i="11"/>
  <c r="G40" i="11"/>
  <c r="G39" i="11"/>
  <c r="G38" i="11"/>
  <c r="G37" i="11"/>
  <c r="G36" i="11"/>
  <c r="G35" i="11"/>
  <c r="G34" i="11"/>
  <c r="G33" i="11"/>
  <c r="G32" i="11"/>
  <c r="G31" i="11"/>
  <c r="G30" i="11"/>
  <c r="G29" i="11"/>
  <c r="H28" i="11"/>
  <c r="W3" i="11"/>
  <c r="H59" i="4"/>
  <c r="G59" i="4"/>
  <c r="C59" i="4"/>
  <c r="W58" i="4"/>
  <c r="T58" i="4"/>
  <c r="R58" i="4"/>
  <c r="Q58" i="4"/>
  <c r="O58" i="4"/>
  <c r="C58" i="4"/>
  <c r="B17" i="4"/>
  <c r="B22" i="23" s="1"/>
  <c r="FI10" i="4"/>
  <c r="FH10" i="4"/>
  <c r="FG10" i="4"/>
  <c r="FF10" i="4"/>
  <c r="FE10" i="4"/>
  <c r="FD10" i="4"/>
  <c r="FC10" i="4"/>
  <c r="FB10" i="4"/>
  <c r="FA10" i="4"/>
  <c r="EZ10" i="4"/>
  <c r="EY10" i="4"/>
  <c r="EX10" i="4"/>
  <c r="EW10" i="4"/>
  <c r="EV10" i="4"/>
  <c r="EU10" i="4"/>
  <c r="ET10" i="4"/>
  <c r="ES10" i="4"/>
  <c r="ER10" i="4"/>
  <c r="EQ10" i="4"/>
  <c r="EP10" i="4"/>
  <c r="EO10" i="4"/>
  <c r="EN10" i="4"/>
  <c r="EM10" i="4"/>
  <c r="EL10" i="4"/>
  <c r="EK10" i="4"/>
  <c r="EJ10" i="4"/>
  <c r="EI10" i="4"/>
  <c r="EH10" i="4"/>
  <c r="EG10" i="4"/>
  <c r="EF10" i="4"/>
  <c r="EE10" i="4"/>
  <c r="ED10" i="4"/>
  <c r="EC10" i="4"/>
  <c r="EB10" i="4"/>
  <c r="EA10" i="4"/>
  <c r="DZ10" i="4"/>
  <c r="DY10" i="4"/>
  <c r="DX10" i="4"/>
  <c r="DU10" i="4"/>
  <c r="DT10" i="4"/>
  <c r="DS10" i="4"/>
  <c r="DR10" i="4"/>
  <c r="DQ10" i="4"/>
  <c r="DP10" i="4"/>
  <c r="DO10" i="4"/>
  <c r="DN10" i="4"/>
  <c r="DM10" i="4"/>
  <c r="DL10" i="4"/>
  <c r="DK10" i="4"/>
  <c r="DJ10" i="4"/>
  <c r="DI10" i="4"/>
  <c r="DH10" i="4"/>
  <c r="DG10" i="4"/>
  <c r="DF10" i="4"/>
  <c r="DE10" i="4"/>
  <c r="DD10" i="4"/>
  <c r="DC10" i="4"/>
  <c r="DB10" i="4"/>
  <c r="DA10" i="4"/>
  <c r="CZ10" i="4"/>
  <c r="CY10" i="4"/>
  <c r="CX10" i="4"/>
  <c r="CW10" i="4"/>
  <c r="CV10" i="4"/>
  <c r="CU10" i="4"/>
  <c r="CT10" i="4"/>
  <c r="CS10" i="4"/>
  <c r="CR10" i="4"/>
  <c r="CQ10" i="4"/>
  <c r="CP10" i="4"/>
  <c r="CO10" i="4"/>
  <c r="CN10" i="4"/>
  <c r="CM10" i="4"/>
  <c r="CL10" i="4"/>
  <c r="CK10" i="4"/>
  <c r="CJ10" i="4"/>
  <c r="CG10" i="4"/>
  <c r="CF10" i="4"/>
  <c r="CE10" i="4"/>
  <c r="CD10" i="4"/>
  <c r="CC10" i="4"/>
  <c r="CB10" i="4"/>
  <c r="CA10" i="4"/>
  <c r="BZ10" i="4"/>
  <c r="BY10" i="4"/>
  <c r="BX10" i="4"/>
  <c r="BW10" i="4"/>
  <c r="BV10" i="4"/>
  <c r="BU10" i="4"/>
  <c r="BT10" i="4"/>
  <c r="BS10" i="4"/>
  <c r="BR10" i="4"/>
  <c r="BQ10" i="4"/>
  <c r="BP10" i="4"/>
  <c r="BO10" i="4"/>
  <c r="BN10" i="4"/>
  <c r="BM10" i="4"/>
  <c r="BL10" i="4"/>
  <c r="BK10" i="4"/>
  <c r="BJ10" i="4"/>
  <c r="BI10" i="4"/>
  <c r="BH10" i="4"/>
  <c r="BG10" i="4"/>
  <c r="BF10" i="4"/>
  <c r="BE10" i="4"/>
  <c r="BD10" i="4"/>
  <c r="BC10" i="4"/>
  <c r="BB10" i="4"/>
  <c r="BA10" i="4"/>
  <c r="AZ10" i="4"/>
  <c r="AY10" i="4"/>
  <c r="AX10" i="4"/>
  <c r="AW10" i="4"/>
  <c r="AV10" i="4"/>
  <c r="FI9" i="4"/>
  <c r="FH9" i="4"/>
  <c r="FG9" i="4"/>
  <c r="FF9" i="4"/>
  <c r="FE9" i="4"/>
  <c r="FD9" i="4"/>
  <c r="FC9" i="4"/>
  <c r="FB9" i="4"/>
  <c r="FA9" i="4"/>
  <c r="EZ9" i="4"/>
  <c r="EY9" i="4"/>
  <c r="EX9" i="4"/>
  <c r="EW9" i="4"/>
  <c r="EV9" i="4"/>
  <c r="EU9" i="4"/>
  <c r="ET9" i="4"/>
  <c r="ES9" i="4"/>
  <c r="ER9" i="4"/>
  <c r="EQ9" i="4"/>
  <c r="EP9" i="4"/>
  <c r="EO9" i="4"/>
  <c r="EN9" i="4"/>
  <c r="EM9" i="4"/>
  <c r="EL9" i="4"/>
  <c r="EK9" i="4"/>
  <c r="EJ9" i="4"/>
  <c r="EI9" i="4"/>
  <c r="EH9" i="4"/>
  <c r="EG9" i="4"/>
  <c r="EF9" i="4"/>
  <c r="EE9" i="4"/>
  <c r="ED9" i="4"/>
  <c r="EC9" i="4"/>
  <c r="EB9" i="4"/>
  <c r="EA9" i="4"/>
  <c r="DZ9" i="4"/>
  <c r="DY9" i="4"/>
  <c r="DX9" i="4"/>
  <c r="DU9" i="4"/>
  <c r="DT9" i="4"/>
  <c r="DS9" i="4"/>
  <c r="DR9" i="4"/>
  <c r="DQ9" i="4"/>
  <c r="DP9" i="4"/>
  <c r="DO9" i="4"/>
  <c r="DN9" i="4"/>
  <c r="DM9" i="4"/>
  <c r="DL9" i="4"/>
  <c r="DK9" i="4"/>
  <c r="DJ9" i="4"/>
  <c r="DI9" i="4"/>
  <c r="DH9" i="4"/>
  <c r="DG9" i="4"/>
  <c r="DF9" i="4"/>
  <c r="DE9" i="4"/>
  <c r="DD9" i="4"/>
  <c r="DC9" i="4"/>
  <c r="DB9" i="4"/>
  <c r="DA9" i="4"/>
  <c r="CZ9" i="4"/>
  <c r="CY9" i="4"/>
  <c r="CX9" i="4"/>
  <c r="CW9" i="4"/>
  <c r="CV9" i="4"/>
  <c r="CU9" i="4"/>
  <c r="CT9" i="4"/>
  <c r="CS9" i="4"/>
  <c r="CR9" i="4"/>
  <c r="CQ9" i="4"/>
  <c r="CP9" i="4"/>
  <c r="CO9" i="4"/>
  <c r="CN9" i="4"/>
  <c r="CM9" i="4"/>
  <c r="CL9" i="4"/>
  <c r="CK9" i="4"/>
  <c r="CJ9" i="4"/>
  <c r="CG9" i="4"/>
  <c r="CF9" i="4"/>
  <c r="CE9" i="4"/>
  <c r="CD9" i="4"/>
  <c r="CC9" i="4"/>
  <c r="CB9" i="4"/>
  <c r="CA9" i="4"/>
  <c r="BZ9" i="4"/>
  <c r="BY9" i="4"/>
  <c r="BX9" i="4"/>
  <c r="BW9" i="4"/>
  <c r="BV9" i="4"/>
  <c r="BU9" i="4"/>
  <c r="BT9" i="4"/>
  <c r="BS9" i="4"/>
  <c r="BR9" i="4"/>
  <c r="BQ9" i="4"/>
  <c r="BP9" i="4"/>
  <c r="BO9" i="4"/>
  <c r="BN9" i="4"/>
  <c r="BM9" i="4"/>
  <c r="BL9" i="4"/>
  <c r="BK9" i="4"/>
  <c r="BJ9" i="4"/>
  <c r="BI9" i="4"/>
  <c r="BH9" i="4"/>
  <c r="BG9" i="4"/>
  <c r="BF9" i="4"/>
  <c r="BE9" i="4"/>
  <c r="BD9" i="4"/>
  <c r="BC9" i="4"/>
  <c r="BB9" i="4"/>
  <c r="BA9" i="4"/>
  <c r="AZ9" i="4"/>
  <c r="AY9" i="4"/>
  <c r="AX9" i="4"/>
  <c r="AW9" i="4"/>
  <c r="AV9" i="4"/>
  <c r="FE8" i="4"/>
  <c r="FD8" i="4"/>
  <c r="ES8" i="4"/>
  <c r="ER8" i="4"/>
  <c r="EQ8" i="4"/>
  <c r="EP8" i="4"/>
  <c r="EG8" i="4"/>
  <c r="EF8" i="4"/>
  <c r="ED8" i="4"/>
  <c r="EB8" i="4"/>
  <c r="EA8" i="4"/>
  <c r="DZ8" i="4"/>
  <c r="DY8" i="4"/>
  <c r="DK8" i="4"/>
  <c r="DJ8" i="4"/>
  <c r="DE8" i="4"/>
  <c r="DD8" i="4"/>
  <c r="DC8" i="4"/>
  <c r="DB8" i="4"/>
  <c r="CS8" i="4"/>
  <c r="CR8" i="4"/>
  <c r="CP8" i="4"/>
  <c r="CN8" i="4"/>
  <c r="CM8" i="4"/>
  <c r="CL8" i="4"/>
  <c r="CK8" i="4"/>
  <c r="CB8" i="4"/>
  <c r="BQ8" i="4"/>
  <c r="BP8" i="4"/>
  <c r="BO8" i="4"/>
  <c r="BN8" i="4"/>
  <c r="BE8" i="4"/>
  <c r="BD8" i="4"/>
  <c r="BB8" i="4"/>
  <c r="AZ8" i="4"/>
  <c r="AY8" i="4"/>
  <c r="AX8" i="4"/>
  <c r="AW8" i="4"/>
  <c r="AN8" i="4"/>
  <c r="DU8" i="4" s="1"/>
  <c r="AM8" i="4"/>
  <c r="DT8" i="4" s="1"/>
  <c r="AL8" i="4"/>
  <c r="DS8" i="4" s="1"/>
  <c r="AK8" i="4"/>
  <c r="DR8" i="4" s="1"/>
  <c r="AJ8" i="4"/>
  <c r="DQ8" i="4" s="1"/>
  <c r="AI8" i="4"/>
  <c r="DP8" i="4" s="1"/>
  <c r="AH8" i="4"/>
  <c r="AG8" i="4"/>
  <c r="AF8" i="4"/>
  <c r="DM8" i="4" s="1"/>
  <c r="AE8" i="4"/>
  <c r="DL8" i="4" s="1"/>
  <c r="AD8" i="4"/>
  <c r="AC8" i="4"/>
  <c r="AB8" i="4"/>
  <c r="DI8" i="4" s="1"/>
  <c r="AA8" i="4"/>
  <c r="DH8" i="4" s="1"/>
  <c r="Z8" i="4"/>
  <c r="Y8" i="4"/>
  <c r="T8" i="4"/>
  <c r="F28" i="17" s="1"/>
  <c r="S8" i="4"/>
  <c r="F26" i="17" s="1"/>
  <c r="R8" i="4"/>
  <c r="CY8" i="4" s="1"/>
  <c r="Q8" i="4"/>
  <c r="CX8" i="4" s="1"/>
  <c r="P8" i="4"/>
  <c r="CW8" i="4" s="1"/>
  <c r="O8" i="4"/>
  <c r="F22" i="17" s="1"/>
  <c r="N8" i="4"/>
  <c r="M8" i="4"/>
  <c r="J8" i="4"/>
  <c r="F12" i="17" s="1"/>
  <c r="C8" i="4"/>
  <c r="CJ8" i="4" s="1"/>
  <c r="FF7" i="4"/>
  <c r="ET7" i="4"/>
  <c r="ER7" i="4"/>
  <c r="EG7" i="4"/>
  <c r="ED7" i="4"/>
  <c r="EB7" i="4"/>
  <c r="DZ7" i="4"/>
  <c r="DY7" i="4"/>
  <c r="DS7" i="4"/>
  <c r="DO7" i="4"/>
  <c r="DD7" i="4"/>
  <c r="CZ7" i="4"/>
  <c r="CS7" i="4"/>
  <c r="CP7" i="4"/>
  <c r="CN7" i="4"/>
  <c r="CL7" i="4"/>
  <c r="CK7" i="4"/>
  <c r="CJ7" i="4"/>
  <c r="CD7" i="4"/>
  <c r="BR7" i="4"/>
  <c r="BP7" i="4"/>
  <c r="BE7" i="4"/>
  <c r="BB7" i="4"/>
  <c r="AZ7" i="4"/>
  <c r="AX7" i="4"/>
  <c r="AW7" i="4"/>
  <c r="AN7" i="4"/>
  <c r="B37" i="17" s="1"/>
  <c r="AM7" i="4"/>
  <c r="AL7" i="4"/>
  <c r="AK7" i="4"/>
  <c r="DR7" i="4" s="1"/>
  <c r="AJ7" i="4"/>
  <c r="DQ7" i="4" s="1"/>
  <c r="AI7" i="4"/>
  <c r="AH7" i="4"/>
  <c r="AG7" i="4"/>
  <c r="B32" i="17" s="1"/>
  <c r="AF7" i="4"/>
  <c r="B31" i="17" s="1"/>
  <c r="AE7" i="4"/>
  <c r="AD7" i="4"/>
  <c r="DK7" i="4" s="1"/>
  <c r="AC7" i="4"/>
  <c r="DJ7" i="4" s="1"/>
  <c r="AB7" i="4"/>
  <c r="DI7" i="4" s="1"/>
  <c r="AA7" i="4"/>
  <c r="Z7" i="4"/>
  <c r="DG7" i="4" s="1"/>
  <c r="Y7" i="4"/>
  <c r="DF7" i="4" s="1"/>
  <c r="T7" i="4"/>
  <c r="B28" i="17" s="1"/>
  <c r="S7" i="4"/>
  <c r="EN7" i="4" s="1"/>
  <c r="R7" i="4"/>
  <c r="Q7" i="4"/>
  <c r="P7" i="4"/>
  <c r="CW7" i="4" s="1"/>
  <c r="O7" i="4"/>
  <c r="B22" i="17" s="1"/>
  <c r="N7" i="4"/>
  <c r="CU7" i="4" s="1"/>
  <c r="M7" i="4"/>
  <c r="BF7" i="4" s="1"/>
  <c r="J7" i="4"/>
  <c r="B12" i="17" s="1"/>
  <c r="F7" i="4"/>
  <c r="C7" i="4"/>
  <c r="DX7" i="4" s="1"/>
  <c r="FC6" i="4"/>
  <c r="DQ6" i="4"/>
  <c r="DN6" i="4"/>
  <c r="DI6" i="4"/>
  <c r="CX6" i="4"/>
  <c r="CW6" i="4"/>
  <c r="CG6" i="4"/>
  <c r="FI6" i="4" s="1"/>
  <c r="CF6" i="4"/>
  <c r="CE6" i="4"/>
  <c r="DS6" i="4" s="1"/>
  <c r="CD6" i="4"/>
  <c r="FF6" i="4" s="1"/>
  <c r="CC6" i="4"/>
  <c r="FE6" i="4" s="1"/>
  <c r="CB6" i="4"/>
  <c r="CA6" i="4"/>
  <c r="DO6" i="4" s="1"/>
  <c r="BZ6" i="4"/>
  <c r="FB6" i="4" s="1"/>
  <c r="BY6" i="4"/>
  <c r="FA6" i="4" s="1"/>
  <c r="BX6" i="4"/>
  <c r="BW6" i="4"/>
  <c r="DK6" i="4" s="1"/>
  <c r="BV6" i="4"/>
  <c r="EX6" i="4" s="1"/>
  <c r="BU6" i="4"/>
  <c r="EW6" i="4" s="1"/>
  <c r="BT6" i="4"/>
  <c r="BS6" i="4"/>
  <c r="DG6" i="4" s="1"/>
  <c r="BR6" i="4"/>
  <c r="ET6" i="4" s="1"/>
  <c r="BQ6" i="4"/>
  <c r="ES6" i="4" s="1"/>
  <c r="BP6" i="4"/>
  <c r="BO6" i="4"/>
  <c r="DC6" i="4" s="1"/>
  <c r="BM6" i="4"/>
  <c r="EO6" i="4" s="1"/>
  <c r="BL6" i="4"/>
  <c r="CZ6" i="4" s="1"/>
  <c r="BK6" i="4"/>
  <c r="CY6" i="4" s="1"/>
  <c r="BJ6" i="4"/>
  <c r="EL6" i="4" s="1"/>
  <c r="BI6" i="4"/>
  <c r="EK6" i="4" s="1"/>
  <c r="BH6" i="4"/>
  <c r="CV6" i="4" s="1"/>
  <c r="BG6" i="4"/>
  <c r="BF6" i="4"/>
  <c r="EH6" i="4" s="1"/>
  <c r="BE6" i="4"/>
  <c r="EG6" i="4" s="1"/>
  <c r="BC6" i="4"/>
  <c r="CQ6" i="4" s="1"/>
  <c r="BB6" i="4"/>
  <c r="ED6" i="4" s="1"/>
  <c r="AZ6" i="4"/>
  <c r="CN6" i="4" s="1"/>
  <c r="AY6" i="4"/>
  <c r="CM6" i="4" s="1"/>
  <c r="AX6" i="4"/>
  <c r="DZ6" i="4" s="1"/>
  <c r="AW6" i="4"/>
  <c r="DY6" i="4" s="1"/>
  <c r="AV6" i="4"/>
  <c r="CJ6" i="4" s="1"/>
  <c r="K6" i="4"/>
  <c r="BD6" i="4" s="1"/>
  <c r="CR6" i="4" s="1"/>
  <c r="H6" i="4"/>
  <c r="H7" i="4" s="1"/>
  <c r="AG3" i="4"/>
  <c r="BA7" i="4" l="1"/>
  <c r="EC7" i="4"/>
  <c r="U29" i="17"/>
  <c r="N38" i="23"/>
  <c r="CG8" i="4"/>
  <c r="DA6" i="4"/>
  <c r="DR6" i="4"/>
  <c r="BV7" i="4"/>
  <c r="EX7" i="4"/>
  <c r="AV8" i="4"/>
  <c r="BH8" i="4"/>
  <c r="BT8" i="4"/>
  <c r="FH8" i="4"/>
  <c r="Y6" i="17"/>
  <c r="Y7" i="17"/>
  <c r="G10" i="17"/>
  <c r="D17" i="17"/>
  <c r="W17" i="17" s="1"/>
  <c r="J18" i="17"/>
  <c r="Y27" i="17"/>
  <c r="D29" i="17"/>
  <c r="W29" i="17" s="1"/>
  <c r="N40" i="23"/>
  <c r="N35" i="23"/>
  <c r="DE6" i="4"/>
  <c r="DU6" i="4"/>
  <c r="BY7" i="4"/>
  <c r="FA7" i="4"/>
  <c r="BI8" i="4"/>
  <c r="BU8" i="4"/>
  <c r="FI8" i="4"/>
  <c r="I10" i="17"/>
  <c r="K18" i="17"/>
  <c r="D19" i="17"/>
  <c r="W19" i="17" s="1"/>
  <c r="U19" i="17"/>
  <c r="CF8" i="4"/>
  <c r="FG6" i="4"/>
  <c r="BU7" i="4"/>
  <c r="AB3" i="4"/>
  <c r="CK6" i="4"/>
  <c r="DF6" i="4"/>
  <c r="DX6" i="4"/>
  <c r="BZ7" i="4"/>
  <c r="FB7" i="4"/>
  <c r="BL8" i="4"/>
  <c r="BX8" i="4"/>
  <c r="DX8" i="4"/>
  <c r="EJ8" i="4"/>
  <c r="EV8" i="4"/>
  <c r="C6" i="17"/>
  <c r="D7" i="17"/>
  <c r="W7" i="17" s="1"/>
  <c r="K10" i="17"/>
  <c r="G13" i="17"/>
  <c r="L18" i="17"/>
  <c r="Y25" i="17"/>
  <c r="D27" i="17"/>
  <c r="W27" i="17" s="1"/>
  <c r="N52" i="23"/>
  <c r="O52" i="23" s="1"/>
  <c r="CV7" i="4"/>
  <c r="N43" i="23"/>
  <c r="BI7" i="4"/>
  <c r="CC7" i="4"/>
  <c r="CQ7" i="4"/>
  <c r="EK7" i="4"/>
  <c r="FE7" i="4"/>
  <c r="BM8" i="4"/>
  <c r="BY8" i="4"/>
  <c r="EK8" i="4"/>
  <c r="EW8" i="4"/>
  <c r="N10" i="17"/>
  <c r="N37" i="23"/>
  <c r="CS6" i="4"/>
  <c r="DJ6" i="4"/>
  <c r="EU6" i="4"/>
  <c r="BM7" i="4"/>
  <c r="EO7" i="4"/>
  <c r="EN8" i="4"/>
  <c r="EZ8" i="4"/>
  <c r="G52" i="23"/>
  <c r="I52" i="23" s="1"/>
  <c r="N50" i="23"/>
  <c r="EW7" i="4"/>
  <c r="CP6" i="4"/>
  <c r="EQ6" i="4"/>
  <c r="U6" i="4"/>
  <c r="CT6" i="4"/>
  <c r="DM6" i="4"/>
  <c r="EY6" i="4"/>
  <c r="CG7" i="4"/>
  <c r="FI7" i="4"/>
  <c r="CC8" i="4"/>
  <c r="CQ8" i="4"/>
  <c r="EO8" i="4"/>
  <c r="FA8" i="4"/>
  <c r="H8" i="17"/>
  <c r="D25" i="17"/>
  <c r="W25" i="17" s="1"/>
  <c r="G45" i="23"/>
  <c r="I45" i="23" s="1"/>
  <c r="O45" i="23" s="1"/>
  <c r="N47" i="23"/>
  <c r="CL6" i="4"/>
  <c r="N49" i="23"/>
  <c r="N51" i="23"/>
  <c r="N48" i="23"/>
  <c r="O48" i="23" s="1"/>
  <c r="N32" i="23"/>
  <c r="O32" i="23" s="1"/>
  <c r="N45" i="23"/>
  <c r="N29" i="23"/>
  <c r="N42" i="23"/>
  <c r="N34" i="23"/>
  <c r="N27" i="23"/>
  <c r="O27" i="23" s="1"/>
  <c r="N33" i="23"/>
  <c r="N44" i="23"/>
  <c r="N28" i="23"/>
  <c r="O28" i="23" s="1"/>
  <c r="N22" i="23"/>
  <c r="N41" i="23"/>
  <c r="N25" i="23"/>
  <c r="N23" i="23"/>
  <c r="O23" i="23" s="1"/>
  <c r="K52" i="23"/>
  <c r="O26" i="23"/>
  <c r="G42" i="23"/>
  <c r="I42" i="23" s="1"/>
  <c r="G23" i="23"/>
  <c r="I23" i="23" s="1"/>
  <c r="K23" i="23" s="1"/>
  <c r="G39" i="23"/>
  <c r="I39" i="23" s="1"/>
  <c r="K39" i="23" s="1"/>
  <c r="O37" i="23"/>
  <c r="K37" i="23"/>
  <c r="K27" i="23"/>
  <c r="O29" i="23"/>
  <c r="K29" i="23"/>
  <c r="G51" i="23"/>
  <c r="I51" i="23" s="1"/>
  <c r="G35" i="23"/>
  <c r="I35" i="23" s="1"/>
  <c r="G22" i="23"/>
  <c r="I22" i="23" s="1"/>
  <c r="O22" i="23" s="1"/>
  <c r="G38" i="23"/>
  <c r="I38" i="23" s="1"/>
  <c r="O38" i="23" s="1"/>
  <c r="G49" i="23"/>
  <c r="I49" i="23" s="1"/>
  <c r="G41" i="23"/>
  <c r="I41" i="23" s="1"/>
  <c r="G33" i="23"/>
  <c r="I33" i="23" s="1"/>
  <c r="G25" i="23"/>
  <c r="I25" i="23" s="1"/>
  <c r="G40" i="23"/>
  <c r="I40" i="23" s="1"/>
  <c r="O40" i="23" s="1"/>
  <c r="O39" i="23"/>
  <c r="G47" i="23"/>
  <c r="I47" i="23" s="1"/>
  <c r="G34" i="23"/>
  <c r="I34" i="23" s="1"/>
  <c r="G50" i="23"/>
  <c r="I50" i="23" s="1"/>
  <c r="G31" i="23"/>
  <c r="I31" i="23" s="1"/>
  <c r="G24" i="23"/>
  <c r="I24" i="23" s="1"/>
  <c r="G43" i="23"/>
  <c r="I43" i="23" s="1"/>
  <c r="G30" i="23"/>
  <c r="I30" i="23" s="1"/>
  <c r="G46" i="23"/>
  <c r="I46" i="23" s="1"/>
  <c r="K38" i="23"/>
  <c r="K28" i="23"/>
  <c r="K36" i="23"/>
  <c r="O36" i="23"/>
  <c r="K48" i="23"/>
  <c r="K32" i="23"/>
  <c r="K44" i="23"/>
  <c r="O44" i="23"/>
  <c r="EZ7" i="4"/>
  <c r="BX7" i="4"/>
  <c r="DL7" i="4"/>
  <c r="B20" i="17"/>
  <c r="CT7" i="4"/>
  <c r="EV7" i="4"/>
  <c r="BT7" i="4"/>
  <c r="DH7" i="4"/>
  <c r="B36" i="17"/>
  <c r="FH7" i="4"/>
  <c r="CF7" i="4"/>
  <c r="DT7" i="4"/>
  <c r="DL6" i="4"/>
  <c r="EZ6" i="4"/>
  <c r="B23" i="17"/>
  <c r="CX7" i="4"/>
  <c r="EL7" i="4"/>
  <c r="BJ7" i="4"/>
  <c r="EE6" i="4"/>
  <c r="B34" i="17"/>
  <c r="FD7" i="4"/>
  <c r="CB7" i="4"/>
  <c r="DP7" i="4"/>
  <c r="CU6" i="4"/>
  <c r="EI6" i="4"/>
  <c r="DD6" i="4"/>
  <c r="ER6" i="4"/>
  <c r="DH6" i="4"/>
  <c r="EV6" i="4"/>
  <c r="DP6" i="4"/>
  <c r="FD6" i="4"/>
  <c r="DT6" i="4"/>
  <c r="FH6" i="4"/>
  <c r="EM6" i="4"/>
  <c r="EH7" i="4"/>
  <c r="B36" i="18"/>
  <c r="E29" i="11"/>
  <c r="L60" i="4"/>
  <c r="B18" i="4"/>
  <c r="B23" i="23" s="1"/>
  <c r="A17" i="4"/>
  <c r="A36" i="18" s="1"/>
  <c r="B16" i="4"/>
  <c r="B21" i="23" s="1"/>
  <c r="EA7" i="4"/>
  <c r="AY7" i="4"/>
  <c r="B24" i="17"/>
  <c r="EM7" i="4"/>
  <c r="BK7" i="4"/>
  <c r="F20" i="17"/>
  <c r="EH8" i="4"/>
  <c r="BF8" i="4"/>
  <c r="F23" i="17"/>
  <c r="EL8" i="4"/>
  <c r="BJ8" i="4"/>
  <c r="ET8" i="4"/>
  <c r="BR8" i="4"/>
  <c r="FB8" i="4"/>
  <c r="BZ8" i="4"/>
  <c r="B11" i="17"/>
  <c r="CO7" i="4"/>
  <c r="CY7" i="4"/>
  <c r="EI8" i="4"/>
  <c r="BG8" i="4"/>
  <c r="F21" i="17"/>
  <c r="F24" i="17"/>
  <c r="EM8" i="4"/>
  <c r="BK8" i="4"/>
  <c r="EY8" i="4"/>
  <c r="BW8" i="4"/>
  <c r="FC8" i="4"/>
  <c r="CA8" i="4"/>
  <c r="FG8" i="4"/>
  <c r="CE8" i="4"/>
  <c r="CT8" i="4"/>
  <c r="DF8" i="4"/>
  <c r="DN8" i="4"/>
  <c r="P58" i="4"/>
  <c r="BN6" i="4"/>
  <c r="EF6" i="4"/>
  <c r="EN6" i="4"/>
  <c r="B21" i="17"/>
  <c r="EI7" i="4"/>
  <c r="BG7" i="4"/>
  <c r="EX8" i="4"/>
  <c r="BV8" i="4"/>
  <c r="FF8" i="4"/>
  <c r="CD8" i="4"/>
  <c r="EA6" i="4"/>
  <c r="CM7" i="4"/>
  <c r="EU8" i="4"/>
  <c r="BS8" i="4"/>
  <c r="EB6" i="4"/>
  <c r="EJ6" i="4"/>
  <c r="EU7" i="4"/>
  <c r="BS7" i="4"/>
  <c r="EY7" i="4"/>
  <c r="BW7" i="4"/>
  <c r="B33" i="17"/>
  <c r="FC7" i="4"/>
  <c r="CA7" i="4"/>
  <c r="B35" i="17"/>
  <c r="FG7" i="4"/>
  <c r="CE7" i="4"/>
  <c r="CU8" i="4"/>
  <c r="DG8" i="4"/>
  <c r="DO8" i="4"/>
  <c r="S58" i="4"/>
  <c r="C11" i="17"/>
  <c r="V58" i="4"/>
  <c r="BA6" i="4"/>
  <c r="Y12" i="17"/>
  <c r="U12" i="17"/>
  <c r="D12" i="17"/>
  <c r="W12" i="17" s="1"/>
  <c r="Y22" i="17"/>
  <c r="D22" i="17"/>
  <c r="W22" i="17" s="1"/>
  <c r="X7" i="4"/>
  <c r="Y31" i="17"/>
  <c r="C31" i="17"/>
  <c r="F31" i="17"/>
  <c r="D31" i="17"/>
  <c r="W31" i="17" s="1"/>
  <c r="U31" i="17"/>
  <c r="F37" i="17"/>
  <c r="Y37" i="17"/>
  <c r="D37" i="17"/>
  <c r="W37" i="17" s="1"/>
  <c r="U37" i="17"/>
  <c r="BC7" i="4"/>
  <c r="DA7" i="4"/>
  <c r="DM7" i="4"/>
  <c r="DU7" i="4"/>
  <c r="EE7" i="4"/>
  <c r="H8" i="4"/>
  <c r="CV8" i="4"/>
  <c r="CZ8" i="4"/>
  <c r="Y8" i="17"/>
  <c r="D8" i="17"/>
  <c r="W8" i="17" s="1"/>
  <c r="U8" i="17"/>
  <c r="U22" i="17"/>
  <c r="B26" i="17"/>
  <c r="N58" i="4"/>
  <c r="D58" i="4"/>
  <c r="C14" i="17"/>
  <c r="K7" i="4"/>
  <c r="Y28" i="17"/>
  <c r="U28" i="17"/>
  <c r="D28" i="17"/>
  <c r="W28" i="17" s="1"/>
  <c r="Y32" i="17"/>
  <c r="U32" i="17"/>
  <c r="D32" i="17"/>
  <c r="W32" i="17" s="1"/>
  <c r="C32" i="17"/>
  <c r="F32" i="17"/>
  <c r="AV7" i="4"/>
  <c r="BH7" i="4"/>
  <c r="BL7" i="4"/>
  <c r="DN7" i="4"/>
  <c r="EJ7" i="4"/>
  <c r="BC8" i="4"/>
  <c r="DA8" i="4"/>
  <c r="EE8" i="4"/>
  <c r="C37" i="17"/>
  <c r="D16" i="17"/>
  <c r="W16" i="17" s="1"/>
  <c r="Y16" i="17"/>
  <c r="X25" i="17"/>
  <c r="K25" i="17"/>
  <c r="G25" i="17"/>
  <c r="N25" i="17"/>
  <c r="H25" i="17"/>
  <c r="L25" i="17"/>
  <c r="J25" i="17"/>
  <c r="I25" i="17"/>
  <c r="Y10" i="17"/>
  <c r="U10" i="17"/>
  <c r="D10" i="17"/>
  <c r="W10" i="17" s="1"/>
  <c r="X27" i="17"/>
  <c r="K27" i="17"/>
  <c r="G27" i="17"/>
  <c r="N27" i="17"/>
  <c r="H27" i="17"/>
  <c r="L27" i="17"/>
  <c r="I27" i="17"/>
  <c r="Y18" i="17"/>
  <c r="U18" i="17"/>
  <c r="D18" i="17"/>
  <c r="W18" i="17" s="1"/>
  <c r="G60" i="11"/>
  <c r="U7" i="17"/>
  <c r="Y9" i="17"/>
  <c r="H13" i="17"/>
  <c r="N13" i="17"/>
  <c r="X15" i="17"/>
  <c r="K15" i="17"/>
  <c r="G15" i="17"/>
  <c r="J15" i="17"/>
  <c r="Y15" i="17"/>
  <c r="X17" i="17"/>
  <c r="K17" i="17"/>
  <c r="G17" i="17"/>
  <c r="J17" i="17"/>
  <c r="Y17" i="17"/>
  <c r="H19" i="17"/>
  <c r="X29" i="17"/>
  <c r="K29" i="17"/>
  <c r="G29" i="17"/>
  <c r="J29" i="17"/>
  <c r="L29" i="17"/>
  <c r="Y30" i="17"/>
  <c r="U30" i="17"/>
  <c r="D30" i="17"/>
  <c r="W30" i="17" s="1"/>
  <c r="X8" i="17"/>
  <c r="K8" i="17"/>
  <c r="G8" i="17"/>
  <c r="J8" i="17"/>
  <c r="L10" i="17"/>
  <c r="H10" i="17"/>
  <c r="J10" i="17"/>
  <c r="I13" i="17"/>
  <c r="X13" i="17"/>
  <c r="L15" i="17"/>
  <c r="N19" i="17"/>
  <c r="J19" i="17"/>
  <c r="I19" i="17"/>
  <c r="X19" i="17"/>
  <c r="N29" i="17"/>
  <c r="C30" i="17"/>
  <c r="Y38" i="17"/>
  <c r="U38" i="17"/>
  <c r="D38" i="17"/>
  <c r="W38" i="17" s="1"/>
  <c r="C38" i="17"/>
  <c r="F38" i="17"/>
  <c r="L38" i="17"/>
  <c r="H38" i="17"/>
  <c r="X38" i="17"/>
  <c r="K38" i="17"/>
  <c r="G38" i="17"/>
  <c r="N38" i="17"/>
  <c r="I18" i="17"/>
  <c r="I30" i="17"/>
  <c r="F39" i="17"/>
  <c r="U39" i="17"/>
  <c r="U40" i="17"/>
  <c r="U41" i="17"/>
  <c r="U43" i="17"/>
  <c r="U44" i="17"/>
  <c r="U45" i="17"/>
  <c r="K45" i="23" l="1"/>
  <c r="O42" i="23"/>
  <c r="K42" i="23"/>
  <c r="K40" i="23"/>
  <c r="I53" i="23"/>
  <c r="K47" i="23"/>
  <c r="O47" i="23"/>
  <c r="K24" i="23"/>
  <c r="K46" i="23"/>
  <c r="O46" i="23"/>
  <c r="O31" i="23"/>
  <c r="K31" i="23"/>
  <c r="K41" i="23"/>
  <c r="O41" i="23"/>
  <c r="K35" i="23"/>
  <c r="O35" i="23"/>
  <c r="O33" i="23"/>
  <c r="K33" i="23"/>
  <c r="O24" i="23"/>
  <c r="O53" i="23" s="1"/>
  <c r="K30" i="23"/>
  <c r="O30" i="23"/>
  <c r="K50" i="23"/>
  <c r="O50" i="23"/>
  <c r="O49" i="23"/>
  <c r="K49" i="23"/>
  <c r="K51" i="23"/>
  <c r="O51" i="23"/>
  <c r="K22" i="23"/>
  <c r="K43" i="23"/>
  <c r="O43" i="23"/>
  <c r="O34" i="23"/>
  <c r="K34" i="23"/>
  <c r="K25" i="23"/>
  <c r="O25" i="23"/>
  <c r="F35" i="17"/>
  <c r="C35" i="17"/>
  <c r="Y35" i="17"/>
  <c r="U35" i="17"/>
  <c r="D35" i="17"/>
  <c r="W35" i="17" s="1"/>
  <c r="Y20" i="17"/>
  <c r="U20" i="17"/>
  <c r="D20" i="17"/>
  <c r="W20" i="17" s="1"/>
  <c r="U23" i="17"/>
  <c r="D23" i="17"/>
  <c r="W23" i="17" s="1"/>
  <c r="Y23" i="17"/>
  <c r="B37" i="18"/>
  <c r="E30" i="11"/>
  <c r="B19" i="4"/>
  <c r="B24" i="23" s="1"/>
  <c r="A18" i="4"/>
  <c r="A37" i="18" s="1"/>
  <c r="DE7" i="4"/>
  <c r="ES7" i="4"/>
  <c r="BQ7" i="4"/>
  <c r="L61" i="4"/>
  <c r="M60" i="4"/>
  <c r="B42" i="17"/>
  <c r="B14" i="17"/>
  <c r="EF7" i="4"/>
  <c r="BD7" i="4"/>
  <c r="D59" i="4"/>
  <c r="V7" i="4"/>
  <c r="CR7" i="4"/>
  <c r="U7" i="4"/>
  <c r="Y26" i="17"/>
  <c r="D26" i="17"/>
  <c r="W26" i="17" s="1"/>
  <c r="U26" i="17"/>
  <c r="F11" i="17"/>
  <c r="CO8" i="4"/>
  <c r="EC8" i="4"/>
  <c r="BA8" i="4"/>
  <c r="D11" i="17"/>
  <c r="W11" i="17" s="1"/>
  <c r="Y11" i="17"/>
  <c r="U11" i="17"/>
  <c r="B35" i="18"/>
  <c r="A16" i="4"/>
  <c r="A35" i="18" s="1"/>
  <c r="B15" i="4"/>
  <c r="B20" i="23" s="1"/>
  <c r="D21" i="17"/>
  <c r="W21" i="17" s="1"/>
  <c r="U21" i="17"/>
  <c r="Y21" i="17"/>
  <c r="Y34" i="17"/>
  <c r="U34" i="17"/>
  <c r="D34" i="17"/>
  <c r="W34" i="17" s="1"/>
  <c r="C34" i="17"/>
  <c r="F34" i="17"/>
  <c r="EC6" i="4"/>
  <c r="CO6" i="4"/>
  <c r="F33" i="17"/>
  <c r="C33" i="17"/>
  <c r="U33" i="17"/>
  <c r="D33" i="17"/>
  <c r="W33" i="17" s="1"/>
  <c r="Y33" i="17"/>
  <c r="EP6" i="4"/>
  <c r="DB6" i="4"/>
  <c r="Y24" i="17"/>
  <c r="D24" i="17"/>
  <c r="W24" i="17" s="1"/>
  <c r="U24" i="17"/>
  <c r="Y36" i="17"/>
  <c r="U36" i="17"/>
  <c r="D36" i="17"/>
  <c r="W36" i="17" s="1"/>
  <c r="C36" i="17"/>
  <c r="F36" i="17"/>
  <c r="DB7" i="4" l="1"/>
  <c r="BN7" i="4"/>
  <c r="EP7" i="4"/>
  <c r="EQ7" i="4"/>
  <c r="BO7" i="4"/>
  <c r="DC7" i="4"/>
  <c r="D14" i="17"/>
  <c r="W14" i="17" s="1"/>
  <c r="Y14" i="17"/>
  <c r="U14" i="17"/>
  <c r="V36" i="17" s="1"/>
  <c r="Z36" i="17" s="1"/>
  <c r="AA36" i="17" s="1"/>
  <c r="A36" i="17" s="1"/>
  <c r="B34" i="18"/>
  <c r="A15" i="4"/>
  <c r="A34" i="18" s="1"/>
  <c r="B14" i="4"/>
  <c r="B19" i="23" s="1"/>
  <c r="Y42" i="17"/>
  <c r="U42" i="17"/>
  <c r="V42" i="17" s="1"/>
  <c r="Z42" i="17" s="1"/>
  <c r="L62" i="4"/>
  <c r="M61" i="4"/>
  <c r="B38" i="18"/>
  <c r="E31" i="11"/>
  <c r="B20" i="4"/>
  <c r="B25" i="23" s="1"/>
  <c r="A19" i="4"/>
  <c r="A38" i="18" s="1"/>
  <c r="V8" i="17"/>
  <c r="Z8" i="17" s="1"/>
  <c r="AA8" i="17" s="1"/>
  <c r="A8" i="17" s="1"/>
  <c r="V20" i="17"/>
  <c r="Z20" i="17" s="1"/>
  <c r="AA20" i="17" s="1"/>
  <c r="A20" i="17" s="1"/>
  <c r="V23" i="17" l="1"/>
  <c r="Z23" i="17" s="1"/>
  <c r="AA23" i="17" s="1"/>
  <c r="A23" i="17" s="1"/>
  <c r="V34" i="17"/>
  <c r="Z34" i="17" s="1"/>
  <c r="AA34" i="17" s="1"/>
  <c r="A34" i="17" s="1"/>
  <c r="B39" i="18"/>
  <c r="E32" i="11"/>
  <c r="B21" i="4"/>
  <c r="B26" i="23" s="1"/>
  <c r="A20" i="4"/>
  <c r="A39" i="18" s="1"/>
  <c r="V31" i="17"/>
  <c r="Z31" i="17" s="1"/>
  <c r="AA31" i="17" s="1"/>
  <c r="A31" i="17" s="1"/>
  <c r="V28" i="17"/>
  <c r="Z28" i="17" s="1"/>
  <c r="AA28" i="17" s="1"/>
  <c r="A28" i="17" s="1"/>
  <c r="V11" i="17"/>
  <c r="Z11" i="17" s="1"/>
  <c r="AA11" i="17" s="1"/>
  <c r="A11" i="17" s="1"/>
  <c r="V24" i="17"/>
  <c r="Z24" i="17" s="1"/>
  <c r="AA24" i="17" s="1"/>
  <c r="A24" i="17" s="1"/>
  <c r="V16" i="17"/>
  <c r="Z16" i="17" s="1"/>
  <c r="AA16" i="17" s="1"/>
  <c r="A16" i="17" s="1"/>
  <c r="V33" i="17"/>
  <c r="Z33" i="17" s="1"/>
  <c r="AA33" i="17" s="1"/>
  <c r="A33" i="17" s="1"/>
  <c r="V21" i="17"/>
  <c r="Z21" i="17" s="1"/>
  <c r="AA21" i="17" s="1"/>
  <c r="A21" i="17" s="1"/>
  <c r="M62" i="4"/>
  <c r="L63" i="4"/>
  <c r="B33" i="18"/>
  <c r="B13" i="4"/>
  <c r="B18" i="23" s="1"/>
  <c r="A14" i="4"/>
  <c r="A33" i="18" s="1"/>
  <c r="V35" i="17"/>
  <c r="Z35" i="17" s="1"/>
  <c r="AA35" i="17" s="1"/>
  <c r="A35" i="17" s="1"/>
  <c r="V40" i="17"/>
  <c r="Z40" i="17" s="1"/>
  <c r="AA40" i="17" s="1"/>
  <c r="A40" i="17" s="1"/>
  <c r="V29" i="17"/>
  <c r="Z29" i="17" s="1"/>
  <c r="AA29" i="17" s="1"/>
  <c r="A29" i="17" s="1"/>
  <c r="V9" i="17"/>
  <c r="Z9" i="17" s="1"/>
  <c r="AA9" i="17" s="1"/>
  <c r="A9" i="17" s="1"/>
  <c r="V37" i="17"/>
  <c r="Z37" i="17" s="1"/>
  <c r="AA37" i="17" s="1"/>
  <c r="A37" i="17" s="1"/>
  <c r="V17" i="17"/>
  <c r="Z17" i="17" s="1"/>
  <c r="AA17" i="17" s="1"/>
  <c r="A17" i="17" s="1"/>
  <c r="V45" i="17"/>
  <c r="Z45" i="17" s="1"/>
  <c r="AA45" i="17" s="1"/>
  <c r="A45" i="17" s="1"/>
  <c r="V15" i="17"/>
  <c r="Z15" i="17" s="1"/>
  <c r="AA15" i="17" s="1"/>
  <c r="A15" i="17" s="1"/>
  <c r="V14" i="17"/>
  <c r="Z14" i="17" s="1"/>
  <c r="AA14" i="17" s="1"/>
  <c r="A14" i="17" s="1"/>
  <c r="V22" i="17"/>
  <c r="Z22" i="17" s="1"/>
  <c r="AA22" i="17" s="1"/>
  <c r="A22" i="17" s="1"/>
  <c r="V39" i="17"/>
  <c r="Z39" i="17" s="1"/>
  <c r="AA39" i="17" s="1"/>
  <c r="A39" i="17" s="1"/>
  <c r="V6" i="17"/>
  <c r="Z6" i="17" s="1"/>
  <c r="AA6" i="17" s="1"/>
  <c r="A6" i="17" s="1"/>
  <c r="V19" i="17"/>
  <c r="Z19" i="17" s="1"/>
  <c r="AA19" i="17" s="1"/>
  <c r="A19" i="17" s="1"/>
  <c r="V32" i="17"/>
  <c r="Z32" i="17" s="1"/>
  <c r="AA32" i="17" s="1"/>
  <c r="A32" i="17" s="1"/>
  <c r="V30" i="17"/>
  <c r="Z30" i="17" s="1"/>
  <c r="AA30" i="17" s="1"/>
  <c r="A30" i="17" s="1"/>
  <c r="V25" i="17"/>
  <c r="Z25" i="17" s="1"/>
  <c r="AA25" i="17" s="1"/>
  <c r="A25" i="17" s="1"/>
  <c r="V38" i="17"/>
  <c r="Z38" i="17" s="1"/>
  <c r="AA38" i="17" s="1"/>
  <c r="A38" i="17" s="1"/>
  <c r="V18" i="17"/>
  <c r="Z18" i="17" s="1"/>
  <c r="AA18" i="17" s="1"/>
  <c r="A18" i="17" s="1"/>
  <c r="V44" i="17"/>
  <c r="Z44" i="17" s="1"/>
  <c r="AA44" i="17" s="1"/>
  <c r="A44" i="17" s="1"/>
  <c r="V43" i="17"/>
  <c r="Z43" i="17" s="1"/>
  <c r="AA43" i="17" s="1"/>
  <c r="A43" i="17" s="1"/>
  <c r="V12" i="17"/>
  <c r="Z12" i="17" s="1"/>
  <c r="AA12" i="17" s="1"/>
  <c r="A12" i="17" s="1"/>
  <c r="V27" i="17"/>
  <c r="Z27" i="17" s="1"/>
  <c r="AA27" i="17" s="1"/>
  <c r="A27" i="17" s="1"/>
  <c r="V41" i="17"/>
  <c r="Z41" i="17" s="1"/>
  <c r="AA41" i="17" s="1"/>
  <c r="A41" i="17" s="1"/>
  <c r="V13" i="17"/>
  <c r="Z13" i="17" s="1"/>
  <c r="AA13" i="17" s="1"/>
  <c r="A13" i="17" s="1"/>
  <c r="V10" i="17"/>
  <c r="Z10" i="17" s="1"/>
  <c r="AA10" i="17" s="1"/>
  <c r="A10" i="17" s="1"/>
  <c r="V26" i="17"/>
  <c r="Z26" i="17" s="1"/>
  <c r="AA26" i="17" s="1"/>
  <c r="A26" i="17" s="1"/>
  <c r="V7" i="17"/>
  <c r="Z7" i="17" s="1"/>
  <c r="AA7" i="17" s="1"/>
  <c r="A7" i="17" s="1"/>
  <c r="B32" i="18" l="1"/>
  <c r="B12" i="4"/>
  <c r="B17" i="23" s="1"/>
  <c r="A13" i="4"/>
  <c r="A32" i="18" s="1"/>
  <c r="B40" i="18"/>
  <c r="B22" i="4"/>
  <c r="B27" i="23" s="1"/>
  <c r="E33" i="11"/>
  <c r="A21" i="4"/>
  <c r="A40" i="18" s="1"/>
  <c r="AA42" i="17"/>
  <c r="A42" i="17" s="1"/>
  <c r="L64" i="4"/>
  <c r="M64" i="4" s="1"/>
  <c r="M63" i="4"/>
  <c r="B41" i="18" l="1"/>
  <c r="E34" i="11"/>
  <c r="B23" i="4"/>
  <c r="B28" i="23" s="1"/>
  <c r="A22" i="4"/>
  <c r="A41" i="18" s="1"/>
  <c r="B31" i="18"/>
  <c r="B11" i="4"/>
  <c r="B16" i="23" s="1"/>
  <c r="A12" i="4"/>
  <c r="A31" i="18" s="1"/>
  <c r="B42" i="18" l="1"/>
  <c r="E35" i="11"/>
  <c r="B24" i="4"/>
  <c r="B29" i="23" s="1"/>
  <c r="A23" i="4"/>
  <c r="A42" i="18" s="1"/>
  <c r="B30" i="18"/>
  <c r="A11" i="4"/>
  <c r="A30" i="18" s="1"/>
  <c r="B43" i="18" l="1"/>
  <c r="E36" i="11"/>
  <c r="B25" i="4"/>
  <c r="B30" i="23" s="1"/>
  <c r="A24" i="4"/>
  <c r="A43" i="18" s="1"/>
  <c r="BH42" i="4"/>
  <c r="AY17" i="4"/>
  <c r="AZ33" i="4"/>
  <c r="BE40" i="4"/>
  <c r="CG33" i="4"/>
  <c r="BV18" i="4"/>
  <c r="BV25" i="4"/>
  <c r="BG38" i="4"/>
  <c r="CE28" i="4"/>
  <c r="CC25" i="4"/>
  <c r="AV45" i="4"/>
  <c r="BV26" i="4"/>
  <c r="BW28" i="4"/>
  <c r="BW38" i="4"/>
  <c r="BZ22" i="4"/>
  <c r="BH39" i="4"/>
  <c r="BH28" i="4"/>
  <c r="AX30" i="4"/>
  <c r="AV35" i="4"/>
  <c r="CB20" i="4"/>
  <c r="BD33" i="4"/>
  <c r="BD26" i="4"/>
  <c r="BT47" i="4"/>
  <c r="BZ17" i="4"/>
  <c r="CC44" i="4"/>
  <c r="BW45" i="4"/>
  <c r="BG21" i="4"/>
  <c r="BK28" i="4"/>
  <c r="BR34" i="4"/>
  <c r="BF36" i="4"/>
  <c r="BV41" i="4"/>
  <c r="BY40" i="4"/>
  <c r="AZ20" i="4"/>
  <c r="AV22" i="4"/>
  <c r="CB41" i="4"/>
  <c r="BC45" i="4"/>
  <c r="CG20" i="4"/>
  <c r="AY14" i="4"/>
  <c r="BH35" i="4"/>
  <c r="AX18" i="4"/>
  <c r="BH23" i="4"/>
  <c r="BW42" i="4"/>
  <c r="BI42" i="4"/>
  <c r="BD14" i="4"/>
  <c r="BV11" i="4"/>
  <c r="CD12" i="4"/>
  <c r="AX15" i="4"/>
  <c r="BM15" i="4"/>
  <c r="BL11" i="4"/>
  <c r="BK45" i="4"/>
  <c r="BD38" i="4"/>
  <c r="BL44" i="4"/>
  <c r="CC30" i="4"/>
  <c r="AY21" i="4"/>
  <c r="AV47" i="4"/>
  <c r="AW18" i="4"/>
  <c r="BG11" i="4"/>
  <c r="AW46" i="4"/>
  <c r="CD13" i="4"/>
  <c r="BX37" i="4"/>
  <c r="AX41" i="4"/>
  <c r="AX29" i="4"/>
  <c r="CB25" i="4"/>
  <c r="BV13" i="4"/>
  <c r="BR44" i="4"/>
  <c r="BZ28" i="4"/>
  <c r="AV46" i="4"/>
  <c r="BJ14" i="4"/>
  <c r="BY13" i="4"/>
  <c r="CC13" i="4"/>
  <c r="BY21" i="4"/>
  <c r="BH46" i="4"/>
  <c r="BG43" i="4"/>
  <c r="BI39" i="4"/>
  <c r="BE11" i="4"/>
  <c r="BA13" i="4"/>
  <c r="AY30" i="4"/>
  <c r="BZ45" i="4"/>
  <c r="CC37" i="4"/>
  <c r="CE40" i="4"/>
  <c r="BX27" i="4"/>
  <c r="BH40" i="4"/>
  <c r="BF38" i="4"/>
  <c r="CD39" i="4"/>
  <c r="BS14" i="4"/>
  <c r="BI18" i="4"/>
  <c r="CG26" i="4"/>
  <c r="BR20" i="4"/>
  <c r="AX39" i="4"/>
  <c r="CC21" i="4"/>
  <c r="BJ33" i="4"/>
  <c r="CA16" i="4"/>
  <c r="CE44" i="4"/>
  <c r="BF29" i="4"/>
  <c r="AV17" i="4"/>
  <c r="BG26" i="4"/>
  <c r="CE13" i="4"/>
  <c r="BA41" i="4"/>
  <c r="BX21" i="4"/>
  <c r="BZ11" i="4"/>
  <c r="AZ18" i="4"/>
  <c r="BM42" i="4"/>
  <c r="BV16" i="4"/>
  <c r="AX37" i="4"/>
  <c r="CE34" i="4"/>
  <c r="BY26" i="4"/>
  <c r="BK41" i="4"/>
  <c r="BB26" i="4"/>
  <c r="CD20" i="4"/>
  <c r="BG39" i="4"/>
  <c r="CF35" i="4"/>
  <c r="BE34" i="4"/>
  <c r="BU31" i="4"/>
  <c r="BT39" i="4"/>
  <c r="CA35" i="4"/>
  <c r="BC24" i="4"/>
  <c r="BR13" i="4"/>
  <c r="BD23" i="4"/>
  <c r="AX31" i="4"/>
  <c r="AY24" i="4"/>
  <c r="BE30" i="4"/>
  <c r="AV24" i="4"/>
  <c r="BU40" i="4"/>
  <c r="BD17" i="4"/>
  <c r="BW36" i="4"/>
  <c r="BR47" i="4"/>
  <c r="BB11" i="4"/>
  <c r="AX23" i="4"/>
  <c r="BC36" i="4"/>
  <c r="BZ12" i="4"/>
  <c r="BZ40" i="4"/>
  <c r="BT12" i="4"/>
  <c r="CG11" i="4"/>
  <c r="BU14" i="4"/>
  <c r="BT21" i="4"/>
  <c r="BH33" i="4"/>
  <c r="BM12" i="4"/>
  <c r="BC26" i="4"/>
  <c r="CE37" i="4"/>
  <c r="BJ18" i="4"/>
  <c r="AW41" i="4"/>
  <c r="BV31" i="4"/>
  <c r="AV11" i="4"/>
  <c r="BJ30" i="4"/>
  <c r="CA21" i="4"/>
  <c r="BD41" i="4"/>
  <c r="BL22" i="4"/>
  <c r="BZ42" i="4"/>
  <c r="BB46" i="4"/>
  <c r="BX15" i="4"/>
  <c r="CF25" i="4"/>
  <c r="BU30" i="4"/>
  <c r="BB39" i="4"/>
  <c r="BD29" i="4"/>
  <c r="CE33" i="4"/>
  <c r="BK30" i="4"/>
  <c r="BI45" i="4"/>
  <c r="BH27" i="4"/>
  <c r="BC28" i="4"/>
  <c r="BG33" i="4"/>
  <c r="AX24" i="4"/>
  <c r="BV24" i="4"/>
  <c r="BX42" i="4"/>
  <c r="BR24" i="4"/>
  <c r="CA28" i="4"/>
  <c r="BR43" i="4"/>
  <c r="CB37" i="4"/>
  <c r="AW13" i="4"/>
  <c r="BJ44" i="4"/>
  <c r="BK46" i="4"/>
  <c r="BZ24" i="4"/>
  <c r="BE45" i="4"/>
  <c r="BF17" i="4"/>
  <c r="BW31" i="4"/>
  <c r="CC20" i="4"/>
  <c r="BR19" i="4"/>
  <c r="BX12" i="4"/>
  <c r="BZ25" i="4"/>
  <c r="BM35" i="4"/>
  <c r="AV38" i="4"/>
  <c r="AX16" i="4"/>
  <c r="BJ24" i="4"/>
  <c r="BH32" i="4"/>
  <c r="BX45" i="4"/>
  <c r="AZ44" i="4"/>
  <c r="BL42" i="4"/>
  <c r="BW24" i="4"/>
  <c r="AW37" i="4"/>
  <c r="BI29" i="4"/>
  <c r="CE15" i="4"/>
  <c r="AV37" i="4"/>
  <c r="AX40" i="4"/>
  <c r="AZ39" i="4"/>
  <c r="CC27" i="4"/>
  <c r="BR28" i="4"/>
  <c r="BV12" i="4"/>
  <c r="AY41" i="4"/>
  <c r="BK43" i="4"/>
  <c r="BZ33" i="4"/>
  <c r="BV27" i="4"/>
  <c r="CF19" i="4"/>
  <c r="BS16" i="4"/>
  <c r="BH36" i="4"/>
  <c r="BU29" i="4"/>
  <c r="AY36" i="4"/>
  <c r="CG35" i="4"/>
  <c r="BY39" i="4"/>
  <c r="BB28" i="4"/>
  <c r="AW22" i="4"/>
  <c r="CE41" i="4"/>
  <c r="AX34" i="4"/>
  <c r="BB20" i="4"/>
  <c r="CB16" i="4"/>
  <c r="BT22" i="4"/>
  <c r="BF47" i="4"/>
  <c r="BL12" i="4"/>
  <c r="BA38" i="4"/>
  <c r="CC41" i="4"/>
  <c r="BG42" i="4"/>
  <c r="BI20" i="4"/>
  <c r="BA36" i="4"/>
  <c r="BI25" i="4"/>
  <c r="AZ32" i="4"/>
  <c r="BR18" i="4"/>
  <c r="BI27" i="4"/>
  <c r="CC47" i="4"/>
  <c r="CG27" i="4"/>
  <c r="BR45" i="4"/>
  <c r="BF24" i="4"/>
  <c r="BK47" i="4"/>
  <c r="BZ47" i="4"/>
  <c r="CB38" i="4"/>
  <c r="BJ12" i="4"/>
  <c r="BG31" i="4"/>
  <c r="BY47" i="4"/>
  <c r="CC17" i="4"/>
  <c r="BF41" i="4"/>
  <c r="BZ29" i="4"/>
  <c r="BM22" i="4"/>
  <c r="BW34" i="4"/>
  <c r="BV33" i="4"/>
  <c r="BS32" i="4"/>
  <c r="BV15" i="4"/>
  <c r="AX45" i="4"/>
  <c r="BA39" i="4"/>
  <c r="BB29" i="4"/>
  <c r="BY27" i="4"/>
  <c r="AV13" i="4"/>
  <c r="CF39" i="4"/>
  <c r="BI17" i="4"/>
  <c r="AV43" i="4"/>
  <c r="BW20" i="4"/>
  <c r="CG21" i="4"/>
  <c r="BY45" i="4"/>
  <c r="CB32" i="4"/>
  <c r="BI28" i="4"/>
  <c r="BW13" i="4"/>
  <c r="CA20" i="4"/>
  <c r="CF43" i="4"/>
  <c r="BY18" i="4"/>
  <c r="BE42" i="4"/>
  <c r="BB34" i="4"/>
  <c r="BG24" i="4"/>
  <c r="BK32" i="4"/>
  <c r="BA28" i="4"/>
  <c r="BM14" i="4"/>
  <c r="BA18" i="4"/>
  <c r="AW23" i="4"/>
  <c r="BX33" i="4"/>
  <c r="BL35" i="4"/>
  <c r="CD37" i="4"/>
  <c r="BF33" i="4"/>
  <c r="BM13" i="4"/>
  <c r="BB30" i="4"/>
  <c r="CG31" i="4"/>
  <c r="CB27" i="4"/>
  <c r="CE21" i="4"/>
  <c r="BI21" i="4"/>
  <c r="AW35" i="4"/>
  <c r="CA40" i="4"/>
  <c r="BT41" i="4"/>
  <c r="CA39" i="4"/>
  <c r="BM30" i="4"/>
  <c r="AZ24" i="4"/>
  <c r="BY12" i="4"/>
  <c r="BV28" i="4"/>
  <c r="CA27" i="4"/>
  <c r="CA31" i="4"/>
  <c r="BZ34" i="4"/>
  <c r="BU36" i="4"/>
  <c r="AY35" i="4"/>
  <c r="CC19" i="4"/>
  <c r="BM36" i="4"/>
  <c r="BU23" i="4"/>
  <c r="BS15" i="4"/>
  <c r="BE15" i="4"/>
  <c r="AW15" i="4"/>
  <c r="AW47" i="4"/>
  <c r="BR12" i="4"/>
  <c r="BU17" i="4"/>
  <c r="AZ22" i="4"/>
  <c r="CC28" i="4"/>
  <c r="BC46" i="4"/>
  <c r="CG45" i="4"/>
  <c r="BV45" i="4"/>
  <c r="BZ13" i="4"/>
  <c r="CC31" i="4"/>
  <c r="BF34" i="4"/>
  <c r="BF35" i="4"/>
  <c r="AX32" i="4"/>
  <c r="BC15" i="4"/>
  <c r="BD15" i="4"/>
  <c r="BL43" i="4"/>
  <c r="CF11" i="4"/>
  <c r="CF45" i="4"/>
  <c r="AV33" i="4"/>
  <c r="BZ31" i="4"/>
  <c r="CC34" i="4"/>
  <c r="BH26" i="4"/>
  <c r="CE45" i="4"/>
  <c r="BT29" i="4"/>
  <c r="BC14" i="4"/>
  <c r="BD28" i="4"/>
  <c r="BJ13" i="4"/>
  <c r="CD16" i="4"/>
  <c r="BW41" i="4"/>
  <c r="BU32" i="4"/>
  <c r="CD40" i="4"/>
  <c r="BA47" i="4"/>
  <c r="BG23" i="4"/>
  <c r="BR25" i="4"/>
  <c r="AW29" i="4"/>
  <c r="BF43" i="4"/>
  <c r="BK19" i="4"/>
  <c r="CF44" i="4"/>
  <c r="BR31" i="4"/>
  <c r="BJ35" i="4"/>
  <c r="AZ16" i="4"/>
  <c r="CE36" i="4"/>
  <c r="CB19" i="4"/>
  <c r="BL41" i="4"/>
  <c r="CG46" i="4"/>
  <c r="CE42" i="4"/>
  <c r="BU33" i="4"/>
  <c r="BZ32" i="4"/>
  <c r="CB21" i="4"/>
  <c r="AW16" i="4"/>
  <c r="BF19" i="4"/>
  <c r="BU42" i="4"/>
  <c r="BK42" i="4"/>
  <c r="BI33" i="4"/>
  <c r="BA33" i="4"/>
  <c r="CF14" i="4"/>
  <c r="BR29" i="4"/>
  <c r="BZ43" i="4"/>
  <c r="BT18" i="4"/>
  <c r="BK20" i="4"/>
  <c r="BU15" i="4"/>
  <c r="BG46" i="4"/>
  <c r="CG17" i="4"/>
  <c r="BT45" i="4"/>
  <c r="BX28" i="4"/>
  <c r="BR11" i="4"/>
  <c r="AV39" i="4"/>
  <c r="BF15" i="4"/>
  <c r="AX25" i="4"/>
  <c r="CB15" i="4"/>
  <c r="CD34" i="4"/>
  <c r="CC43" i="4"/>
  <c r="BA45" i="4"/>
  <c r="BX40" i="4"/>
  <c r="BC12" i="4"/>
  <c r="BT26" i="4"/>
  <c r="BC30" i="4"/>
  <c r="BU35" i="4"/>
  <c r="BU19" i="4"/>
  <c r="BS28" i="4"/>
  <c r="BU28" i="4"/>
  <c r="AY18" i="4"/>
  <c r="BD19" i="4"/>
  <c r="AZ37" i="4"/>
  <c r="BX24" i="4"/>
  <c r="BK18" i="4"/>
  <c r="AZ40" i="4"/>
  <c r="BS31" i="4"/>
  <c r="BB40" i="4"/>
  <c r="AZ15" i="4"/>
  <c r="BE24" i="4"/>
  <c r="BT46" i="4"/>
  <c r="BY32" i="4"/>
  <c r="BF42" i="4"/>
  <c r="AV21" i="4"/>
  <c r="BU20" i="4"/>
  <c r="BM46" i="4"/>
  <c r="BZ18" i="4"/>
  <c r="BW35" i="4"/>
  <c r="CG23" i="4"/>
  <c r="BG20" i="4"/>
  <c r="BM20" i="4"/>
  <c r="BV29" i="4"/>
  <c r="BK22" i="4"/>
  <c r="CD43" i="4"/>
  <c r="AW39" i="4"/>
  <c r="BL36" i="4"/>
  <c r="BL24" i="4"/>
  <c r="BX29" i="4"/>
  <c r="BJ21" i="4"/>
  <c r="BG14" i="4"/>
  <c r="CE35" i="4"/>
  <c r="BL33" i="4"/>
  <c r="BS34" i="4"/>
  <c r="BD39" i="4"/>
  <c r="BC39" i="4"/>
  <c r="BS11" i="4"/>
  <c r="AW33" i="4"/>
  <c r="AX46" i="4"/>
  <c r="BT37" i="4"/>
  <c r="BE39" i="4"/>
  <c r="BS37" i="4"/>
  <c r="BC40" i="4"/>
  <c r="BE22" i="4"/>
  <c r="BX26" i="4"/>
  <c r="BJ16" i="4"/>
  <c r="BH43" i="4"/>
  <c r="AV26" i="4"/>
  <c r="CB12" i="4"/>
  <c r="BL46" i="4"/>
  <c r="BI22" i="4"/>
  <c r="AW24" i="4"/>
  <c r="BH18" i="4"/>
  <c r="AY20" i="4"/>
  <c r="BA25" i="4"/>
  <c r="BY17" i="4"/>
  <c r="BA19" i="4"/>
  <c r="BZ21" i="4"/>
  <c r="BV43" i="4"/>
  <c r="BK29" i="4"/>
  <c r="AV14" i="4"/>
  <c r="AW45" i="4"/>
  <c r="BT42" i="4"/>
  <c r="BD45" i="4"/>
  <c r="CA14" i="4"/>
  <c r="BT31" i="4"/>
  <c r="BD24" i="4"/>
  <c r="BT32" i="4"/>
  <c r="BR36" i="4"/>
  <c r="CD19" i="4"/>
  <c r="BB38" i="4"/>
  <c r="BW30" i="4"/>
  <c r="BM39" i="4"/>
  <c r="BS44" i="4"/>
  <c r="CD22" i="4"/>
  <c r="AZ42" i="4"/>
  <c r="BR39" i="4"/>
  <c r="CD47" i="4"/>
  <c r="BW17" i="4"/>
  <c r="AZ11" i="4"/>
  <c r="BB25" i="4"/>
  <c r="BS45" i="4"/>
  <c r="BC23" i="4"/>
  <c r="CB29" i="4"/>
  <c r="BY16" i="4"/>
  <c r="BK31" i="4"/>
  <c r="BY25" i="4"/>
  <c r="AZ45" i="4"/>
  <c r="BY31" i="4"/>
  <c r="BR27" i="4"/>
  <c r="BT40" i="4"/>
  <c r="AY33" i="4"/>
  <c r="AW40" i="4"/>
  <c r="AY16" i="4"/>
  <c r="BY43" i="4"/>
  <c r="BE27" i="4"/>
  <c r="BH34" i="4"/>
  <c r="BJ36" i="4"/>
  <c r="AW43" i="4"/>
  <c r="BG34" i="4"/>
  <c r="BB35" i="4"/>
  <c r="AW27" i="4"/>
  <c r="BX43" i="4"/>
  <c r="CD41" i="4"/>
  <c r="CA22" i="4"/>
  <c r="BD12" i="4"/>
  <c r="BB37" i="4"/>
  <c r="BE46" i="4"/>
  <c r="AX12" i="4"/>
  <c r="AV36" i="4"/>
  <c r="BC42" i="4"/>
  <c r="BF25" i="4"/>
  <c r="AY25" i="4"/>
  <c r="BK13" i="4"/>
  <c r="CG12" i="4"/>
  <c r="BU25" i="4"/>
  <c r="BD11" i="4"/>
  <c r="CA47" i="4"/>
  <c r="BR30" i="4"/>
  <c r="BC34" i="4"/>
  <c r="BS35" i="4"/>
  <c r="CC23" i="4"/>
  <c r="BZ41" i="4"/>
  <c r="CC33" i="4"/>
  <c r="CE16" i="4"/>
  <c r="BY22" i="4"/>
  <c r="BT24" i="4"/>
  <c r="AV30" i="4"/>
  <c r="BS27" i="4"/>
  <c r="BS41" i="4"/>
  <c r="BF13" i="4"/>
  <c r="BX19" i="4"/>
  <c r="CD38" i="4"/>
  <c r="BR21" i="4"/>
  <c r="BW18" i="4"/>
  <c r="CA45" i="4"/>
  <c r="BX18" i="4"/>
  <c r="BI23" i="4"/>
  <c r="AZ12" i="4"/>
  <c r="CD11" i="4"/>
  <c r="BX25" i="4"/>
  <c r="BG19" i="4"/>
  <c r="BA24" i="4"/>
  <c r="AY32" i="4"/>
  <c r="CD36" i="4"/>
  <c r="BM31" i="4"/>
  <c r="BH16" i="4"/>
  <c r="CA32" i="4"/>
  <c r="BC31" i="4"/>
  <c r="CD23" i="4"/>
  <c r="AY46" i="4"/>
  <c r="BW15" i="4"/>
  <c r="AX21" i="4"/>
  <c r="BT19" i="4"/>
  <c r="CC29" i="4"/>
  <c r="CF36" i="4"/>
  <c r="BK34" i="4"/>
  <c r="BR15" i="4"/>
  <c r="CB30" i="4"/>
  <c r="BJ37" i="4"/>
  <c r="CF29" i="4"/>
  <c r="BH47" i="4"/>
  <c r="BY28" i="4"/>
  <c r="BY29" i="4"/>
  <c r="CC38" i="4"/>
  <c r="BV40" i="4"/>
  <c r="AV27" i="4"/>
  <c r="BI36" i="4"/>
  <c r="BK37" i="4"/>
  <c r="CB40" i="4"/>
  <c r="BV39" i="4"/>
  <c r="AV19" i="4"/>
  <c r="BE35" i="4"/>
  <c r="BK40" i="4"/>
  <c r="BS19" i="4"/>
  <c r="CA13" i="4"/>
  <c r="BY15" i="4"/>
  <c r="AW31" i="4"/>
  <c r="AX33" i="4"/>
  <c r="BY34" i="4"/>
  <c r="BM19" i="4"/>
  <c r="BX22" i="4"/>
  <c r="BB31" i="4"/>
  <c r="AX19" i="4"/>
  <c r="BG29" i="4"/>
  <c r="BS26" i="4"/>
  <c r="CC46" i="4"/>
  <c r="BJ43" i="4"/>
  <c r="BR33" i="4"/>
  <c r="BS22" i="4"/>
  <c r="CD30" i="4"/>
  <c r="AY13" i="4"/>
  <c r="BD27" i="4"/>
  <c r="BI14" i="4"/>
  <c r="CE43" i="4"/>
  <c r="BF12" i="4"/>
  <c r="BR32" i="4"/>
  <c r="BV42" i="4"/>
  <c r="BF20" i="4"/>
  <c r="BZ20" i="4"/>
  <c r="BY46" i="4"/>
  <c r="BU37" i="4"/>
  <c r="AY22" i="4"/>
  <c r="BE32" i="4"/>
  <c r="CG32" i="4"/>
  <c r="CF37" i="4"/>
  <c r="BG47" i="4"/>
  <c r="BA30" i="4"/>
  <c r="BZ36" i="4"/>
  <c r="BS21" i="4"/>
  <c r="BF32" i="4"/>
  <c r="BD13" i="4"/>
  <c r="CF31" i="4"/>
  <c r="BK16" i="4"/>
  <c r="CF24" i="4"/>
  <c r="BJ29" i="4"/>
  <c r="BL30" i="4"/>
  <c r="BT13" i="4"/>
  <c r="CD24" i="4"/>
  <c r="BB12" i="4"/>
  <c r="AZ27" i="4"/>
  <c r="BW23" i="4"/>
  <c r="BF23" i="4"/>
  <c r="BS12" i="4"/>
  <c r="BB17" i="4"/>
  <c r="BF37" i="4"/>
  <c r="BW22" i="4"/>
  <c r="BI30" i="4"/>
  <c r="CG24" i="4"/>
  <c r="BA34" i="4"/>
  <c r="CF46" i="4"/>
  <c r="CC36" i="4"/>
  <c r="CA17" i="4"/>
  <c r="CB46" i="4"/>
  <c r="BU26" i="4"/>
  <c r="BA15" i="4"/>
  <c r="BS47" i="4"/>
  <c r="AY45" i="4"/>
  <c r="BS39" i="4"/>
  <c r="CA44" i="4"/>
  <c r="CD27" i="4"/>
  <c r="AW32" i="4"/>
  <c r="BM28" i="4"/>
  <c r="CB28" i="4"/>
  <c r="CA24" i="4"/>
  <c r="BK23" i="4"/>
  <c r="AZ17" i="4"/>
  <c r="BM18" i="4"/>
  <c r="AV42" i="4"/>
  <c r="AY40" i="4"/>
  <c r="BL15" i="4"/>
  <c r="BF28" i="4"/>
  <c r="AZ29" i="4"/>
  <c r="BR35" i="4"/>
  <c r="BX13" i="4"/>
  <c r="BD20" i="4"/>
  <c r="BJ40" i="4"/>
  <c r="BU47" i="4"/>
  <c r="BG37" i="4"/>
  <c r="CG15" i="4"/>
  <c r="CA46" i="4"/>
  <c r="CB22" i="4"/>
  <c r="BU43" i="4"/>
  <c r="BS42" i="4"/>
  <c r="BF26" i="4"/>
  <c r="CF38" i="4"/>
  <c r="BA27" i="4"/>
  <c r="BG32" i="4"/>
  <c r="CB39" i="4"/>
  <c r="BK27" i="4"/>
  <c r="BY38" i="4"/>
  <c r="BH31" i="4"/>
  <c r="BV20" i="4"/>
  <c r="CA19" i="4"/>
  <c r="BW33" i="4"/>
  <c r="AW19" i="4"/>
  <c r="BI26" i="4"/>
  <c r="BI12" i="4"/>
  <c r="BG13" i="4"/>
  <c r="BM45" i="4"/>
  <c r="AV31" i="4"/>
  <c r="BZ38" i="4"/>
  <c r="CB23" i="4"/>
  <c r="BD40" i="4"/>
  <c r="BS13" i="4"/>
  <c r="BK14" i="4"/>
  <c r="BJ20" i="4"/>
  <c r="BA35" i="4"/>
  <c r="BJ46" i="4"/>
  <c r="BX46" i="4"/>
  <c r="BE29" i="4"/>
  <c r="BT23" i="4"/>
  <c r="AW17" i="4"/>
  <c r="BY33" i="4"/>
  <c r="BI44" i="4"/>
  <c r="AY12" i="4"/>
  <c r="BI41" i="4"/>
  <c r="BW47" i="4"/>
  <c r="AW25" i="4"/>
  <c r="BL47" i="4"/>
  <c r="BG35" i="4"/>
  <c r="CG47" i="4"/>
  <c r="BX34" i="4"/>
  <c r="CF42" i="4"/>
  <c r="CD31" i="4"/>
  <c r="CF26" i="4"/>
  <c r="BS38" i="4"/>
  <c r="BL34" i="4"/>
  <c r="AW36" i="4"/>
  <c r="BY44" i="4"/>
  <c r="AX27" i="4"/>
  <c r="AV34" i="4"/>
  <c r="CF40" i="4"/>
  <c r="CE39" i="4"/>
  <c r="BJ34" i="4"/>
  <c r="BW40" i="4"/>
  <c r="BY30" i="4"/>
  <c r="BA42" i="4"/>
  <c r="BV14" i="4"/>
  <c r="BV34" i="4"/>
  <c r="BK35" i="4"/>
  <c r="BA16" i="4"/>
  <c r="BV36" i="4"/>
  <c r="AZ34" i="4"/>
  <c r="BK21" i="4"/>
  <c r="AV18" i="4"/>
  <c r="BW14" i="4"/>
  <c r="CG30" i="4"/>
  <c r="AZ38" i="4"/>
  <c r="BB43" i="4"/>
  <c r="BB13" i="4"/>
  <c r="CD28" i="4"/>
  <c r="CD17" i="4"/>
  <c r="BF40" i="4"/>
  <c r="AX35" i="4"/>
  <c r="BV17" i="4"/>
  <c r="BW44" i="4"/>
  <c r="BJ11" i="4"/>
  <c r="AZ35" i="4"/>
  <c r="AW28" i="4"/>
  <c r="CF47" i="4"/>
  <c r="BC27" i="4"/>
  <c r="BV23" i="4"/>
  <c r="CG19" i="4"/>
  <c r="BA20" i="4"/>
  <c r="BJ26" i="4"/>
  <c r="BW12" i="4"/>
  <c r="BR46" i="4"/>
  <c r="CG36" i="4"/>
  <c r="BC37" i="4"/>
  <c r="BR22" i="4"/>
  <c r="BC18" i="4"/>
  <c r="BH15" i="4"/>
  <c r="BT35" i="4"/>
  <c r="BF30" i="4"/>
  <c r="AW38" i="4"/>
  <c r="BB45" i="4"/>
  <c r="CC35" i="4"/>
  <c r="BD46" i="4"/>
  <c r="CF33" i="4"/>
  <c r="BU38" i="4"/>
  <c r="AZ28" i="4"/>
  <c r="BU11" i="4"/>
  <c r="BT25" i="4"/>
  <c r="BM32" i="4"/>
  <c r="BH24" i="4"/>
  <c r="CF20" i="4"/>
  <c r="CF21" i="4"/>
  <c r="BC25" i="4"/>
  <c r="AY39" i="4"/>
  <c r="CE26" i="4"/>
  <c r="BF14" i="4"/>
  <c r="CA34" i="4"/>
  <c r="AV28" i="4"/>
  <c r="BU21" i="4"/>
  <c r="BD31" i="4"/>
  <c r="BL21" i="4"/>
  <c r="BE33" i="4"/>
  <c r="BS18" i="4"/>
  <c r="CA36" i="4"/>
  <c r="CA42" i="4"/>
  <c r="BJ27" i="4"/>
  <c r="BR40" i="4"/>
  <c r="BK12" i="4"/>
  <c r="CC39" i="4"/>
  <c r="AW11" i="4"/>
  <c r="BS46" i="4"/>
  <c r="CF34" i="4"/>
  <c r="BD37" i="4"/>
  <c r="BS40" i="4"/>
  <c r="BL38" i="4"/>
  <c r="BA17" i="4"/>
  <c r="BU39" i="4"/>
  <c r="BY35" i="4"/>
  <c r="BC44" i="4"/>
  <c r="BJ17" i="4"/>
  <c r="BM21" i="4"/>
  <c r="BU22" i="4"/>
  <c r="CF28" i="4"/>
  <c r="BY36" i="4"/>
  <c r="BC32" i="4"/>
  <c r="BI43" i="4"/>
  <c r="BE14" i="4"/>
  <c r="CB44" i="4"/>
  <c r="BY11" i="4"/>
  <c r="BS43" i="4"/>
  <c r="BS36" i="4"/>
  <c r="BE28" i="4"/>
  <c r="CC32" i="4"/>
  <c r="CE19" i="4"/>
  <c r="AX36" i="4"/>
  <c r="BW27" i="4"/>
  <c r="AW12" i="4"/>
  <c r="BG27" i="4"/>
  <c r="CF16" i="4"/>
  <c r="AV15" i="4"/>
  <c r="BD22" i="4"/>
  <c r="CF12" i="4"/>
  <c r="BI32" i="4"/>
  <c r="BC13" i="4"/>
  <c r="BB21" i="4"/>
  <c r="AV29" i="4"/>
  <c r="BG16" i="4"/>
  <c r="BH21" i="4"/>
  <c r="BK24" i="4"/>
  <c r="BS29" i="4"/>
  <c r="BF16" i="4"/>
  <c r="BF22" i="4"/>
  <c r="CF15" i="4"/>
  <c r="BI19" i="4"/>
  <c r="CG37" i="4"/>
  <c r="AZ31" i="4"/>
  <c r="BJ31" i="4"/>
  <c r="BC29" i="4"/>
  <c r="CG34" i="4"/>
  <c r="BX39" i="4"/>
  <c r="CD45" i="4"/>
  <c r="AY42" i="4"/>
  <c r="BH19" i="4"/>
  <c r="BA21" i="4"/>
  <c r="BI34" i="4"/>
  <c r="BW21" i="4"/>
  <c r="BZ30" i="4"/>
  <c r="CA41" i="4"/>
  <c r="BE20" i="4"/>
  <c r="CG22" i="4"/>
  <c r="BR42" i="4"/>
  <c r="AZ36" i="4"/>
  <c r="AX13" i="4"/>
  <c r="BH13" i="4"/>
  <c r="BK36" i="4"/>
  <c r="AX47" i="4"/>
  <c r="BB22" i="4"/>
  <c r="BV35" i="4"/>
  <c r="BC41" i="4"/>
  <c r="BC43" i="4"/>
  <c r="BH37" i="4"/>
  <c r="BM17" i="4"/>
  <c r="BM40" i="4"/>
  <c r="BB42" i="4"/>
  <c r="BE17" i="4"/>
  <c r="AW26" i="4"/>
  <c r="AX42" i="4"/>
  <c r="AY37" i="4"/>
  <c r="BM23" i="4"/>
  <c r="AV41" i="4"/>
  <c r="BV30" i="4"/>
  <c r="BT36" i="4"/>
  <c r="CB24" i="4"/>
  <c r="BH29" i="4"/>
  <c r="BB47" i="4"/>
  <c r="BA32" i="4"/>
  <c r="AY27" i="4"/>
  <c r="AX38" i="4"/>
  <c r="BM44" i="4"/>
  <c r="BY37" i="4"/>
  <c r="BS25" i="4"/>
  <c r="BJ19" i="4"/>
  <c r="CA38" i="4"/>
  <c r="AV25" i="4"/>
  <c r="BZ46" i="4"/>
  <c r="CG14" i="4"/>
  <c r="AX43" i="4"/>
  <c r="CB45" i="4"/>
  <c r="AX14" i="4"/>
  <c r="BL13" i="4"/>
  <c r="BT44" i="4"/>
  <c r="BX36" i="4"/>
  <c r="AV16" i="4"/>
  <c r="BJ23" i="4"/>
  <c r="BJ28" i="4"/>
  <c r="BX47" i="4"/>
  <c r="BT14" i="4"/>
  <c r="BE18" i="4"/>
  <c r="BC22" i="4"/>
  <c r="BM16" i="4"/>
  <c r="BV22" i="4"/>
  <c r="BR17" i="4"/>
  <c r="BT27" i="4"/>
  <c r="CE25" i="4"/>
  <c r="BL28" i="4"/>
  <c r="BI31" i="4"/>
  <c r="BM43" i="4"/>
  <c r="BH22" i="4"/>
  <c r="BS24" i="4"/>
  <c r="BE21" i="4"/>
  <c r="BA44" i="4"/>
  <c r="BD32" i="4"/>
  <c r="BM26" i="4"/>
  <c r="CD21" i="4"/>
  <c r="BK15" i="4"/>
  <c r="BB41" i="4"/>
  <c r="BK38" i="4"/>
  <c r="CA25" i="4"/>
  <c r="CC42" i="4"/>
  <c r="CA18" i="4"/>
  <c r="BF39" i="4"/>
  <c r="CC16" i="4"/>
  <c r="BU46" i="4"/>
  <c r="BE36" i="4"/>
  <c r="BJ15" i="4"/>
  <c r="BC38" i="4"/>
  <c r="BM25" i="4"/>
  <c r="BM24" i="4"/>
  <c r="BM47" i="4"/>
  <c r="CE20" i="4"/>
  <c r="BU24" i="4"/>
  <c r="BJ41" i="4"/>
  <c r="CA11" i="4"/>
  <c r="BH38" i="4"/>
  <c r="BA37" i="4"/>
  <c r="CE31" i="4"/>
  <c r="CG18" i="4"/>
  <c r="CF17" i="4"/>
  <c r="BX41" i="4"/>
  <c r="BU45" i="4"/>
  <c r="BW16" i="4"/>
  <c r="BH12" i="4"/>
  <c r="BZ35" i="4"/>
  <c r="BS30" i="4"/>
  <c r="BD36" i="4"/>
  <c r="BA22" i="4"/>
  <c r="BL16" i="4"/>
  <c r="BJ25" i="4"/>
  <c r="CG28" i="4"/>
  <c r="BI46" i="4"/>
  <c r="BX35" i="4"/>
  <c r="BB33" i="4"/>
  <c r="BI47" i="4"/>
  <c r="AZ43" i="4"/>
  <c r="CD32" i="4"/>
  <c r="CG43" i="4"/>
  <c r="BV32" i="4"/>
  <c r="BJ38" i="4"/>
  <c r="BG18" i="4"/>
  <c r="BB15" i="4"/>
  <c r="AV40" i="4"/>
  <c r="BZ27" i="4"/>
  <c r="BL18" i="4"/>
  <c r="BW11" i="4"/>
  <c r="BL14" i="4"/>
  <c r="BW29" i="4"/>
  <c r="CF32" i="4"/>
  <c r="BB14" i="4"/>
  <c r="BL45" i="4"/>
  <c r="BE31" i="4"/>
  <c r="CB47" i="4"/>
  <c r="CF30" i="4"/>
  <c r="BW43" i="4"/>
  <c r="AY28" i="4"/>
  <c r="BB18" i="4"/>
  <c r="AY26" i="4"/>
  <c r="CA30" i="4"/>
  <c r="BE12" i="4"/>
  <c r="BV21" i="4"/>
  <c r="CD35" i="4"/>
  <c r="BG28" i="4"/>
  <c r="BV19" i="4"/>
  <c r="CB18" i="4"/>
  <c r="BL32" i="4"/>
  <c r="BG40" i="4"/>
  <c r="BI24" i="4"/>
  <c r="CA33" i="4"/>
  <c r="BZ16" i="4"/>
  <c r="CD15" i="4"/>
  <c r="BY20" i="4"/>
  <c r="CB36" i="4"/>
  <c r="BH14" i="4"/>
  <c r="BR26" i="4"/>
  <c r="CG13" i="4"/>
  <c r="BK44" i="4"/>
  <c r="CE14" i="4"/>
  <c r="CF13" i="4"/>
  <c r="BX11" i="4"/>
  <c r="CC26" i="4"/>
  <c r="BA43" i="4"/>
  <c r="BD16" i="4"/>
  <c r="CE12" i="4"/>
  <c r="BV44" i="4"/>
  <c r="BH17" i="4"/>
  <c r="BC47" i="4"/>
  <c r="CD33" i="4"/>
  <c r="CB17" i="4"/>
  <c r="BF11" i="4"/>
  <c r="BB32" i="4"/>
  <c r="CG38" i="4"/>
  <c r="BZ23" i="4"/>
  <c r="CA12" i="4"/>
  <c r="CG29" i="4"/>
  <c r="BZ15" i="4"/>
  <c r="BL23" i="4"/>
  <c r="AZ13" i="4"/>
  <c r="BC17" i="4"/>
  <c r="CA15" i="4"/>
  <c r="BA29" i="4"/>
  <c r="AX26" i="4"/>
  <c r="CC11" i="4"/>
  <c r="BL20" i="4"/>
  <c r="AW44" i="4"/>
  <c r="AY29" i="4"/>
  <c r="BL40" i="4"/>
  <c r="BU41" i="4"/>
  <c r="AZ25" i="4"/>
  <c r="BS33" i="4"/>
  <c r="BD35" i="4"/>
  <c r="CE32" i="4"/>
  <c r="AY31" i="4"/>
  <c r="BJ22" i="4"/>
  <c r="BK11" i="4"/>
  <c r="BI16" i="4"/>
  <c r="BG12" i="4"/>
  <c r="BG44" i="4"/>
  <c r="BI40" i="4"/>
  <c r="AZ19" i="4"/>
  <c r="BL26" i="4"/>
  <c r="BE19" i="4"/>
  <c r="CB26" i="4"/>
  <c r="CA43" i="4"/>
  <c r="AZ41" i="4"/>
  <c r="BZ26" i="4"/>
  <c r="BH11" i="4"/>
  <c r="BR38" i="4"/>
  <c r="AX17" i="4"/>
  <c r="BU34" i="4"/>
  <c r="BX44" i="4"/>
  <c r="BK33" i="4"/>
  <c r="AZ23" i="4"/>
  <c r="CC12" i="4"/>
  <c r="CD46" i="4"/>
  <c r="BI38" i="4"/>
  <c r="BE16" i="4"/>
  <c r="BF18" i="4"/>
  <c r="CA37" i="4"/>
  <c r="BA26" i="4"/>
  <c r="BG22" i="4"/>
  <c r="BF21" i="4"/>
  <c r="BM41" i="4"/>
  <c r="BF31" i="4"/>
  <c r="AV23" i="4"/>
  <c r="BE47" i="4"/>
  <c r="AW30" i="4"/>
  <c r="BG30" i="4"/>
  <c r="CF22" i="4"/>
  <c r="BF27" i="4"/>
  <c r="BL31" i="4"/>
  <c r="CB31" i="4"/>
  <c r="BZ19" i="4"/>
  <c r="BT33" i="4"/>
  <c r="BB23" i="4"/>
  <c r="BE43" i="4"/>
  <c r="BA46" i="4"/>
  <c r="AX11" i="4"/>
  <c r="BI13" i="4"/>
  <c r="BV46" i="4"/>
  <c r="CD29" i="4"/>
  <c r="BT34" i="4"/>
  <c r="BL19" i="4"/>
  <c r="BU12" i="4"/>
  <c r="BV47" i="4"/>
  <c r="BD21" i="4"/>
  <c r="BE23" i="4"/>
  <c r="CC15" i="4"/>
  <c r="BY24" i="4"/>
  <c r="BI15" i="4"/>
  <c r="CA26" i="4"/>
  <c r="BF46" i="4"/>
  <c r="BZ39" i="4"/>
  <c r="AW20" i="4"/>
  <c r="CE47" i="4"/>
  <c r="BE41" i="4"/>
  <c r="BH41" i="4"/>
  <c r="BR14" i="4"/>
  <c r="BA14" i="4"/>
  <c r="BE37" i="4"/>
  <c r="BV38" i="4"/>
  <c r="BE44" i="4"/>
  <c r="CD14" i="4"/>
  <c r="AX22" i="4"/>
  <c r="CC22" i="4"/>
  <c r="AY19" i="4"/>
  <c r="BS17" i="4"/>
  <c r="AW42" i="4"/>
  <c r="BX17" i="4"/>
  <c r="CE38" i="4"/>
  <c r="CG16" i="4"/>
  <c r="AV44" i="4"/>
  <c r="BA12" i="4"/>
  <c r="BR41" i="4"/>
  <c r="BT28" i="4"/>
  <c r="BJ32" i="4"/>
  <c r="BD30" i="4"/>
  <c r="BD25" i="4"/>
  <c r="BK25" i="4"/>
  <c r="BR16" i="4"/>
  <c r="BD44" i="4"/>
  <c r="BW39" i="4"/>
  <c r="BC35" i="4"/>
  <c r="BG41" i="4"/>
  <c r="CB42" i="4"/>
  <c r="BX20" i="4"/>
  <c r="BD18" i="4"/>
  <c r="CF27" i="4"/>
  <c r="CB33" i="4"/>
  <c r="BI11" i="4"/>
  <c r="BH25" i="4"/>
  <c r="CG25" i="4"/>
  <c r="CE27" i="4"/>
  <c r="BM38" i="4"/>
  <c r="BU16" i="4"/>
  <c r="BC20" i="4"/>
  <c r="CC24" i="4"/>
  <c r="BZ14" i="4"/>
  <c r="BL39" i="4"/>
  <c r="BX30" i="4"/>
  <c r="AZ26" i="4"/>
  <c r="BK26" i="4"/>
  <c r="AZ14" i="4"/>
  <c r="BW32" i="4"/>
  <c r="BY23" i="4"/>
  <c r="BL27" i="4"/>
  <c r="CE11" i="4"/>
  <c r="AZ47" i="4"/>
  <c r="AY38" i="4"/>
  <c r="BK17" i="4"/>
  <c r="AZ46" i="4"/>
  <c r="CB34" i="4"/>
  <c r="CD25" i="4"/>
  <c r="BG17" i="4"/>
  <c r="CG40" i="4"/>
  <c r="CC18" i="4"/>
  <c r="BC33" i="4"/>
  <c r="AW14" i="4"/>
  <c r="CE24" i="4"/>
  <c r="BJ42" i="4"/>
  <c r="BC19" i="4"/>
  <c r="BX14" i="4"/>
  <c r="BD34" i="4"/>
  <c r="AW34" i="4"/>
  <c r="BF45" i="4"/>
  <c r="BH44" i="4"/>
  <c r="BL25" i="4"/>
  <c r="CB43" i="4"/>
  <c r="BT11" i="4"/>
  <c r="BU18" i="4"/>
  <c r="AY44" i="4"/>
  <c r="BG36" i="4"/>
  <c r="CB11" i="4"/>
  <c r="AZ21" i="4"/>
  <c r="BU13" i="4"/>
  <c r="CC40" i="4"/>
  <c r="BT16" i="4"/>
  <c r="BS20" i="4"/>
  <c r="BT38" i="4"/>
  <c r="BY14" i="4"/>
  <c r="AX20" i="4"/>
  <c r="BW19" i="4"/>
  <c r="BC21" i="4"/>
  <c r="BM29" i="4"/>
  <c r="BK39" i="4"/>
  <c r="BW25" i="4"/>
  <c r="AX44" i="4"/>
  <c r="BE38" i="4"/>
  <c r="CF18" i="4"/>
  <c r="BT20" i="4"/>
  <c r="CE17" i="4"/>
  <c r="BB27" i="4"/>
  <c r="BI35" i="4"/>
  <c r="BB16" i="4"/>
  <c r="CD42" i="4"/>
  <c r="BY42" i="4"/>
  <c r="AY43" i="4"/>
  <c r="CD26" i="4"/>
  <c r="BC16" i="4"/>
  <c r="BJ45" i="4"/>
  <c r="BL17" i="4"/>
  <c r="BJ39" i="4"/>
  <c r="BA23" i="4"/>
  <c r="CE46" i="4"/>
  <c r="BT30" i="4"/>
  <c r="CA29" i="4"/>
  <c r="AY23" i="4"/>
  <c r="BD43" i="4"/>
  <c r="CE23" i="4"/>
  <c r="AY47" i="4"/>
  <c r="BB19" i="4"/>
  <c r="CB13" i="4"/>
  <c r="CG44" i="4"/>
  <c r="BZ44" i="4"/>
  <c r="CD18" i="4"/>
  <c r="BJ47" i="4"/>
  <c r="BX32" i="4"/>
  <c r="BM34" i="4"/>
  <c r="CB35" i="4"/>
  <c r="CC14" i="4"/>
  <c r="CE30" i="4"/>
  <c r="AV12" i="4"/>
  <c r="BA40" i="4"/>
  <c r="BH20" i="4"/>
  <c r="BE26" i="4"/>
  <c r="BR37" i="4"/>
  <c r="CG39" i="4"/>
  <c r="CG41" i="4"/>
  <c r="BX16" i="4"/>
  <c r="CB14" i="4"/>
  <c r="BL29" i="4"/>
  <c r="BG45" i="4"/>
  <c r="BB24" i="4"/>
  <c r="BE25" i="4"/>
  <c r="CE29" i="4"/>
  <c r="BT43" i="4"/>
  <c r="BW46" i="4"/>
  <c r="BR23" i="4"/>
  <c r="BM27" i="4"/>
  <c r="CF23" i="4"/>
  <c r="CG42" i="4"/>
  <c r="CA23" i="4"/>
  <c r="AV20" i="4"/>
  <c r="BM33" i="4"/>
  <c r="BT15" i="4"/>
  <c r="BD42" i="4"/>
  <c r="BE13" i="4"/>
  <c r="BX23" i="4"/>
  <c r="AV32" i="4"/>
  <c r="AW21" i="4"/>
  <c r="BH30" i="4"/>
  <c r="CE18" i="4"/>
  <c r="BL37" i="4"/>
  <c r="BF44" i="4"/>
  <c r="BB44" i="4"/>
  <c r="BW26" i="4"/>
  <c r="BS23" i="4"/>
  <c r="AY34" i="4"/>
  <c r="BX31" i="4"/>
  <c r="BC11" i="4"/>
  <c r="BM11" i="4"/>
  <c r="BM37" i="4"/>
  <c r="BV37" i="4"/>
  <c r="BD47" i="4"/>
  <c r="BI37" i="4"/>
  <c r="BA31" i="4"/>
  <c r="BH45" i="4"/>
  <c r="CF41" i="4"/>
  <c r="BB36" i="4"/>
  <c r="CC45" i="4"/>
  <c r="BY19" i="4"/>
  <c r="BG25" i="4"/>
  <c r="AY15" i="4"/>
  <c r="BU44" i="4"/>
  <c r="BZ37" i="4"/>
  <c r="BA11" i="4"/>
  <c r="CD44" i="4"/>
  <c r="BG15" i="4"/>
  <c r="AX28" i="4"/>
  <c r="BX38" i="4"/>
  <c r="CE22" i="4"/>
  <c r="BU27" i="4"/>
  <c r="BT17" i="4"/>
  <c r="BY41" i="4"/>
  <c r="BW37" i="4"/>
  <c r="AY11" i="4"/>
  <c r="AZ30" i="4"/>
  <c r="EB30" i="4" l="1"/>
  <c r="CN30" i="4"/>
  <c r="EA11" i="4"/>
  <c r="CM11" i="4"/>
  <c r="DK37" i="4"/>
  <c r="EY37" i="4"/>
  <c r="FA41" i="4"/>
  <c r="DM41" i="4"/>
  <c r="EV17" i="4"/>
  <c r="BT48" i="4"/>
  <c r="AA48" i="4" s="1"/>
  <c r="DH17" i="4"/>
  <c r="DI27" i="4"/>
  <c r="EW27" i="4"/>
  <c r="DS22" i="4"/>
  <c r="FG22" i="4"/>
  <c r="EZ38" i="4"/>
  <c r="DL38" i="4"/>
  <c r="CL28" i="4"/>
  <c r="DZ28" i="4"/>
  <c r="CU15" i="4"/>
  <c r="EI15" i="4"/>
  <c r="FF44" i="4"/>
  <c r="DR44" i="4"/>
  <c r="CO11" i="4"/>
  <c r="W11" i="4" s="1"/>
  <c r="D30" i="18"/>
  <c r="EC11" i="4"/>
  <c r="FB37" i="4"/>
  <c r="DN37" i="4"/>
  <c r="EW44" i="4"/>
  <c r="DI44" i="4"/>
  <c r="CM15" i="4"/>
  <c r="EA15" i="4"/>
  <c r="EI25" i="4"/>
  <c r="CU25" i="4"/>
  <c r="FA19" i="4"/>
  <c r="DM19" i="4"/>
  <c r="FE45" i="4"/>
  <c r="DQ45" i="4"/>
  <c r="CP36" i="4"/>
  <c r="ED36" i="4"/>
  <c r="DT41" i="4"/>
  <c r="FH41" i="4"/>
  <c r="CV45" i="4"/>
  <c r="EJ45" i="4"/>
  <c r="D50" i="18"/>
  <c r="CO31" i="4"/>
  <c r="W31" i="4" s="1"/>
  <c r="EC31" i="4"/>
  <c r="EK37" i="4"/>
  <c r="CW37" i="4"/>
  <c r="EF47" i="4"/>
  <c r="CR47" i="4"/>
  <c r="EX37" i="4"/>
  <c r="DJ37" i="4"/>
  <c r="EO37" i="4"/>
  <c r="DA37" i="4"/>
  <c r="EO11" i="4"/>
  <c r="DA11" i="4"/>
  <c r="C30" i="18"/>
  <c r="EE11" i="4"/>
  <c r="CQ11" i="4"/>
  <c r="DL31" i="4"/>
  <c r="EZ31" i="4"/>
  <c r="CM34" i="4"/>
  <c r="EA34" i="4"/>
  <c r="DG23" i="4"/>
  <c r="EU23" i="4"/>
  <c r="DK26" i="4"/>
  <c r="EY26" i="4"/>
  <c r="ED44" i="4"/>
  <c r="CP44" i="4"/>
  <c r="CT44" i="4"/>
  <c r="EH44" i="4"/>
  <c r="CZ37" i="4"/>
  <c r="EN37" i="4"/>
  <c r="DS18" i="4"/>
  <c r="FG18" i="4"/>
  <c r="CV30" i="4"/>
  <c r="EJ30" i="4"/>
  <c r="DY21" i="4"/>
  <c r="CK21" i="4"/>
  <c r="CJ32" i="4"/>
  <c r="DX32" i="4"/>
  <c r="DL23" i="4"/>
  <c r="EZ23" i="4"/>
  <c r="CS13" i="4"/>
  <c r="EG13" i="4"/>
  <c r="EF42" i="4"/>
  <c r="CR42" i="4"/>
  <c r="EV15" i="4"/>
  <c r="DH15" i="4"/>
  <c r="EO33" i="4"/>
  <c r="DA33" i="4"/>
  <c r="CJ20" i="4"/>
  <c r="DX20" i="4"/>
  <c r="FC23" i="4"/>
  <c r="DO23" i="4"/>
  <c r="DO50" i="4" s="1"/>
  <c r="FI42" i="4"/>
  <c r="DU42" i="4"/>
  <c r="DT23" i="4"/>
  <c r="FH23" i="4"/>
  <c r="DA27" i="4"/>
  <c r="EO27" i="4"/>
  <c r="DF23" i="4"/>
  <c r="ET23" i="4"/>
  <c r="EY46" i="4"/>
  <c r="DK46" i="4"/>
  <c r="EV43" i="4"/>
  <c r="DH43" i="4"/>
  <c r="DS29" i="4"/>
  <c r="FG29" i="4"/>
  <c r="CS25" i="4"/>
  <c r="EG25" i="4"/>
  <c r="ED24" i="4"/>
  <c r="CP24" i="4"/>
  <c r="CU45" i="4"/>
  <c r="EI45" i="4"/>
  <c r="EN29" i="4"/>
  <c r="CZ29" i="4"/>
  <c r="FD14" i="4"/>
  <c r="DP14" i="4"/>
  <c r="DL16" i="4"/>
  <c r="EZ16" i="4"/>
  <c r="DU41" i="4"/>
  <c r="FI41" i="4"/>
  <c r="DU39" i="4"/>
  <c r="FI39" i="4"/>
  <c r="DF37" i="4"/>
  <c r="ET37" i="4"/>
  <c r="CS26" i="4"/>
  <c r="EG26" i="4"/>
  <c r="CV20" i="4"/>
  <c r="EJ20" i="4"/>
  <c r="CO40" i="4"/>
  <c r="W40" i="4" s="1"/>
  <c r="EC40" i="4"/>
  <c r="D59" i="18"/>
  <c r="DX12" i="4"/>
  <c r="CJ12" i="4"/>
  <c r="FG30" i="4"/>
  <c r="DS30" i="4"/>
  <c r="FE14" i="4"/>
  <c r="DQ14" i="4"/>
  <c r="DP35" i="4"/>
  <c r="FD35" i="4"/>
  <c r="EO34" i="4"/>
  <c r="DA34" i="4"/>
  <c r="EZ32" i="4"/>
  <c r="DL32" i="4"/>
  <c r="CX47" i="4"/>
  <c r="EL47" i="4"/>
  <c r="DR18" i="4"/>
  <c r="FF18" i="4"/>
  <c r="FB44" i="4"/>
  <c r="DN44" i="4"/>
  <c r="FI44" i="4"/>
  <c r="DU44" i="4"/>
  <c r="DP13" i="4"/>
  <c r="FD13" i="4"/>
  <c r="CP19" i="4"/>
  <c r="ED19" i="4"/>
  <c r="EA47" i="4"/>
  <c r="CM47" i="4"/>
  <c r="DS23" i="4"/>
  <c r="FG23" i="4"/>
  <c r="EF43" i="4"/>
  <c r="CR43" i="4"/>
  <c r="EA23" i="4"/>
  <c r="CM23" i="4"/>
  <c r="DO29" i="4"/>
  <c r="FC29" i="4"/>
  <c r="DH30" i="4"/>
  <c r="EV30" i="4"/>
  <c r="DS46" i="4"/>
  <c r="FG46" i="4"/>
  <c r="EC23" i="4"/>
  <c r="CO23" i="4"/>
  <c r="W23" i="4" s="1"/>
  <c r="D42" i="18"/>
  <c r="G44" i="18" s="1"/>
  <c r="EL39" i="4"/>
  <c r="CX39" i="4"/>
  <c r="EN17" i="4"/>
  <c r="CZ17" i="4"/>
  <c r="BL48" i="4"/>
  <c r="S48" i="4" s="1"/>
  <c r="S49" i="4" s="1"/>
  <c r="S50" i="4" s="1"/>
  <c r="CX45" i="4"/>
  <c r="EL45" i="4"/>
  <c r="C35" i="18"/>
  <c r="CQ16" i="4"/>
  <c r="EE16" i="4"/>
  <c r="DR26" i="4"/>
  <c r="FF26" i="4"/>
  <c r="CM43" i="4"/>
  <c r="EA43" i="4"/>
  <c r="DM42" i="4"/>
  <c r="FA42" i="4"/>
  <c r="DR42" i="4"/>
  <c r="FF42" i="4"/>
  <c r="ED16" i="4"/>
  <c r="CP16" i="4"/>
  <c r="EK35" i="4"/>
  <c r="CW35" i="4"/>
  <c r="CP27" i="4"/>
  <c r="ED27" i="4"/>
  <c r="DS17" i="4"/>
  <c r="FG17" i="4"/>
  <c r="CE48" i="4"/>
  <c r="AL48" i="4" s="1"/>
  <c r="EV20" i="4"/>
  <c r="DH20" i="4"/>
  <c r="FH18" i="4"/>
  <c r="DT18" i="4"/>
  <c r="CS38" i="4"/>
  <c r="EG38" i="4"/>
  <c r="DZ44" i="4"/>
  <c r="CL44" i="4"/>
  <c r="DK25" i="4"/>
  <c r="EY25" i="4"/>
  <c r="EM39" i="4"/>
  <c r="CY39" i="4"/>
  <c r="DA29" i="4"/>
  <c r="EO29" i="4"/>
  <c r="CQ21" i="4"/>
  <c r="C40" i="18"/>
  <c r="EE21" i="4"/>
  <c r="DK19" i="4"/>
  <c r="EY19" i="4"/>
  <c r="DZ20" i="4"/>
  <c r="CL20" i="4"/>
  <c r="DM14" i="4"/>
  <c r="FA14" i="4"/>
  <c r="DH38" i="4"/>
  <c r="EV38" i="4"/>
  <c r="EU20" i="4"/>
  <c r="DG20" i="4"/>
  <c r="DH16" i="4"/>
  <c r="EV16" i="4"/>
  <c r="DQ40" i="4"/>
  <c r="FE40" i="4"/>
  <c r="DI13" i="4"/>
  <c r="EW13" i="4"/>
  <c r="CN21" i="4"/>
  <c r="EB21" i="4"/>
  <c r="FD11" i="4"/>
  <c r="DP11" i="4"/>
  <c r="EI36" i="4"/>
  <c r="CU36" i="4"/>
  <c r="CM44" i="4"/>
  <c r="EA44" i="4"/>
  <c r="EW18" i="4"/>
  <c r="DI18" i="4"/>
  <c r="DH11" i="4"/>
  <c r="EV11" i="4"/>
  <c r="DP43" i="4"/>
  <c r="FD43" i="4"/>
  <c r="EN25" i="4"/>
  <c r="CZ25" i="4"/>
  <c r="EJ44" i="4"/>
  <c r="CV44" i="4"/>
  <c r="EH45" i="4"/>
  <c r="CT45" i="4"/>
  <c r="DY34" i="4"/>
  <c r="CK34" i="4"/>
  <c r="EF34" i="4"/>
  <c r="CR34" i="4"/>
  <c r="EZ14" i="4"/>
  <c r="DL14" i="4"/>
  <c r="EE19" i="4"/>
  <c r="C38" i="18"/>
  <c r="E43" i="18" s="1"/>
  <c r="CQ19" i="4"/>
  <c r="V19" i="4" s="1"/>
  <c r="CX42" i="4"/>
  <c r="EL42" i="4"/>
  <c r="FG24" i="4"/>
  <c r="DS24" i="4"/>
  <c r="CK14" i="4"/>
  <c r="DY14" i="4"/>
  <c r="C52" i="18"/>
  <c r="EE33" i="4"/>
  <c r="CQ33" i="4"/>
  <c r="X33" i="4" s="1"/>
  <c r="DQ18" i="4"/>
  <c r="FE18" i="4"/>
  <c r="DU40" i="4"/>
  <c r="FI40" i="4"/>
  <c r="BG48" i="4"/>
  <c r="N48" i="4" s="1"/>
  <c r="CU17" i="4"/>
  <c r="EI17" i="4"/>
  <c r="DR25" i="4"/>
  <c r="FF25" i="4"/>
  <c r="DP34" i="4"/>
  <c r="FD34" i="4"/>
  <c r="EB46" i="4"/>
  <c r="CN46" i="4"/>
  <c r="EM17" i="4"/>
  <c r="EM51" i="4" s="1"/>
  <c r="BK48" i="4"/>
  <c r="R48" i="4" s="1"/>
  <c r="CY17" i="4"/>
  <c r="EA38" i="4"/>
  <c r="CM38" i="4"/>
  <c r="CN47" i="4"/>
  <c r="EB47" i="4"/>
  <c r="DS11" i="4"/>
  <c r="FG11" i="4"/>
  <c r="CZ27" i="4"/>
  <c r="EN27" i="4"/>
  <c r="FA23" i="4"/>
  <c r="DM23" i="4"/>
  <c r="DK32" i="4"/>
  <c r="EY32" i="4"/>
  <c r="CN14" i="4"/>
  <c r="EB14" i="4"/>
  <c r="CY26" i="4"/>
  <c r="EM26" i="4"/>
  <c r="EB26" i="4"/>
  <c r="CN26" i="4"/>
  <c r="DL30" i="4"/>
  <c r="EZ30" i="4"/>
  <c r="CZ39" i="4"/>
  <c r="EN39" i="4"/>
  <c r="FB14" i="4"/>
  <c r="DN14" i="4"/>
  <c r="FE24" i="4"/>
  <c r="DQ24" i="4"/>
  <c r="EE20" i="4"/>
  <c r="C39" i="18"/>
  <c r="CQ20" i="4"/>
  <c r="DI16" i="4"/>
  <c r="EW16" i="4"/>
  <c r="EO38" i="4"/>
  <c r="DA38" i="4"/>
  <c r="FG27" i="4"/>
  <c r="DS27" i="4"/>
  <c r="FI25" i="4"/>
  <c r="DU25" i="4"/>
  <c r="CV25" i="4"/>
  <c r="EJ25" i="4"/>
  <c r="EK11" i="4"/>
  <c r="CW11" i="4"/>
  <c r="DP33" i="4"/>
  <c r="FD33" i="4"/>
  <c r="FH27" i="4"/>
  <c r="DT27" i="4"/>
  <c r="EF18" i="4"/>
  <c r="CR18" i="4"/>
  <c r="EZ20" i="4"/>
  <c r="DL20" i="4"/>
  <c r="FD42" i="4"/>
  <c r="DP42" i="4"/>
  <c r="CU41" i="4"/>
  <c r="EI41" i="4"/>
  <c r="CQ35" i="4"/>
  <c r="EE35" i="4"/>
  <c r="C54" i="18"/>
  <c r="DK39" i="4"/>
  <c r="EY39" i="4"/>
  <c r="CR44" i="4"/>
  <c r="EF44" i="4"/>
  <c r="DF16" i="4"/>
  <c r="ET16" i="4"/>
  <c r="CY25" i="4"/>
  <c r="EM25" i="4"/>
  <c r="CR25" i="4"/>
  <c r="EF25" i="4"/>
  <c r="EF30" i="4"/>
  <c r="CR30" i="4"/>
  <c r="CX32" i="4"/>
  <c r="EL32" i="4"/>
  <c r="EV28" i="4"/>
  <c r="DH28" i="4"/>
  <c r="DF41" i="4"/>
  <c r="ET41" i="4"/>
  <c r="CO12" i="4"/>
  <c r="W12" i="4" s="1"/>
  <c r="D31" i="18"/>
  <c r="EC12" i="4"/>
  <c r="DX44" i="4"/>
  <c r="CJ44" i="4"/>
  <c r="FI16" i="4"/>
  <c r="DU16" i="4"/>
  <c r="FG38" i="4"/>
  <c r="DS38" i="4"/>
  <c r="BX48" i="4"/>
  <c r="AE48" i="4" s="1"/>
  <c r="DL17" i="4"/>
  <c r="EZ17" i="4"/>
  <c r="CK42" i="4"/>
  <c r="DY42" i="4"/>
  <c r="BS48" i="4"/>
  <c r="Z48" i="4" s="1"/>
  <c r="DG17" i="4"/>
  <c r="EU17" i="4"/>
  <c r="CM19" i="4"/>
  <c r="EA19" i="4"/>
  <c r="FE22" i="4"/>
  <c r="DQ22" i="4"/>
  <c r="CL22" i="4"/>
  <c r="DZ22" i="4"/>
  <c r="DR14" i="4"/>
  <c r="FF14" i="4"/>
  <c r="EG44" i="4"/>
  <c r="CS44" i="4"/>
  <c r="DJ38" i="4"/>
  <c r="EX38" i="4"/>
  <c r="CS37" i="4"/>
  <c r="EG37" i="4"/>
  <c r="D33" i="18"/>
  <c r="CO14" i="4"/>
  <c r="W14" i="4" s="1"/>
  <c r="EC14" i="4"/>
  <c r="ET14" i="4"/>
  <c r="DF14" i="4"/>
  <c r="CV41" i="4"/>
  <c r="EJ41" i="4"/>
  <c r="EG41" i="4"/>
  <c r="CS41" i="4"/>
  <c r="FG47" i="4"/>
  <c r="DS47" i="4"/>
  <c r="DY20" i="4"/>
  <c r="CK20" i="4"/>
  <c r="FB39" i="4"/>
  <c r="DN39" i="4"/>
  <c r="CT46" i="4"/>
  <c r="EH46" i="4"/>
  <c r="FC26" i="4"/>
  <c r="DO26" i="4"/>
  <c r="EK15" i="4"/>
  <c r="CW15" i="4"/>
  <c r="DM24" i="4"/>
  <c r="FA24" i="4"/>
  <c r="DQ15" i="4"/>
  <c r="FE15" i="4"/>
  <c r="EG23" i="4"/>
  <c r="CS23" i="4"/>
  <c r="EF21" i="4"/>
  <c r="CR21" i="4"/>
  <c r="DJ47" i="4"/>
  <c r="EX47" i="4"/>
  <c r="EW12" i="4"/>
  <c r="DI12" i="4"/>
  <c r="CZ19" i="4"/>
  <c r="EN19" i="4"/>
  <c r="EV34" i="4"/>
  <c r="DH34" i="4"/>
  <c r="DR29" i="4"/>
  <c r="FF29" i="4"/>
  <c r="DJ46" i="4"/>
  <c r="EX46" i="4"/>
  <c r="EK13" i="4"/>
  <c r="CW13" i="4"/>
  <c r="CL11" i="4"/>
  <c r="DZ11" i="4"/>
  <c r="CO46" i="4"/>
  <c r="W46" i="4" s="1"/>
  <c r="EC46" i="4"/>
  <c r="D65" i="18"/>
  <c r="EG43" i="4"/>
  <c r="CS43" i="4"/>
  <c r="CP23" i="4"/>
  <c r="ED23" i="4"/>
  <c r="EV33" i="4"/>
  <c r="DH33" i="4"/>
  <c r="FB19" i="4"/>
  <c r="DN19" i="4"/>
  <c r="DP31" i="4"/>
  <c r="FD31" i="4"/>
  <c r="CZ31" i="4"/>
  <c r="EN31" i="4"/>
  <c r="EH27" i="4"/>
  <c r="CT27" i="4"/>
  <c r="DT22" i="4"/>
  <c r="FH22" i="4"/>
  <c r="EI30" i="4"/>
  <c r="CU30" i="4"/>
  <c r="DY30" i="4"/>
  <c r="CK30" i="4"/>
  <c r="CS47" i="4"/>
  <c r="EG47" i="4"/>
  <c r="CJ23" i="4"/>
  <c r="DX23" i="4"/>
  <c r="CT31" i="4"/>
  <c r="EH31" i="4"/>
  <c r="EO41" i="4"/>
  <c r="DA41" i="4"/>
  <c r="EH21" i="4"/>
  <c r="CT21" i="4"/>
  <c r="EI22" i="4"/>
  <c r="CU22" i="4"/>
  <c r="EC26" i="4"/>
  <c r="CO26" i="4"/>
  <c r="W26" i="4" s="1"/>
  <c r="D45" i="18"/>
  <c r="FC37" i="4"/>
  <c r="DO37" i="4"/>
  <c r="EH18" i="4"/>
  <c r="CT18" i="4"/>
  <c r="CS16" i="4"/>
  <c r="EG16" i="4"/>
  <c r="CW38" i="4"/>
  <c r="EK38" i="4"/>
  <c r="DR46" i="4"/>
  <c r="FF46" i="4"/>
  <c r="DQ12" i="4"/>
  <c r="FE12" i="4"/>
  <c r="CN23" i="4"/>
  <c r="EB23" i="4"/>
  <c r="EM33" i="4"/>
  <c r="CY33" i="4"/>
  <c r="DL44" i="4"/>
  <c r="EZ44" i="4"/>
  <c r="EW34" i="4"/>
  <c r="DI34" i="4"/>
  <c r="DZ17" i="4"/>
  <c r="AX48" i="4"/>
  <c r="E48" i="4" s="1"/>
  <c r="CL17" i="4"/>
  <c r="ET38" i="4"/>
  <c r="DF38" i="4"/>
  <c r="CV11" i="4"/>
  <c r="EJ11" i="4"/>
  <c r="DN26" i="4"/>
  <c r="FB26" i="4"/>
  <c r="EB41" i="4"/>
  <c r="CN41" i="4"/>
  <c r="FC43" i="4"/>
  <c r="DO43" i="4"/>
  <c r="DP26" i="4"/>
  <c r="FD26" i="4"/>
  <c r="EG19" i="4"/>
  <c r="CS19" i="4"/>
  <c r="CZ26" i="4"/>
  <c r="EN26" i="4"/>
  <c r="CN19" i="4"/>
  <c r="EB19" i="4"/>
  <c r="CW40" i="4"/>
  <c r="EK40" i="4"/>
  <c r="CU44" i="4"/>
  <c r="EI44" i="4"/>
  <c r="EI12" i="4"/>
  <c r="CU12" i="4"/>
  <c r="EK16" i="4"/>
  <c r="CW16" i="4"/>
  <c r="EM11" i="4"/>
  <c r="CY11" i="4"/>
  <c r="EL22" i="4"/>
  <c r="CX22" i="4"/>
  <c r="EA31" i="4"/>
  <c r="CM31" i="4"/>
  <c r="FG32" i="4"/>
  <c r="DS32" i="4"/>
  <c r="EF35" i="4"/>
  <c r="CR35" i="4"/>
  <c r="DG33" i="4"/>
  <c r="EU33" i="4"/>
  <c r="CN25" i="4"/>
  <c r="EB25" i="4"/>
  <c r="EW41" i="4"/>
  <c r="DI41" i="4"/>
  <c r="CZ40" i="4"/>
  <c r="EN40" i="4"/>
  <c r="EA29" i="4"/>
  <c r="CM29" i="4"/>
  <c r="DY44" i="4"/>
  <c r="CK44" i="4"/>
  <c r="CZ20" i="4"/>
  <c r="EN20" i="4"/>
  <c r="FE11" i="4"/>
  <c r="DQ11" i="4"/>
  <c r="DZ26" i="4"/>
  <c r="CL26" i="4"/>
  <c r="CO29" i="4"/>
  <c r="W29" i="4" s="1"/>
  <c r="D48" i="18"/>
  <c r="EC29" i="4"/>
  <c r="DO15" i="4"/>
  <c r="FC15" i="4"/>
  <c r="CQ17" i="4"/>
  <c r="C36" i="18"/>
  <c r="BC48" i="4"/>
  <c r="J48" i="4" s="1"/>
  <c r="EE17" i="4"/>
  <c r="EB13" i="4"/>
  <c r="CN13" i="4"/>
  <c r="EN23" i="4"/>
  <c r="CZ23" i="4"/>
  <c r="DN15" i="4"/>
  <c r="FB15" i="4"/>
  <c r="FI29" i="4"/>
  <c r="DU29" i="4"/>
  <c r="DO12" i="4"/>
  <c r="FC12" i="4"/>
  <c r="FB23" i="4"/>
  <c r="DN23" i="4"/>
  <c r="DU38" i="4"/>
  <c r="FI38" i="4"/>
  <c r="CP32" i="4"/>
  <c r="ED32" i="4"/>
  <c r="EH11" i="4"/>
  <c r="CT11" i="4"/>
  <c r="FD17" i="4"/>
  <c r="DP17" i="4"/>
  <c r="CB48" i="4"/>
  <c r="AI48" i="4" s="1"/>
  <c r="DR33" i="4"/>
  <c r="FF33" i="4"/>
  <c r="EE47" i="4"/>
  <c r="CQ47" i="4"/>
  <c r="C66" i="18"/>
  <c r="CV17" i="4"/>
  <c r="EJ17" i="4"/>
  <c r="BH48" i="4"/>
  <c r="O48" i="4" s="1"/>
  <c r="O51" i="4" s="1"/>
  <c r="EX44" i="4"/>
  <c r="DJ44" i="4"/>
  <c r="DS12" i="4"/>
  <c r="FG12" i="4"/>
  <c r="EF16" i="4"/>
  <c r="CR16" i="4"/>
  <c r="D62" i="18"/>
  <c r="EC43" i="4"/>
  <c r="CO43" i="4"/>
  <c r="W43" i="4" s="1"/>
  <c r="DQ26" i="4"/>
  <c r="FE26" i="4"/>
  <c r="EZ11" i="4"/>
  <c r="DL11" i="4"/>
  <c r="FH13" i="4"/>
  <c r="DT13" i="4"/>
  <c r="DS14" i="4"/>
  <c r="FG14" i="4"/>
  <c r="CY44" i="4"/>
  <c r="EM44" i="4"/>
  <c r="FI13" i="4"/>
  <c r="DU13" i="4"/>
  <c r="ET26" i="4"/>
  <c r="DF26" i="4"/>
  <c r="CV14" i="4"/>
  <c r="EJ14" i="4"/>
  <c r="DP36" i="4"/>
  <c r="FD36" i="4"/>
  <c r="DM20" i="4"/>
  <c r="FA20" i="4"/>
  <c r="FF15" i="4"/>
  <c r="DR15" i="4"/>
  <c r="FB16" i="4"/>
  <c r="DN16" i="4"/>
  <c r="FC33" i="4"/>
  <c r="DO33" i="4"/>
  <c r="CW24" i="4"/>
  <c r="EK24" i="4"/>
  <c r="EI40" i="4"/>
  <c r="CU40" i="4"/>
  <c r="EN32" i="4"/>
  <c r="CZ32" i="4"/>
  <c r="DP18" i="4"/>
  <c r="FD18" i="4"/>
  <c r="EX19" i="4"/>
  <c r="DJ19" i="4"/>
  <c r="CU28" i="4"/>
  <c r="EI28" i="4"/>
  <c r="DR35" i="4"/>
  <c r="FF35" i="4"/>
  <c r="EX21" i="4"/>
  <c r="DJ21" i="4"/>
  <c r="CS12" i="4"/>
  <c r="EG12" i="4"/>
  <c r="DO30" i="4"/>
  <c r="FC30" i="4"/>
  <c r="CM26" i="4"/>
  <c r="EA26" i="4"/>
  <c r="ED18" i="4"/>
  <c r="CP18" i="4"/>
  <c r="EA28" i="4"/>
  <c r="CM28" i="4"/>
  <c r="DK43" i="4"/>
  <c r="EY43" i="4"/>
  <c r="DT30" i="4"/>
  <c r="FH30" i="4"/>
  <c r="DP47" i="4"/>
  <c r="FD47" i="4"/>
  <c r="CS31" i="4"/>
  <c r="EG31" i="4"/>
  <c r="CZ45" i="4"/>
  <c r="EN45" i="4"/>
  <c r="CP14" i="4"/>
  <c r="ED14" i="4"/>
  <c r="DT32" i="4"/>
  <c r="FH32" i="4"/>
  <c r="EY29" i="4"/>
  <c r="DK29" i="4"/>
  <c r="EN14" i="4"/>
  <c r="CZ14" i="4"/>
  <c r="DK11" i="4"/>
  <c r="EY11" i="4"/>
  <c r="CZ18" i="4"/>
  <c r="EN18" i="4"/>
  <c r="FB27" i="4"/>
  <c r="DN27" i="4"/>
  <c r="CJ40" i="4"/>
  <c r="DX40" i="4"/>
  <c r="ED15" i="4"/>
  <c r="CP15" i="4"/>
  <c r="EI18" i="4"/>
  <c r="CU18" i="4"/>
  <c r="CX38" i="4"/>
  <c r="EL38" i="4"/>
  <c r="DJ32" i="4"/>
  <c r="EX32" i="4"/>
  <c r="FI43" i="4"/>
  <c r="DU43" i="4"/>
  <c r="FF32" i="4"/>
  <c r="DR32" i="4"/>
  <c r="CN43" i="4"/>
  <c r="EB43" i="4"/>
  <c r="EK47" i="4"/>
  <c r="CW47" i="4"/>
  <c r="CP33" i="4"/>
  <c r="ED33" i="4"/>
  <c r="DL35" i="4"/>
  <c r="EZ35" i="4"/>
  <c r="CW46" i="4"/>
  <c r="EK46" i="4"/>
  <c r="FI28" i="4"/>
  <c r="DU28" i="4"/>
  <c r="EL25" i="4"/>
  <c r="CX25" i="4"/>
  <c r="EN16" i="4"/>
  <c r="CZ16" i="4"/>
  <c r="EC22" i="4"/>
  <c r="CO22" i="4"/>
  <c r="W22" i="4" s="1"/>
  <c r="D41" i="18"/>
  <c r="CR36" i="4"/>
  <c r="EF36" i="4"/>
  <c r="DG30" i="4"/>
  <c r="EU30" i="4"/>
  <c r="DN35" i="4"/>
  <c r="FB35" i="4"/>
  <c r="CV12" i="4"/>
  <c r="EJ12" i="4"/>
  <c r="EY16" i="4"/>
  <c r="DK16" i="4"/>
  <c r="DI45" i="4"/>
  <c r="EW45" i="4"/>
  <c r="EZ41" i="4"/>
  <c r="DL41" i="4"/>
  <c r="FH17" i="4"/>
  <c r="DT17" i="4"/>
  <c r="CF48" i="4"/>
  <c r="AM48" i="4" s="1"/>
  <c r="DU18" i="4"/>
  <c r="FI18" i="4"/>
  <c r="DS31" i="4"/>
  <c r="FG31" i="4"/>
  <c r="D56" i="18"/>
  <c r="EC37" i="4"/>
  <c r="CO37" i="4"/>
  <c r="W37" i="4" s="1"/>
  <c r="EJ38" i="4"/>
  <c r="CV38" i="4"/>
  <c r="DO11" i="4"/>
  <c r="FC11" i="4"/>
  <c r="CX41" i="4"/>
  <c r="EL41" i="4"/>
  <c r="EW24" i="4"/>
  <c r="DI24" i="4"/>
  <c r="DS20" i="4"/>
  <c r="DS50" i="4" s="1"/>
  <c r="FG20" i="4"/>
  <c r="EO47" i="4"/>
  <c r="DA47" i="4"/>
  <c r="DA24" i="4"/>
  <c r="EO24" i="4"/>
  <c r="EO25" i="4"/>
  <c r="DA25" i="4"/>
  <c r="EE38" i="4"/>
  <c r="CQ38" i="4"/>
  <c r="X38" i="4" s="1"/>
  <c r="C57" i="18"/>
  <c r="EL15" i="4"/>
  <c r="CX15" i="4"/>
  <c r="CS36" i="4"/>
  <c r="EG36" i="4"/>
  <c r="DI46" i="4"/>
  <c r="EW46" i="4"/>
  <c r="FE16" i="4"/>
  <c r="DQ16" i="4"/>
  <c r="CT39" i="4"/>
  <c r="EH39" i="4"/>
  <c r="FC18" i="4"/>
  <c r="DO18" i="4"/>
  <c r="FE42" i="4"/>
  <c r="DQ42" i="4"/>
  <c r="DO25" i="4"/>
  <c r="FC25" i="4"/>
  <c r="EM38" i="4"/>
  <c r="CY38" i="4"/>
  <c r="ED41" i="4"/>
  <c r="CP41" i="4"/>
  <c r="EM15" i="4"/>
  <c r="CY15" i="4"/>
  <c r="DR21" i="4"/>
  <c r="FF21" i="4"/>
  <c r="EO26" i="4"/>
  <c r="DA26" i="4"/>
  <c r="EF32" i="4"/>
  <c r="CR32" i="4"/>
  <c r="CO44" i="4"/>
  <c r="W44" i="4" s="1"/>
  <c r="D63" i="18"/>
  <c r="EC44" i="4"/>
  <c r="CS21" i="4"/>
  <c r="EG21" i="4"/>
  <c r="DG24" i="4"/>
  <c r="EU24" i="4"/>
  <c r="CV22" i="4"/>
  <c r="EJ22" i="4"/>
  <c r="DA43" i="4"/>
  <c r="EO43" i="4"/>
  <c r="CW31" i="4"/>
  <c r="EK31" i="4"/>
  <c r="EN28" i="4"/>
  <c r="CZ28" i="4"/>
  <c r="DS25" i="4"/>
  <c r="FG25" i="4"/>
  <c r="EV27" i="4"/>
  <c r="DH27" i="4"/>
  <c r="ET17" i="4"/>
  <c r="DF17" i="4"/>
  <c r="BR48" i="4"/>
  <c r="Y48" i="4" s="1"/>
  <c r="EX22" i="4"/>
  <c r="DJ22" i="4"/>
  <c r="DA16" i="4"/>
  <c r="EO16" i="4"/>
  <c r="C41" i="18"/>
  <c r="CQ22" i="4"/>
  <c r="EE22" i="4"/>
  <c r="EG18" i="4"/>
  <c r="CS18" i="4"/>
  <c r="DH14" i="4"/>
  <c r="EV14" i="4"/>
  <c r="EZ47" i="4"/>
  <c r="DL47" i="4"/>
  <c r="EL28" i="4"/>
  <c r="CX28" i="4"/>
  <c r="EL23" i="4"/>
  <c r="CX23" i="4"/>
  <c r="CJ16" i="4"/>
  <c r="DX16" i="4"/>
  <c r="DL36" i="4"/>
  <c r="EZ36" i="4"/>
  <c r="EV44" i="4"/>
  <c r="DH44" i="4"/>
  <c r="CZ13" i="4"/>
  <c r="EN13" i="4"/>
  <c r="DZ14" i="4"/>
  <c r="CL14" i="4"/>
  <c r="FD45" i="4"/>
  <c r="DP45" i="4"/>
  <c r="CL43" i="4"/>
  <c r="DZ43" i="4"/>
  <c r="FI14" i="4"/>
  <c r="DU14" i="4"/>
  <c r="FB46" i="4"/>
  <c r="DN46" i="4"/>
  <c r="DX25" i="4"/>
  <c r="CJ25" i="4"/>
  <c r="DO38" i="4"/>
  <c r="FC38" i="4"/>
  <c r="CX19" i="4"/>
  <c r="EL19" i="4"/>
  <c r="DG25" i="4"/>
  <c r="EU25" i="4"/>
  <c r="DM37" i="4"/>
  <c r="FA37" i="4"/>
  <c r="EO44" i="4"/>
  <c r="DA44" i="4"/>
  <c r="CL38" i="4"/>
  <c r="DZ38" i="4"/>
  <c r="EA27" i="4"/>
  <c r="CM27" i="4"/>
  <c r="D51" i="18"/>
  <c r="CO32" i="4"/>
  <c r="W32" i="4" s="1"/>
  <c r="EC32" i="4"/>
  <c r="CP47" i="4"/>
  <c r="ED47" i="4"/>
  <c r="EJ29" i="4"/>
  <c r="CV29" i="4"/>
  <c r="FD24" i="4"/>
  <c r="DP24" i="4"/>
  <c r="DH36" i="4"/>
  <c r="EV36" i="4"/>
  <c r="DJ30" i="4"/>
  <c r="EX30" i="4"/>
  <c r="CJ41" i="4"/>
  <c r="DX41" i="4"/>
  <c r="EO23" i="4"/>
  <c r="DA23" i="4"/>
  <c r="CM37" i="4"/>
  <c r="EA37" i="4"/>
  <c r="CL42" i="4"/>
  <c r="DZ42" i="4"/>
  <c r="DY26" i="4"/>
  <c r="CK26" i="4"/>
  <c r="CS17" i="4"/>
  <c r="EG17" i="4"/>
  <c r="BE48" i="4"/>
  <c r="L48" i="4" s="1"/>
  <c r="ED42" i="4"/>
  <c r="CP42" i="4"/>
  <c r="DA40" i="4"/>
  <c r="EO40" i="4"/>
  <c r="BM48" i="4"/>
  <c r="T48" i="4" s="1"/>
  <c r="DA17" i="4"/>
  <c r="EO17" i="4"/>
  <c r="EJ37" i="4"/>
  <c r="CV37" i="4"/>
  <c r="EE43" i="4"/>
  <c r="CQ43" i="4"/>
  <c r="C62" i="18"/>
  <c r="C60" i="18"/>
  <c r="CQ41" i="4"/>
  <c r="X41" i="4" s="1"/>
  <c r="EE41" i="4"/>
  <c r="EX35" i="4"/>
  <c r="DJ35" i="4"/>
  <c r="CP22" i="4"/>
  <c r="ED22" i="4"/>
  <c r="DZ47" i="4"/>
  <c r="CL47" i="4"/>
  <c r="CY36" i="4"/>
  <c r="EM36" i="4"/>
  <c r="EJ13" i="4"/>
  <c r="CV13" i="4"/>
  <c r="DZ13" i="4"/>
  <c r="CL13" i="4"/>
  <c r="EB36" i="4"/>
  <c r="CN36" i="4"/>
  <c r="ET42" i="4"/>
  <c r="DF42" i="4"/>
  <c r="FI22" i="4"/>
  <c r="DU22" i="4"/>
  <c r="EG20" i="4"/>
  <c r="CS20" i="4"/>
  <c r="DO41" i="4"/>
  <c r="FC41" i="4"/>
  <c r="FB30" i="4"/>
  <c r="DN30" i="4"/>
  <c r="DK21" i="4"/>
  <c r="EY21" i="4"/>
  <c r="EK34" i="4"/>
  <c r="CW34" i="4"/>
  <c r="CO21" i="4"/>
  <c r="W21" i="4" s="1"/>
  <c r="D40" i="18"/>
  <c r="EC21" i="4"/>
  <c r="CV19" i="4"/>
  <c r="EJ19" i="4"/>
  <c r="CM42" i="4"/>
  <c r="EA42" i="4"/>
  <c r="DR45" i="4"/>
  <c r="FF45" i="4"/>
  <c r="EZ39" i="4"/>
  <c r="DL39" i="4"/>
  <c r="DU34" i="4"/>
  <c r="FI34" i="4"/>
  <c r="C48" i="18"/>
  <c r="CQ29" i="4"/>
  <c r="EE29" i="4"/>
  <c r="EL31" i="4"/>
  <c r="CX31" i="4"/>
  <c r="EB31" i="4"/>
  <c r="CN31" i="4"/>
  <c r="DU37" i="4"/>
  <c r="FI37" i="4"/>
  <c r="EK19" i="4"/>
  <c r="CW19" i="4"/>
  <c r="FH15" i="4"/>
  <c r="DT15" i="4"/>
  <c r="CT22" i="4"/>
  <c r="EH22" i="4"/>
  <c r="CT16" i="4"/>
  <c r="EH16" i="4"/>
  <c r="EU29" i="4"/>
  <c r="DG29" i="4"/>
  <c r="CY24" i="4"/>
  <c r="EM24" i="4"/>
  <c r="EJ21" i="4"/>
  <c r="CV21" i="4"/>
  <c r="EI16" i="4"/>
  <c r="CU16" i="4"/>
  <c r="DX29" i="4"/>
  <c r="CJ29" i="4"/>
  <c r="ED21" i="4"/>
  <c r="CP21" i="4"/>
  <c r="CQ13" i="4"/>
  <c r="U13" i="4" s="1"/>
  <c r="C32" i="18"/>
  <c r="E38" i="18" s="1"/>
  <c r="EE13" i="4"/>
  <c r="EK32" i="4"/>
  <c r="CW32" i="4"/>
  <c r="FH12" i="4"/>
  <c r="DT12" i="4"/>
  <c r="EF22" i="4"/>
  <c r="CR22" i="4"/>
  <c r="CJ15" i="4"/>
  <c r="DX15" i="4"/>
  <c r="DT16" i="4"/>
  <c r="FH16" i="4"/>
  <c r="EI27" i="4"/>
  <c r="CU27" i="4"/>
  <c r="DY12" i="4"/>
  <c r="CK12" i="4"/>
  <c r="EY27" i="4"/>
  <c r="DK27" i="4"/>
  <c r="DZ36" i="4"/>
  <c r="CL36" i="4"/>
  <c r="DS19" i="4"/>
  <c r="FG19" i="4"/>
  <c r="DQ32" i="4"/>
  <c r="FE32" i="4"/>
  <c r="EG28" i="4"/>
  <c r="CS28" i="4"/>
  <c r="EU36" i="4"/>
  <c r="DG36" i="4"/>
  <c r="DG43" i="4"/>
  <c r="EU43" i="4"/>
  <c r="DM11" i="4"/>
  <c r="FA11" i="4"/>
  <c r="FD44" i="4"/>
  <c r="DP44" i="4"/>
  <c r="CS14" i="4"/>
  <c r="EG14" i="4"/>
  <c r="EK43" i="4"/>
  <c r="CW43" i="4"/>
  <c r="CQ32" i="4"/>
  <c r="EE32" i="4"/>
  <c r="C51" i="18"/>
  <c r="E57" i="18" s="1"/>
  <c r="DM36" i="4"/>
  <c r="FA36" i="4"/>
  <c r="DT28" i="4"/>
  <c r="FH28" i="4"/>
  <c r="EW22" i="4"/>
  <c r="DI22" i="4"/>
  <c r="EO21" i="4"/>
  <c r="DA21" i="4"/>
  <c r="DA50" i="4" s="1"/>
  <c r="EL17" i="4"/>
  <c r="BJ48" i="4"/>
  <c r="Q48" i="4" s="1"/>
  <c r="Q49" i="4" s="1"/>
  <c r="CX17" i="4"/>
  <c r="CQ44" i="4"/>
  <c r="C63" i="18"/>
  <c r="EE44" i="4"/>
  <c r="FA35" i="4"/>
  <c r="DM35" i="4"/>
  <c r="EW39" i="4"/>
  <c r="DI39" i="4"/>
  <c r="BA48" i="4"/>
  <c r="H48" i="4" s="1"/>
  <c r="CO17" i="4"/>
  <c r="W17" i="4" s="1"/>
  <c r="EC17" i="4"/>
  <c r="D36" i="18"/>
  <c r="EN38" i="4"/>
  <c r="CZ38" i="4"/>
  <c r="DG40" i="4"/>
  <c r="EU40" i="4"/>
  <c r="EF37" i="4"/>
  <c r="CR37" i="4"/>
  <c r="FH34" i="4"/>
  <c r="DT34" i="4"/>
  <c r="EU46" i="4"/>
  <c r="DG46" i="4"/>
  <c r="CK11" i="4"/>
  <c r="DY11" i="4"/>
  <c r="DQ39" i="4"/>
  <c r="FE39" i="4"/>
  <c r="EM12" i="4"/>
  <c r="CY12" i="4"/>
  <c r="DF40" i="4"/>
  <c r="ET40" i="4"/>
  <c r="EL27" i="4"/>
  <c r="CX27" i="4"/>
  <c r="FC42" i="4"/>
  <c r="DO42" i="4"/>
  <c r="FC36" i="4"/>
  <c r="DO36" i="4"/>
  <c r="DG18" i="4"/>
  <c r="EU18" i="4"/>
  <c r="EG33" i="4"/>
  <c r="CS33" i="4"/>
  <c r="CZ21" i="4"/>
  <c r="CZ50" i="4" s="1"/>
  <c r="EN21" i="4"/>
  <c r="CR31" i="4"/>
  <c r="EF31" i="4"/>
  <c r="EW21" i="4"/>
  <c r="DI21" i="4"/>
  <c r="DX28" i="4"/>
  <c r="CJ28" i="4"/>
  <c r="FC34" i="4"/>
  <c r="DO34" i="4"/>
  <c r="CT14" i="4"/>
  <c r="EH14" i="4"/>
  <c r="FG26" i="4"/>
  <c r="DS26" i="4"/>
  <c r="CM39" i="4"/>
  <c r="EA39" i="4"/>
  <c r="EE25" i="4"/>
  <c r="CQ25" i="4"/>
  <c r="C44" i="18"/>
  <c r="DT21" i="4"/>
  <c r="FH21" i="4"/>
  <c r="DT20" i="4"/>
  <c r="FH20" i="4"/>
  <c r="CV24" i="4"/>
  <c r="EJ24" i="4"/>
  <c r="DA32" i="4"/>
  <c r="EO32" i="4"/>
  <c r="DH25" i="4"/>
  <c r="EV25" i="4"/>
  <c r="EW11" i="4"/>
  <c r="DI11" i="4"/>
  <c r="EB28" i="4"/>
  <c r="CN28" i="4"/>
  <c r="EW38" i="4"/>
  <c r="DI38" i="4"/>
  <c r="FH33" i="4"/>
  <c r="DT33" i="4"/>
  <c r="CR46" i="4"/>
  <c r="EF46" i="4"/>
  <c r="DQ35" i="4"/>
  <c r="FE35" i="4"/>
  <c r="ED45" i="4"/>
  <c r="CP45" i="4"/>
  <c r="CK38" i="4"/>
  <c r="DY38" i="4"/>
  <c r="CT30" i="4"/>
  <c r="EH30" i="4"/>
  <c r="EV35" i="4"/>
  <c r="DH35" i="4"/>
  <c r="CV15" i="4"/>
  <c r="EJ15" i="4"/>
  <c r="C37" i="18"/>
  <c r="CQ18" i="4"/>
  <c r="EE18" i="4"/>
  <c r="EE53" i="4" s="1"/>
  <c r="DF22" i="4"/>
  <c r="ET22" i="4"/>
  <c r="C56" i="18"/>
  <c r="CQ37" i="4"/>
  <c r="EE37" i="4"/>
  <c r="FI36" i="4"/>
  <c r="DU36" i="4"/>
  <c r="DF46" i="4"/>
  <c r="ET46" i="4"/>
  <c r="EY12" i="4"/>
  <c r="DK12" i="4"/>
  <c r="CX26" i="4"/>
  <c r="EL26" i="4"/>
  <c r="EC20" i="4"/>
  <c r="D39" i="18"/>
  <c r="CO20" i="4"/>
  <c r="W20" i="4" s="1"/>
  <c r="FI19" i="4"/>
  <c r="DU19" i="4"/>
  <c r="EX23" i="4"/>
  <c r="DJ23" i="4"/>
  <c r="CQ27" i="4"/>
  <c r="C46" i="18"/>
  <c r="EE27" i="4"/>
  <c r="FH47" i="4"/>
  <c r="DT47" i="4"/>
  <c r="DY28" i="4"/>
  <c r="CK28" i="4"/>
  <c r="CN35" i="4"/>
  <c r="EB35" i="4"/>
  <c r="EL11" i="4"/>
  <c r="CX11" i="4"/>
  <c r="DK44" i="4"/>
  <c r="EY44" i="4"/>
  <c r="BV48" i="4"/>
  <c r="AC48" i="4" s="1"/>
  <c r="DJ17" i="4"/>
  <c r="EX17" i="4"/>
  <c r="DZ35" i="4"/>
  <c r="CL35" i="4"/>
  <c r="EH40" i="4"/>
  <c r="CT40" i="4"/>
  <c r="FF17" i="4"/>
  <c r="DR17" i="4"/>
  <c r="CD48" i="4"/>
  <c r="AK48" i="4" s="1"/>
  <c r="FF28" i="4"/>
  <c r="DR28" i="4"/>
  <c r="ED13" i="4"/>
  <c r="CP13" i="4"/>
  <c r="ED43" i="4"/>
  <c r="CP43" i="4"/>
  <c r="CN38" i="4"/>
  <c r="EB38" i="4"/>
  <c r="DU30" i="4"/>
  <c r="FI30" i="4"/>
  <c r="EY14" i="4"/>
  <c r="DK14" i="4"/>
  <c r="CJ18" i="4"/>
  <c r="CJ48" i="4" s="1"/>
  <c r="DX18" i="4"/>
  <c r="CY21" i="4"/>
  <c r="CY50" i="4" s="1"/>
  <c r="EM21" i="4"/>
  <c r="EB34" i="4"/>
  <c r="CN34" i="4"/>
  <c r="DJ36" i="4"/>
  <c r="EX36" i="4"/>
  <c r="D35" i="18"/>
  <c r="G41" i="18" s="1"/>
  <c r="CO16" i="4"/>
  <c r="W16" i="4" s="1"/>
  <c r="EC16" i="4"/>
  <c r="EM35" i="4"/>
  <c r="CY35" i="4"/>
  <c r="DJ34" i="4"/>
  <c r="EX34" i="4"/>
  <c r="DJ14" i="4"/>
  <c r="EX14" i="4"/>
  <c r="CO42" i="4"/>
  <c r="W42" i="4" s="1"/>
  <c r="D61" i="18"/>
  <c r="EC42" i="4"/>
  <c r="DM30" i="4"/>
  <c r="FA30" i="4"/>
  <c r="DK40" i="4"/>
  <c r="EY40" i="4"/>
  <c r="CX34" i="4"/>
  <c r="EL34" i="4"/>
  <c r="FG39" i="4"/>
  <c r="DS39" i="4"/>
  <c r="FH40" i="4"/>
  <c r="DT40" i="4"/>
  <c r="CJ34" i="4"/>
  <c r="DX34" i="4"/>
  <c r="CL27" i="4"/>
  <c r="DZ27" i="4"/>
  <c r="FA44" i="4"/>
  <c r="DM44" i="4"/>
  <c r="DY36" i="4"/>
  <c r="CK36" i="4"/>
  <c r="EN34" i="4"/>
  <c r="CZ34" i="4"/>
  <c r="DG38" i="4"/>
  <c r="EU38" i="4"/>
  <c r="FH26" i="4"/>
  <c r="DT26" i="4"/>
  <c r="FF31" i="4"/>
  <c r="DR31" i="4"/>
  <c r="DT42" i="4"/>
  <c r="FH42" i="4"/>
  <c r="EZ34" i="4"/>
  <c r="DL34" i="4"/>
  <c r="FI47" i="4"/>
  <c r="DU47" i="4"/>
  <c r="CU35" i="4"/>
  <c r="EI35" i="4"/>
  <c r="CZ47" i="4"/>
  <c r="EN47" i="4"/>
  <c r="CK25" i="4"/>
  <c r="DY25" i="4"/>
  <c r="DK47" i="4"/>
  <c r="EY47" i="4"/>
  <c r="EK41" i="4"/>
  <c r="CW41" i="4"/>
  <c r="EA12" i="4"/>
  <c r="CM12" i="4"/>
  <c r="EK44" i="4"/>
  <c r="EK51" i="4" s="1"/>
  <c r="CW44" i="4"/>
  <c r="FA33" i="4"/>
  <c r="DM33" i="4"/>
  <c r="DY17" i="4"/>
  <c r="AW48" i="4"/>
  <c r="D48" i="4" s="1"/>
  <c r="CK17" i="4"/>
  <c r="EV23" i="4"/>
  <c r="DH23" i="4"/>
  <c r="CS29" i="4"/>
  <c r="EG29" i="4"/>
  <c r="DL46" i="4"/>
  <c r="EZ46" i="4"/>
  <c r="EL46" i="4"/>
  <c r="CX46" i="4"/>
  <c r="CO35" i="4"/>
  <c r="W35" i="4" s="1"/>
  <c r="D54" i="18"/>
  <c r="G59" i="18" s="1"/>
  <c r="EC35" i="4"/>
  <c r="CX20" i="4"/>
  <c r="EL20" i="4"/>
  <c r="CY14" i="4"/>
  <c r="EM14" i="4"/>
  <c r="DG13" i="4"/>
  <c r="EU13" i="4"/>
  <c r="EF40" i="4"/>
  <c r="CR40" i="4"/>
  <c r="DP23" i="4"/>
  <c r="FD23" i="4"/>
  <c r="DN38" i="4"/>
  <c r="FB38" i="4"/>
  <c r="CJ31" i="4"/>
  <c r="DX31" i="4"/>
  <c r="DA45" i="4"/>
  <c r="EO45" i="4"/>
  <c r="EI13" i="4"/>
  <c r="CU13" i="4"/>
  <c r="CW12" i="4"/>
  <c r="EK12" i="4"/>
  <c r="CW26" i="4"/>
  <c r="EK26" i="4"/>
  <c r="DY19" i="4"/>
  <c r="CK19" i="4"/>
  <c r="DK33" i="4"/>
  <c r="EY33" i="4"/>
  <c r="DO19" i="4"/>
  <c r="FC19" i="4"/>
  <c r="EX20" i="4"/>
  <c r="DJ20" i="4"/>
  <c r="EJ31" i="4"/>
  <c r="CV31" i="4"/>
  <c r="DM38" i="4"/>
  <c r="FA38" i="4"/>
  <c r="CY27" i="4"/>
  <c r="EM27" i="4"/>
  <c r="DP39" i="4"/>
  <c r="FD39" i="4"/>
  <c r="EI32" i="4"/>
  <c r="CU32" i="4"/>
  <c r="CO27" i="4"/>
  <c r="W27" i="4" s="1"/>
  <c r="EC27" i="4"/>
  <c r="FK32" i="4" s="1"/>
  <c r="D46" i="18"/>
  <c r="FH38" i="4"/>
  <c r="DT38" i="4"/>
  <c r="CT26" i="4"/>
  <c r="EH26" i="4"/>
  <c r="DG42" i="4"/>
  <c r="EU42" i="4"/>
  <c r="DI43" i="4"/>
  <c r="EW43" i="4"/>
  <c r="DP22" i="4"/>
  <c r="FD22" i="4"/>
  <c r="FC46" i="4"/>
  <c r="DO46" i="4"/>
  <c r="DU15" i="4"/>
  <c r="FI15" i="4"/>
  <c r="EI37" i="4"/>
  <c r="CU37" i="4"/>
  <c r="EW47" i="4"/>
  <c r="DI47" i="4"/>
  <c r="EL40" i="4"/>
  <c r="CX40" i="4"/>
  <c r="EF20" i="4"/>
  <c r="CR20" i="4"/>
  <c r="EZ13" i="4"/>
  <c r="DL13" i="4"/>
  <c r="DF35" i="4"/>
  <c r="ET35" i="4"/>
  <c r="EB29" i="4"/>
  <c r="CN29" i="4"/>
  <c r="EH28" i="4"/>
  <c r="CT28" i="4"/>
  <c r="CZ15" i="4"/>
  <c r="EN15" i="4"/>
  <c r="EA40" i="4"/>
  <c r="CM40" i="4"/>
  <c r="DX42" i="4"/>
  <c r="CJ42" i="4"/>
  <c r="EO18" i="4"/>
  <c r="DA18" i="4"/>
  <c r="DA48" i="4" s="1"/>
  <c r="CN17" i="4"/>
  <c r="CN51" i="4" s="1"/>
  <c r="EB17" i="4"/>
  <c r="AZ48" i="4"/>
  <c r="G48" i="4" s="1"/>
  <c r="EM23" i="4"/>
  <c r="CY23" i="4"/>
  <c r="FC24" i="4"/>
  <c r="DO24" i="4"/>
  <c r="DP28" i="4"/>
  <c r="FD28" i="4"/>
  <c r="EO28" i="4"/>
  <c r="DA28" i="4"/>
  <c r="DY32" i="4"/>
  <c r="CK32" i="4"/>
  <c r="DR27" i="4"/>
  <c r="DR48" i="4" s="1"/>
  <c r="FF27" i="4"/>
  <c r="DO44" i="4"/>
  <c r="FC44" i="4"/>
  <c r="EU39" i="4"/>
  <c r="DG39" i="4"/>
  <c r="EA45" i="4"/>
  <c r="CM45" i="4"/>
  <c r="EU47" i="4"/>
  <c r="DG47" i="4"/>
  <c r="D34" i="18"/>
  <c r="G39" i="18" s="1"/>
  <c r="CO15" i="4"/>
  <c r="W15" i="4" s="1"/>
  <c r="EC15" i="4"/>
  <c r="EW26" i="4"/>
  <c r="DI26" i="4"/>
  <c r="DP46" i="4"/>
  <c r="FD46" i="4"/>
  <c r="FC17" i="4"/>
  <c r="DO17" i="4"/>
  <c r="CA48" i="4"/>
  <c r="AH48" i="4" s="1"/>
  <c r="FE36" i="4"/>
  <c r="DQ36" i="4"/>
  <c r="DT46" i="4"/>
  <c r="FH46" i="4"/>
  <c r="EC34" i="4"/>
  <c r="FK40" i="4" s="1"/>
  <c r="D53" i="18"/>
  <c r="CO34" i="4"/>
  <c r="W34" i="4" s="1"/>
  <c r="DU24" i="4"/>
  <c r="FI24" i="4"/>
  <c r="EK30" i="4"/>
  <c r="CW30" i="4"/>
  <c r="DK22" i="4"/>
  <c r="EY22" i="4"/>
  <c r="EH37" i="4"/>
  <c r="CT37" i="4"/>
  <c r="CP17" i="4"/>
  <c r="ED17" i="4"/>
  <c r="BB48" i="4"/>
  <c r="I48" i="4" s="1"/>
  <c r="DG12" i="4"/>
  <c r="EU12" i="4"/>
  <c r="CT23" i="4"/>
  <c r="CT50" i="4" s="1"/>
  <c r="EH23" i="4"/>
  <c r="DK23" i="4"/>
  <c r="EY23" i="4"/>
  <c r="EB27" i="4"/>
  <c r="CN27" i="4"/>
  <c r="ED12" i="4"/>
  <c r="CP12" i="4"/>
  <c r="FF24" i="4"/>
  <c r="DR24" i="4"/>
  <c r="EV13" i="4"/>
  <c r="DH13" i="4"/>
  <c r="EN30" i="4"/>
  <c r="CZ30" i="4"/>
  <c r="CX29" i="4"/>
  <c r="EL29" i="4"/>
  <c r="FH24" i="4"/>
  <c r="FH53" i="4" s="1"/>
  <c r="DT24" i="4"/>
  <c r="CY16" i="4"/>
  <c r="EM16" i="4"/>
  <c r="DT31" i="4"/>
  <c r="FH31" i="4"/>
  <c r="EF13" i="4"/>
  <c r="CR13" i="4"/>
  <c r="EH32" i="4"/>
  <c r="CT32" i="4"/>
  <c r="EU21" i="4"/>
  <c r="DG21" i="4"/>
  <c r="DN36" i="4"/>
  <c r="FB36" i="4"/>
  <c r="CO30" i="4"/>
  <c r="W30" i="4" s="1"/>
  <c r="D49" i="18"/>
  <c r="EC30" i="4"/>
  <c r="FK34" i="4" s="1"/>
  <c r="CU47" i="4"/>
  <c r="EI47" i="4"/>
  <c r="DT37" i="4"/>
  <c r="FH37" i="4"/>
  <c r="FI32" i="4"/>
  <c r="DU32" i="4"/>
  <c r="CS32" i="4"/>
  <c r="EG32" i="4"/>
  <c r="CM22" i="4"/>
  <c r="EA22" i="4"/>
  <c r="DI37" i="4"/>
  <c r="EW37" i="4"/>
  <c r="FA46" i="4"/>
  <c r="DM46" i="4"/>
  <c r="DN20" i="4"/>
  <c r="FB20" i="4"/>
  <c r="CT20" i="4"/>
  <c r="EH20" i="4"/>
  <c r="EX42" i="4"/>
  <c r="DJ42" i="4"/>
  <c r="DF32" i="4"/>
  <c r="ET32" i="4"/>
  <c r="CT12" i="4"/>
  <c r="EH12" i="4"/>
  <c r="DS43" i="4"/>
  <c r="FG43" i="4"/>
  <c r="EK14" i="4"/>
  <c r="CW14" i="4"/>
  <c r="CR27" i="4"/>
  <c r="EF27" i="4"/>
  <c r="EA13" i="4"/>
  <c r="CM13" i="4"/>
  <c r="FF30" i="4"/>
  <c r="DR30" i="4"/>
  <c r="DG22" i="4"/>
  <c r="EU22" i="4"/>
  <c r="DF33" i="4"/>
  <c r="ET33" i="4"/>
  <c r="EL43" i="4"/>
  <c r="CX43" i="4"/>
  <c r="FE46" i="4"/>
  <c r="DQ46" i="4"/>
  <c r="EU26" i="4"/>
  <c r="DG26" i="4"/>
  <c r="CU29" i="4"/>
  <c r="EI29" i="4"/>
  <c r="CL19" i="4"/>
  <c r="DZ19" i="4"/>
  <c r="DZ49" i="4" s="1"/>
  <c r="CP31" i="4"/>
  <c r="ED31" i="4"/>
  <c r="EZ22" i="4"/>
  <c r="DL22" i="4"/>
  <c r="EO19" i="4"/>
  <c r="DA19" i="4"/>
  <c r="FA34" i="4"/>
  <c r="DM34" i="4"/>
  <c r="CL33" i="4"/>
  <c r="DZ33" i="4"/>
  <c r="DY31" i="4"/>
  <c r="CK31" i="4"/>
  <c r="DM15" i="4"/>
  <c r="FA15" i="4"/>
  <c r="FC13" i="4"/>
  <c r="DO13" i="4"/>
  <c r="DG19" i="4"/>
  <c r="EU19" i="4"/>
  <c r="EM40" i="4"/>
  <c r="CY40" i="4"/>
  <c r="EG35" i="4"/>
  <c r="CS35" i="4"/>
  <c r="DX19" i="4"/>
  <c r="CJ19" i="4"/>
  <c r="DJ39" i="4"/>
  <c r="EX39" i="4"/>
  <c r="DP40" i="4"/>
  <c r="FD40" i="4"/>
  <c r="EM37" i="4"/>
  <c r="CY37" i="4"/>
  <c r="EK36" i="4"/>
  <c r="CW36" i="4"/>
  <c r="DX27" i="4"/>
  <c r="CJ27" i="4"/>
  <c r="DJ40" i="4"/>
  <c r="EX40" i="4"/>
  <c r="FE38" i="4"/>
  <c r="DQ38" i="4"/>
  <c r="DM29" i="4"/>
  <c r="FA29" i="4"/>
  <c r="DM28" i="4"/>
  <c r="FA28" i="4"/>
  <c r="CV47" i="4"/>
  <c r="EJ47" i="4"/>
  <c r="FH29" i="4"/>
  <c r="DT29" i="4"/>
  <c r="CX37" i="4"/>
  <c r="EL37" i="4"/>
  <c r="DP30" i="4"/>
  <c r="FD30" i="4"/>
  <c r="ET15" i="4"/>
  <c r="DF15" i="4"/>
  <c r="EM34" i="4"/>
  <c r="CY34" i="4"/>
  <c r="FH36" i="4"/>
  <c r="DT36" i="4"/>
  <c r="DQ29" i="4"/>
  <c r="FE29" i="4"/>
  <c r="EV19" i="4"/>
  <c r="DH19" i="4"/>
  <c r="CL21" i="4"/>
  <c r="DZ21" i="4"/>
  <c r="EY15" i="4"/>
  <c r="DK15" i="4"/>
  <c r="EA46" i="4"/>
  <c r="CM46" i="4"/>
  <c r="DR23" i="4"/>
  <c r="FF23" i="4"/>
  <c r="CQ31" i="4"/>
  <c r="U31" i="4" s="1"/>
  <c r="EE31" i="4"/>
  <c r="C50" i="18"/>
  <c r="FC32" i="4"/>
  <c r="DO32" i="4"/>
  <c r="EJ16" i="4"/>
  <c r="CV16" i="4"/>
  <c r="EO31" i="4"/>
  <c r="DA31" i="4"/>
  <c r="FF36" i="4"/>
  <c r="DR36" i="4"/>
  <c r="EA32" i="4"/>
  <c r="CM32" i="4"/>
  <c r="EC24" i="4"/>
  <c r="FK27" i="4" s="1"/>
  <c r="CO24" i="4"/>
  <c r="W24" i="4" s="1"/>
  <c r="D43" i="18"/>
  <c r="EI19" i="4"/>
  <c r="CU19" i="4"/>
  <c r="EZ25" i="4"/>
  <c r="DL25" i="4"/>
  <c r="DR11" i="4"/>
  <c r="FF11" i="4"/>
  <c r="CN12" i="4"/>
  <c r="EB12" i="4"/>
  <c r="EK23" i="4"/>
  <c r="CW23" i="4"/>
  <c r="DL18" i="4"/>
  <c r="EZ18" i="4"/>
  <c r="FC45" i="4"/>
  <c r="DO45" i="4"/>
  <c r="EY18" i="4"/>
  <c r="DK18" i="4"/>
  <c r="ET21" i="4"/>
  <c r="DF21" i="4"/>
  <c r="DR38" i="4"/>
  <c r="FF38" i="4"/>
  <c r="DL19" i="4"/>
  <c r="EZ19" i="4"/>
  <c r="CT13" i="4"/>
  <c r="EH13" i="4"/>
  <c r="DG41" i="4"/>
  <c r="EU41" i="4"/>
  <c r="DG27" i="4"/>
  <c r="EU27" i="4"/>
  <c r="CJ30" i="4"/>
  <c r="DX30" i="4"/>
  <c r="EV24" i="4"/>
  <c r="DH24" i="4"/>
  <c r="DM22" i="4"/>
  <c r="FA22" i="4"/>
  <c r="FG16" i="4"/>
  <c r="DS16" i="4"/>
  <c r="DQ33" i="4"/>
  <c r="FE33" i="4"/>
  <c r="FB41" i="4"/>
  <c r="DN41" i="4"/>
  <c r="FE23" i="4"/>
  <c r="DQ23" i="4"/>
  <c r="EU35" i="4"/>
  <c r="DG35" i="4"/>
  <c r="CQ34" i="4"/>
  <c r="V34" i="4" s="1"/>
  <c r="EE34" i="4"/>
  <c r="C53" i="18"/>
  <c r="DF30" i="4"/>
  <c r="ET30" i="4"/>
  <c r="FC47" i="4"/>
  <c r="DO47" i="4"/>
  <c r="CR11" i="4"/>
  <c r="EF11" i="4"/>
  <c r="DI25" i="4"/>
  <c r="EW25" i="4"/>
  <c r="DU12" i="4"/>
  <c r="FI12" i="4"/>
  <c r="EM13" i="4"/>
  <c r="CY13" i="4"/>
  <c r="CM25" i="4"/>
  <c r="EA25" i="4"/>
  <c r="EH25" i="4"/>
  <c r="CT25" i="4"/>
  <c r="CQ42" i="4"/>
  <c r="X42" i="4" s="1"/>
  <c r="EE42" i="4"/>
  <c r="C61" i="18"/>
  <c r="CJ36" i="4"/>
  <c r="DX36" i="4"/>
  <c r="CL12" i="4"/>
  <c r="DZ12" i="4"/>
  <c r="CS46" i="4"/>
  <c r="EG46" i="4"/>
  <c r="ED37" i="4"/>
  <c r="CP37" i="4"/>
  <c r="CR12" i="4"/>
  <c r="EF12" i="4"/>
  <c r="DO22" i="4"/>
  <c r="FC22" i="4"/>
  <c r="FF41" i="4"/>
  <c r="DR41" i="4"/>
  <c r="EZ43" i="4"/>
  <c r="DL43" i="4"/>
  <c r="DY27" i="4"/>
  <c r="CK27" i="4"/>
  <c r="CP35" i="4"/>
  <c r="ED35" i="4"/>
  <c r="EI34" i="4"/>
  <c r="CU34" i="4"/>
  <c r="CK43" i="4"/>
  <c r="DY43" i="4"/>
  <c r="CX36" i="4"/>
  <c r="EL36" i="4"/>
  <c r="EJ34" i="4"/>
  <c r="CV34" i="4"/>
  <c r="EG27" i="4"/>
  <c r="CS27" i="4"/>
  <c r="DM43" i="4"/>
  <c r="FA43" i="4"/>
  <c r="EA16" i="4"/>
  <c r="CM16" i="4"/>
  <c r="DY40" i="4"/>
  <c r="CK40" i="4"/>
  <c r="EA33" i="4"/>
  <c r="CM33" i="4"/>
  <c r="DH40" i="4"/>
  <c r="EV40" i="4"/>
  <c r="DF27" i="4"/>
  <c r="ET27" i="4"/>
  <c r="FA31" i="4"/>
  <c r="DM31" i="4"/>
  <c r="EB45" i="4"/>
  <c r="CN45" i="4"/>
  <c r="DM25" i="4"/>
  <c r="FA25" i="4"/>
  <c r="CY31" i="4"/>
  <c r="EM31" i="4"/>
  <c r="DM16" i="4"/>
  <c r="FA16" i="4"/>
  <c r="FD29" i="4"/>
  <c r="DP29" i="4"/>
  <c r="CQ23" i="4"/>
  <c r="C42" i="18"/>
  <c r="EE23" i="4"/>
  <c r="EU45" i="4"/>
  <c r="DG45" i="4"/>
  <c r="ED25" i="4"/>
  <c r="CP25" i="4"/>
  <c r="CN11" i="4"/>
  <c r="EB11" i="4"/>
  <c r="DK17" i="4"/>
  <c r="BW48" i="4"/>
  <c r="AD48" i="4" s="1"/>
  <c r="EY17" i="4"/>
  <c r="EY50" i="4" s="1"/>
  <c r="FF47" i="4"/>
  <c r="DR47" i="4"/>
  <c r="DF39" i="4"/>
  <c r="ET39" i="4"/>
  <c r="EB42" i="4"/>
  <c r="CN42" i="4"/>
  <c r="DR22" i="4"/>
  <c r="FF22" i="4"/>
  <c r="FF49" i="4" s="1"/>
  <c r="DG44" i="4"/>
  <c r="EU44" i="4"/>
  <c r="EO39" i="4"/>
  <c r="DA39" i="4"/>
  <c r="EY30" i="4"/>
  <c r="DK30" i="4"/>
  <c r="ED38" i="4"/>
  <c r="CP38" i="4"/>
  <c r="DR19" i="4"/>
  <c r="FF19" i="4"/>
  <c r="FF51" i="4" s="1"/>
  <c r="DF36" i="4"/>
  <c r="ET36" i="4"/>
  <c r="EV32" i="4"/>
  <c r="DH32" i="4"/>
  <c r="EF24" i="4"/>
  <c r="CR24" i="4"/>
  <c r="EV31" i="4"/>
  <c r="DH31" i="4"/>
  <c r="DO14" i="4"/>
  <c r="FC14" i="4"/>
  <c r="CR45" i="4"/>
  <c r="EF45" i="4"/>
  <c r="EV42" i="4"/>
  <c r="DH42" i="4"/>
  <c r="CK45" i="4"/>
  <c r="DY45" i="4"/>
  <c r="CJ14" i="4"/>
  <c r="DX14" i="4"/>
  <c r="EM29" i="4"/>
  <c r="CY29" i="4"/>
  <c r="EX43" i="4"/>
  <c r="DJ43" i="4"/>
  <c r="DN21" i="4"/>
  <c r="FB21" i="4"/>
  <c r="EC19" i="4"/>
  <c r="D38" i="18"/>
  <c r="CO19" i="4"/>
  <c r="W19" i="4" s="1"/>
  <c r="BY48" i="4"/>
  <c r="AF48" i="4" s="1"/>
  <c r="FA17" i="4"/>
  <c r="DM17" i="4"/>
  <c r="CO25" i="4"/>
  <c r="W25" i="4" s="1"/>
  <c r="EC25" i="4"/>
  <c r="FK31" i="4" s="1"/>
  <c r="D44" i="18"/>
  <c r="CM20" i="4"/>
  <c r="EA20" i="4"/>
  <c r="CV18" i="4"/>
  <c r="EJ18" i="4"/>
  <c r="DY24" i="4"/>
  <c r="CK24" i="4"/>
  <c r="CW22" i="4"/>
  <c r="EK22" i="4"/>
  <c r="CZ46" i="4"/>
  <c r="EN46" i="4"/>
  <c r="FD12" i="4"/>
  <c r="DP12" i="4"/>
  <c r="CJ26" i="4"/>
  <c r="DX26" i="4"/>
  <c r="EJ43" i="4"/>
  <c r="CV43" i="4"/>
  <c r="CX16" i="4"/>
  <c r="EL16" i="4"/>
  <c r="DL26" i="4"/>
  <c r="EZ26" i="4"/>
  <c r="EG22" i="4"/>
  <c r="CS22" i="4"/>
  <c r="C59" i="18"/>
  <c r="EE40" i="4"/>
  <c r="CQ40" i="4"/>
  <c r="V40" i="4" s="1"/>
  <c r="DG37" i="4"/>
  <c r="EU37" i="4"/>
  <c r="CS39" i="4"/>
  <c r="EG39" i="4"/>
  <c r="DH37" i="4"/>
  <c r="EV37" i="4"/>
  <c r="CL46" i="4"/>
  <c r="DZ46" i="4"/>
  <c r="DY33" i="4"/>
  <c r="CK33" i="4"/>
  <c r="EU11" i="4"/>
  <c r="DG11" i="4"/>
  <c r="CQ39" i="4"/>
  <c r="V39" i="4" s="1"/>
  <c r="C58" i="18"/>
  <c r="E64" i="18" s="1"/>
  <c r="F64" i="18" s="1"/>
  <c r="EE39" i="4"/>
  <c r="CR39" i="4"/>
  <c r="EF39" i="4"/>
  <c r="EU34" i="4"/>
  <c r="DG34" i="4"/>
  <c r="CZ33" i="4"/>
  <c r="CZ48" i="4" s="1"/>
  <c r="EN33" i="4"/>
  <c r="FG35" i="4"/>
  <c r="DS35" i="4"/>
  <c r="CU14" i="4"/>
  <c r="EI14" i="4"/>
  <c r="EL21" i="4"/>
  <c r="CX21" i="4"/>
  <c r="DL29" i="4"/>
  <c r="EZ29" i="4"/>
  <c r="EN24" i="4"/>
  <c r="CZ24" i="4"/>
  <c r="CZ36" i="4"/>
  <c r="EN36" i="4"/>
  <c r="DY39" i="4"/>
  <c r="CK39" i="4"/>
  <c r="FF43" i="4"/>
  <c r="DR43" i="4"/>
  <c r="EM22" i="4"/>
  <c r="CY22" i="4"/>
  <c r="CY51" i="4" s="1"/>
  <c r="EX29" i="4"/>
  <c r="DJ29" i="4"/>
  <c r="DA20" i="4"/>
  <c r="EO20" i="4"/>
  <c r="EI20" i="4"/>
  <c r="CU20" i="4"/>
  <c r="DU23" i="4"/>
  <c r="DU50" i="4" s="1"/>
  <c r="FI23" i="4"/>
  <c r="EY35" i="4"/>
  <c r="DK35" i="4"/>
  <c r="FB18" i="4"/>
  <c r="DN18" i="4"/>
  <c r="DA46" i="4"/>
  <c r="EO46" i="4"/>
  <c r="EW20" i="4"/>
  <c r="EW49" i="4" s="1"/>
  <c r="DI20" i="4"/>
  <c r="DI50" i="4" s="1"/>
  <c r="CJ21" i="4"/>
  <c r="DX21" i="4"/>
  <c r="CT42" i="4"/>
  <c r="EH42" i="4"/>
  <c r="FA32" i="4"/>
  <c r="DM32" i="4"/>
  <c r="EV46" i="4"/>
  <c r="DH46" i="4"/>
  <c r="CS24" i="4"/>
  <c r="EG24" i="4"/>
  <c r="CN15" i="4"/>
  <c r="EB15" i="4"/>
  <c r="ED40" i="4"/>
  <c r="CP40" i="4"/>
  <c r="DG31" i="4"/>
  <c r="EU31" i="4"/>
  <c r="EB40" i="4"/>
  <c r="CN40" i="4"/>
  <c r="EM18" i="4"/>
  <c r="CY18" i="4"/>
  <c r="EZ24" i="4"/>
  <c r="DL24" i="4"/>
  <c r="CN37" i="4"/>
  <c r="EB37" i="4"/>
  <c r="CR19" i="4"/>
  <c r="EF19" i="4"/>
  <c r="EA18" i="4"/>
  <c r="CM18" i="4"/>
  <c r="EW28" i="4"/>
  <c r="DI28" i="4"/>
  <c r="EU28" i="4"/>
  <c r="DG28" i="4"/>
  <c r="DI19" i="4"/>
  <c r="EW19" i="4"/>
  <c r="EW35" i="4"/>
  <c r="DI35" i="4"/>
  <c r="C49" i="18"/>
  <c r="E53" i="18" s="1"/>
  <c r="EE30" i="4"/>
  <c r="CQ30" i="4"/>
  <c r="X30" i="4" s="1"/>
  <c r="EV26" i="4"/>
  <c r="DH26" i="4"/>
  <c r="CQ12" i="4"/>
  <c r="C31" i="18"/>
  <c r="EE12" i="4"/>
  <c r="EZ40" i="4"/>
  <c r="DL40" i="4"/>
  <c r="CO45" i="4"/>
  <c r="W45" i="4" s="1"/>
  <c r="D64" i="18"/>
  <c r="EC45" i="4"/>
  <c r="FE43" i="4"/>
  <c r="DQ43" i="4"/>
  <c r="FF34" i="4"/>
  <c r="DR34" i="4"/>
  <c r="FD15" i="4"/>
  <c r="DP15" i="4"/>
  <c r="DZ25" i="4"/>
  <c r="CL25" i="4"/>
  <c r="CT15" i="4"/>
  <c r="EH15" i="4"/>
  <c r="DX39" i="4"/>
  <c r="CJ39" i="4"/>
  <c r="DF11" i="4"/>
  <c r="ET11" i="4"/>
  <c r="DL28" i="4"/>
  <c r="EZ28" i="4"/>
  <c r="EV45" i="4"/>
  <c r="DH45" i="4"/>
  <c r="DU17" i="4"/>
  <c r="CG48" i="4"/>
  <c r="AN48" i="4" s="1"/>
  <c r="FI17" i="4"/>
  <c r="CU46" i="4"/>
  <c r="EI46" i="4"/>
  <c r="DI15" i="4"/>
  <c r="EW15" i="4"/>
  <c r="CY20" i="4"/>
  <c r="EM20" i="4"/>
  <c r="EV18" i="4"/>
  <c r="DH18" i="4"/>
  <c r="FB43" i="4"/>
  <c r="DN43" i="4"/>
  <c r="ET29" i="4"/>
  <c r="DF29" i="4"/>
  <c r="FH14" i="4"/>
  <c r="DT14" i="4"/>
  <c r="D52" i="18"/>
  <c r="G58" i="18" s="1"/>
  <c r="EC33" i="4"/>
  <c r="CO33" i="4"/>
  <c r="W33" i="4" s="1"/>
  <c r="EK33" i="4"/>
  <c r="CW33" i="4"/>
  <c r="CY42" i="4"/>
  <c r="EM42" i="4"/>
  <c r="DI42" i="4"/>
  <c r="EW42" i="4"/>
  <c r="EW51" i="4" s="1"/>
  <c r="CT19" i="4"/>
  <c r="EH19" i="4"/>
  <c r="CK16" i="4"/>
  <c r="DY16" i="4"/>
  <c r="DP21" i="4"/>
  <c r="FD21" i="4"/>
  <c r="FB32" i="4"/>
  <c r="DN32" i="4"/>
  <c r="DI33" i="4"/>
  <c r="EW33" i="4"/>
  <c r="FG42" i="4"/>
  <c r="DS42" i="4"/>
  <c r="DU46" i="4"/>
  <c r="FI46" i="4"/>
  <c r="EN41" i="4"/>
  <c r="CZ41" i="4"/>
  <c r="CZ52" i="4" s="1"/>
  <c r="DP19" i="4"/>
  <c r="FD19" i="4"/>
  <c r="FD51" i="4" s="1"/>
  <c r="DS36" i="4"/>
  <c r="FG36" i="4"/>
  <c r="EB16" i="4"/>
  <c r="CN16" i="4"/>
  <c r="CX35" i="4"/>
  <c r="EL35" i="4"/>
  <c r="DF31" i="4"/>
  <c r="ET31" i="4"/>
  <c r="DT44" i="4"/>
  <c r="FH44" i="4"/>
  <c r="CY19" i="4"/>
  <c r="EM19" i="4"/>
  <c r="CT43" i="4"/>
  <c r="EH43" i="4"/>
  <c r="DY29" i="4"/>
  <c r="CK29" i="4"/>
  <c r="DF25" i="4"/>
  <c r="ET25" i="4"/>
  <c r="CU23" i="4"/>
  <c r="EI23" i="4"/>
  <c r="CO47" i="4"/>
  <c r="W47" i="4" s="1"/>
  <c r="EC47" i="4"/>
  <c r="D66" i="18"/>
  <c r="FF40" i="4"/>
  <c r="DR40" i="4"/>
  <c r="EW32" i="4"/>
  <c r="DI32" i="4"/>
  <c r="EY41" i="4"/>
  <c r="DK41" i="4"/>
  <c r="DR16" i="4"/>
  <c r="FF16" i="4"/>
  <c r="EL13" i="4"/>
  <c r="CX13" i="4"/>
  <c r="EF28" i="4"/>
  <c r="CR28" i="4"/>
  <c r="EE14" i="4"/>
  <c r="C33" i="18"/>
  <c r="CQ14" i="4"/>
  <c r="EV29" i="4"/>
  <c r="DH29" i="4"/>
  <c r="FG45" i="4"/>
  <c r="DS45" i="4"/>
  <c r="CV26" i="4"/>
  <c r="EJ26" i="4"/>
  <c r="DQ34" i="4"/>
  <c r="FE34" i="4"/>
  <c r="FB31" i="4"/>
  <c r="DN31" i="4"/>
  <c r="DX33" i="4"/>
  <c r="CJ33" i="4"/>
  <c r="FH45" i="4"/>
  <c r="DT45" i="4"/>
  <c r="DT11" i="4"/>
  <c r="FH11" i="4"/>
  <c r="CZ43" i="4"/>
  <c r="EN43" i="4"/>
  <c r="EF15" i="4"/>
  <c r="CR15" i="4"/>
  <c r="C34" i="18"/>
  <c r="CQ15" i="4"/>
  <c r="EE15" i="4"/>
  <c r="CL32" i="4"/>
  <c r="CL52" i="4" s="1"/>
  <c r="DZ32" i="4"/>
  <c r="EH35" i="4"/>
  <c r="CT35" i="4"/>
  <c r="CT34" i="4"/>
  <c r="EH34" i="4"/>
  <c r="DQ31" i="4"/>
  <c r="FE31" i="4"/>
  <c r="FB13" i="4"/>
  <c r="DN13" i="4"/>
  <c r="DJ45" i="4"/>
  <c r="EX45" i="4"/>
  <c r="DU45" i="4"/>
  <c r="FI45" i="4"/>
  <c r="C65" i="18"/>
  <c r="CQ46" i="4"/>
  <c r="EE46" i="4"/>
  <c r="DQ28" i="4"/>
  <c r="FE28" i="4"/>
  <c r="CN22" i="4"/>
  <c r="CN52" i="4" s="1"/>
  <c r="EB22" i="4"/>
  <c r="DI17" i="4"/>
  <c r="EW17" i="4"/>
  <c r="BU48" i="4"/>
  <c r="AB48" i="4" s="1"/>
  <c r="DF12" i="4"/>
  <c r="ET12" i="4"/>
  <c r="DY47" i="4"/>
  <c r="CK47" i="4"/>
  <c r="DY15" i="4"/>
  <c r="CK15" i="4"/>
  <c r="EG15" i="4"/>
  <c r="CS15" i="4"/>
  <c r="EU15" i="4"/>
  <c r="DG15" i="4"/>
  <c r="EW23" i="4"/>
  <c r="DI23" i="4"/>
  <c r="DA36" i="4"/>
  <c r="EO36" i="4"/>
  <c r="FE19" i="4"/>
  <c r="DQ19" i="4"/>
  <c r="EA35" i="4"/>
  <c r="CM35" i="4"/>
  <c r="EW36" i="4"/>
  <c r="DI36" i="4"/>
  <c r="DN34" i="4"/>
  <c r="FB34" i="4"/>
  <c r="DO31" i="4"/>
  <c r="FC31" i="4"/>
  <c r="DO27" i="4"/>
  <c r="FC27" i="4"/>
  <c r="EX28" i="4"/>
  <c r="DJ28" i="4"/>
  <c r="FA12" i="4"/>
  <c r="DM12" i="4"/>
  <c r="EB24" i="4"/>
  <c r="CN24" i="4"/>
  <c r="DA30" i="4"/>
  <c r="EO30" i="4"/>
  <c r="DO39" i="4"/>
  <c r="FC39" i="4"/>
  <c r="EV41" i="4"/>
  <c r="DH41" i="4"/>
  <c r="FC40" i="4"/>
  <c r="DO40" i="4"/>
  <c r="DY35" i="4"/>
  <c r="CK35" i="4"/>
  <c r="EK21" i="4"/>
  <c r="EK49" i="4" s="1"/>
  <c r="CW21" i="4"/>
  <c r="DS21" i="4"/>
  <c r="FG21" i="4"/>
  <c r="FD27" i="4"/>
  <c r="DP27" i="4"/>
  <c r="FI31" i="4"/>
  <c r="DU31" i="4"/>
  <c r="CP30" i="4"/>
  <c r="ED30" i="4"/>
  <c r="ED49" i="4" s="1"/>
  <c r="DA13" i="4"/>
  <c r="EO13" i="4"/>
  <c r="CT33" i="4"/>
  <c r="EH33" i="4"/>
  <c r="FF37" i="4"/>
  <c r="DR37" i="4"/>
  <c r="EN35" i="4"/>
  <c r="CZ35" i="4"/>
  <c r="EZ33" i="4"/>
  <c r="DL33" i="4"/>
  <c r="DY23" i="4"/>
  <c r="CK23" i="4"/>
  <c r="CO18" i="4"/>
  <c r="CO52" i="4" s="1"/>
  <c r="D37" i="18"/>
  <c r="EC18" i="4"/>
  <c r="EC49" i="4" s="1"/>
  <c r="DA14" i="4"/>
  <c r="EO14" i="4"/>
  <c r="CO28" i="4"/>
  <c r="W28" i="4" s="1"/>
  <c r="D47" i="18"/>
  <c r="EC28" i="4"/>
  <c r="EM32" i="4"/>
  <c r="CY32" i="4"/>
  <c r="CU24" i="4"/>
  <c r="EI24" i="4"/>
  <c r="CP34" i="4"/>
  <c r="ED34" i="4"/>
  <c r="CS42" i="4"/>
  <c r="EG42" i="4"/>
  <c r="DM18" i="4"/>
  <c r="FA18" i="4"/>
  <c r="FH43" i="4"/>
  <c r="DT43" i="4"/>
  <c r="DO20" i="4"/>
  <c r="FC20" i="4"/>
  <c r="DK13" i="4"/>
  <c r="EY13" i="4"/>
  <c r="CW28" i="4"/>
  <c r="EK28" i="4"/>
  <c r="DP32" i="4"/>
  <c r="FD32" i="4"/>
  <c r="DM45" i="4"/>
  <c r="FA45" i="4"/>
  <c r="DU21" i="4"/>
  <c r="FI21" i="4"/>
  <c r="DK20" i="4"/>
  <c r="EY20" i="4"/>
  <c r="CJ43" i="4"/>
  <c r="DX43" i="4"/>
  <c r="CW17" i="4"/>
  <c r="BI48" i="4"/>
  <c r="P48" i="4" s="1"/>
  <c r="EK17" i="4"/>
  <c r="FH39" i="4"/>
  <c r="DT39" i="4"/>
  <c r="DT51" i="4" s="1"/>
  <c r="DX13" i="4"/>
  <c r="CJ13" i="4"/>
  <c r="DM27" i="4"/>
  <c r="FA27" i="4"/>
  <c r="ED29" i="4"/>
  <c r="CP29" i="4"/>
  <c r="D58" i="18"/>
  <c r="CO39" i="4"/>
  <c r="W39" i="4" s="1"/>
  <c r="EC39" i="4"/>
  <c r="CL45" i="4"/>
  <c r="DZ45" i="4"/>
  <c r="EX15" i="4"/>
  <c r="DJ15" i="4"/>
  <c r="DG32" i="4"/>
  <c r="EU32" i="4"/>
  <c r="EX33" i="4"/>
  <c r="DJ33" i="4"/>
  <c r="EY34" i="4"/>
  <c r="DK34" i="4"/>
  <c r="EO22" i="4"/>
  <c r="DA22" i="4"/>
  <c r="FB29" i="4"/>
  <c r="DN29" i="4"/>
  <c r="EH41" i="4"/>
  <c r="CT41" i="4"/>
  <c r="FE17" i="4"/>
  <c r="FE49" i="4" s="1"/>
  <c r="DQ17" i="4"/>
  <c r="CC48" i="4"/>
  <c r="AJ48" i="4" s="1"/>
  <c r="FA47" i="4"/>
  <c r="DM47" i="4"/>
  <c r="CU31" i="4"/>
  <c r="EI31" i="4"/>
  <c r="CX12" i="4"/>
  <c r="EL12" i="4"/>
  <c r="FD38" i="4"/>
  <c r="DP38" i="4"/>
  <c r="DN47" i="4"/>
  <c r="FB47" i="4"/>
  <c r="EM47" i="4"/>
  <c r="CY47" i="4"/>
  <c r="EH24" i="4"/>
  <c r="CT24" i="4"/>
  <c r="ET45" i="4"/>
  <c r="DF45" i="4"/>
  <c r="FI27" i="4"/>
  <c r="DU27" i="4"/>
  <c r="DQ47" i="4"/>
  <c r="FE47" i="4"/>
  <c r="EK27" i="4"/>
  <c r="CW27" i="4"/>
  <c r="DF18" i="4"/>
  <c r="DF48" i="4" s="1"/>
  <c r="ET18" i="4"/>
  <c r="CN32" i="4"/>
  <c r="EB32" i="4"/>
  <c r="EK25" i="4"/>
  <c r="CW25" i="4"/>
  <c r="EC36" i="4"/>
  <c r="D55" i="18"/>
  <c r="CO36" i="4"/>
  <c r="W36" i="4" s="1"/>
  <c r="EK20" i="4"/>
  <c r="CW20" i="4"/>
  <c r="CU42" i="4"/>
  <c r="EI42" i="4"/>
  <c r="FE41" i="4"/>
  <c r="DQ41" i="4"/>
  <c r="D57" i="18"/>
  <c r="CO38" i="4"/>
  <c r="W38" i="4" s="1"/>
  <c r="EC38" i="4"/>
  <c r="EN12" i="4"/>
  <c r="CZ12" i="4"/>
  <c r="CT47" i="4"/>
  <c r="EH47" i="4"/>
  <c r="DH22" i="4"/>
  <c r="EV22" i="4"/>
  <c r="DP16" i="4"/>
  <c r="FD16" i="4"/>
  <c r="ED20" i="4"/>
  <c r="CP20" i="4"/>
  <c r="CL34" i="4"/>
  <c r="DZ34" i="4"/>
  <c r="FG41" i="4"/>
  <c r="DS41" i="4"/>
  <c r="CK22" i="4"/>
  <c r="DY22" i="4"/>
  <c r="CP28" i="4"/>
  <c r="ED28" i="4"/>
  <c r="FA39" i="4"/>
  <c r="DM39" i="4"/>
  <c r="DU35" i="4"/>
  <c r="FI35" i="4"/>
  <c r="EA36" i="4"/>
  <c r="CM36" i="4"/>
  <c r="EW29" i="4"/>
  <c r="DI29" i="4"/>
  <c r="EJ36" i="4"/>
  <c r="CV36" i="4"/>
  <c r="EU16" i="4"/>
  <c r="DG16" i="4"/>
  <c r="DT19" i="4"/>
  <c r="FH19" i="4"/>
  <c r="DJ27" i="4"/>
  <c r="EX27" i="4"/>
  <c r="FB33" i="4"/>
  <c r="DN33" i="4"/>
  <c r="CY43" i="4"/>
  <c r="EM43" i="4"/>
  <c r="CM41" i="4"/>
  <c r="EA41" i="4"/>
  <c r="EX12" i="4"/>
  <c r="DJ12" i="4"/>
  <c r="DF28" i="4"/>
  <c r="ET28" i="4"/>
  <c r="FE27" i="4"/>
  <c r="DQ27" i="4"/>
  <c r="EB39" i="4"/>
  <c r="EB51" i="4" s="1"/>
  <c r="CN39" i="4"/>
  <c r="DZ40" i="4"/>
  <c r="CL40" i="4"/>
  <c r="DX37" i="4"/>
  <c r="CJ37" i="4"/>
  <c r="DS15" i="4"/>
  <c r="FG15" i="4"/>
  <c r="CW29" i="4"/>
  <c r="EK29" i="4"/>
  <c r="CK37" i="4"/>
  <c r="DY37" i="4"/>
  <c r="EY24" i="4"/>
  <c r="DK24" i="4"/>
  <c r="EN42" i="4"/>
  <c r="CZ42" i="4"/>
  <c r="CN44" i="4"/>
  <c r="EB44" i="4"/>
  <c r="EZ45" i="4"/>
  <c r="DL45" i="4"/>
  <c r="CV32" i="4"/>
  <c r="EJ32" i="4"/>
  <c r="EL24" i="4"/>
  <c r="CX24" i="4"/>
  <c r="DZ16" i="4"/>
  <c r="CL16" i="4"/>
  <c r="CJ38" i="4"/>
  <c r="DX38" i="4"/>
  <c r="EO35" i="4"/>
  <c r="DA35" i="4"/>
  <c r="DN25" i="4"/>
  <c r="FB25" i="4"/>
  <c r="EZ12" i="4"/>
  <c r="DL12" i="4"/>
  <c r="DF19" i="4"/>
  <c r="ET19" i="4"/>
  <c r="FE20" i="4"/>
  <c r="DQ20" i="4"/>
  <c r="EY31" i="4"/>
  <c r="DK31" i="4"/>
  <c r="EH17" i="4"/>
  <c r="EH51" i="4" s="1"/>
  <c r="BF48" i="4"/>
  <c r="M48" i="4" s="1"/>
  <c r="M52" i="4" s="1"/>
  <c r="I20" i="17" s="1"/>
  <c r="CT17" i="4"/>
  <c r="EG45" i="4"/>
  <c r="CS45" i="4"/>
  <c r="DN24" i="4"/>
  <c r="FB24" i="4"/>
  <c r="EM46" i="4"/>
  <c r="CY46" i="4"/>
  <c r="CX44" i="4"/>
  <c r="EL44" i="4"/>
  <c r="DY13" i="4"/>
  <c r="CK13" i="4"/>
  <c r="FD37" i="4"/>
  <c r="FD50" i="4" s="1"/>
  <c r="DP37" i="4"/>
  <c r="DF43" i="4"/>
  <c r="ET43" i="4"/>
  <c r="FC28" i="4"/>
  <c r="DO28" i="4"/>
  <c r="ET24" i="4"/>
  <c r="DF24" i="4"/>
  <c r="DL42" i="4"/>
  <c r="EZ42" i="4"/>
  <c r="EX24" i="4"/>
  <c r="EX53" i="4" s="1"/>
  <c r="DJ24" i="4"/>
  <c r="DJ48" i="4" s="1"/>
  <c r="CL24" i="4"/>
  <c r="DZ24" i="4"/>
  <c r="CU33" i="4"/>
  <c r="EI33" i="4"/>
  <c r="EE28" i="4"/>
  <c r="EE51" i="4" s="1"/>
  <c r="C47" i="18"/>
  <c r="E51" i="18" s="1"/>
  <c r="CQ28" i="4"/>
  <c r="X28" i="4" s="1"/>
  <c r="CV27" i="4"/>
  <c r="EJ27" i="4"/>
  <c r="EK45" i="4"/>
  <c r="CW45" i="4"/>
  <c r="EM30" i="4"/>
  <c r="CY30" i="4"/>
  <c r="CY48" i="4" s="1"/>
  <c r="FG33" i="4"/>
  <c r="DS33" i="4"/>
  <c r="EF29" i="4"/>
  <c r="CR29" i="4"/>
  <c r="CP39" i="4"/>
  <c r="ED39" i="4"/>
  <c r="EW30" i="4"/>
  <c r="DI30" i="4"/>
  <c r="FH25" i="4"/>
  <c r="DT25" i="4"/>
  <c r="DL15" i="4"/>
  <c r="EZ15" i="4"/>
  <c r="CP46" i="4"/>
  <c r="ED46" i="4"/>
  <c r="DN42" i="4"/>
  <c r="FB42" i="4"/>
  <c r="EN22" i="4"/>
  <c r="EN53" i="4" s="1"/>
  <c r="CZ22" i="4"/>
  <c r="CR41" i="4"/>
  <c r="EF41" i="4"/>
  <c r="FC21" i="4"/>
  <c r="DO21" i="4"/>
  <c r="CX30" i="4"/>
  <c r="EL30" i="4"/>
  <c r="CJ11" i="4"/>
  <c r="DX11" i="4"/>
  <c r="DJ31" i="4"/>
  <c r="EX31" i="4"/>
  <c r="CK41" i="4"/>
  <c r="DY41" i="4"/>
  <c r="CX18" i="4"/>
  <c r="EL18" i="4"/>
  <c r="FG37" i="4"/>
  <c r="DS37" i="4"/>
  <c r="EE26" i="4"/>
  <c r="CQ26" i="4"/>
  <c r="C45" i="18"/>
  <c r="EO12" i="4"/>
  <c r="DA12" i="4"/>
  <c r="CV33" i="4"/>
  <c r="CV51" i="4" s="1"/>
  <c r="EJ33" i="4"/>
  <c r="DH21" i="4"/>
  <c r="EV21" i="4"/>
  <c r="EW14" i="4"/>
  <c r="DI14" i="4"/>
  <c r="FI11" i="4"/>
  <c r="DU11" i="4"/>
  <c r="EV12" i="4"/>
  <c r="DH12" i="4"/>
  <c r="FB40" i="4"/>
  <c r="DN40" i="4"/>
  <c r="FB12" i="4"/>
  <c r="DN12" i="4"/>
  <c r="EE36" i="4"/>
  <c r="CQ36" i="4"/>
  <c r="X36" i="4" s="1"/>
  <c r="C55" i="18"/>
  <c r="E60" i="18" s="1"/>
  <c r="O60" i="18" s="1"/>
  <c r="DZ23" i="4"/>
  <c r="CL23" i="4"/>
  <c r="CP11" i="4"/>
  <c r="ED11" i="4"/>
  <c r="DF47" i="4"/>
  <c r="ET47" i="4"/>
  <c r="EY36" i="4"/>
  <c r="DK36" i="4"/>
  <c r="BD48" i="4"/>
  <c r="K48" i="4" s="1"/>
  <c r="CR17" i="4"/>
  <c r="CR52" i="4" s="1"/>
  <c r="EF17" i="4"/>
  <c r="EF49" i="4" s="1"/>
  <c r="DI40" i="4"/>
  <c r="EW40" i="4"/>
  <c r="DX24" i="4"/>
  <c r="CJ24" i="4"/>
  <c r="CS30" i="4"/>
  <c r="CS48" i="4" s="1"/>
  <c r="EG30" i="4"/>
  <c r="CM24" i="4"/>
  <c r="EA24" i="4"/>
  <c r="CL31" i="4"/>
  <c r="DZ31" i="4"/>
  <c r="CR23" i="4"/>
  <c r="EF23" i="4"/>
  <c r="DF13" i="4"/>
  <c r="ET13" i="4"/>
  <c r="CQ24" i="4"/>
  <c r="CQ52" i="4" s="1"/>
  <c r="C43" i="18"/>
  <c r="E46" i="18" s="1"/>
  <c r="EE24" i="4"/>
  <c r="FC35" i="4"/>
  <c r="DO35" i="4"/>
  <c r="DH39" i="4"/>
  <c r="EV39" i="4"/>
  <c r="EW31" i="4"/>
  <c r="DI31" i="4"/>
  <c r="EG34" i="4"/>
  <c r="CS34" i="4"/>
  <c r="DT35" i="4"/>
  <c r="FH35" i="4"/>
  <c r="CU39" i="4"/>
  <c r="EI39" i="4"/>
  <c r="FF20" i="4"/>
  <c r="DR20" i="4"/>
  <c r="DR50" i="4" s="1"/>
  <c r="CP26" i="4"/>
  <c r="ED26" i="4"/>
  <c r="CY41" i="4"/>
  <c r="EM41" i="4"/>
  <c r="DM26" i="4"/>
  <c r="FA26" i="4"/>
  <c r="DS34" i="4"/>
  <c r="FG34" i="4"/>
  <c r="FG53" i="4" s="1"/>
  <c r="CL37" i="4"/>
  <c r="DZ37" i="4"/>
  <c r="DJ16" i="4"/>
  <c r="EX16" i="4"/>
  <c r="EO42" i="4"/>
  <c r="DA42" i="4"/>
  <c r="CN18" i="4"/>
  <c r="EB18" i="4"/>
  <c r="EB50" i="4" s="1"/>
  <c r="FB11" i="4"/>
  <c r="DN11" i="4"/>
  <c r="EZ21" i="4"/>
  <c r="DL21" i="4"/>
  <c r="EC41" i="4"/>
  <c r="D60" i="18"/>
  <c r="G65" i="18" s="1"/>
  <c r="CO41" i="4"/>
  <c r="W41" i="4" s="1"/>
  <c r="FG13" i="4"/>
  <c r="DS13" i="4"/>
  <c r="CU26" i="4"/>
  <c r="EI26" i="4"/>
  <c r="DX17" i="4"/>
  <c r="CJ17" i="4"/>
  <c r="AV48" i="4"/>
  <c r="C48" i="4" s="1"/>
  <c r="CT29" i="4"/>
  <c r="EH29" i="4"/>
  <c r="DS44" i="4"/>
  <c r="FG44" i="4"/>
  <c r="DO16" i="4"/>
  <c r="FC16" i="4"/>
  <c r="CX33" i="4"/>
  <c r="EL33" i="4"/>
  <c r="DQ21" i="4"/>
  <c r="FE21" i="4"/>
  <c r="CL39" i="4"/>
  <c r="DZ39" i="4"/>
  <c r="ET20" i="4"/>
  <c r="DF20" i="4"/>
  <c r="FI26" i="4"/>
  <c r="DU26" i="4"/>
  <c r="DU52" i="4" s="1"/>
  <c r="EK18" i="4"/>
  <c r="CW18" i="4"/>
  <c r="CW51" i="4" s="1"/>
  <c r="DG14" i="4"/>
  <c r="EU14" i="4"/>
  <c r="FF39" i="4"/>
  <c r="DR39" i="4"/>
  <c r="EH38" i="4"/>
  <c r="CT38" i="4"/>
  <c r="CV40" i="4"/>
  <c r="EJ40" i="4"/>
  <c r="DL27" i="4"/>
  <c r="EZ27" i="4"/>
  <c r="FG40" i="4"/>
  <c r="DS40" i="4"/>
  <c r="FE37" i="4"/>
  <c r="DQ37" i="4"/>
  <c r="FB45" i="4"/>
  <c r="DN45" i="4"/>
  <c r="EA30" i="4"/>
  <c r="CM30" i="4"/>
  <c r="EC13" i="4"/>
  <c r="D32" i="18"/>
  <c r="CO13" i="4"/>
  <c r="W13" i="4" s="1"/>
  <c r="EG11" i="4"/>
  <c r="CS11" i="4"/>
  <c r="EK39" i="4"/>
  <c r="CW39" i="4"/>
  <c r="CU43" i="4"/>
  <c r="EI43" i="4"/>
  <c r="CV46" i="4"/>
  <c r="EJ46" i="4"/>
  <c r="FA21" i="4"/>
  <c r="FA50" i="4" s="1"/>
  <c r="DM21" i="4"/>
  <c r="DQ13" i="4"/>
  <c r="FE13" i="4"/>
  <c r="DM13" i="4"/>
  <c r="FA13" i="4"/>
  <c r="CX14" i="4"/>
  <c r="EL14" i="4"/>
  <c r="CJ46" i="4"/>
  <c r="DX46" i="4"/>
  <c r="FB28" i="4"/>
  <c r="DN28" i="4"/>
  <c r="DF44" i="4"/>
  <c r="ET44" i="4"/>
  <c r="EX13" i="4"/>
  <c r="DJ13" i="4"/>
  <c r="DP25" i="4"/>
  <c r="FD25" i="4"/>
  <c r="CL29" i="4"/>
  <c r="DZ29" i="4"/>
  <c r="CL41" i="4"/>
  <c r="DZ41" i="4"/>
  <c r="EZ37" i="4"/>
  <c r="DL37" i="4"/>
  <c r="FF13" i="4"/>
  <c r="DR13" i="4"/>
  <c r="CK46" i="4"/>
  <c r="DY46" i="4"/>
  <c r="CU11" i="4"/>
  <c r="EI11" i="4"/>
  <c r="CK18" i="4"/>
  <c r="DY18" i="4"/>
  <c r="DX47" i="4"/>
  <c r="CJ47" i="4"/>
  <c r="CM21" i="4"/>
  <c r="CM52" i="4" s="1"/>
  <c r="EA21" i="4"/>
  <c r="EA51" i="4" s="1"/>
  <c r="FE30" i="4"/>
  <c r="DQ30" i="4"/>
  <c r="CZ44" i="4"/>
  <c r="EN44" i="4"/>
  <c r="EF38" i="4"/>
  <c r="CR38" i="4"/>
  <c r="CY45" i="4"/>
  <c r="EM45" i="4"/>
  <c r="CZ11" i="4"/>
  <c r="EN11" i="4"/>
  <c r="DA15" i="4"/>
  <c r="EO15" i="4"/>
  <c r="DZ15" i="4"/>
  <c r="CL15" i="4"/>
  <c r="DR12" i="4"/>
  <c r="FF12" i="4"/>
  <c r="EX11" i="4"/>
  <c r="DJ11" i="4"/>
  <c r="EF14" i="4"/>
  <c r="CR14" i="4"/>
  <c r="CW42" i="4"/>
  <c r="EK42" i="4"/>
  <c r="EY42" i="4"/>
  <c r="DK42" i="4"/>
  <c r="CV23" i="4"/>
  <c r="EJ23" i="4"/>
  <c r="DZ18" i="4"/>
  <c r="CL18" i="4"/>
  <c r="EJ35" i="4"/>
  <c r="CV35" i="4"/>
  <c r="CM14" i="4"/>
  <c r="EA14" i="4"/>
  <c r="FI20" i="4"/>
  <c r="DU20" i="4"/>
  <c r="CQ45" i="4"/>
  <c r="C64" i="18"/>
  <c r="EE45" i="4"/>
  <c r="FD41" i="4"/>
  <c r="DP41" i="4"/>
  <c r="DX22" i="4"/>
  <c r="DX49" i="4" s="1"/>
  <c r="CJ22" i="4"/>
  <c r="CN20" i="4"/>
  <c r="EB20" i="4"/>
  <c r="DM40" i="4"/>
  <c r="FA40" i="4"/>
  <c r="DJ41" i="4"/>
  <c r="EX41" i="4"/>
  <c r="EH36" i="4"/>
  <c r="CT36" i="4"/>
  <c r="ET34" i="4"/>
  <c r="DF34" i="4"/>
  <c r="CY28" i="4"/>
  <c r="EM28" i="4"/>
  <c r="CU21" i="4"/>
  <c r="EI21" i="4"/>
  <c r="DK45" i="4"/>
  <c r="EY45" i="4"/>
  <c r="DQ44" i="4"/>
  <c r="FE44" i="4"/>
  <c r="BZ48" i="4"/>
  <c r="AG48" i="4" s="1"/>
  <c r="AG51" i="4" s="1"/>
  <c r="DN17" i="4"/>
  <c r="DN48" i="4" s="1"/>
  <c r="FB17" i="4"/>
  <c r="FB53" i="4" s="1"/>
  <c r="EV47" i="4"/>
  <c r="DH47" i="4"/>
  <c r="EF26" i="4"/>
  <c r="CR26" i="4"/>
  <c r="EF33" i="4"/>
  <c r="CR33" i="4"/>
  <c r="DP20" i="4"/>
  <c r="FD20" i="4"/>
  <c r="CJ35" i="4"/>
  <c r="DX35" i="4"/>
  <c r="CL30" i="4"/>
  <c r="DZ30" i="4"/>
  <c r="EJ28" i="4"/>
  <c r="CV28" i="4"/>
  <c r="EJ39" i="4"/>
  <c r="CV39" i="4"/>
  <c r="DN22" i="4"/>
  <c r="FB22" i="4"/>
  <c r="EY38" i="4"/>
  <c r="DK38" i="4"/>
  <c r="EY28" i="4"/>
  <c r="DK28" i="4"/>
  <c r="DJ26" i="4"/>
  <c r="EX26" i="4"/>
  <c r="CJ45" i="4"/>
  <c r="DX45" i="4"/>
  <c r="DQ25" i="4"/>
  <c r="FE25" i="4"/>
  <c r="FG28" i="4"/>
  <c r="DS28" i="4"/>
  <c r="CU38" i="4"/>
  <c r="EI38" i="4"/>
  <c r="EX25" i="4"/>
  <c r="DJ25" i="4"/>
  <c r="EX18" i="4"/>
  <c r="DJ18" i="4"/>
  <c r="DU33" i="4"/>
  <c r="FI33" i="4"/>
  <c r="EG40" i="4"/>
  <c r="EG51" i="4" s="1"/>
  <c r="CS40" i="4"/>
  <c r="EB33" i="4"/>
  <c r="CN33" i="4"/>
  <c r="EA17" i="4"/>
  <c r="CM17" i="4"/>
  <c r="AY48" i="4"/>
  <c r="F48" i="4" s="1"/>
  <c r="EJ42" i="4"/>
  <c r="CV42" i="4"/>
  <c r="EA50" i="4"/>
  <c r="EK53" i="4"/>
  <c r="AC49" i="4"/>
  <c r="AC50" i="4" s="1"/>
  <c r="AC51" i="4"/>
  <c r="U20" i="4"/>
  <c r="X20" i="4"/>
  <c r="V20" i="4"/>
  <c r="AH49" i="4"/>
  <c r="AJ51" i="4"/>
  <c r="AJ52" i="4"/>
  <c r="AJ49" i="4"/>
  <c r="AJ50" i="4" s="1"/>
  <c r="EV49" i="4"/>
  <c r="DQ50" i="4"/>
  <c r="O53" i="4"/>
  <c r="O52" i="4"/>
  <c r="O49" i="4"/>
  <c r="Y51" i="4"/>
  <c r="Y49" i="4"/>
  <c r="Y50" i="4" s="1"/>
  <c r="Y52" i="4"/>
  <c r="Q51" i="4"/>
  <c r="Q52" i="4"/>
  <c r="FK21" i="4"/>
  <c r="AC52" i="4"/>
  <c r="U19" i="4"/>
  <c r="CJ50" i="4"/>
  <c r="V38" i="4"/>
  <c r="DX50" i="4"/>
  <c r="FK45" i="4"/>
  <c r="U12" i="4"/>
  <c r="Z51" i="4"/>
  <c r="Z49" i="4"/>
  <c r="Z50" i="4" s="1"/>
  <c r="Z52" i="4"/>
  <c r="EZ50" i="4"/>
  <c r="EH50" i="4"/>
  <c r="AB49" i="4"/>
  <c r="AB50" i="4" s="1"/>
  <c r="AB52" i="4"/>
  <c r="AB51" i="4"/>
  <c r="FH51" i="4"/>
  <c r="AD51" i="4"/>
  <c r="AD49" i="4"/>
  <c r="AD50" i="4" s="1"/>
  <c r="AD52" i="4"/>
  <c r="ED51" i="4"/>
  <c r="EB49" i="4"/>
  <c r="E45" i="18"/>
  <c r="E48" i="18"/>
  <c r="O48" i="18" s="1"/>
  <c r="G66" i="18"/>
  <c r="E41" i="18"/>
  <c r="F41" i="18" s="1"/>
  <c r="EN50" i="4"/>
  <c r="X19" i="4"/>
  <c r="U38" i="4"/>
  <c r="FK37" i="4"/>
  <c r="DJ50" i="4"/>
  <c r="U34" i="4"/>
  <c r="G40" i="18"/>
  <c r="CZ51" i="4"/>
  <c r="AL52" i="4"/>
  <c r="O64" i="18"/>
  <c r="FK42" i="4"/>
  <c r="FK43" i="4"/>
  <c r="V28" i="4"/>
  <c r="M51" i="4"/>
  <c r="M49" i="4"/>
  <c r="DG48" i="4"/>
  <c r="AE52" i="4"/>
  <c r="V30" i="4"/>
  <c r="X34" i="4"/>
  <c r="U30" i="4"/>
  <c r="E50" i="18"/>
  <c r="O50" i="18" s="1"/>
  <c r="CM48" i="4"/>
  <c r="V42" i="4"/>
  <c r="U42" i="4"/>
  <c r="FF50" i="4"/>
  <c r="V36" i="4"/>
  <c r="U36" i="4"/>
  <c r="X13" i="4"/>
  <c r="V13" i="4"/>
  <c r="DK51" i="4"/>
  <c r="DF50" i="4"/>
  <c r="DO48" i="4"/>
  <c r="G50" i="18"/>
  <c r="G52" i="18"/>
  <c r="EY49" i="4"/>
  <c r="FK25" i="4"/>
  <c r="FK29" i="4"/>
  <c r="V31" i="4"/>
  <c r="X31" i="4"/>
  <c r="X39" i="4"/>
  <c r="U39" i="4"/>
  <c r="V17" i="4"/>
  <c r="X17" i="4"/>
  <c r="U17" i="4"/>
  <c r="U40" i="4"/>
  <c r="X40" i="4"/>
  <c r="X32" i="4"/>
  <c r="V32" i="4"/>
  <c r="U32" i="4"/>
  <c r="D52" i="4"/>
  <c r="N6" i="17" s="1"/>
  <c r="D51" i="4"/>
  <c r="D49" i="4"/>
  <c r="I52" i="4"/>
  <c r="I49" i="4"/>
  <c r="I50" i="4" s="1"/>
  <c r="I51" i="4"/>
  <c r="V41" i="4"/>
  <c r="U41" i="4"/>
  <c r="S52" i="4"/>
  <c r="S51" i="4"/>
  <c r="E49" i="4"/>
  <c r="E52" i="4"/>
  <c r="E51" i="4"/>
  <c r="U27" i="4"/>
  <c r="X27" i="4"/>
  <c r="V27" i="4"/>
  <c r="R49" i="4"/>
  <c r="R52" i="4"/>
  <c r="R51" i="4"/>
  <c r="U33" i="4"/>
  <c r="V33" i="4"/>
  <c r="AA49" i="4"/>
  <c r="AA50" i="4" s="1"/>
  <c r="AA51" i="4"/>
  <c r="AA52" i="4"/>
  <c r="X22" i="4"/>
  <c r="U22" i="4"/>
  <c r="V22" i="4"/>
  <c r="AI49" i="4"/>
  <c r="AI51" i="4"/>
  <c r="AI52" i="4"/>
  <c r="X21" i="4"/>
  <c r="U21" i="4"/>
  <c r="V21" i="4"/>
  <c r="J26" i="17"/>
  <c r="N20" i="17"/>
  <c r="N35" i="17"/>
  <c r="I35" i="17"/>
  <c r="B44" i="18"/>
  <c r="E37" i="11"/>
  <c r="A25" i="4"/>
  <c r="A44" i="18" s="1"/>
  <c r="B26" i="4"/>
  <c r="B31" i="23" s="1"/>
  <c r="BO19" i="4"/>
  <c r="BP46" i="4"/>
  <c r="BQ38" i="4"/>
  <c r="BP32" i="4"/>
  <c r="BP16" i="4"/>
  <c r="BP42" i="4"/>
  <c r="BO34" i="4"/>
  <c r="BP25" i="4"/>
  <c r="BO39" i="4"/>
  <c r="BQ33" i="4"/>
  <c r="BP43" i="4"/>
  <c r="BP29" i="4"/>
  <c r="BP17" i="4"/>
  <c r="BQ42" i="4"/>
  <c r="BO40" i="4"/>
  <c r="BP40" i="4"/>
  <c r="BP12" i="4"/>
  <c r="BP14" i="4"/>
  <c r="BP26" i="4"/>
  <c r="BP21" i="4"/>
  <c r="BN31" i="4"/>
  <c r="BP19" i="4"/>
  <c r="BP28" i="4"/>
  <c r="BP31" i="4"/>
  <c r="BP22" i="4"/>
  <c r="BP30" i="4"/>
  <c r="BP23" i="4"/>
  <c r="BP37" i="4"/>
  <c r="BP44" i="4"/>
  <c r="BQ41" i="4"/>
  <c r="BN13" i="4"/>
  <c r="BP35" i="4"/>
  <c r="BP47" i="4"/>
  <c r="BQ36" i="4"/>
  <c r="BP13" i="4"/>
  <c r="BP11" i="4"/>
  <c r="BP41" i="4"/>
  <c r="BO42" i="4"/>
  <c r="BQ21" i="4"/>
  <c r="BO20" i="4"/>
  <c r="BN42" i="4"/>
  <c r="BN21" i="4"/>
  <c r="BN19" i="4"/>
  <c r="BQ30" i="4"/>
  <c r="BP33" i="4"/>
  <c r="BQ28" i="4"/>
  <c r="BO36" i="4"/>
  <c r="BO38" i="4"/>
  <c r="BO28" i="4"/>
  <c r="BP36" i="4"/>
  <c r="BN40" i="4"/>
  <c r="BO13" i="4"/>
  <c r="BQ34" i="4"/>
  <c r="BP27" i="4"/>
  <c r="BP34" i="4"/>
  <c r="BP45" i="4"/>
  <c r="BQ39" i="4"/>
  <c r="BN36" i="4"/>
  <c r="BQ31" i="4"/>
  <c r="BP38" i="4"/>
  <c r="BQ13" i="4"/>
  <c r="BN12" i="4"/>
  <c r="BQ40" i="4"/>
  <c r="BN33" i="4"/>
  <c r="BP15" i="4"/>
  <c r="BP24" i="4"/>
  <c r="BN30" i="4"/>
  <c r="BO30" i="4"/>
  <c r="BO17" i="4"/>
  <c r="BO33" i="4"/>
  <c r="BP20" i="4"/>
  <c r="BQ17" i="4"/>
  <c r="BO31" i="4"/>
  <c r="BN22" i="4"/>
  <c r="BO41" i="4"/>
  <c r="BN34" i="4"/>
  <c r="BN41" i="4"/>
  <c r="BQ32" i="4"/>
  <c r="BO21" i="4"/>
  <c r="BO22" i="4"/>
  <c r="BO32" i="4"/>
  <c r="BQ19" i="4"/>
  <c r="BN38" i="4"/>
  <c r="BN32" i="4"/>
  <c r="BN17" i="4"/>
  <c r="BN39" i="4"/>
  <c r="BQ22" i="4"/>
  <c r="BQ27" i="4"/>
  <c r="BP39" i="4"/>
  <c r="BN20" i="4"/>
  <c r="BQ20" i="4"/>
  <c r="BO27" i="4"/>
  <c r="BN27" i="4"/>
  <c r="DD39" i="4" l="1"/>
  <c r="ER39" i="4"/>
  <c r="ER24" i="4"/>
  <c r="DD24" i="4"/>
  <c r="DD15" i="4"/>
  <c r="ER15" i="4"/>
  <c r="ER38" i="4"/>
  <c r="DD38" i="4"/>
  <c r="ER45" i="4"/>
  <c r="DD45" i="4"/>
  <c r="DD34" i="4"/>
  <c r="ER34" i="4"/>
  <c r="FL35" i="4" s="1"/>
  <c r="DD27" i="4"/>
  <c r="ER27" i="4"/>
  <c r="DD36" i="4"/>
  <c r="ER36" i="4"/>
  <c r="FL38" i="4" s="1"/>
  <c r="ES28" i="4"/>
  <c r="DE28" i="4"/>
  <c r="ER33" i="4"/>
  <c r="DD33" i="4"/>
  <c r="DE30" i="4"/>
  <c r="ES30" i="4"/>
  <c r="ER41" i="4"/>
  <c r="DD41" i="4"/>
  <c r="DD11" i="4"/>
  <c r="ER11" i="4"/>
  <c r="DD13" i="4"/>
  <c r="ER13" i="4"/>
  <c r="DE36" i="4"/>
  <c r="ES36" i="4"/>
  <c r="ER47" i="4"/>
  <c r="DD47" i="4"/>
  <c r="DD35" i="4"/>
  <c r="ER35" i="4"/>
  <c r="DB13" i="4"/>
  <c r="EP13" i="4"/>
  <c r="DE41" i="4"/>
  <c r="ES41" i="4"/>
  <c r="DD44" i="4"/>
  <c r="ER44" i="4"/>
  <c r="ER37" i="4"/>
  <c r="DD37" i="4"/>
  <c r="ER23" i="4"/>
  <c r="DD23" i="4"/>
  <c r="ER30" i="4"/>
  <c r="DD30" i="4"/>
  <c r="ER22" i="4"/>
  <c r="FL27" i="4" s="1"/>
  <c r="DD22" i="4"/>
  <c r="DD31" i="4"/>
  <c r="ER31" i="4"/>
  <c r="DD28" i="4"/>
  <c r="ER28" i="4"/>
  <c r="FL34" i="4" s="1"/>
  <c r="DD19" i="4"/>
  <c r="ER19" i="4"/>
  <c r="DB31" i="4"/>
  <c r="EP31" i="4"/>
  <c r="ER21" i="4"/>
  <c r="DD21" i="4"/>
  <c r="DD26" i="4"/>
  <c r="ER26" i="4"/>
  <c r="FL32" i="4" s="1"/>
  <c r="ER14" i="4"/>
  <c r="DD14" i="4"/>
  <c r="DD12" i="4"/>
  <c r="ER12" i="4"/>
  <c r="FL17" i="4" s="1"/>
  <c r="FL50" i="4" s="1"/>
  <c r="W60" i="4" s="1"/>
  <c r="Z60" i="4" s="1"/>
  <c r="DD40" i="4"/>
  <c r="ER40" i="4"/>
  <c r="EQ40" i="4"/>
  <c r="DC40" i="4"/>
  <c r="DE42" i="4"/>
  <c r="ES42" i="4"/>
  <c r="DD17" i="4"/>
  <c r="ER17" i="4"/>
  <c r="ER29" i="4"/>
  <c r="DD29" i="4"/>
  <c r="ER43" i="4"/>
  <c r="DD43" i="4"/>
  <c r="DE33" i="4"/>
  <c r="ES33" i="4"/>
  <c r="EQ39" i="4"/>
  <c r="DC39" i="4"/>
  <c r="DD25" i="4"/>
  <c r="ER25" i="4"/>
  <c r="DC34" i="4"/>
  <c r="EQ34" i="4"/>
  <c r="DD42" i="4"/>
  <c r="ER42" i="4"/>
  <c r="ER16" i="4"/>
  <c r="DD16" i="4"/>
  <c r="ER32" i="4"/>
  <c r="DD32" i="4"/>
  <c r="ES38" i="4"/>
  <c r="DE38" i="4"/>
  <c r="ER46" i="4"/>
  <c r="DD46" i="4"/>
  <c r="EQ19" i="4"/>
  <c r="DC19" i="4"/>
  <c r="O53" i="18"/>
  <c r="F53" i="18"/>
  <c r="O57" i="18"/>
  <c r="F57" i="18"/>
  <c r="H57" i="18" s="1"/>
  <c r="J57" i="18" s="1"/>
  <c r="P57" i="18" s="1"/>
  <c r="F43" i="18"/>
  <c r="O43" i="18"/>
  <c r="O51" i="18"/>
  <c r="F51" i="18"/>
  <c r="C52" i="4"/>
  <c r="C51" i="4"/>
  <c r="C49" i="4"/>
  <c r="C50" i="4" s="1"/>
  <c r="CW50" i="4"/>
  <c r="AN51" i="4"/>
  <c r="AN52" i="4"/>
  <c r="AN49" i="4"/>
  <c r="DM52" i="4"/>
  <c r="DM50" i="4"/>
  <c r="DM48" i="4"/>
  <c r="EG50" i="4"/>
  <c r="EG49" i="4"/>
  <c r="EG53" i="4"/>
  <c r="AM52" i="4"/>
  <c r="AM51" i="4"/>
  <c r="AM49" i="4"/>
  <c r="EJ53" i="4"/>
  <c r="EZ51" i="4"/>
  <c r="EZ49" i="4"/>
  <c r="EZ53" i="4"/>
  <c r="CU51" i="4"/>
  <c r="CU48" i="4"/>
  <c r="E40" i="18"/>
  <c r="F40" i="18" s="1"/>
  <c r="H40" i="18" s="1"/>
  <c r="J40" i="18" s="1"/>
  <c r="P40" i="18" s="1"/>
  <c r="E39" i="18"/>
  <c r="DO52" i="4"/>
  <c r="FK39" i="4"/>
  <c r="FD53" i="4"/>
  <c r="CN48" i="4"/>
  <c r="FH49" i="4"/>
  <c r="DJ52" i="4"/>
  <c r="EA53" i="4"/>
  <c r="L32" i="17"/>
  <c r="H32" i="17"/>
  <c r="CL50" i="4"/>
  <c r="CL48" i="4"/>
  <c r="DK50" i="4"/>
  <c r="U14" i="4"/>
  <c r="X14" i="4"/>
  <c r="V14" i="4"/>
  <c r="EI49" i="4"/>
  <c r="DH48" i="4"/>
  <c r="CO51" i="4"/>
  <c r="EU51" i="4"/>
  <c r="DP48" i="4"/>
  <c r="CK52" i="4"/>
  <c r="CK51" i="4"/>
  <c r="E58" i="18"/>
  <c r="ET50" i="4"/>
  <c r="DZ53" i="4"/>
  <c r="FK30" i="4"/>
  <c r="U28" i="4"/>
  <c r="DN50" i="4"/>
  <c r="EH53" i="4"/>
  <c r="CS50" i="4"/>
  <c r="DY49" i="4"/>
  <c r="CW52" i="4"/>
  <c r="CT48" i="4"/>
  <c r="CK50" i="4"/>
  <c r="FE50" i="4"/>
  <c r="DP52" i="4"/>
  <c r="EM50" i="4"/>
  <c r="FD49" i="4"/>
  <c r="G47" i="18"/>
  <c r="FH50" i="4"/>
  <c r="EE50" i="4"/>
  <c r="EH49" i="4"/>
  <c r="DY53" i="4"/>
  <c r="E63" i="18"/>
  <c r="F63" i="18" s="1"/>
  <c r="AG49" i="4"/>
  <c r="EU53" i="4"/>
  <c r="DI51" i="4"/>
  <c r="FK26" i="4"/>
  <c r="EJ51" i="4"/>
  <c r="EF53" i="4"/>
  <c r="FE51" i="4"/>
  <c r="EN49" i="4"/>
  <c r="EW50" i="4"/>
  <c r="DS48" i="4"/>
  <c r="FA49" i="4"/>
  <c r="EE49" i="4"/>
  <c r="FB49" i="4"/>
  <c r="CW48" i="4"/>
  <c r="FK36" i="4"/>
  <c r="DK52" i="4"/>
  <c r="DK48" i="4"/>
  <c r="EV50" i="4"/>
  <c r="DL52" i="4"/>
  <c r="DZ50" i="4"/>
  <c r="H41" i="18"/>
  <c r="J41" i="18" s="1"/>
  <c r="P41" i="18" s="1"/>
  <c r="EO51" i="4"/>
  <c r="EO53" i="4"/>
  <c r="G57" i="18"/>
  <c r="G51" i="18"/>
  <c r="G54" i="18"/>
  <c r="U35" i="4"/>
  <c r="V35" i="4"/>
  <c r="X35" i="4"/>
  <c r="EM49" i="4"/>
  <c r="EM53" i="4"/>
  <c r="G48" i="18"/>
  <c r="ET51" i="4"/>
  <c r="DP50" i="4"/>
  <c r="FG50" i="4"/>
  <c r="EV51" i="4"/>
  <c r="AG52" i="4"/>
  <c r="CY52" i="4"/>
  <c r="DL50" i="4"/>
  <c r="EU50" i="4"/>
  <c r="DY51" i="4"/>
  <c r="EJ49" i="4"/>
  <c r="EF50" i="4"/>
  <c r="DP51" i="4"/>
  <c r="CU52" i="4"/>
  <c r="E55" i="18"/>
  <c r="FK35" i="4"/>
  <c r="G43" i="18"/>
  <c r="EA49" i="4"/>
  <c r="EX50" i="4"/>
  <c r="EX49" i="4"/>
  <c r="CJ51" i="4"/>
  <c r="FI49" i="4"/>
  <c r="FI50" i="4"/>
  <c r="CV52" i="4"/>
  <c r="EL53" i="4"/>
  <c r="EL50" i="4"/>
  <c r="EL51" i="4"/>
  <c r="G64" i="18"/>
  <c r="H64" i="18" s="1"/>
  <c r="J64" i="18" s="1"/>
  <c r="CS52" i="4"/>
  <c r="DX53" i="4"/>
  <c r="DT50" i="4"/>
  <c r="DT52" i="4"/>
  <c r="DT48" i="4"/>
  <c r="DI52" i="4"/>
  <c r="E59" i="18"/>
  <c r="O59" i="18" s="1"/>
  <c r="EY53" i="4"/>
  <c r="DG51" i="4"/>
  <c r="DG52" i="4"/>
  <c r="CP48" i="4"/>
  <c r="CP52" i="4"/>
  <c r="AH51" i="4"/>
  <c r="AH52" i="4"/>
  <c r="I33" i="17" s="1"/>
  <c r="FK47" i="4"/>
  <c r="AK49" i="4"/>
  <c r="AK50" i="4" s="1"/>
  <c r="AK51" i="4"/>
  <c r="AK52" i="4"/>
  <c r="DJ51" i="4"/>
  <c r="E61" i="18"/>
  <c r="E62" i="18"/>
  <c r="H49" i="4"/>
  <c r="H51" i="4"/>
  <c r="H52" i="4"/>
  <c r="CX50" i="4"/>
  <c r="CX52" i="4"/>
  <c r="U29" i="4"/>
  <c r="X29" i="4"/>
  <c r="V29" i="4"/>
  <c r="W18" i="4"/>
  <c r="CO48" i="4"/>
  <c r="CO50" i="4"/>
  <c r="CV48" i="4"/>
  <c r="DQ48" i="4"/>
  <c r="CV50" i="4"/>
  <c r="DF51" i="4"/>
  <c r="G60" i="18"/>
  <c r="EC51" i="4"/>
  <c r="U24" i="4"/>
  <c r="V24" i="4"/>
  <c r="X24" i="4"/>
  <c r="CQ50" i="4"/>
  <c r="CQ48" i="4"/>
  <c r="CR48" i="4"/>
  <c r="CR51" i="4"/>
  <c r="D60" i="4" s="1"/>
  <c r="CR50" i="4"/>
  <c r="DH52" i="4"/>
  <c r="G61" i="18"/>
  <c r="FK24" i="4"/>
  <c r="EC53" i="4"/>
  <c r="EU49" i="4"/>
  <c r="G38" i="18"/>
  <c r="G37" i="18"/>
  <c r="DA51" i="4"/>
  <c r="FK19" i="4"/>
  <c r="FK22" i="4"/>
  <c r="FK18" i="4"/>
  <c r="DR51" i="4"/>
  <c r="DR52" i="4"/>
  <c r="DU51" i="4"/>
  <c r="ET49" i="4"/>
  <c r="ET53" i="4"/>
  <c r="F45" i="18"/>
  <c r="H45" i="18" s="1"/>
  <c r="J45" i="18" s="1"/>
  <c r="P45" i="18" s="1"/>
  <c r="O45" i="18"/>
  <c r="E49" i="18"/>
  <c r="F48" i="18"/>
  <c r="H48" i="18" s="1"/>
  <c r="J48" i="18" s="1"/>
  <c r="P48" i="18" s="1"/>
  <c r="DH51" i="4"/>
  <c r="E44" i="18"/>
  <c r="FK33" i="4"/>
  <c r="DN52" i="4"/>
  <c r="G63" i="18"/>
  <c r="EX51" i="4"/>
  <c r="O41" i="18"/>
  <c r="EI50" i="4"/>
  <c r="G53" i="18"/>
  <c r="H53" i="18" s="1"/>
  <c r="J53" i="18" s="1"/>
  <c r="P53" i="18" s="1"/>
  <c r="CU50" i="4"/>
  <c r="CP51" i="4"/>
  <c r="E47" i="18"/>
  <c r="O47" i="18" s="1"/>
  <c r="EO49" i="4"/>
  <c r="DQ51" i="4"/>
  <c r="FK20" i="4"/>
  <c r="FB50" i="4"/>
  <c r="FB51" i="4"/>
  <c r="K49" i="4"/>
  <c r="K52" i="4"/>
  <c r="I14" i="17" s="1"/>
  <c r="K51" i="4"/>
  <c r="FG51" i="4"/>
  <c r="FG49" i="4"/>
  <c r="FK44" i="4"/>
  <c r="G42" i="18"/>
  <c r="CJ52" i="4"/>
  <c r="CX51" i="4"/>
  <c r="G62" i="18"/>
  <c r="DQ52" i="4"/>
  <c r="X46" i="4"/>
  <c r="V46" i="4"/>
  <c r="U46" i="4"/>
  <c r="CM51" i="4"/>
  <c r="DN51" i="4"/>
  <c r="EO50" i="4"/>
  <c r="FA53" i="4"/>
  <c r="FA51" i="4"/>
  <c r="E56" i="18"/>
  <c r="G55" i="18"/>
  <c r="G45" i="18"/>
  <c r="V18" i="4"/>
  <c r="U18" i="4"/>
  <c r="X18" i="4"/>
  <c r="G46" i="18"/>
  <c r="DL51" i="4"/>
  <c r="N52" i="4"/>
  <c r="N51" i="4"/>
  <c r="N49" i="4"/>
  <c r="FF53" i="4"/>
  <c r="F52" i="4"/>
  <c r="F49" i="4"/>
  <c r="F50" i="4" s="1"/>
  <c r="F51" i="4"/>
  <c r="C60" i="4" s="1"/>
  <c r="E60" i="4" s="1"/>
  <c r="EB53" i="4"/>
  <c r="V45" i="4"/>
  <c r="X45" i="4"/>
  <c r="U45" i="4"/>
  <c r="DZ51" i="4"/>
  <c r="DX51" i="4"/>
  <c r="DY50" i="4"/>
  <c r="EK50" i="4"/>
  <c r="G49" i="18"/>
  <c r="EW53" i="4"/>
  <c r="V15" i="4"/>
  <c r="X15" i="4"/>
  <c r="U15" i="4"/>
  <c r="E37" i="18"/>
  <c r="AF49" i="4"/>
  <c r="AF52" i="4"/>
  <c r="AF51" i="4"/>
  <c r="DA52" i="4"/>
  <c r="CK48" i="4"/>
  <c r="E52" i="18"/>
  <c r="CP50" i="4"/>
  <c r="E66" i="18"/>
  <c r="T52" i="4"/>
  <c r="T51" i="4"/>
  <c r="T49" i="4"/>
  <c r="DO51" i="4"/>
  <c r="AE49" i="4"/>
  <c r="AE50" i="4" s="1"/>
  <c r="AE51" i="4"/>
  <c r="FK28" i="4"/>
  <c r="FK46" i="4"/>
  <c r="CM50" i="4"/>
  <c r="DU48" i="4"/>
  <c r="CT51" i="4"/>
  <c r="P53" i="4"/>
  <c r="P52" i="4"/>
  <c r="P49" i="4"/>
  <c r="P50" i="4" s="1"/>
  <c r="P51" i="4"/>
  <c r="V12" i="4"/>
  <c r="X12" i="4"/>
  <c r="EF51" i="4"/>
  <c r="V23" i="4"/>
  <c r="X23" i="4"/>
  <c r="U23" i="4"/>
  <c r="FE53" i="4"/>
  <c r="EI51" i="4"/>
  <c r="G52" i="4"/>
  <c r="G51" i="4"/>
  <c r="G60" i="4" s="1"/>
  <c r="G49" i="4"/>
  <c r="G50" i="4" s="1"/>
  <c r="EC50" i="4"/>
  <c r="FK23" i="4"/>
  <c r="E65" i="18"/>
  <c r="CS51" i="4"/>
  <c r="FC53" i="4"/>
  <c r="U47" i="4"/>
  <c r="X47" i="4"/>
  <c r="V47" i="4"/>
  <c r="CL51" i="4"/>
  <c r="DS52" i="4"/>
  <c r="G26" i="17"/>
  <c r="K26" i="17"/>
  <c r="G56" i="18"/>
  <c r="V26" i="4"/>
  <c r="X26" i="4"/>
  <c r="U26" i="4"/>
  <c r="CN50" i="4"/>
  <c r="DH50" i="4"/>
  <c r="DI48" i="4"/>
  <c r="DF52" i="4"/>
  <c r="ED50" i="4"/>
  <c r="ED53" i="4"/>
  <c r="X37" i="4"/>
  <c r="V37" i="4"/>
  <c r="U37" i="4"/>
  <c r="U25" i="4"/>
  <c r="V25" i="4"/>
  <c r="X25" i="4"/>
  <c r="V44" i="4"/>
  <c r="U44" i="4"/>
  <c r="X44" i="4"/>
  <c r="V43" i="4"/>
  <c r="X43" i="4"/>
  <c r="U43" i="4"/>
  <c r="DG50" i="4"/>
  <c r="V11" i="4"/>
  <c r="U11" i="4"/>
  <c r="X11" i="4"/>
  <c r="J49" i="4"/>
  <c r="J52" i="4"/>
  <c r="J51" i="4"/>
  <c r="CX48" i="4"/>
  <c r="DL48" i="4"/>
  <c r="AL49" i="4"/>
  <c r="AL51" i="4"/>
  <c r="EN51" i="4"/>
  <c r="EV53" i="4"/>
  <c r="E54" i="18"/>
  <c r="EY51" i="4"/>
  <c r="FK38" i="4"/>
  <c r="FI53" i="4"/>
  <c r="E42" i="18"/>
  <c r="E36" i="18"/>
  <c r="FK17" i="4"/>
  <c r="FK50" i="4" s="1"/>
  <c r="V60" i="4" s="1"/>
  <c r="FI51" i="4"/>
  <c r="DM51" i="4"/>
  <c r="CT52" i="4"/>
  <c r="FC51" i="4"/>
  <c r="FC49" i="4"/>
  <c r="FC50" i="4"/>
  <c r="FK41" i="4"/>
  <c r="EL49" i="4"/>
  <c r="EJ50" i="4"/>
  <c r="L49" i="4"/>
  <c r="L52" i="4"/>
  <c r="L51" i="4"/>
  <c r="L22" i="17"/>
  <c r="H22" i="17"/>
  <c r="CQ51" i="4"/>
  <c r="EI53" i="4"/>
  <c r="DS51" i="4"/>
  <c r="V16" i="4"/>
  <c r="U16" i="4"/>
  <c r="X16" i="4"/>
  <c r="G36" i="18"/>
  <c r="DB22" i="4"/>
  <c r="EP22" i="4"/>
  <c r="DE40" i="4"/>
  <c r="ES40" i="4"/>
  <c r="DE31" i="4"/>
  <c r="ES31" i="4"/>
  <c r="DB19" i="4"/>
  <c r="EP19" i="4"/>
  <c r="DB20" i="4"/>
  <c r="EP20" i="4"/>
  <c r="DC21" i="4"/>
  <c r="EQ21" i="4"/>
  <c r="DE22" i="4"/>
  <c r="ES22" i="4"/>
  <c r="DB17" i="4"/>
  <c r="EP17" i="4"/>
  <c r="DC31" i="4"/>
  <c r="EQ31" i="4"/>
  <c r="EP30" i="4"/>
  <c r="DB30" i="4"/>
  <c r="EQ28" i="4"/>
  <c r="DC28" i="4"/>
  <c r="EP21" i="4"/>
  <c r="DB21" i="4"/>
  <c r="DB33" i="4"/>
  <c r="EP33" i="4"/>
  <c r="DC27" i="4"/>
  <c r="EQ27" i="4"/>
  <c r="DB41" i="4"/>
  <c r="EP41" i="4"/>
  <c r="DB32" i="4"/>
  <c r="EP32" i="4"/>
  <c r="ES17" i="4"/>
  <c r="DE17" i="4"/>
  <c r="EQ13" i="4"/>
  <c r="DC13" i="4"/>
  <c r="DB36" i="4"/>
  <c r="EP36" i="4"/>
  <c r="EP42" i="4"/>
  <c r="DB42" i="4"/>
  <c r="EQ30" i="4"/>
  <c r="DC30" i="4"/>
  <c r="DB34" i="4"/>
  <c r="EP34" i="4"/>
  <c r="EP38" i="4"/>
  <c r="DB38" i="4"/>
  <c r="ER20" i="4"/>
  <c r="DD20" i="4"/>
  <c r="EP12" i="4"/>
  <c r="DB12" i="4"/>
  <c r="DC38" i="4"/>
  <c r="EQ38" i="4"/>
  <c r="DC20" i="4"/>
  <c r="EQ20" i="4"/>
  <c r="DB27" i="4"/>
  <c r="EP27" i="4"/>
  <c r="DE32" i="4"/>
  <c r="ES32" i="4"/>
  <c r="DB39" i="4"/>
  <c r="EP39" i="4"/>
  <c r="DE19" i="4"/>
  <c r="ES19" i="4"/>
  <c r="EQ33" i="4"/>
  <c r="DC33" i="4"/>
  <c r="EP40" i="4"/>
  <c r="DB40" i="4"/>
  <c r="ES39" i="4"/>
  <c r="DE39" i="4"/>
  <c r="DE21" i="4"/>
  <c r="ES21" i="4"/>
  <c r="DC22" i="4"/>
  <c r="EQ22" i="4"/>
  <c r="ES27" i="4"/>
  <c r="DE27" i="4"/>
  <c r="EQ41" i="4"/>
  <c r="DC41" i="4"/>
  <c r="EQ32" i="4"/>
  <c r="DC32" i="4"/>
  <c r="DC17" i="4"/>
  <c r="EQ17" i="4"/>
  <c r="DE13" i="4"/>
  <c r="ES13" i="4"/>
  <c r="DC36" i="4"/>
  <c r="EQ36" i="4"/>
  <c r="EQ42" i="4"/>
  <c r="DC42" i="4"/>
  <c r="ES34" i="4"/>
  <c r="DE34" i="4"/>
  <c r="ES20" i="4"/>
  <c r="DE20" i="4"/>
  <c r="H23" i="17"/>
  <c r="L23" i="17"/>
  <c r="H33" i="17"/>
  <c r="L33" i="17"/>
  <c r="N34" i="17"/>
  <c r="I34" i="17"/>
  <c r="N24" i="17"/>
  <c r="I24" i="17"/>
  <c r="H26" i="17"/>
  <c r="L26" i="17"/>
  <c r="H6" i="17"/>
  <c r="L6" i="17"/>
  <c r="L20" i="17"/>
  <c r="H20" i="17"/>
  <c r="Q50" i="4"/>
  <c r="J23" i="17"/>
  <c r="I23" i="17"/>
  <c r="N23" i="17"/>
  <c r="FL45" i="4"/>
  <c r="J24" i="17"/>
  <c r="R50" i="4"/>
  <c r="N26" i="17"/>
  <c r="I26" i="17"/>
  <c r="N32" i="17"/>
  <c r="I32" i="17"/>
  <c r="J34" i="17"/>
  <c r="AI50" i="4"/>
  <c r="N7" i="17"/>
  <c r="I7" i="17"/>
  <c r="J32" i="17"/>
  <c r="AG50" i="4"/>
  <c r="F46" i="18"/>
  <c r="H46" i="18" s="1"/>
  <c r="J46" i="18" s="1"/>
  <c r="P46" i="18" s="1"/>
  <c r="O46" i="18"/>
  <c r="F38" i="18"/>
  <c r="H38" i="18" s="1"/>
  <c r="J38" i="18" s="1"/>
  <c r="P38" i="18" s="1"/>
  <c r="O38" i="18"/>
  <c r="O50" i="4"/>
  <c r="J22" i="17"/>
  <c r="N33" i="17"/>
  <c r="F50" i="18"/>
  <c r="H50" i="18" s="1"/>
  <c r="J50" i="18" s="1"/>
  <c r="P50" i="18" s="1"/>
  <c r="L34" i="17"/>
  <c r="H34" i="17"/>
  <c r="H7" i="17"/>
  <c r="L7" i="17"/>
  <c r="FL40" i="4"/>
  <c r="F60" i="18"/>
  <c r="H60" i="18" s="1"/>
  <c r="J60" i="18" s="1"/>
  <c r="P60" i="18" s="1"/>
  <c r="O63" i="18"/>
  <c r="H24" i="17"/>
  <c r="L24" i="17"/>
  <c r="E50" i="4"/>
  <c r="J7" i="17"/>
  <c r="J6" i="17"/>
  <c r="D50" i="4"/>
  <c r="J20" i="17"/>
  <c r="M50" i="4"/>
  <c r="N22" i="17"/>
  <c r="I22" i="17"/>
  <c r="J33" i="17"/>
  <c r="AH50" i="4"/>
  <c r="FL31" i="4"/>
  <c r="FL26" i="4"/>
  <c r="FL28" i="4"/>
  <c r="B45" i="18"/>
  <c r="E38" i="11"/>
  <c r="B27" i="4"/>
  <c r="B32" i="23" s="1"/>
  <c r="A26" i="4"/>
  <c r="A45" i="18" s="1"/>
  <c r="BO35" i="4"/>
  <c r="BO24" i="4"/>
  <c r="BO46" i="4"/>
  <c r="BQ45" i="4"/>
  <c r="BO15" i="4"/>
  <c r="BN23" i="4"/>
  <c r="BO25" i="4"/>
  <c r="BN28" i="4"/>
  <c r="BQ11" i="4"/>
  <c r="BO23" i="4"/>
  <c r="BN16" i="4"/>
  <c r="BN24" i="4"/>
  <c r="BO45" i="4"/>
  <c r="BQ16" i="4"/>
  <c r="BQ35" i="4"/>
  <c r="BQ24" i="4"/>
  <c r="BN46" i="4"/>
  <c r="BN45" i="4"/>
  <c r="BQ15" i="4"/>
  <c r="BQ25" i="4"/>
  <c r="BO11" i="4"/>
  <c r="BN47" i="4"/>
  <c r="BN44" i="4"/>
  <c r="BQ43" i="4"/>
  <c r="BO14" i="4"/>
  <c r="BO18" i="4"/>
  <c r="BN15" i="4"/>
  <c r="BO44" i="4"/>
  <c r="BN11" i="4"/>
  <c r="BN29" i="4"/>
  <c r="BO12" i="4"/>
  <c r="BO26" i="4"/>
  <c r="BN35" i="4"/>
  <c r="BQ46" i="4"/>
  <c r="BN18" i="4"/>
  <c r="BQ29" i="4"/>
  <c r="BQ18" i="4"/>
  <c r="BQ12" i="4"/>
  <c r="BQ47" i="4"/>
  <c r="BQ26" i="4"/>
  <c r="BQ37" i="4"/>
  <c r="BQ44" i="4"/>
  <c r="BQ14" i="4"/>
  <c r="BP18" i="4"/>
  <c r="BN37" i="4"/>
  <c r="BQ23" i="4"/>
  <c r="BN25" i="4"/>
  <c r="BN14" i="4"/>
  <c r="BO29" i="4"/>
  <c r="BO47" i="4"/>
  <c r="BN26" i="4"/>
  <c r="BO37" i="4"/>
  <c r="BO43" i="4"/>
  <c r="BO16" i="4"/>
  <c r="BN43" i="4"/>
  <c r="EP43" i="4" l="1"/>
  <c r="DB43" i="4"/>
  <c r="EQ16" i="4"/>
  <c r="DC16" i="4"/>
  <c r="DC43" i="4"/>
  <c r="EQ43" i="4"/>
  <c r="EQ37" i="4"/>
  <c r="DC37" i="4"/>
  <c r="EP26" i="4"/>
  <c r="DB26" i="4"/>
  <c r="EQ47" i="4"/>
  <c r="DC47" i="4"/>
  <c r="DC29" i="4"/>
  <c r="EQ29" i="4"/>
  <c r="DB14" i="4"/>
  <c r="EP14" i="4"/>
  <c r="EP25" i="4"/>
  <c r="DB25" i="4"/>
  <c r="DE23" i="4"/>
  <c r="ES23" i="4"/>
  <c r="EP37" i="4"/>
  <c r="DB37" i="4"/>
  <c r="ER18" i="4"/>
  <c r="ER50" i="4" s="1"/>
  <c r="DD18" i="4"/>
  <c r="DD50" i="4" s="1"/>
  <c r="BP48" i="4"/>
  <c r="W48" i="4" s="1"/>
  <c r="ES14" i="4"/>
  <c r="DE14" i="4"/>
  <c r="ES44" i="4"/>
  <c r="DE44" i="4"/>
  <c r="DE37" i="4"/>
  <c r="ES37" i="4"/>
  <c r="ES26" i="4"/>
  <c r="DE26" i="4"/>
  <c r="ES47" i="4"/>
  <c r="DE47" i="4"/>
  <c r="ES12" i="4"/>
  <c r="DE12" i="4"/>
  <c r="ES18" i="4"/>
  <c r="DE18" i="4"/>
  <c r="DE51" i="4" s="1"/>
  <c r="BQ48" i="4"/>
  <c r="X48" i="4" s="1"/>
  <c r="ES29" i="4"/>
  <c r="DE29" i="4"/>
  <c r="DB18" i="4"/>
  <c r="EP18" i="4"/>
  <c r="BN48" i="4"/>
  <c r="U48" i="4" s="1"/>
  <c r="DE46" i="4"/>
  <c r="ES46" i="4"/>
  <c r="DB35" i="4"/>
  <c r="EP35" i="4"/>
  <c r="EQ26" i="4"/>
  <c r="DC26" i="4"/>
  <c r="EQ12" i="4"/>
  <c r="DC12" i="4"/>
  <c r="DB29" i="4"/>
  <c r="EP29" i="4"/>
  <c r="EP11" i="4"/>
  <c r="DB11" i="4"/>
  <c r="DC44" i="4"/>
  <c r="EQ44" i="4"/>
  <c r="EP15" i="4"/>
  <c r="DB15" i="4"/>
  <c r="DC18" i="4"/>
  <c r="EQ18" i="4"/>
  <c r="BO48" i="4"/>
  <c r="V48" i="4" s="1"/>
  <c r="DC14" i="4"/>
  <c r="EQ14" i="4"/>
  <c r="ES43" i="4"/>
  <c r="DE43" i="4"/>
  <c r="DB44" i="4"/>
  <c r="EP44" i="4"/>
  <c r="EP47" i="4"/>
  <c r="DB47" i="4"/>
  <c r="DC11" i="4"/>
  <c r="EQ11" i="4"/>
  <c r="DE25" i="4"/>
  <c r="ES25" i="4"/>
  <c r="DE15" i="4"/>
  <c r="ES15" i="4"/>
  <c r="DB45" i="4"/>
  <c r="EP45" i="4"/>
  <c r="DB46" i="4"/>
  <c r="EP46" i="4"/>
  <c r="DE24" i="4"/>
  <c r="ES24" i="4"/>
  <c r="DE35" i="4"/>
  <c r="ES35" i="4"/>
  <c r="ES16" i="4"/>
  <c r="DE16" i="4"/>
  <c r="DC45" i="4"/>
  <c r="EQ45" i="4"/>
  <c r="DB24" i="4"/>
  <c r="EP24" i="4"/>
  <c r="EP16" i="4"/>
  <c r="DB16" i="4"/>
  <c r="EQ23" i="4"/>
  <c r="DC23" i="4"/>
  <c r="DE11" i="4"/>
  <c r="ES11" i="4"/>
  <c r="EP28" i="4"/>
  <c r="DB28" i="4"/>
  <c r="DC25" i="4"/>
  <c r="EQ25" i="4"/>
  <c r="EP23" i="4"/>
  <c r="DB23" i="4"/>
  <c r="DB50" i="4" s="1"/>
  <c r="DC15" i="4"/>
  <c r="EQ15" i="4"/>
  <c r="ES45" i="4"/>
  <c r="DE45" i="4"/>
  <c r="EQ46" i="4"/>
  <c r="DC46" i="4"/>
  <c r="DC24" i="4"/>
  <c r="EQ24" i="4"/>
  <c r="EQ35" i="4"/>
  <c r="DC35" i="4"/>
  <c r="DE50" i="4"/>
  <c r="O56" i="18"/>
  <c r="F56" i="18"/>
  <c r="H56" i="18" s="1"/>
  <c r="J56" i="18" s="1"/>
  <c r="P56" i="18" s="1"/>
  <c r="L11" i="17"/>
  <c r="H11" i="17"/>
  <c r="J37" i="17"/>
  <c r="AN50" i="4"/>
  <c r="I16" i="17"/>
  <c r="N16" i="17"/>
  <c r="FL42" i="4"/>
  <c r="L50" i="4"/>
  <c r="J16" i="17"/>
  <c r="F54" i="18"/>
  <c r="H54" i="18" s="1"/>
  <c r="J54" i="18" s="1"/>
  <c r="P54" i="18" s="1"/>
  <c r="O54" i="18"/>
  <c r="I12" i="17"/>
  <c r="N12" i="17"/>
  <c r="H28" i="17"/>
  <c r="L28" i="17"/>
  <c r="I31" i="17"/>
  <c r="N31" i="17"/>
  <c r="F62" i="18"/>
  <c r="H62" i="18" s="1"/>
  <c r="J62" i="18" s="1"/>
  <c r="P62" i="18" s="1"/>
  <c r="O62" i="18"/>
  <c r="L37" i="17"/>
  <c r="H37" i="17"/>
  <c r="H43" i="18"/>
  <c r="J43" i="18" s="1"/>
  <c r="P43" i="18" s="1"/>
  <c r="FL33" i="4"/>
  <c r="F59" i="18"/>
  <c r="H59" i="18" s="1"/>
  <c r="J59" i="18" s="1"/>
  <c r="P59" i="18" s="1"/>
  <c r="H14" i="17"/>
  <c r="L14" i="17"/>
  <c r="J11" i="17"/>
  <c r="H50" i="4"/>
  <c r="N36" i="17"/>
  <c r="I36" i="17"/>
  <c r="N37" i="17"/>
  <c r="I37" i="17"/>
  <c r="FL47" i="4"/>
  <c r="FL44" i="4"/>
  <c r="DE48" i="4"/>
  <c r="FL30" i="4"/>
  <c r="FL37" i="4"/>
  <c r="J12" i="17"/>
  <c r="J50" i="4"/>
  <c r="N28" i="17"/>
  <c r="I28" i="17"/>
  <c r="AF50" i="4"/>
  <c r="J31" i="17"/>
  <c r="K50" i="4"/>
  <c r="J14" i="17"/>
  <c r="F44" i="18"/>
  <c r="H44" i="18" s="1"/>
  <c r="J44" i="18" s="1"/>
  <c r="P44" i="18" s="1"/>
  <c r="O44" i="18"/>
  <c r="O61" i="18"/>
  <c r="F61" i="18"/>
  <c r="H61" i="18" s="1"/>
  <c r="J61" i="18" s="1"/>
  <c r="P61" i="18" s="1"/>
  <c r="H63" i="18"/>
  <c r="J63" i="18" s="1"/>
  <c r="P63" i="18" s="1"/>
  <c r="FL36" i="4"/>
  <c r="L16" i="17"/>
  <c r="H16" i="17"/>
  <c r="H60" i="4"/>
  <c r="I60" i="4" s="1"/>
  <c r="H31" i="17"/>
  <c r="L31" i="17"/>
  <c r="F37" i="18"/>
  <c r="H37" i="18" s="1"/>
  <c r="J37" i="18" s="1"/>
  <c r="P37" i="18" s="1"/>
  <c r="O37" i="18"/>
  <c r="FL23" i="4"/>
  <c r="F36" i="18"/>
  <c r="H36" i="18" s="1"/>
  <c r="J36" i="18" s="1"/>
  <c r="O36" i="18"/>
  <c r="H35" i="17"/>
  <c r="L35" i="17"/>
  <c r="F55" i="18"/>
  <c r="H55" i="18" s="1"/>
  <c r="J55" i="18" s="1"/>
  <c r="P55" i="18" s="1"/>
  <c r="O55" i="18"/>
  <c r="N21" i="17"/>
  <c r="I21" i="17"/>
  <c r="T50" i="4"/>
  <c r="J28" i="17"/>
  <c r="F66" i="18"/>
  <c r="H66" i="18" s="1"/>
  <c r="J66" i="18" s="1"/>
  <c r="O66" i="18"/>
  <c r="O40" i="18"/>
  <c r="O42" i="18"/>
  <c r="F42" i="18"/>
  <c r="H42" i="18" s="1"/>
  <c r="J42" i="18" s="1"/>
  <c r="P42" i="18" s="1"/>
  <c r="AL50" i="4"/>
  <c r="J35" i="17"/>
  <c r="F52" i="18"/>
  <c r="H52" i="18" s="1"/>
  <c r="J52" i="18" s="1"/>
  <c r="P52" i="18" s="1"/>
  <c r="O52" i="18"/>
  <c r="N50" i="4"/>
  <c r="J21" i="17"/>
  <c r="O49" i="18"/>
  <c r="F49" i="18"/>
  <c r="H49" i="18" s="1"/>
  <c r="J49" i="18" s="1"/>
  <c r="P49" i="18" s="1"/>
  <c r="FL46" i="4"/>
  <c r="FL41" i="4"/>
  <c r="F58" i="18"/>
  <c r="H58" i="18" s="1"/>
  <c r="J58" i="18" s="1"/>
  <c r="P58" i="18" s="1"/>
  <c r="O58" i="18"/>
  <c r="H36" i="17"/>
  <c r="L36" i="17"/>
  <c r="H12" i="17"/>
  <c r="L12" i="17"/>
  <c r="FL24" i="4"/>
  <c r="FL25" i="4"/>
  <c r="FL29" i="4"/>
  <c r="F47" i="18"/>
  <c r="H47" i="18" s="1"/>
  <c r="J47" i="18" s="1"/>
  <c r="P47" i="18" s="1"/>
  <c r="FL39" i="4"/>
  <c r="O65" i="18"/>
  <c r="F65" i="18"/>
  <c r="H65" i="18" s="1"/>
  <c r="J65" i="18" s="1"/>
  <c r="H21" i="17"/>
  <c r="L21" i="17"/>
  <c r="I11" i="17"/>
  <c r="N11" i="17"/>
  <c r="O39" i="18"/>
  <c r="F39" i="18"/>
  <c r="H39" i="18" s="1"/>
  <c r="J39" i="18" s="1"/>
  <c r="P39" i="18" s="1"/>
  <c r="AM50" i="4"/>
  <c r="J36" i="17"/>
  <c r="H51" i="18"/>
  <c r="J51" i="18" s="1"/>
  <c r="P51" i="18" s="1"/>
  <c r="FL43" i="4"/>
  <c r="G6" i="17"/>
  <c r="K6" i="17"/>
  <c r="K32" i="17"/>
  <c r="G32" i="17"/>
  <c r="G34" i="17"/>
  <c r="K34" i="17"/>
  <c r="K33" i="17"/>
  <c r="G33" i="17"/>
  <c r="G24" i="17"/>
  <c r="K24" i="17"/>
  <c r="K20" i="17"/>
  <c r="G20" i="17"/>
  <c r="K7" i="17"/>
  <c r="G7" i="17"/>
  <c r="K22" i="17"/>
  <c r="G22" i="17"/>
  <c r="G23" i="17"/>
  <c r="K23" i="17"/>
  <c r="B46" i="18"/>
  <c r="E39" i="11"/>
  <c r="A27" i="4"/>
  <c r="A46" i="18" s="1"/>
  <c r="B28" i="4"/>
  <c r="B33" i="23" s="1"/>
  <c r="EQ51" i="4" l="1"/>
  <c r="EQ50" i="4"/>
  <c r="K14" i="17"/>
  <c r="G14" i="17"/>
  <c r="K37" i="17"/>
  <c r="G37" i="17"/>
  <c r="EQ49" i="4"/>
  <c r="DC50" i="4"/>
  <c r="DC51" i="4"/>
  <c r="DC48" i="4"/>
  <c r="DC52" i="4"/>
  <c r="ES53" i="4"/>
  <c r="ES49" i="4"/>
  <c r="ES51" i="4"/>
  <c r="ES50" i="4"/>
  <c r="P36" i="18"/>
  <c r="J69" i="18"/>
  <c r="J67" i="18"/>
  <c r="J68" i="18"/>
  <c r="J70" i="18"/>
  <c r="U52" i="4"/>
  <c r="U51" i="4"/>
  <c r="U49" i="4"/>
  <c r="U50" i="4" s="1"/>
  <c r="G12" i="17"/>
  <c r="K12" i="17"/>
  <c r="V51" i="4"/>
  <c r="V52" i="4"/>
  <c r="V49" i="4"/>
  <c r="V50" i="4" s="1"/>
  <c r="FL20" i="4"/>
  <c r="FL22" i="4"/>
  <c r="G21" i="17"/>
  <c r="K21" i="17"/>
  <c r="DE52" i="4"/>
  <c r="DB52" i="4"/>
  <c r="K31" i="17"/>
  <c r="G31" i="17"/>
  <c r="ER53" i="4"/>
  <c r="EP50" i="4"/>
  <c r="EP49" i="4"/>
  <c r="EP51" i="4"/>
  <c r="EP53" i="4"/>
  <c r="K28" i="17"/>
  <c r="G28" i="17"/>
  <c r="X51" i="4"/>
  <c r="X49" i="4"/>
  <c r="X50" i="4" s="1"/>
  <c r="X52" i="4"/>
  <c r="G16" i="17"/>
  <c r="K16" i="17"/>
  <c r="DB48" i="4"/>
  <c r="G35" i="17"/>
  <c r="K35" i="17"/>
  <c r="DD52" i="4"/>
  <c r="DD48" i="4"/>
  <c r="DB51" i="4"/>
  <c r="ER49" i="4"/>
  <c r="FL19" i="4"/>
  <c r="DD51" i="4"/>
  <c r="EQ53" i="4"/>
  <c r="K36" i="17"/>
  <c r="G36" i="17"/>
  <c r="FL18" i="4"/>
  <c r="ER51" i="4"/>
  <c r="FL21" i="4"/>
  <c r="G11" i="17"/>
  <c r="K11" i="17"/>
  <c r="W51" i="4"/>
  <c r="W49" i="4"/>
  <c r="W50" i="4" s="1"/>
  <c r="W52" i="4"/>
  <c r="B47" i="18"/>
  <c r="B29" i="4"/>
  <c r="B34" i="23" s="1"/>
  <c r="E40" i="11"/>
  <c r="A28" i="4"/>
  <c r="A47" i="18" s="1"/>
  <c r="B48" i="18" l="1"/>
  <c r="E41" i="11"/>
  <c r="B30" i="4"/>
  <c r="B35" i="23" s="1"/>
  <c r="A29" i="4"/>
  <c r="A48" i="18" s="1"/>
  <c r="T60" i="4"/>
  <c r="N60" i="4"/>
  <c r="Q60" i="4"/>
  <c r="S60" i="4"/>
  <c r="O60" i="4"/>
  <c r="R60" i="4"/>
  <c r="P60" i="4"/>
  <c r="T61" i="4"/>
  <c r="S61" i="4"/>
  <c r="P61" i="4"/>
  <c r="N61" i="4"/>
  <c r="Q61" i="4"/>
  <c r="R61" i="4"/>
  <c r="O61" i="4"/>
  <c r="O62" i="4"/>
  <c r="T62" i="4"/>
  <c r="Q62" i="4"/>
  <c r="P62" i="4"/>
  <c r="N62" i="4"/>
  <c r="S62" i="4"/>
  <c r="R62" i="4"/>
  <c r="B49" i="18" l="1"/>
  <c r="E42" i="11"/>
  <c r="A30" i="4"/>
  <c r="A49" i="18" s="1"/>
  <c r="B31" i="4"/>
  <c r="B36" i="23" s="1"/>
  <c r="E43" i="11" l="1"/>
  <c r="B50" i="18"/>
  <c r="A31" i="4"/>
  <c r="A50" i="18" s="1"/>
  <c r="B32" i="4"/>
  <c r="B37" i="23" s="1"/>
  <c r="B51" i="18" l="1"/>
  <c r="E44" i="11"/>
  <c r="A32" i="4"/>
  <c r="A51" i="18" s="1"/>
  <c r="B33" i="4"/>
  <c r="B38" i="23" s="1"/>
  <c r="B52" i="18" l="1"/>
  <c r="E45" i="11"/>
  <c r="B34" i="4"/>
  <c r="B39" i="23" s="1"/>
  <c r="A33" i="4"/>
  <c r="A52" i="18" s="1"/>
  <c r="B53" i="18" l="1"/>
  <c r="E46" i="11"/>
  <c r="A34" i="4"/>
  <c r="A53" i="18" s="1"/>
  <c r="B35" i="4"/>
  <c r="B40" i="23" s="1"/>
  <c r="B54" i="18" l="1"/>
  <c r="E47" i="11"/>
  <c r="B36" i="4"/>
  <c r="B41" i="23" s="1"/>
  <c r="A35" i="4"/>
  <c r="A54" i="18" s="1"/>
  <c r="B55" i="18" l="1"/>
  <c r="E48" i="11"/>
  <c r="A36" i="4"/>
  <c r="A55" i="18" s="1"/>
  <c r="B37" i="4"/>
  <c r="B42" i="23" s="1"/>
  <c r="E49" i="11" l="1"/>
  <c r="B56" i="18"/>
  <c r="B38" i="4"/>
  <c r="B43" i="23" s="1"/>
  <c r="A37" i="4"/>
  <c r="A56" i="18" s="1"/>
  <c r="B57" i="18" l="1"/>
  <c r="E50" i="11"/>
  <c r="A38" i="4"/>
  <c r="A57" i="18" s="1"/>
  <c r="B39" i="4"/>
  <c r="B44" i="23" s="1"/>
  <c r="P63" i="4"/>
  <c r="N63" i="4"/>
  <c r="Q63" i="4"/>
  <c r="T63" i="4"/>
  <c r="O63" i="4"/>
  <c r="R63" i="4"/>
  <c r="S63" i="4"/>
  <c r="E51" i="11" l="1"/>
  <c r="B40" i="4"/>
  <c r="B45" i="23" s="1"/>
  <c r="B58" i="18"/>
  <c r="A39" i="4"/>
  <c r="A58" i="18" s="1"/>
  <c r="B59" i="18" l="1"/>
  <c r="E52" i="11"/>
  <c r="B41" i="4"/>
  <c r="B46" i="23" s="1"/>
  <c r="A40" i="4"/>
  <c r="A59" i="18" s="1"/>
  <c r="B60" i="18" l="1"/>
  <c r="E53" i="11"/>
  <c r="A41" i="4"/>
  <c r="A60" i="18" s="1"/>
  <c r="B42" i="4"/>
  <c r="B47" i="23" s="1"/>
  <c r="B61" i="18" l="1"/>
  <c r="E54" i="11"/>
  <c r="B43" i="4"/>
  <c r="B48" i="23" s="1"/>
  <c r="A42" i="4"/>
  <c r="A61" i="18" s="1"/>
  <c r="B62" i="18" l="1"/>
  <c r="E55" i="11"/>
  <c r="B44" i="4"/>
  <c r="B49" i="23" s="1"/>
  <c r="A43" i="4"/>
  <c r="A62" i="18" s="1"/>
  <c r="R64" i="4"/>
  <c r="R65" i="4" s="1"/>
  <c r="S64" i="4"/>
  <c r="S65" i="4" s="1"/>
  <c r="N64" i="4"/>
  <c r="N65" i="4" s="1"/>
  <c r="P64" i="4"/>
  <c r="P65" i="4" s="1"/>
  <c r="Q64" i="4"/>
  <c r="Q65" i="4" s="1"/>
  <c r="T64" i="4"/>
  <c r="T65" i="4" s="1"/>
  <c r="Y60" i="4" s="1"/>
  <c r="O64" i="4"/>
  <c r="O65" i="4" s="1"/>
  <c r="B63" i="18" l="1"/>
  <c r="A44" i="4"/>
  <c r="A63" i="18" s="1"/>
  <c r="B45" i="4"/>
  <c r="B50" i="23" s="1"/>
  <c r="E56" i="11"/>
  <c r="E57" i="11" l="1"/>
  <c r="B64" i="18"/>
  <c r="P64" i="18" s="1"/>
  <c r="A45" i="4"/>
  <c r="A64" i="18" s="1"/>
  <c r="B46" i="4"/>
  <c r="B51" i="23" s="1"/>
  <c r="B65" i="18" l="1"/>
  <c r="P65" i="18" s="1"/>
  <c r="A46" i="4"/>
  <c r="A65" i="18" s="1"/>
  <c r="B47" i="4"/>
  <c r="B52" i="23" s="1"/>
  <c r="E58" i="11"/>
  <c r="E59" i="11" l="1"/>
  <c r="B66" i="18"/>
  <c r="P66" i="18" s="1"/>
  <c r="P70" i="18" s="1"/>
  <c r="A47" i="4"/>
  <c r="A66"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GASIK Jon</author>
  </authors>
  <commentList>
    <comment ref="X6" authorId="0" shapeId="0" xr:uid="{00000000-0006-0000-0200-000001000000}">
      <text>
        <r>
          <rPr>
            <b/>
            <sz val="9"/>
            <color indexed="81"/>
            <rFont val="Tahoma"/>
            <family val="2"/>
          </rPr>
          <t>Phosphorus load calculation from flow (column H) and concentration ( column T).</t>
        </r>
        <r>
          <rPr>
            <sz val="9"/>
            <color indexed="81"/>
            <rFont val="Tahoma"/>
            <family val="2"/>
          </rPr>
          <t xml:space="preserve">
</t>
        </r>
      </text>
    </comment>
  </commentList>
</comments>
</file>

<file path=xl/sharedStrings.xml><?xml version="1.0" encoding="utf-8"?>
<sst xmlns="http://schemas.openxmlformats.org/spreadsheetml/2006/main" count="957" uniqueCount="501">
  <si>
    <t>Turbidity</t>
  </si>
  <si>
    <t>pH</t>
  </si>
  <si>
    <t>E. coli</t>
  </si>
  <si>
    <t>MGD</t>
  </si>
  <si>
    <t>%</t>
  </si>
  <si>
    <t>mg/L</t>
  </si>
  <si>
    <t>NTU</t>
  </si>
  <si>
    <t>lbs/d</t>
  </si>
  <si>
    <t>Daily</t>
  </si>
  <si>
    <t>2/wk</t>
  </si>
  <si>
    <t>3/wk</t>
  </si>
  <si>
    <t>1/wk</t>
  </si>
  <si>
    <t>Total</t>
  </si>
  <si>
    <t>1/mo</t>
  </si>
  <si>
    <t>No</t>
  </si>
  <si>
    <t>D</t>
  </si>
  <si>
    <t>E</t>
  </si>
  <si>
    <r>
      <t>CBOD</t>
    </r>
    <r>
      <rPr>
        <b/>
        <vertAlign val="subscript"/>
        <sz val="9"/>
        <color indexed="8"/>
        <rFont val="Arial"/>
        <family val="2"/>
      </rPr>
      <t>5</t>
    </r>
    <r>
      <rPr>
        <b/>
        <sz val="9"/>
        <color indexed="8"/>
        <rFont val="Arial"/>
        <family val="2"/>
      </rPr>
      <t xml:space="preserve"> Loading</t>
    </r>
  </si>
  <si>
    <r>
      <t>BOD</t>
    </r>
    <r>
      <rPr>
        <b/>
        <vertAlign val="subscript"/>
        <sz val="9"/>
        <color indexed="8"/>
        <rFont val="Arial"/>
        <family val="2"/>
      </rPr>
      <t>5</t>
    </r>
    <r>
      <rPr>
        <b/>
        <sz val="9"/>
        <color indexed="8"/>
        <rFont val="Arial"/>
        <family val="2"/>
      </rPr>
      <t xml:space="preserve"> Loading</t>
    </r>
  </si>
  <si>
    <r>
      <t>TSS</t>
    </r>
    <r>
      <rPr>
        <b/>
        <sz val="9"/>
        <color indexed="8"/>
        <rFont val="Arial"/>
        <family val="2"/>
      </rPr>
      <t xml:space="preserve"> Loading</t>
    </r>
  </si>
  <si>
    <t>Total Coliform</t>
  </si>
  <si>
    <r>
      <t>Ammonia (NH</t>
    </r>
    <r>
      <rPr>
        <b/>
        <vertAlign val="subscript"/>
        <sz val="9"/>
        <color indexed="8"/>
        <rFont val="Arial"/>
        <family val="2"/>
      </rPr>
      <t xml:space="preserve">3 </t>
    </r>
    <r>
      <rPr>
        <b/>
        <sz val="9"/>
        <color indexed="8"/>
        <rFont val="Arial"/>
        <family val="2"/>
      </rPr>
      <t>as N)</t>
    </r>
  </si>
  <si>
    <t>TSS Loading</t>
  </si>
  <si>
    <t>S.U.</t>
  </si>
  <si>
    <t>deg. C.</t>
  </si>
  <si>
    <t>Units</t>
  </si>
  <si>
    <t>Required Frequency</t>
  </si>
  <si>
    <t>2/mo</t>
  </si>
  <si>
    <t>Yes</t>
  </si>
  <si>
    <t>Submit completed workbook as an attachment to your monthly NetDMR submittal</t>
  </si>
  <si>
    <t>Month:</t>
  </si>
  <si>
    <t>Year:</t>
  </si>
  <si>
    <r>
      <t xml:space="preserve">Facility:          </t>
    </r>
    <r>
      <rPr>
        <sz val="11"/>
        <color theme="1"/>
        <rFont val="Arial"/>
        <family val="2"/>
      </rPr>
      <t/>
    </r>
  </si>
  <si>
    <r>
      <t>BOD</t>
    </r>
    <r>
      <rPr>
        <b/>
        <vertAlign val="subscript"/>
        <sz val="9"/>
        <color indexed="8"/>
        <rFont val="Arial"/>
        <family val="2"/>
      </rPr>
      <t>5</t>
    </r>
    <r>
      <rPr>
        <b/>
        <sz val="9"/>
        <color indexed="8"/>
        <rFont val="Arial"/>
        <family val="2"/>
      </rPr>
      <t xml:space="preserve"> Conc.</t>
    </r>
  </si>
  <si>
    <r>
      <t>CBOD</t>
    </r>
    <r>
      <rPr>
        <b/>
        <vertAlign val="subscript"/>
        <sz val="9"/>
        <color indexed="8"/>
        <rFont val="Arial"/>
        <family val="2"/>
      </rPr>
      <t>5</t>
    </r>
    <r>
      <rPr>
        <b/>
        <sz val="9"/>
        <color indexed="8"/>
        <rFont val="Arial"/>
        <family val="2"/>
      </rPr>
      <t xml:space="preserve"> Conc.</t>
    </r>
  </si>
  <si>
    <t>TSS Conc.</t>
  </si>
  <si>
    <t>TSS Conc. (Weekly Avg.)</t>
  </si>
  <si>
    <t>TSS Loading (Weekly Avg.)</t>
  </si>
  <si>
    <t>BOD5 Conc. (Weekly Avg.)</t>
  </si>
  <si>
    <t>BOD5 Loading (Weekly Avg.)</t>
  </si>
  <si>
    <t>CBOD5 Conc. (Weekly Avg.)</t>
  </si>
  <si>
    <t>CBOD5 Loading (Weekly Avg.)</t>
  </si>
  <si>
    <t>Permit Limits</t>
  </si>
  <si>
    <t>Volume Irrigated</t>
  </si>
  <si>
    <t>EPA #:</t>
  </si>
  <si>
    <t>Permit #:</t>
  </si>
  <si>
    <t>File #:</t>
  </si>
  <si>
    <t>October</t>
  </si>
  <si>
    <t>◄Monitoring Location</t>
  </si>
  <si>
    <t>◄Required Sampling Frequency</t>
  </si>
  <si>
    <t>◄Units</t>
  </si>
  <si>
    <t>January</t>
  </si>
  <si>
    <t>February</t>
  </si>
  <si>
    <t>March</t>
  </si>
  <si>
    <t>April</t>
  </si>
  <si>
    <t>May</t>
  </si>
  <si>
    <t>June</t>
  </si>
  <si>
    <t>July</t>
  </si>
  <si>
    <t>August</t>
  </si>
  <si>
    <t>September</t>
  </si>
  <si>
    <t>November</t>
  </si>
  <si>
    <t>December</t>
  </si>
  <si>
    <t>BOD5 Conc.</t>
  </si>
  <si>
    <t>Date</t>
  </si>
  <si>
    <t>UV Dose</t>
  </si>
  <si>
    <t>Thermal Credits</t>
  </si>
  <si>
    <t>Flow, 7-day Avg</t>
  </si>
  <si>
    <t>Time</t>
  </si>
  <si>
    <t>Result</t>
  </si>
  <si>
    <r>
      <rPr>
        <b/>
        <sz val="10"/>
        <rFont val="Arial"/>
        <family val="2"/>
      </rPr>
      <t>Data Sheet</t>
    </r>
    <r>
      <rPr>
        <sz val="10"/>
        <rFont val="Arial"/>
        <family val="2"/>
      </rPr>
      <t xml:space="preserve">
Dates and Days:  The data sheet dates are self-populated based upon the user-entered first day of the month (in xx/xx/xx format).  Once this date is entered into the appropriate cell (B20 in the initial workbook), the dates and days of the week self-populate for the other cells in columns A and B.
Rows:  The number of rows extends beyond the current month due to rolling 7-day averages and weekly averages.  The rolling 7-day averages (temperature and thermal loads) require that the final 6 days of the preceding month are included.  The weekly averages are more complicated: Based on DEQ policy, the weekly averages are Sun-Sat, with the data for weeks splitting months reported in the month with the majority of the week days (&gt;=4).
Shaded Cells:  Shaded cells are included in the workbook to indicate cells where data should not be entered.  The most straight-forward of these are the cells including either formulas or references to other cells.  For columns of data not associated with weekly values, the shading is included for all days of the preceding month and conditional formatting is used to shade days of the following month.  
For columns associated with weekly values (effluent flow, BOD conc, TSS conc), conditional formatting is also used, but is much more complicated (in order to address the policy noted above).  An example of this conditional formatting is:
      =AND(DAY($B49)&lt;=6,NOT(AND(DAY($B49)=3,$A49="Sat")), NOT(AND(DAY($B49)=2,$A49="Fri")),  
      NOT(AND(DAY($B49)=2,$A49="Sat")),NOT(AND(DAY($B49)=1,$A49="Thu")), NOT(AND(DAY($B$52)=1,$A49="Fri")), 
       NOT(AND(DAY($B49)=1,$A49="Sat")))
This will shade the cell if the date is the 6th of the month or less, but not the 3rd day that's a Saturday, the 2nd day that's a Friday or Saturday, etc.   The intent is to have unshaded cells (where data entry is required) for days of the next month that should be included in the weekly TSS and BOD calculations for this month.
</t>
    </r>
    <r>
      <rPr>
        <b/>
        <sz val="10"/>
        <rFont val="Arial"/>
        <family val="2"/>
      </rPr>
      <t>Thermal Loads Report</t>
    </r>
    <r>
      <rPr>
        <sz val="10"/>
        <rFont val="Arial"/>
        <family val="2"/>
      </rPr>
      <t xml:space="preserve">
The thermal loads report is set up for the complicated scenario associated with the Rogue Basin.  Other thermal loads reports may be less complicated.  When setting up any report, the permit-specified ETL calculations need to be considered (including the averaging periods of specific parameters).
Formulas and conditional formatting for the rows at the bottom of the sheet are designed to take into account potential for these rows to extend into the following month (this will occur in any month with less than 31 days).  
</t>
    </r>
  </si>
  <si>
    <t>00010</t>
  </si>
  <si>
    <t>Dissolved Oxygen</t>
  </si>
  <si>
    <t>00300</t>
  </si>
  <si>
    <t>00400</t>
  </si>
  <si>
    <t>00530</t>
  </si>
  <si>
    <t>00610</t>
  </si>
  <si>
    <t>00630</t>
  </si>
  <si>
    <t>00665</t>
  </si>
  <si>
    <t>50050</t>
  </si>
  <si>
    <t>51040</t>
  </si>
  <si>
    <t>61938</t>
  </si>
  <si>
    <t>mJ/cm2</t>
  </si>
  <si>
    <t>Code</t>
  </si>
  <si>
    <t>80091</t>
  </si>
  <si>
    <t>80082</t>
  </si>
  <si>
    <t>Nitrogen, Total Kjeldahl</t>
  </si>
  <si>
    <t>00625</t>
  </si>
  <si>
    <t>Nitrate + Nitrite total</t>
  </si>
  <si>
    <t>Chlorine, Total Residual</t>
  </si>
  <si>
    <t>70507</t>
  </si>
  <si>
    <t>50060</t>
  </si>
  <si>
    <t>70295</t>
  </si>
  <si>
    <t>70030</t>
  </si>
  <si>
    <t>Oil &amp; Grease, total recoverable</t>
  </si>
  <si>
    <t>74055</t>
  </si>
  <si>
    <t>82079</t>
  </si>
  <si>
    <t>74056</t>
  </si>
  <si>
    <t>61211</t>
  </si>
  <si>
    <r>
      <t>BOD</t>
    </r>
    <r>
      <rPr>
        <b/>
        <vertAlign val="subscript"/>
        <sz val="9"/>
        <color indexed="8"/>
        <rFont val="Arial"/>
        <family val="2"/>
      </rPr>
      <t>5</t>
    </r>
    <r>
      <rPr>
        <b/>
        <sz val="9"/>
        <color indexed="8"/>
        <rFont val="Arial"/>
        <family val="2"/>
      </rPr>
      <t xml:space="preserve"> % Removal</t>
    </r>
  </si>
  <si>
    <t>1/ 2-wks</t>
  </si>
  <si>
    <t>Name</t>
  </si>
  <si>
    <t>Parameter</t>
  </si>
  <si>
    <t>Quantity or Loading</t>
  </si>
  <si>
    <t>Minimum</t>
  </si>
  <si>
    <t>Maximum</t>
  </si>
  <si>
    <t>C</t>
  </si>
  <si>
    <t>Load or Conc</t>
  </si>
  <si>
    <t>L</t>
  </si>
  <si>
    <t>#/100 ml</t>
  </si>
  <si>
    <t>Monitoring Location</t>
  </si>
  <si>
    <t>Geomean</t>
  </si>
  <si>
    <t>Median</t>
  </si>
  <si>
    <t>Quality or Concentration</t>
  </si>
  <si>
    <t># of Ex.</t>
  </si>
  <si>
    <t>Freq. of Analysis</t>
  </si>
  <si>
    <t>Smpl. Type</t>
  </si>
  <si>
    <t>81010</t>
  </si>
  <si>
    <t>Flow, MGD</t>
  </si>
  <si>
    <t>Flow, CFS</t>
  </si>
  <si>
    <t>CFS</t>
  </si>
  <si>
    <t>Y/N</t>
  </si>
  <si>
    <t>Months</t>
  </si>
  <si>
    <t>CBOD5 Conc.</t>
  </si>
  <si>
    <r>
      <t>BOD</t>
    </r>
    <r>
      <rPr>
        <vertAlign val="subscript"/>
        <sz val="9"/>
        <color indexed="8"/>
        <rFont val="Arial"/>
        <family val="2"/>
      </rPr>
      <t>5</t>
    </r>
    <r>
      <rPr>
        <sz val="9"/>
        <color indexed="8"/>
        <rFont val="Arial"/>
        <family val="2"/>
      </rPr>
      <t xml:space="preserve"> % Removal</t>
    </r>
  </si>
  <si>
    <r>
      <t>BOD</t>
    </r>
    <r>
      <rPr>
        <vertAlign val="subscript"/>
        <sz val="9"/>
        <color indexed="8"/>
        <rFont val="Arial"/>
        <family val="2"/>
      </rPr>
      <t>5</t>
    </r>
    <r>
      <rPr>
        <sz val="9"/>
        <color indexed="8"/>
        <rFont val="Arial"/>
        <family val="2"/>
      </rPr>
      <t xml:space="preserve"> Loading</t>
    </r>
  </si>
  <si>
    <r>
      <t>CBOD</t>
    </r>
    <r>
      <rPr>
        <vertAlign val="subscript"/>
        <sz val="9"/>
        <color indexed="8"/>
        <rFont val="Arial"/>
        <family val="2"/>
      </rPr>
      <t>5 %</t>
    </r>
    <r>
      <rPr>
        <sz val="9"/>
        <color indexed="8"/>
        <rFont val="Arial"/>
        <family val="2"/>
      </rPr>
      <t xml:space="preserve"> Removal</t>
    </r>
  </si>
  <si>
    <r>
      <t>CBOD</t>
    </r>
    <r>
      <rPr>
        <vertAlign val="subscript"/>
        <sz val="9"/>
        <color indexed="8"/>
        <rFont val="Arial"/>
        <family val="2"/>
      </rPr>
      <t>5</t>
    </r>
    <r>
      <rPr>
        <sz val="9"/>
        <color indexed="8"/>
        <rFont val="Arial"/>
        <family val="2"/>
      </rPr>
      <t xml:space="preserve"> Loading</t>
    </r>
  </si>
  <si>
    <t>BOD/CBOD Toggle</t>
  </si>
  <si>
    <r>
      <t>CBOD</t>
    </r>
    <r>
      <rPr>
        <b/>
        <vertAlign val="subscript"/>
        <sz val="9"/>
        <color indexed="8"/>
        <rFont val="Arial"/>
        <family val="2"/>
      </rPr>
      <t xml:space="preserve">5 </t>
    </r>
    <r>
      <rPr>
        <b/>
        <sz val="9"/>
        <color indexed="8"/>
        <rFont val="Arial"/>
        <family val="2"/>
      </rPr>
      <t>% Removal</t>
    </r>
  </si>
  <si>
    <t>00310</t>
  </si>
  <si>
    <t>TSS % Removal</t>
  </si>
  <si>
    <t>81011</t>
  </si>
  <si>
    <t>52320</t>
  </si>
  <si>
    <t>Alkalinity, total</t>
  </si>
  <si>
    <t>00410</t>
  </si>
  <si>
    <t>01040</t>
  </si>
  <si>
    <t xml:space="preserve">Facility:          </t>
  </si>
  <si>
    <t>1/year</t>
  </si>
  <si>
    <t>1/qtr</t>
  </si>
  <si>
    <t>3/mo</t>
  </si>
  <si>
    <t>4/mo</t>
  </si>
  <si>
    <t>4/wk</t>
  </si>
  <si>
    <t>5/wk</t>
  </si>
  <si>
    <t>2/year</t>
  </si>
  <si>
    <t>3/year</t>
  </si>
  <si>
    <t>in./day</t>
  </si>
  <si>
    <t>UV Intensity</t>
  </si>
  <si>
    <t>UV Transmittance</t>
  </si>
  <si>
    <t>51043</t>
  </si>
  <si>
    <t>49607</t>
  </si>
  <si>
    <t>uW/cm2</t>
  </si>
  <si>
    <t>mKcal/day</t>
  </si>
  <si>
    <t>DAY OFFSETS</t>
  </si>
  <si>
    <t>Sun</t>
  </si>
  <si>
    <t>Mon</t>
  </si>
  <si>
    <t>Wed</t>
  </si>
  <si>
    <t>Thu</t>
  </si>
  <si>
    <t>Fri</t>
  </si>
  <si>
    <t>Sat</t>
  </si>
  <si>
    <t>First Day of the Week</t>
  </si>
  <si>
    <t>Week Number</t>
  </si>
  <si>
    <t>Enterococcus</t>
  </si>
  <si>
    <t>Fecal Coliform</t>
  </si>
  <si>
    <t>Bacteria Toggles</t>
  </si>
  <si>
    <t>Instructions (this section may be deleted for submittal):</t>
  </si>
  <si>
    <t>If it is allowed under the permit, re-sampling may be implemented if a singe bacteria sample exceeds the 406 organisms per 100 mL.  If this exceedance and resampling occur, follow the instructions below to record the necessary information on this sheet. 
o Include information relating to the original sample and the required Oregon Emergency Response System (OERS) report in the first section below.  
o Fill in the data related to the original sample and the resamples in the next two tables (the shaded "Geo Mean" cell will calculate automatically).</t>
  </si>
  <si>
    <t>L/C</t>
  </si>
  <si>
    <t>Median Load</t>
  </si>
  <si>
    <t>Maximum Load</t>
  </si>
  <si>
    <t>Average Load</t>
  </si>
  <si>
    <t>Minimum Conc.</t>
  </si>
  <si>
    <t>Maximum  Conc.</t>
  </si>
  <si>
    <t>Average Conc.</t>
  </si>
  <si>
    <t>Geomean (Log Mean)</t>
  </si>
  <si>
    <t>Median Conc.</t>
  </si>
  <si>
    <t>DMR Data Workbook-Data Sheet</t>
  </si>
  <si>
    <t>Monthly Average</t>
  </si>
  <si>
    <t>Rank</t>
  </si>
  <si>
    <t>A</t>
  </si>
  <si>
    <t>B</t>
  </si>
  <si>
    <t>F</t>
  </si>
  <si>
    <t>G</t>
  </si>
  <si>
    <t>H</t>
  </si>
  <si>
    <t>I</t>
  </si>
  <si>
    <t>J</t>
  </si>
  <si>
    <t>K</t>
  </si>
  <si>
    <t>M</t>
  </si>
  <si>
    <t>N</t>
  </si>
  <si>
    <t>O</t>
  </si>
  <si>
    <t>P</t>
  </si>
  <si>
    <t>Q</t>
  </si>
  <si>
    <t>R</t>
  </si>
  <si>
    <t>S</t>
  </si>
  <si>
    <t>T</t>
  </si>
  <si>
    <t>U</t>
  </si>
  <si>
    <t>V</t>
  </si>
  <si>
    <t>W</t>
  </si>
  <si>
    <t>X</t>
  </si>
  <si>
    <t>Y</t>
  </si>
  <si>
    <t>Z</t>
  </si>
  <si>
    <t>Code Value</t>
  </si>
  <si>
    <t>Factor Sum</t>
  </si>
  <si>
    <t>Code Rank</t>
  </si>
  <si>
    <t>Final Rank</t>
  </si>
  <si>
    <t>Blank Factor</t>
  </si>
  <si>
    <t>AA</t>
  </si>
  <si>
    <t>AH</t>
  </si>
  <si>
    <t>Days Left in Month</t>
  </si>
  <si>
    <t>Tue</t>
  </si>
  <si>
    <t>above to hide ribbon</t>
  </si>
  <si>
    <t>Stream Gage Height</t>
  </si>
  <si>
    <t>feet</t>
  </si>
  <si>
    <t>Original Sample --&gt;</t>
  </si>
  <si>
    <t>Resamples  -----&gt;</t>
  </si>
  <si>
    <t>Monthly Geometic Mean --&gt;</t>
  </si>
  <si>
    <t>Resample</t>
  </si>
  <si>
    <t>Values</t>
  </si>
  <si>
    <t>From</t>
  </si>
  <si>
    <t>DMR</t>
  </si>
  <si>
    <t>(include</t>
  </si>
  <si>
    <t>High</t>
  </si>
  <si>
    <t>Value)</t>
  </si>
  <si>
    <t>◄Sample Type</t>
  </si>
  <si>
    <t>Sample Type</t>
  </si>
  <si>
    <t>GR</t>
  </si>
  <si>
    <t>MS</t>
  </si>
  <si>
    <t>MT</t>
  </si>
  <si>
    <t>SG</t>
  </si>
  <si>
    <t>CN</t>
  </si>
  <si>
    <t xml:space="preserve">TSS </t>
  </si>
  <si>
    <t>Aluminum, total</t>
  </si>
  <si>
    <t>01104</t>
  </si>
  <si>
    <t>MAX</t>
  </si>
  <si>
    <t xml:space="preserve">Parameter Code </t>
  </si>
  <si>
    <t>K - Percent Removal</t>
  </si>
  <si>
    <t>W - Weekly</t>
  </si>
  <si>
    <t>Fecal % over 43</t>
  </si>
  <si>
    <t>% removal</t>
  </si>
  <si>
    <t>Percent</t>
  </si>
  <si>
    <t>Monthly Percent Removal Efficiency</t>
  </si>
  <si>
    <t>Date:</t>
  </si>
  <si>
    <t>This worksheet assigns rank to the rows based on:</t>
  </si>
  <si>
    <t>1) Parameter Code</t>
  </si>
  <si>
    <t>2) Monitoring Location - Numbers first, then letters (A=10, B=11, etc)</t>
  </si>
  <si>
    <t>3) Load vs Concentration (Load = 0, Concentration = 0.001)</t>
  </si>
  <si>
    <t>Data Sheet Column</t>
  </si>
  <si>
    <t>4) Blank Parameter Factor - If no parameter selected, adds 0.001*value AF to increase rank &amp; sort to bottom</t>
  </si>
  <si>
    <t>Alph-Num Factors</t>
  </si>
  <si>
    <t>Blank Factors</t>
  </si>
  <si>
    <t>Monitor Loc Factor</t>
  </si>
  <si>
    <t>Mercury, total recoverable</t>
  </si>
  <si>
    <t>71901</t>
  </si>
  <si>
    <t>Phosphorus, total (as P)</t>
  </si>
  <si>
    <t>Phosphorus, ortho</t>
  </si>
  <si>
    <t>Phosphorus, dissolved</t>
  </si>
  <si>
    <t>00666</t>
  </si>
  <si>
    <t>Copper, dissolved (as Cu)</t>
  </si>
  <si>
    <t>01119</t>
  </si>
  <si>
    <t>Copper, total recoverable</t>
  </si>
  <si>
    <t>Bis(2-ethylhexyl) phthalate</t>
  </si>
  <si>
    <t>39100</t>
  </si>
  <si>
    <t>Ammonia (NH3 as N)</t>
  </si>
  <si>
    <t>CP</t>
  </si>
  <si>
    <t>Helper Table 1</t>
  </si>
  <si>
    <t>AB</t>
  </si>
  <si>
    <t>AC</t>
  </si>
  <si>
    <t>AD</t>
  </si>
  <si>
    <t>AE</t>
  </si>
  <si>
    <t>AF</t>
  </si>
  <si>
    <t>AG</t>
  </si>
  <si>
    <t>AI</t>
  </si>
  <si>
    <t>Uses INDIRECT function to protect cell references from changing if data is moved or pasted.</t>
  </si>
  <si>
    <r>
      <rPr>
        <b/>
        <sz val="11"/>
        <color theme="1"/>
        <rFont val="Arial"/>
        <family val="2"/>
      </rPr>
      <t xml:space="preserve">SAMPLE TYPE CODES
</t>
    </r>
    <r>
      <rPr>
        <sz val="11"/>
        <color theme="1"/>
        <rFont val="Arial"/>
        <family val="2"/>
      </rPr>
      <t xml:space="preserve">
24 - 24 hour composite
CN - Continuous
CP - Compositeother
GR - Grab
MS - Measured (e.g. pH)
MT - Metered (e.g. flow)
SG - Stream Gage</t>
    </r>
  </si>
  <si>
    <t>Average</t>
  </si>
  <si>
    <t>Min Row</t>
  </si>
  <si>
    <t xml:space="preserve">TIP: Click on </t>
  </si>
  <si>
    <t>Solids Hauled</t>
  </si>
  <si>
    <t>LOAD CALCS</t>
  </si>
  <si>
    <t>Max Row</t>
  </si>
  <si>
    <t>RECEIVING STREAM</t>
  </si>
  <si>
    <t>INFLUENT</t>
  </si>
  <si>
    <t>Phosphorus Loading</t>
  </si>
  <si>
    <t>mKcal/d</t>
  </si>
  <si>
    <t>Parameter Name - Disinfection</t>
  </si>
  <si>
    <t>Parameter Name - Nutrients</t>
  </si>
  <si>
    <t>001 - Nutrients</t>
  </si>
  <si>
    <t>RECYCLED WATER</t>
  </si>
  <si>
    <t>EFFLUENT - OTHER</t>
  </si>
  <si>
    <t xml:space="preserve">EFFLUENT - Conventional - Outfall 001 </t>
  </si>
  <si>
    <t>Maximum 7 day Rolling Average</t>
  </si>
  <si>
    <t>ETL (million Kcal per day)  = 1.547 x Flow (MGD) x (Temp (C°) - 17.8 C°) x 2.45</t>
  </si>
  <si>
    <t>ETL (million BTU/day) = 3.96 x ETL (million Kcal/day)</t>
  </si>
  <si>
    <t>50061</t>
  </si>
  <si>
    <t>Monitoring Period End Date:</t>
  </si>
  <si>
    <t>Submittal Date:</t>
  </si>
  <si>
    <t>calc</t>
  </si>
  <si>
    <t>AJ</t>
  </si>
  <si>
    <t>AK</t>
  </si>
  <si>
    <t>AL</t>
  </si>
  <si>
    <t>AM</t>
  </si>
  <si>
    <t>AN</t>
  </si>
  <si>
    <t>Parameter Name - Other</t>
  </si>
  <si>
    <t>Total Dissolved Solids</t>
  </si>
  <si>
    <t>Temperature Criterion, deg C</t>
  </si>
  <si>
    <t>Rainfall</t>
  </si>
  <si>
    <t>Comments, Flow Meter Calibration, etc.</t>
  </si>
  <si>
    <t>Lagoon Depth</t>
  </si>
  <si>
    <t>◄NetDMR Parameter Code</t>
  </si>
  <si>
    <t>◄Monitored Parameter Name</t>
  </si>
  <si>
    <t>Waterdog</t>
  </si>
  <si>
    <t>Weekly Averages (Sun - Sat) - Calendar Week</t>
  </si>
  <si>
    <t>7 day ave Temp</t>
  </si>
  <si>
    <t>7d ave ETL</t>
  </si>
  <si>
    <t>ETL, Million BTU/day</t>
  </si>
  <si>
    <t>Calendar Week Maximum</t>
  </si>
  <si>
    <t>Rolling 7 day average maximum</t>
  </si>
  <si>
    <t>ETL = Qe (Te - Tr)Cf - Thermal Credits</t>
  </si>
  <si>
    <t>Time Period</t>
  </si>
  <si>
    <t>Criteria °C</t>
  </si>
  <si>
    <t>ETL Limit - Option A (million Kcals/d)</t>
  </si>
  <si>
    <t>ETL Limit - Option B</t>
  </si>
  <si>
    <t>Qe = rolling 7-day average effluent flow, cfs</t>
  </si>
  <si>
    <t>April 1 - May 15</t>
  </si>
  <si>
    <t>ETL Limit = (∆T)(Qe + Qr) Cf</t>
  </si>
  <si>
    <t xml:space="preserve">Te = rolling 7-day average of the daily maximum effluent temperature, deg. C </t>
  </si>
  <si>
    <t>May 16 - May 31</t>
  </si>
  <si>
    <t>∆T is the allowable temperature increase</t>
  </si>
  <si>
    <t xml:space="preserve">Tr = applicable criterion, deg. C </t>
  </si>
  <si>
    <t>June 1 - June 15</t>
  </si>
  <si>
    <t xml:space="preserve">∆T = </t>
  </si>
  <si>
    <r>
      <rPr>
        <sz val="9"/>
        <color theme="1"/>
        <rFont val="Calibri"/>
        <family val="2"/>
      </rPr>
      <t>°</t>
    </r>
    <r>
      <rPr>
        <sz val="8.1"/>
        <color theme="1"/>
        <rFont val="Arial"/>
        <family val="2"/>
      </rPr>
      <t>C</t>
    </r>
  </si>
  <si>
    <t>Cf = converstion factor, 2.446 million kcals/day</t>
  </si>
  <si>
    <t>June 16 - June 30</t>
  </si>
  <si>
    <t>July 1 - August 31</t>
  </si>
  <si>
    <t>Sept 1 Sept 15</t>
  </si>
  <si>
    <t>Sept 16 - Sept 31</t>
  </si>
  <si>
    <t>Oct 1 - Oct 15</t>
  </si>
  <si>
    <t>Oct 16 - Oct 31</t>
  </si>
  <si>
    <t>EFFLUENT - Outfall 001</t>
  </si>
  <si>
    <t>River</t>
  </si>
  <si>
    <t>Criteria/Limits/Compliance</t>
  </si>
  <si>
    <t>◄Monitoring Location/Other</t>
  </si>
  <si>
    <t>RW</t>
  </si>
  <si>
    <t>◄Additional  Descriptor</t>
  </si>
  <si>
    <t>Flow</t>
  </si>
  <si>
    <t>Temperature</t>
  </si>
  <si>
    <t>Temperature, 7-day Avg</t>
  </si>
  <si>
    <t>Excess Thermal Load (w/o credits)</t>
  </si>
  <si>
    <t>Excess Thermal Load</t>
  </si>
  <si>
    <t>Applicable Temperature Criterion</t>
  </si>
  <si>
    <t>Excess Thermal Load Limit - Option A</t>
  </si>
  <si>
    <t>Excess Thermal Load Limit - Option B</t>
  </si>
  <si>
    <t>Exceedance?</t>
  </si>
  <si>
    <t>◄Parameter</t>
  </si>
  <si>
    <t>51540</t>
  </si>
  <si>
    <t>◄Parameter Code</t>
  </si>
  <si>
    <t>cfs</t>
  </si>
  <si>
    <t>million Kcal/day</t>
  </si>
  <si>
    <t>Copied From Data Sheet</t>
  </si>
  <si>
    <t>Calculated</t>
  </si>
  <si>
    <t>Enter Values</t>
  </si>
  <si>
    <t>Enter values from permit if using Option A</t>
  </si>
  <si>
    <t>Calculated from ∆T in cell S12</t>
  </si>
  <si>
    <t>◄Notes</t>
  </si>
  <si>
    <t>Number of days exceeding limit during the month</t>
  </si>
  <si>
    <t xml:space="preserve">AERATION </t>
  </si>
  <si>
    <t xml:space="preserve">LAGOON OR </t>
  </si>
  <si>
    <t>SOLIDS</t>
  </si>
  <si>
    <t xml:space="preserve">AEROBIC </t>
  </si>
  <si>
    <t xml:space="preserve">ANAEROBIC </t>
  </si>
  <si>
    <t>BASIN</t>
  </si>
  <si>
    <t>POLISHING POND</t>
  </si>
  <si>
    <t xml:space="preserve">DIGESTER </t>
  </si>
  <si>
    <t>DIGESTER</t>
  </si>
  <si>
    <t>PRIMARY CELL</t>
  </si>
  <si>
    <t>SECONDARY CELL</t>
  </si>
  <si>
    <t>Days</t>
  </si>
  <si>
    <t>Ft.</t>
  </si>
  <si>
    <t>Ratio</t>
  </si>
  <si>
    <t>In.</t>
  </si>
  <si>
    <t>Hrs./day</t>
  </si>
  <si>
    <t xml:space="preserve"> </t>
  </si>
  <si>
    <t>TOTAL</t>
  </si>
  <si>
    <t>DAILY MINIMUM</t>
  </si>
  <si>
    <t>DAILY MAXIMUM</t>
  </si>
  <si>
    <t>MONTHLY  AVG.</t>
  </si>
  <si>
    <t>ENERGY</t>
  </si>
  <si>
    <t>USED</t>
  </si>
  <si>
    <t>POWER KWH</t>
  </si>
  <si>
    <t>FUEL GAS</t>
  </si>
  <si>
    <t>OIL</t>
  </si>
  <si>
    <t>MCRT</t>
  </si>
  <si>
    <t>SVI</t>
  </si>
  <si>
    <t>MLSS</t>
  </si>
  <si>
    <t>DO</t>
  </si>
  <si>
    <t>Blanket Depth</t>
  </si>
  <si>
    <t>Depth</t>
  </si>
  <si>
    <t>TS to Digester</t>
  </si>
  <si>
    <t>Transported to other WWTF</t>
  </si>
  <si>
    <t>Qunaityt Land Applied</t>
  </si>
  <si>
    <t>Volatile Solids Reduced</t>
  </si>
  <si>
    <t>Alkaline Product (Type ______)</t>
  </si>
  <si>
    <t>Septage Received</t>
  </si>
  <si>
    <t>Total Solids</t>
  </si>
  <si>
    <t>Operators(s) Time on Site</t>
  </si>
  <si>
    <t>VA/Alkalinity</t>
  </si>
  <si>
    <t>SU</t>
  </si>
  <si>
    <t>deg C</t>
  </si>
  <si>
    <t>Monthly Percent Removal</t>
  </si>
  <si>
    <t>Influent TSS Conc.</t>
  </si>
  <si>
    <t>Effluent TSS Conc.</t>
  </si>
  <si>
    <t>Temperature, deg C</t>
  </si>
  <si>
    <t>Temperature, deg F</t>
  </si>
  <si>
    <t>deg C°</t>
  </si>
  <si>
    <t>00011</t>
  </si>
  <si>
    <t>deg F°</t>
  </si>
  <si>
    <t>46529</t>
  </si>
  <si>
    <t>00065</t>
  </si>
  <si>
    <t>Lagoon observation visual</t>
  </si>
  <si>
    <t>Lagoon freeboard</t>
  </si>
  <si>
    <t>82289</t>
  </si>
  <si>
    <t>82564</t>
  </si>
  <si>
    <t>pass/fail</t>
  </si>
  <si>
    <t>51500</t>
  </si>
  <si>
    <t>Flow, total gallons</t>
  </si>
  <si>
    <t>gallons</t>
  </si>
  <si>
    <t>Dilution Ratio</t>
  </si>
  <si>
    <t>78480</t>
  </si>
  <si>
    <t>Helper Table 2 - Loading Calculations</t>
  </si>
  <si>
    <t>Removes "&gt;" and "e". Replaces "&lt;" with zero.</t>
  </si>
  <si>
    <t>Helper Table 3: Total, Min, Max. Average, and Geomean calcuations</t>
  </si>
  <si>
    <t>Removes all qualifiers except "e". Determines the row for minimum and maximum</t>
  </si>
  <si>
    <t>Comments</t>
  </si>
  <si>
    <t>Fixed items included:</t>
  </si>
  <si>
    <t>Done By</t>
  </si>
  <si>
    <t>AU</t>
  </si>
  <si>
    <t xml:space="preserve">·         Some of the drop-down lists for parameters weren’t working. </t>
  </si>
  <si>
    <t>·         Shading of “next month” cells for short months had some issues.</t>
  </si>
  <si>
    <t>·         Fixed a few items that gave Excel-compatible programmes like LibreOffice problems (these were things that Excel let the user bend the rules, while LibreOffice did not).</t>
  </si>
  <si>
    <r>
      <rPr>
        <b/>
        <sz val="11"/>
        <color theme="1"/>
        <rFont val="Arial"/>
        <family val="2"/>
      </rPr>
      <t>Note: The methodology for calculating thermal loads may vary between permits.  The Thermal Loads Report template included in this workbook is for one specific situation.  The permittee will need to ensure that the thermal loads and limits from the permit are appropriately addressed in the Thermal Loads Report.  Contact your permit compliance person at DEQ if you have any questions.</t>
    </r>
    <r>
      <rPr>
        <sz val="11"/>
        <color theme="1"/>
        <rFont val="Arial"/>
        <family val="2"/>
      </rPr>
      <t xml:space="preserve"> 
</t>
    </r>
    <r>
      <rPr>
        <b/>
        <sz val="11"/>
        <color theme="1"/>
        <rFont val="Arial"/>
        <family val="2"/>
      </rPr>
      <t>Initial Setup</t>
    </r>
    <r>
      <rPr>
        <sz val="11"/>
        <color theme="1"/>
        <rFont val="Arial"/>
        <family val="2"/>
      </rPr>
      <t xml:space="preserve">
 o Check your permit (Schedules A and B) to ensure that the requirements on calculating the Excess Thermal Loads and Excess Thermal Loads Limits are the same as presented below In the ETL and ETL Limits section (in yellow).  If the criteria or ETL Limit are different than presented, these should be changed to correspond to the values in the permit.
 If the "ΔT" value in the"ETL Limit -Option B" section below (in yellow) is different in your permit, change it to correspond to the value in the permit.
o In the main table below, make any necessary changes to the monitoring location and required sampling frequency column headings to ensure they correspond with the permit.  (Note: The parameter and units should not be changed since this would affect the calculations.)
</t>
    </r>
    <r>
      <rPr>
        <b/>
        <sz val="11"/>
        <color theme="1"/>
        <rFont val="Arial"/>
        <family val="2"/>
      </rPr>
      <t>Monthly Data Entry</t>
    </r>
    <r>
      <rPr>
        <sz val="11"/>
        <color theme="1"/>
        <rFont val="Arial"/>
        <family val="2"/>
      </rPr>
      <t xml:space="preserve">
o  The shaded columns are either calculations, or references to the primary data sheet and do not need to be filled in.
o   If Thermal Credits are allowed under your permit and credits were generated, enter the values in the "Thermal Credits" column.  Otherwise, leave blank.
o   Enter the applicable temperature criterion for each day in that column.
o  If you elect to use "Option A"  to determine your ETL limit, enter the applicable values from the permit in the "Excess Thermal Load Limit - Option A" column..
o  If you elect to use "Option B"  to determine your ETL limit, leave the "Excess Thermal Load Limit - Option A" column blank and enter the "ΔT" value from your permit in the unshaded cell near the top of the "Excess Thermal Load Limit - Option B" column.
o  The last column ("Exceedance?") will self-populate.  A "Yes" value in this column indicates an exceedance of the permit limit.</t>
    </r>
  </si>
  <si>
    <t>H2 Overview for the Oregon DEQ Monthly Discharge Monitoring Report (DMR) Data Workbook</t>
  </si>
  <si>
    <r>
      <t>H4 Data Entry</t>
    </r>
    <r>
      <rPr>
        <sz val="11"/>
        <rFont val="Arial"/>
        <family val="2"/>
      </rPr>
      <t xml:space="preserve">
Enter data in the unshaded area on the DataSheet tab. The shaded areas are calculations and are password protected.
The monthly summary statistics are below the main table. Percent removal and weekly averages are below the monthy summary statistic table. For permits with simple excess thermal load calcuations (based on 7Q10 stream flow and single criterion during the month), the monthly maximum ETL is shown on the Data Sheet. The summary statistic calculation tables on the Data Sheet are to the right of the main table.
The DataSheet accepts the data qualifers "N", "e", "&lt;", and "&gt;" only. Definitions are on row 68. Data qualifers are entered as the first character followed by a number, e.g. "&lt;1.0". The DataSheet uses helper tables to manage qualifed data based on the rules in row 68. THe helper tables are to the left of the data entry area.</t>
    </r>
  </si>
  <si>
    <r>
      <t xml:space="preserve">H5 Percent Removal Calculations
</t>
    </r>
    <r>
      <rPr>
        <sz val="11"/>
        <rFont val="Arial"/>
        <family val="2"/>
      </rPr>
      <t xml:space="preserve">Per 40 CFR 133, percent removal calcuations must be calculated using the following equation:
          Percent Removal = [(monthly average influent concentration - monthly average effluent concentration) / (monthly average influent concentration)]
It is incorrect to calculate monthly average percent by averaging the daily percent removal calcuations. Accordingly, the DataSheet does not contain any percent removal columns. </t>
    </r>
  </si>
  <si>
    <r>
      <t xml:space="preserve">H6 Maximum Weekly Average
</t>
    </r>
    <r>
      <rPr>
        <sz val="11"/>
        <rFont val="Arial"/>
        <family val="2"/>
      </rPr>
      <t>DEQ permits define a week as Sunday through Saturday. The DataSheet displays the days of the week in column A. The weekly averages for BOD, TSS, ETL, and temperature are calculated in a table on row 58. The maximum weekly average is shown on row 65.</t>
    </r>
  </si>
  <si>
    <r>
      <t xml:space="preserve">H7 Excess Thermal Load
</t>
    </r>
    <r>
      <rPr>
        <sz val="11"/>
        <rFont val="Arial"/>
        <family val="2"/>
      </rPr>
      <t xml:space="preserve">The DataSheet calculates ETL in million kilocalories per day, but includes a conversion from million Kcals/d to million BTU/d on row 60. If your permit does not include a flow based option, enter the appropriate maximum ETL in NetDMR. If your permit includes a flow based option, but ETL is less than the non-flow based limit, enter the ETL from the spreadsheet in NetDMR. The flow based limit calcuations are not necessary becuase you have met the critical low flow based limit.  
If your permit include flow based ETL limits AND the ETL exceeds the low flow limit, you must do the flow based ETL limit calcuations on a separate worksheet.  THis workbook includes a tab titled "ETL Flow Based" as an example. Other spreadsheets may be included in this workbook or may be submitted as a separate workbook.  </t>
    </r>
  </si>
  <si>
    <r>
      <t xml:space="preserve">H8 Bacteria Resample Report Tab
</t>
    </r>
    <r>
      <rPr>
        <sz val="11"/>
        <rFont val="Arial"/>
        <family val="2"/>
      </rPr>
      <t xml:space="preserve">Operators may use this tab to report the results of E. coli resampling. Only complete this report if your permit includes an allowance for resampling and if the daily E. coli limit is exceeded. </t>
    </r>
  </si>
  <si>
    <t xml:space="preserve">The result of the effluent E. coli sample taken at TIME on DATE was XXX organisms per 100 mL.   The underlined text indicate what information is required.
Reported potential violation to OERS at TIME on DATE (report #XXXXXXX). 
Five resamples were taken at four hour intervals within 28 hours of the original sample at the dates and times below. 
The log mean of the results of the five resamples is less than 126 organisms per 100 mL.
Accordingly, no violation of the bateria limit is triggered.  (See permit)
Reported to OERS that no violation occured at TIME on DATE. </t>
  </si>
  <si>
    <t>H1 DMR Data Workbook - Bacteria Special Report (to be used to report bacteria resampling results)</t>
  </si>
  <si>
    <t>H2 Submit completed workbook as an attachment to your monthly NetDMR submittal</t>
  </si>
  <si>
    <t>H1 DMR Data Workbook - Excess Thermal Load (ETL) Special Report (Option B Rogue Example)</t>
  </si>
  <si>
    <t>H2 Instructions (this section may be deleted for submittal):</t>
  </si>
  <si>
    <t>H3 From Applicable Permit (the following is an example from a permit in the Rogue River Basin)</t>
  </si>
  <si>
    <t>H1 Operational Data</t>
  </si>
  <si>
    <r>
      <t>Energy Tracking</t>
    </r>
    <r>
      <rPr>
        <sz val="10"/>
        <rFont val="Arial"/>
        <family val="2"/>
      </rPr>
      <t xml:space="preserve">  (optional)</t>
    </r>
  </si>
  <si>
    <r>
      <t>Additional Notes</t>
    </r>
    <r>
      <rPr>
        <sz val="10"/>
        <rFont val="Arial"/>
        <family val="2"/>
      </rPr>
      <t xml:space="preserve"> (reference attachments here):</t>
    </r>
  </si>
  <si>
    <t xml:space="preserve">  COMMENTS</t>
  </si>
  <si>
    <t xml:space="preserve">  COST</t>
  </si>
  <si>
    <t>Geometric mean</t>
  </si>
  <si>
    <r>
      <rPr>
        <b/>
        <u/>
        <sz val="12"/>
        <color theme="1"/>
        <rFont val="Arial"/>
        <family val="2"/>
      </rPr>
      <t>NOTES ON CALCULATIONS:
All "e" qualified values are used in calculations.</t>
    </r>
    <r>
      <rPr>
        <sz val="12"/>
        <color theme="1"/>
        <rFont val="Arial"/>
        <family val="2"/>
      </rPr>
      <t xml:space="preserve">
</t>
    </r>
    <r>
      <rPr>
        <b/>
        <sz val="12"/>
        <color theme="1"/>
        <rFont val="Arial"/>
        <family val="2"/>
      </rPr>
      <t>Loading</t>
    </r>
    <r>
      <rPr>
        <sz val="12"/>
        <color theme="1"/>
        <rFont val="Arial"/>
        <family val="2"/>
      </rPr>
      <t xml:space="preserve"> - Ignores all qualifers except "N" and "&lt;". N qualified value replaced with blank. "&lt;" qualified data replaced with zero. 
</t>
    </r>
    <r>
      <rPr>
        <b/>
        <sz val="12"/>
        <color theme="1"/>
        <rFont val="Arial"/>
        <family val="2"/>
      </rPr>
      <t>Min and Max</t>
    </r>
    <r>
      <rPr>
        <sz val="12"/>
        <color theme="1"/>
        <rFont val="Arial"/>
        <family val="2"/>
      </rPr>
      <t xml:space="preserve"> - finds cell with min or max value.
</t>
    </r>
    <r>
      <rPr>
        <b/>
        <sz val="12"/>
        <color theme="1"/>
        <rFont val="Arial"/>
        <family val="2"/>
      </rPr>
      <t xml:space="preserve">Max Weekly Ave </t>
    </r>
    <r>
      <rPr>
        <sz val="12"/>
        <color theme="1"/>
        <rFont val="Arial"/>
        <family val="2"/>
      </rPr>
      <t xml:space="preserve">- Weekly average values are calcuated on rows 65 to 70. Treats qualifed values the same as averages. 
</t>
    </r>
    <r>
      <rPr>
        <b/>
        <sz val="12"/>
        <color theme="1"/>
        <rFont val="Arial"/>
        <family val="2"/>
      </rPr>
      <t>Average and Geometric mean</t>
    </r>
    <r>
      <rPr>
        <sz val="12"/>
        <color theme="1"/>
        <rFont val="Arial"/>
        <family val="2"/>
      </rPr>
      <t xml:space="preserve"> - Calculates by converting "&lt;" and "&gt;" to value. Need to manually add qualifer in NetDMR.</t>
    </r>
    <r>
      <rPr>
        <b/>
        <sz val="11"/>
        <color theme="1"/>
        <rFont val="Arial"/>
        <family val="2"/>
      </rPr>
      <t/>
    </r>
  </si>
  <si>
    <t>Excess Thermal Load, mKcal/d (temperature must be in deg C)</t>
  </si>
  <si>
    <t>Fixed parameter headings so that drop-downs work</t>
  </si>
  <si>
    <t>Fixed "end of month is Saturday" bug (Updated 12/4/2019 by JG with edits by EB 1/3/2020)</t>
  </si>
  <si>
    <t>Hardness (Total as CaCO3)</t>
  </si>
  <si>
    <t>Added hardness to "effluent other" choices</t>
  </si>
  <si>
    <t>0900</t>
  </si>
  <si>
    <t>Changed protection so that users can format cells, rows and columns</t>
  </si>
  <si>
    <t>IF(Cover!s11=0,"",Cover!s11)</t>
  </si>
  <si>
    <t>Chlorine Used, lbs/d</t>
  </si>
  <si>
    <t>Chlorine Used, gal/d</t>
  </si>
  <si>
    <t>gal/d</t>
  </si>
  <si>
    <t>Geometric Mean</t>
  </si>
  <si>
    <r>
      <rPr>
        <b/>
        <sz val="12"/>
        <color theme="1"/>
        <rFont val="Arial"/>
        <family val="2"/>
      </rPr>
      <t xml:space="preserve">NOTES ON DATA QUALIFIERS: 
</t>
    </r>
    <r>
      <rPr>
        <b/>
        <u/>
        <sz val="12"/>
        <color theme="1"/>
        <rFont val="Arial"/>
        <family val="2"/>
      </rPr>
      <t>"e"</t>
    </r>
    <r>
      <rPr>
        <sz val="12"/>
        <color theme="1"/>
        <rFont val="Arial"/>
        <family val="2"/>
      </rPr>
      <t xml:space="preserve"> - If QA failure, the result is an estimate. Report result preceeded by "e" with no spaces. (e.g. e450). Enter information about the failure in the comments. (e.g. "QAQC outside of acceptable limits"). If result is between the detection level and the quantitation limit, it is also an estimate. (e.g. "e0.33")
</t>
    </r>
    <r>
      <rPr>
        <b/>
        <u/>
        <sz val="12"/>
        <color theme="1"/>
        <rFont val="Arial"/>
        <family val="2"/>
      </rPr>
      <t>"&lt;"</t>
    </r>
    <r>
      <rPr>
        <sz val="12"/>
        <color theme="1"/>
        <rFont val="Arial"/>
        <family val="2"/>
      </rPr>
      <t xml:space="preserve"> - If sample result &lt; DL, enter "&lt;DL".  (e.g. &lt;1)
</t>
    </r>
    <r>
      <rPr>
        <b/>
        <u/>
        <sz val="12"/>
        <color theme="1"/>
        <rFont val="Arial"/>
        <family val="2"/>
      </rPr>
      <t>"&gt;"</t>
    </r>
    <r>
      <rPr>
        <b/>
        <sz val="12"/>
        <color theme="1"/>
        <rFont val="Arial"/>
        <family val="2"/>
      </rPr>
      <t xml:space="preserve"> </t>
    </r>
    <r>
      <rPr>
        <sz val="12"/>
        <color theme="1"/>
        <rFont val="Arial"/>
        <family val="2"/>
      </rPr>
      <t>- If value is greater than test method limit(e.g. bacteria and BOD), enter "&gt;METHODLIMIT", (e.g. &gt;240)</t>
    </r>
  </si>
  <si>
    <t>This tab calculates the ETL based on the seven day average of the temperatures and flows. Make sure to use the tab that corresponds with your permit</t>
  </si>
  <si>
    <t xml:space="preserve">                                 DMR Data Workbook - Excess Thermal Load (ETL) Special Report</t>
  </si>
  <si>
    <t>This tab calculates the ETL by averaging the daily ETLs. Make sure to use the tab that corresponds with your permit</t>
  </si>
  <si>
    <t>ETL Limit - Option B:</t>
  </si>
  <si>
    <t>Limit °C</t>
  </si>
  <si>
    <t>ETL Limit = 1.14*Qe+0.26*Qsy+2.3</t>
  </si>
  <si>
    <t xml:space="preserve">Te = rolling 7-day average of daily max effluent temps, deg. C </t>
  </si>
  <si>
    <t xml:space="preserve">NetDMR Instructions: </t>
  </si>
  <si>
    <t>If ETL meets Option A, enter max 7 day average</t>
  </si>
  <si>
    <t>If ETL exceeds both Option A and Option B, enter max 7 day average</t>
  </si>
  <si>
    <t>If ETL exceeds Option A and meets Option B, report NODI code 3</t>
  </si>
  <si>
    <t>Option B - River Flow Based Limits</t>
  </si>
  <si>
    <t>Criterion °C</t>
  </si>
  <si>
    <t>Excess Thermal Load, daily</t>
  </si>
  <si>
    <t>ETL, 7-day Avg</t>
  </si>
  <si>
    <t>Exceeds Option A?</t>
  </si>
  <si>
    <t>Stream Flow</t>
  </si>
  <si>
    <t>ETL, 7-day Avg (Option B)</t>
  </si>
  <si>
    <t>See table above</t>
  </si>
  <si>
    <t>From Permit</t>
  </si>
  <si>
    <t>It is the permit holder's responsibility to ensure that all data are complete and correct.</t>
  </si>
  <si>
    <t>Made significant figures correspond to significant figure IMD</t>
  </si>
  <si>
    <t>https://www.oregon.gov/deq/Filtered%20Library/SigFigsIMD.pdf</t>
  </si>
  <si>
    <r>
      <t xml:space="preserve">H3 Initial DataSheet Setup
</t>
    </r>
    <r>
      <rPr>
        <sz val="11"/>
        <rFont val="Arial"/>
        <family val="2"/>
      </rPr>
      <t xml:space="preserve">The DataSheet is set up in sections: influent, effluent conventional, effluent nutrients, loading calculations, effluent other, recycled water,  receiving stream, and one columns for solids. The parameters are on row 6. Some parameters require you to choose one of the dropdown choices. Other columns allow you to type in a parameter that is not on the list. You will likely not need all colums. Leave unused columns blank. </t>
    </r>
    <r>
      <rPr>
        <b/>
        <sz val="11"/>
        <rFont val="Arial"/>
        <family val="2"/>
      </rPr>
      <t xml:space="preserve">DO NOT ADD OR DELETE COLUMNS OR ROWS. </t>
    </r>
    <r>
      <rPr>
        <sz val="11"/>
        <rFont val="Arial"/>
        <family val="2"/>
      </rPr>
      <t>Type the permit limits in row 54. 
You may change the column or row widths and change the decimal places so that the data is visible. HOT TIP: To increase or decrease the decimal places, click on                        from the "Number" Tab. 
This workbook also includes an "Operational Data" tab. This tab is optional and operators may modify it.</t>
    </r>
    <r>
      <rPr>
        <b/>
        <sz val="11"/>
        <rFont val="Arial"/>
        <family val="2"/>
      </rPr>
      <t xml:space="preserve">
</t>
    </r>
    <r>
      <rPr>
        <b/>
        <sz val="11"/>
        <color rgb="FFFF0000"/>
        <rFont val="Arial"/>
        <family val="2"/>
      </rPr>
      <t>Be sure to report using the correct number of significant figures. For more information, copy and paste the link below into your browser</t>
    </r>
  </si>
  <si>
    <r>
      <t>NPDES permit holders in Oregon must submit electronic discharge monitoring reports via EPA's NetDMR system. In NetDMR, only summary statistic values are entered. DEQ also requires permit holders to submit an attachment containing all the daily values. This workbook serves several purposes: 1) daily value reporting, 2) summary statistic calculations, 3) excess thermal load special report, and 4) bacteria resample report. This workbook is intended for use by most minor municipal permittees. The workbook may not be suitable for permits with more complicated limits and/or monitoring requirements. For more information, see DEQ's NetDMR User's Guide at link below (copy and paste the link into your browser)</t>
    </r>
    <r>
      <rPr>
        <b/>
        <i/>
        <sz val="11"/>
        <rFont val="Arial"/>
        <family val="2"/>
      </rPr>
      <t xml:space="preserve"> </t>
    </r>
  </si>
  <si>
    <t>https://www.oregon.gov/deq/FilterDocs/WQP-guide-NETDMR-Useguide.pdf</t>
  </si>
  <si>
    <t>DMR Data Workbook - DOMESTIC VERSION July 22, 2021           Contact: Erich Brandstetter, brandstetter.erich@deq.state.or.us</t>
  </si>
  <si>
    <t>H9 Report Submittal
o Review the report for accuracy
o Save completed report to your computer (or other secure location) using the following naming convention: 
   Facility Name_ Facility EPA ID Number_ Month_Year_"DMR".  For example,: Salem_OR0026409_July_2019_DMR
o Attach the electronic files when you submit your monthly summary data in NetDMR.
o If the DMR contains effluent limit violations or missed monitoring, complete a noncompliance report. Copy and paste the link below into your browser.</t>
  </si>
  <si>
    <t>https://www.oregon.gov/deq/FilterDocs/NoncomplianceReportForm.pdf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</si>
</sst>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
    <numFmt numFmtId="165" formatCode="0.0"/>
    <numFmt numFmtId="166" formatCode="m/d/yy;@"/>
    <numFmt numFmtId="167" formatCode="h:mm;@"/>
    <numFmt numFmtId="168" formatCode="0.0000"/>
    <numFmt numFmtId="169" formatCode="0.000000"/>
    <numFmt numFmtId="170" formatCode="[$-409]h:mm\ AM/PM;@"/>
    <numFmt numFmtId="171" formatCode="m/d;@"/>
  </numFmts>
  <fonts count="62" x14ac:knownFonts="1">
    <font>
      <sz val="10"/>
      <name val="Arial"/>
    </font>
    <font>
      <sz val="11"/>
      <color theme="1"/>
      <name val="Calibri"/>
      <family val="2"/>
      <scheme val="minor"/>
    </font>
    <font>
      <sz val="11"/>
      <color theme="1"/>
      <name val="Arial"/>
      <family val="2"/>
    </font>
    <font>
      <sz val="11"/>
      <color theme="1"/>
      <name val="Calibri"/>
      <family val="2"/>
      <scheme val="minor"/>
    </font>
    <font>
      <sz val="11"/>
      <color theme="1"/>
      <name val="Arial"/>
      <family val="2"/>
    </font>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6"/>
      <color indexed="8"/>
      <name val="Arial"/>
      <family val="2"/>
    </font>
    <font>
      <sz val="9"/>
      <color indexed="8"/>
      <name val="Arial"/>
      <family val="2"/>
    </font>
    <font>
      <b/>
      <sz val="10"/>
      <color theme="0"/>
      <name val="Arial"/>
      <family val="2"/>
    </font>
    <font>
      <b/>
      <sz val="9"/>
      <color indexed="8"/>
      <name val="Arial"/>
      <family val="2"/>
    </font>
    <font>
      <b/>
      <sz val="6"/>
      <color indexed="8"/>
      <name val="Arial"/>
      <family val="2"/>
    </font>
    <font>
      <b/>
      <sz val="10"/>
      <name val="Arial"/>
      <family val="2"/>
    </font>
    <font>
      <b/>
      <sz val="11"/>
      <color theme="1"/>
      <name val="Calibri"/>
      <family val="2"/>
      <scheme val="minor"/>
    </font>
    <font>
      <sz val="11"/>
      <color theme="1"/>
      <name val="Arial"/>
      <family val="2"/>
    </font>
    <font>
      <sz val="9"/>
      <color theme="1"/>
      <name val="Arial"/>
      <family val="2"/>
    </font>
    <font>
      <b/>
      <sz val="11"/>
      <color theme="1"/>
      <name val="Arial"/>
      <family val="2"/>
    </font>
    <font>
      <b/>
      <sz val="9"/>
      <color theme="1"/>
      <name val="Arial"/>
      <family val="2"/>
    </font>
    <font>
      <b/>
      <sz val="8"/>
      <color theme="1"/>
      <name val="Arial"/>
      <family val="2"/>
    </font>
    <font>
      <sz val="14"/>
      <color theme="1"/>
      <name val="Wingdings 2"/>
      <family val="1"/>
      <charset val="2"/>
    </font>
    <font>
      <sz val="10"/>
      <name val="Arial"/>
      <family val="2"/>
    </font>
    <font>
      <b/>
      <vertAlign val="subscript"/>
      <sz val="9"/>
      <color indexed="8"/>
      <name val="Arial"/>
      <family val="2"/>
    </font>
    <font>
      <sz val="10"/>
      <name val="Calibri"/>
      <family val="2"/>
    </font>
    <font>
      <b/>
      <sz val="10"/>
      <color theme="1"/>
      <name val="Arial"/>
      <family val="2"/>
    </font>
    <font>
      <sz val="14"/>
      <color theme="1"/>
      <name val="Arial"/>
      <family val="2"/>
    </font>
    <font>
      <sz val="10"/>
      <color theme="1"/>
      <name val="Arial"/>
      <family val="2"/>
    </font>
    <font>
      <sz val="12"/>
      <color theme="1"/>
      <name val="Arial"/>
      <family val="2"/>
    </font>
    <font>
      <b/>
      <sz val="12"/>
      <name val="Arial"/>
      <family val="2"/>
    </font>
    <font>
      <sz val="12"/>
      <name val="Arial"/>
      <family val="2"/>
    </font>
    <font>
      <sz val="11"/>
      <name val="Arial"/>
      <family val="2"/>
    </font>
    <font>
      <b/>
      <sz val="11"/>
      <name val="Arial"/>
      <family val="2"/>
    </font>
    <font>
      <sz val="10"/>
      <color indexed="8"/>
      <name val="Arial"/>
      <family val="2"/>
    </font>
    <font>
      <sz val="11"/>
      <color rgb="FFFF0000"/>
      <name val="Arial"/>
      <family val="2"/>
    </font>
    <font>
      <sz val="10"/>
      <name val="Arial"/>
      <family val="2"/>
    </font>
    <font>
      <vertAlign val="subscript"/>
      <sz val="9"/>
      <color indexed="8"/>
      <name val="Arial"/>
      <family val="2"/>
    </font>
    <font>
      <sz val="9"/>
      <name val="Arial"/>
      <family val="2"/>
    </font>
    <font>
      <sz val="11"/>
      <color theme="1"/>
      <name val="Wingdings 2"/>
      <family val="1"/>
      <charset val="2"/>
    </font>
    <font>
      <sz val="18"/>
      <color theme="1"/>
      <name val="Arial"/>
      <family val="2"/>
    </font>
    <font>
      <sz val="11"/>
      <name val="Arial"/>
      <family val="2"/>
    </font>
    <font>
      <sz val="9"/>
      <color indexed="81"/>
      <name val="Tahoma"/>
      <family val="2"/>
    </font>
    <font>
      <b/>
      <sz val="9"/>
      <color indexed="81"/>
      <name val="Tahoma"/>
      <family val="2"/>
    </font>
    <font>
      <b/>
      <sz val="12"/>
      <color theme="1"/>
      <name val="Arial"/>
      <family val="2"/>
    </font>
    <font>
      <b/>
      <u/>
      <sz val="12"/>
      <color theme="1"/>
      <name val="Arial"/>
      <family val="2"/>
    </font>
    <font>
      <sz val="11"/>
      <name val="Arial"/>
      <family val="2"/>
    </font>
    <font>
      <sz val="22"/>
      <color theme="1"/>
      <name val="Arial"/>
      <family val="2"/>
    </font>
    <font>
      <sz val="11"/>
      <color rgb="FF000000"/>
      <name val="Arial"/>
      <family val="2"/>
    </font>
    <font>
      <b/>
      <i/>
      <sz val="11"/>
      <name val="Arial"/>
      <family val="2"/>
    </font>
    <font>
      <b/>
      <u/>
      <sz val="11"/>
      <color theme="1"/>
      <name val="Arial"/>
      <family val="2"/>
    </font>
    <font>
      <sz val="9"/>
      <color theme="1"/>
      <name val="Calibri"/>
      <family val="2"/>
    </font>
    <font>
      <sz val="8.1"/>
      <color theme="1"/>
      <name val="Arial"/>
      <family val="2"/>
    </font>
    <font>
      <b/>
      <sz val="12"/>
      <color rgb="FFFF0000"/>
      <name val="Arial"/>
      <family val="2"/>
    </font>
    <font>
      <sz val="8"/>
      <name val="Arial"/>
      <family val="2"/>
    </font>
    <font>
      <b/>
      <sz val="20"/>
      <name val="Arial"/>
      <family val="2"/>
    </font>
    <font>
      <b/>
      <sz val="14"/>
      <color theme="1"/>
      <name val="Arial"/>
      <family val="2"/>
    </font>
    <font>
      <sz val="14"/>
      <color rgb="FFFF0000"/>
      <name val="Arial"/>
      <family val="2"/>
    </font>
    <font>
      <sz val="14"/>
      <name val="Arial"/>
      <family val="2"/>
    </font>
    <font>
      <sz val="14"/>
      <color theme="1"/>
      <name val="Calibri"/>
      <family val="2"/>
      <scheme val="minor"/>
    </font>
    <font>
      <b/>
      <sz val="11"/>
      <color rgb="FFFF0000"/>
      <name val="Arial"/>
      <family val="2"/>
    </font>
    <font>
      <sz val="11"/>
      <name val="Calibri"/>
      <family val="2"/>
    </font>
  </fonts>
  <fills count="17">
    <fill>
      <patternFill patternType="none"/>
    </fill>
    <fill>
      <patternFill patternType="gray125"/>
    </fill>
    <fill>
      <patternFill patternType="solid">
        <fgColor theme="3"/>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lightUp">
        <bgColor theme="0" tint="-0.14996795556505021"/>
      </patternFill>
    </fill>
    <fill>
      <patternFill patternType="solid">
        <fgColor theme="9" tint="0.59999389629810485"/>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0" tint="-0.14996795556505021"/>
        <bgColor indexed="64"/>
      </patternFill>
    </fill>
    <fill>
      <patternFill patternType="lightUp">
        <bgColor theme="0" tint="-0.14999847407452621"/>
      </patternFill>
    </fill>
    <fill>
      <patternFill patternType="solid">
        <fgColor theme="0" tint="-0.249977111117893"/>
        <bgColor indexed="64"/>
      </patternFill>
    </fill>
    <fill>
      <patternFill patternType="solid">
        <fgColor theme="0" tint="-0.14999847407452621"/>
        <bgColor theme="0" tint="-0.14999847407452621"/>
      </patternFill>
    </fill>
    <fill>
      <patternFill patternType="solid">
        <fgColor theme="8" tint="0.59996337778862885"/>
        <bgColor indexed="64"/>
      </patternFill>
    </fill>
    <fill>
      <patternFill patternType="solid">
        <fgColor rgb="FFEEDCCA"/>
        <bgColor indexed="64"/>
      </patternFill>
    </fill>
    <fill>
      <patternFill patternType="solid">
        <fgColor rgb="FF66FF33"/>
        <bgColor indexed="64"/>
      </patternFill>
    </fill>
  </fills>
  <borders count="84">
    <border>
      <left/>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bottom/>
      <diagonal/>
    </border>
    <border>
      <left style="thin">
        <color auto="1"/>
      </left>
      <right style="medium">
        <color auto="1"/>
      </right>
      <top/>
      <bottom style="medium">
        <color auto="1"/>
      </bottom>
      <diagonal/>
    </border>
    <border>
      <left style="thin">
        <color auto="1"/>
      </left>
      <right/>
      <top/>
      <bottom style="thin">
        <color auto="1"/>
      </bottom>
      <diagonal/>
    </border>
    <border>
      <left style="medium">
        <color indexed="64"/>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style="thin">
        <color auto="1"/>
      </right>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medium">
        <color indexed="64"/>
      </right>
      <top style="medium">
        <color indexed="64"/>
      </top>
      <bottom style="thin">
        <color auto="1"/>
      </bottom>
      <diagonal/>
    </border>
    <border>
      <left/>
      <right style="thin">
        <color auto="1"/>
      </right>
      <top style="thin">
        <color auto="1"/>
      </top>
      <bottom style="medium">
        <color auto="1"/>
      </bottom>
      <diagonal/>
    </border>
    <border>
      <left style="thin">
        <color indexed="64"/>
      </left>
      <right/>
      <top style="medium">
        <color auto="1"/>
      </top>
      <bottom style="medium">
        <color auto="1"/>
      </bottom>
      <diagonal/>
    </border>
    <border>
      <left/>
      <right style="thin">
        <color auto="1"/>
      </right>
      <top style="thin">
        <color auto="1"/>
      </top>
      <bottom/>
      <diagonal/>
    </border>
    <border>
      <left/>
      <right style="thin">
        <color auto="1"/>
      </right>
      <top/>
      <bottom style="thin">
        <color auto="1"/>
      </bottom>
      <diagonal/>
    </border>
    <border>
      <left/>
      <right style="medium">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medium">
        <color indexed="64"/>
      </top>
      <bottom/>
      <diagonal/>
    </border>
    <border>
      <left style="thin">
        <color auto="1"/>
      </left>
      <right/>
      <top style="thin">
        <color auto="1"/>
      </top>
      <bottom style="medium">
        <color auto="1"/>
      </bottom>
      <diagonal/>
    </border>
    <border>
      <left style="medium">
        <color indexed="64"/>
      </left>
      <right style="thin">
        <color auto="1"/>
      </right>
      <top style="thin">
        <color auto="1"/>
      </top>
      <bottom style="medium">
        <color indexed="64"/>
      </bottom>
      <diagonal/>
    </border>
    <border>
      <left style="medium">
        <color indexed="64"/>
      </left>
      <right style="medium">
        <color indexed="64"/>
      </right>
      <top style="thin">
        <color auto="1"/>
      </top>
      <bottom style="thin">
        <color auto="1"/>
      </bottom>
      <diagonal/>
    </border>
    <border>
      <left/>
      <right style="medium">
        <color indexed="64"/>
      </right>
      <top style="medium">
        <color indexed="64"/>
      </top>
      <bottom style="thin">
        <color auto="1"/>
      </bottom>
      <diagonal/>
    </border>
    <border>
      <left style="thin">
        <color auto="1"/>
      </left>
      <right style="thin">
        <color auto="1"/>
      </right>
      <top/>
      <bottom/>
      <diagonal/>
    </border>
    <border>
      <left style="medium">
        <color auto="1"/>
      </left>
      <right style="thin">
        <color auto="1"/>
      </right>
      <top/>
      <bottom/>
      <diagonal/>
    </border>
    <border>
      <left/>
      <right style="medium">
        <color indexed="64"/>
      </right>
      <top/>
      <bottom style="thin">
        <color auto="1"/>
      </bottom>
      <diagonal/>
    </border>
    <border>
      <left style="medium">
        <color indexed="64"/>
      </left>
      <right style="medium">
        <color indexed="64"/>
      </right>
      <top style="medium">
        <color indexed="64"/>
      </top>
      <bottom style="thin">
        <color auto="1"/>
      </bottom>
      <diagonal/>
    </border>
    <border>
      <left/>
      <right/>
      <top style="medium">
        <color theme="9" tint="-0.249977111117893"/>
      </top>
      <bottom style="medium">
        <color theme="9" tint="-0.249977111117893"/>
      </bottom>
      <diagonal/>
    </border>
    <border>
      <left/>
      <right/>
      <top/>
      <bottom style="thin">
        <color auto="1"/>
      </bottom>
      <diagonal/>
    </border>
    <border>
      <left style="thin">
        <color auto="1"/>
      </left>
      <right/>
      <top style="medium">
        <color indexed="64"/>
      </top>
      <bottom style="thin">
        <color auto="1"/>
      </bottom>
      <diagonal/>
    </border>
    <border>
      <left/>
      <right style="thin">
        <color auto="1"/>
      </right>
      <top/>
      <bottom style="medium">
        <color indexed="64"/>
      </bottom>
      <diagonal/>
    </border>
    <border>
      <left style="thin">
        <color auto="1"/>
      </left>
      <right style="medium">
        <color indexed="64"/>
      </right>
      <top/>
      <bottom/>
      <diagonal/>
    </border>
    <border>
      <left style="medium">
        <color auto="1"/>
      </left>
      <right style="medium">
        <color auto="1"/>
      </right>
      <top style="medium">
        <color auto="1"/>
      </top>
      <bottom/>
      <diagonal/>
    </border>
    <border>
      <left style="medium">
        <color indexed="64"/>
      </left>
      <right style="medium">
        <color indexed="64"/>
      </right>
      <top style="thin">
        <color auto="1"/>
      </top>
      <bottom/>
      <diagonal/>
    </border>
    <border>
      <left/>
      <right style="thin">
        <color indexed="64"/>
      </right>
      <top/>
      <bottom/>
      <diagonal/>
    </border>
    <border>
      <left style="medium">
        <color indexed="64"/>
      </left>
      <right style="medium">
        <color indexed="64"/>
      </right>
      <top/>
      <bottom/>
      <diagonal/>
    </border>
    <border>
      <left style="thin">
        <color auto="1"/>
      </left>
      <right/>
      <top/>
      <bottom style="medium">
        <color indexed="64"/>
      </bottom>
      <diagonal/>
    </border>
    <border>
      <left/>
      <right style="medium">
        <color auto="1"/>
      </right>
      <top style="thin">
        <color auto="1"/>
      </top>
      <bottom/>
      <diagonal/>
    </border>
    <border>
      <left/>
      <right style="thin">
        <color auto="1"/>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auto="1"/>
      </left>
      <right style="medium">
        <color indexed="64"/>
      </right>
      <top/>
      <bottom style="thin">
        <color auto="1"/>
      </bottom>
      <diagonal/>
    </border>
    <border>
      <left style="medium">
        <color auto="1"/>
      </left>
      <right style="thin">
        <color auto="1"/>
      </right>
      <top/>
      <bottom style="medium">
        <color indexed="64"/>
      </bottom>
      <diagonal/>
    </border>
    <border>
      <left/>
      <right style="thin">
        <color auto="1"/>
      </right>
      <top style="medium">
        <color indexed="64"/>
      </top>
      <bottom/>
      <diagonal/>
    </border>
    <border>
      <left style="medium">
        <color indexed="64"/>
      </left>
      <right style="medium">
        <color indexed="64"/>
      </right>
      <top style="thin">
        <color auto="1"/>
      </top>
      <bottom style="medium">
        <color auto="1"/>
      </bottom>
      <diagonal/>
    </border>
    <border>
      <left style="thin">
        <color rgb="FF000000"/>
      </left>
      <right style="thin">
        <color rgb="FF000000"/>
      </right>
      <top style="medium">
        <color indexed="64"/>
      </top>
      <bottom style="thin">
        <color rgb="FF000000"/>
      </bottom>
      <diagonal/>
    </border>
    <border>
      <left/>
      <right style="thin">
        <color auto="1"/>
      </right>
      <top style="medium">
        <color indexed="64"/>
      </top>
      <bottom style="thin">
        <color auto="1"/>
      </bottom>
      <diagonal/>
    </border>
    <border>
      <left style="medium">
        <color auto="1"/>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style="medium">
        <color indexed="64"/>
      </right>
      <top/>
      <bottom style="thin">
        <color auto="1"/>
      </bottom>
      <diagonal/>
    </border>
    <border>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style="thin">
        <color indexed="64"/>
      </left>
      <right/>
      <top style="thin">
        <color indexed="64"/>
      </top>
      <bottom/>
      <diagonal/>
    </border>
    <border>
      <left/>
      <right/>
      <top style="medium">
        <color indexed="64"/>
      </top>
      <bottom style="thin">
        <color indexed="64"/>
      </bottom>
      <diagonal/>
    </border>
    <border>
      <left style="medium">
        <color indexed="64"/>
      </left>
      <right/>
      <top/>
      <bottom style="thin">
        <color indexed="64"/>
      </bottom>
      <diagonal/>
    </border>
    <border>
      <left/>
      <right/>
      <top style="thin">
        <color indexed="64"/>
      </top>
      <bottom style="medium">
        <color indexed="64"/>
      </bottom>
      <diagonal/>
    </border>
    <border>
      <left style="medium">
        <color indexed="64"/>
      </left>
      <right/>
      <top style="thin">
        <color auto="1"/>
      </top>
      <bottom/>
      <diagonal/>
    </border>
    <border>
      <left style="medium">
        <color auto="1"/>
      </left>
      <right style="medium">
        <color auto="1"/>
      </right>
      <top/>
      <bottom style="medium">
        <color auto="1"/>
      </bottom>
      <diagonal/>
    </border>
  </borders>
  <cellStyleXfs count="6">
    <xf numFmtId="0" fontId="0" fillId="0" borderId="0"/>
    <xf numFmtId="0" fontId="9" fillId="0" borderId="0"/>
    <xf numFmtId="0" fontId="7" fillId="0" borderId="0"/>
    <xf numFmtId="0" fontId="23" fillId="0" borderId="0"/>
    <xf numFmtId="9" fontId="36" fillId="0" borderId="0" applyFont="0" applyFill="0" applyBorder="0" applyAlignment="0" applyProtection="0"/>
    <xf numFmtId="0" fontId="23" fillId="0" borderId="0"/>
  </cellStyleXfs>
  <cellXfs count="1184">
    <xf numFmtId="0" fontId="0" fillId="0" borderId="0" xfId="0"/>
    <xf numFmtId="0" fontId="12" fillId="2" borderId="0" xfId="0" applyFont="1" applyFill="1" applyBorder="1" applyAlignment="1">
      <alignment vertical="top" wrapText="1"/>
    </xf>
    <xf numFmtId="0" fontId="12" fillId="0" borderId="0" xfId="0" applyFont="1" applyFill="1" applyBorder="1" applyAlignment="1">
      <alignment vertical="top" wrapText="1"/>
    </xf>
    <xf numFmtId="0" fontId="0" fillId="0" borderId="0" xfId="0" applyFill="1" applyBorder="1" applyAlignment="1">
      <alignment vertical="top" wrapText="1"/>
    </xf>
    <xf numFmtId="0" fontId="10" fillId="0" borderId="0" xfId="0" applyFont="1" applyFill="1" applyBorder="1" applyAlignment="1">
      <alignment vertical="top" wrapText="1"/>
    </xf>
    <xf numFmtId="49" fontId="12" fillId="2" borderId="0" xfId="0" applyNumberFormat="1" applyFont="1" applyFill="1" applyBorder="1" applyAlignment="1">
      <alignment vertical="top" wrapText="1"/>
    </xf>
    <xf numFmtId="49" fontId="13" fillId="0" borderId="0" xfId="0" applyNumberFormat="1" applyFont="1" applyFill="1" applyBorder="1" applyAlignment="1">
      <alignment vertical="top" wrapText="1"/>
    </xf>
    <xf numFmtId="49" fontId="11" fillId="0" borderId="0" xfId="0" applyNumberFormat="1" applyFont="1" applyFill="1" applyBorder="1" applyAlignment="1">
      <alignment vertical="top" wrapText="1"/>
    </xf>
    <xf numFmtId="0" fontId="23" fillId="0" borderId="0" xfId="0" applyFont="1" applyFill="1" applyBorder="1" applyAlignment="1">
      <alignment vertical="top" wrapText="1"/>
    </xf>
    <xf numFmtId="166" fontId="17" fillId="3" borderId="44" xfId="1" applyNumberFormat="1" applyFont="1" applyFill="1" applyBorder="1" applyAlignment="1" applyProtection="1">
      <alignment horizontal="center"/>
    </xf>
    <xf numFmtId="166" fontId="17" fillId="3" borderId="55" xfId="1" applyNumberFormat="1" applyFont="1" applyFill="1" applyBorder="1" applyAlignment="1" applyProtection="1">
      <alignment horizontal="center"/>
    </xf>
    <xf numFmtId="166" fontId="17" fillId="3" borderId="43" xfId="1" applyNumberFormat="1" applyFont="1" applyFill="1" applyBorder="1" applyAlignment="1" applyProtection="1">
      <alignment horizontal="center"/>
    </xf>
    <xf numFmtId="49" fontId="22" fillId="3" borderId="1" xfId="1" applyNumberFormat="1" applyFont="1" applyFill="1" applyBorder="1" applyAlignment="1" applyProtection="1">
      <alignment horizontal="center" vertical="center"/>
    </xf>
    <xf numFmtId="0" fontId="18" fillId="3" borderId="1" xfId="1" applyFont="1" applyFill="1" applyBorder="1" applyAlignment="1" applyProtection="1"/>
    <xf numFmtId="0" fontId="22" fillId="3" borderId="12" xfId="1" applyFont="1" applyFill="1" applyBorder="1" applyAlignment="1" applyProtection="1">
      <alignment vertical="center"/>
    </xf>
    <xf numFmtId="0" fontId="0" fillId="0" borderId="0" xfId="0" applyBorder="1"/>
    <xf numFmtId="49" fontId="10" fillId="0" borderId="0" xfId="0" applyNumberFormat="1" applyFont="1" applyFill="1" applyBorder="1" applyAlignment="1">
      <alignment vertical="top" wrapText="1"/>
    </xf>
    <xf numFmtId="49" fontId="14" fillId="0" borderId="0" xfId="0" applyNumberFormat="1" applyFont="1" applyFill="1" applyBorder="1" applyAlignment="1">
      <alignment vertical="top" wrapText="1"/>
    </xf>
    <xf numFmtId="49" fontId="15" fillId="0" borderId="0" xfId="0" applyNumberFormat="1" applyFont="1" applyFill="1" applyBorder="1" applyAlignment="1">
      <alignment vertical="top" wrapText="1"/>
    </xf>
    <xf numFmtId="0" fontId="34" fillId="0" borderId="0" xfId="0" applyFont="1" applyFill="1" applyBorder="1" applyAlignment="1">
      <alignment vertical="top" wrapText="1"/>
    </xf>
    <xf numFmtId="49" fontId="34" fillId="0" borderId="0" xfId="0" applyNumberFormat="1" applyFont="1" applyFill="1" applyBorder="1" applyAlignment="1">
      <alignment vertical="top" wrapText="1"/>
    </xf>
    <xf numFmtId="0" fontId="25" fillId="0" borderId="0" xfId="0" applyFont="1" applyFill="1" applyBorder="1" applyAlignment="1">
      <alignment vertical="top" wrapText="1"/>
    </xf>
    <xf numFmtId="49" fontId="13" fillId="0" borderId="0" xfId="0" quotePrefix="1" applyNumberFormat="1" applyFont="1" applyFill="1" applyBorder="1" applyAlignment="1">
      <alignment vertical="top" wrapText="1"/>
    </xf>
    <xf numFmtId="0" fontId="38" fillId="0" borderId="0" xfId="0" applyFont="1" applyFill="1" applyBorder="1" applyAlignment="1">
      <alignment vertical="top" wrapText="1"/>
    </xf>
    <xf numFmtId="0" fontId="0" fillId="0" borderId="0" xfId="0" applyProtection="1"/>
    <xf numFmtId="0" fontId="17" fillId="0" borderId="0" xfId="1" applyFont="1" applyFill="1" applyBorder="1" applyProtection="1"/>
    <xf numFmtId="0" fontId="17" fillId="0" borderId="0" xfId="1" applyFont="1" applyFill="1" applyProtection="1"/>
    <xf numFmtId="0" fontId="23" fillId="0" borderId="0" xfId="0" applyFont="1" applyProtection="1"/>
    <xf numFmtId="0" fontId="23" fillId="0" borderId="0" xfId="0" applyFont="1" applyAlignment="1" applyProtection="1">
      <alignment wrapText="1"/>
    </xf>
    <xf numFmtId="0" fontId="23" fillId="0" borderId="0" xfId="0" applyFont="1" applyBorder="1" applyAlignment="1" applyProtection="1"/>
    <xf numFmtId="0" fontId="23" fillId="0" borderId="0" xfId="0" applyFont="1" applyBorder="1" applyProtection="1"/>
    <xf numFmtId="0" fontId="23" fillId="0" borderId="0" xfId="0" applyFont="1" applyBorder="1" applyAlignment="1" applyProtection="1">
      <alignment wrapText="1"/>
    </xf>
    <xf numFmtId="49" fontId="23" fillId="0" borderId="0" xfId="0" applyNumberFormat="1" applyFont="1" applyFill="1" applyBorder="1" applyProtection="1"/>
    <xf numFmtId="0" fontId="23" fillId="0" borderId="0" xfId="0" applyFont="1" applyFill="1" applyBorder="1" applyProtection="1"/>
    <xf numFmtId="0" fontId="0" fillId="0" borderId="0" xfId="0" applyBorder="1" applyAlignment="1" applyProtection="1"/>
    <xf numFmtId="0" fontId="0" fillId="0" borderId="0" xfId="0" applyBorder="1" applyProtection="1"/>
    <xf numFmtId="0" fontId="0" fillId="0" borderId="0" xfId="0" applyBorder="1" applyAlignment="1" applyProtection="1">
      <alignment wrapText="1"/>
    </xf>
    <xf numFmtId="49" fontId="0" fillId="0" borderId="0" xfId="0" applyNumberFormat="1" applyFill="1" applyBorder="1" applyProtection="1"/>
    <xf numFmtId="0" fontId="0" fillId="0" borderId="0" xfId="0" applyFill="1" applyBorder="1" applyProtection="1"/>
    <xf numFmtId="0" fontId="0" fillId="0" borderId="0" xfId="0" applyAlignment="1" applyProtection="1"/>
    <xf numFmtId="0" fontId="0" fillId="0" borderId="0" xfId="0" applyAlignment="1" applyProtection="1">
      <alignment wrapText="1"/>
    </xf>
    <xf numFmtId="49" fontId="0" fillId="0" borderId="0" xfId="0" applyNumberFormat="1" applyProtection="1"/>
    <xf numFmtId="166" fontId="19" fillId="3" borderId="54" xfId="1" applyNumberFormat="1" applyFont="1" applyFill="1" applyBorder="1" applyAlignment="1" applyProtection="1">
      <alignment horizontal="center"/>
    </xf>
    <xf numFmtId="0" fontId="17" fillId="0" borderId="0" xfId="1" applyFont="1" applyProtection="1"/>
    <xf numFmtId="0" fontId="8" fillId="0" borderId="0" xfId="1" applyFont="1" applyProtection="1"/>
    <xf numFmtId="0" fontId="18" fillId="0" borderId="0" xfId="1" applyFont="1" applyFill="1" applyBorder="1" applyAlignment="1" applyProtection="1">
      <alignment horizontal="center" vertical="center"/>
    </xf>
    <xf numFmtId="0" fontId="20" fillId="0" borderId="0" xfId="1" applyFont="1" applyFill="1" applyBorder="1" applyAlignment="1" applyProtection="1">
      <alignment horizontal="center" vertical="center"/>
    </xf>
    <xf numFmtId="0" fontId="18" fillId="0" borderId="0" xfId="1" applyFont="1" applyFill="1" applyBorder="1" applyAlignment="1" applyProtection="1">
      <alignment horizontal="right" vertical="center"/>
    </xf>
    <xf numFmtId="0" fontId="18" fillId="0" borderId="0" xfId="1" applyFont="1" applyBorder="1" applyAlignment="1" applyProtection="1">
      <alignment horizontal="right" vertical="center"/>
    </xf>
    <xf numFmtId="0" fontId="19" fillId="0" borderId="0" xfId="1" applyFont="1" applyFill="1" applyBorder="1" applyAlignment="1" applyProtection="1">
      <alignment horizontal="center" vertical="center"/>
    </xf>
    <xf numFmtId="0" fontId="17" fillId="0" borderId="0" xfId="1" applyFont="1" applyFill="1" applyBorder="1" applyAlignment="1" applyProtection="1">
      <alignment horizontal="center"/>
    </xf>
    <xf numFmtId="0" fontId="17" fillId="0" borderId="0" xfId="2" applyFont="1" applyBorder="1" applyProtection="1"/>
    <xf numFmtId="1" fontId="12" fillId="2" borderId="0" xfId="0" applyNumberFormat="1" applyFont="1" applyFill="1" applyBorder="1" applyAlignment="1">
      <alignment vertical="top" wrapText="1"/>
    </xf>
    <xf numFmtId="1" fontId="23" fillId="0" borderId="0" xfId="0" applyNumberFormat="1" applyFont="1" applyFill="1" applyBorder="1" applyAlignment="1">
      <alignment vertical="top" wrapText="1"/>
    </xf>
    <xf numFmtId="49" fontId="23" fillId="0" borderId="0" xfId="0" applyNumberFormat="1" applyFont="1" applyFill="1" applyBorder="1" applyAlignment="1">
      <alignment vertical="top" wrapText="1"/>
    </xf>
    <xf numFmtId="0" fontId="12" fillId="2" borderId="0" xfId="0" applyFont="1" applyFill="1" applyBorder="1" applyAlignment="1">
      <alignment vertical="top"/>
    </xf>
    <xf numFmtId="164" fontId="17" fillId="0" borderId="0" xfId="1" applyNumberFormat="1" applyFont="1" applyAlignment="1" applyProtection="1">
      <alignment horizontal="center"/>
    </xf>
    <xf numFmtId="1" fontId="17" fillId="0" borderId="0" xfId="1" applyNumberFormat="1" applyFont="1" applyAlignment="1" applyProtection="1">
      <alignment horizontal="center"/>
    </xf>
    <xf numFmtId="1" fontId="17" fillId="0" borderId="0" xfId="1" applyNumberFormat="1" applyFont="1" applyProtection="1"/>
    <xf numFmtId="165" fontId="17" fillId="0" borderId="0" xfId="1" applyNumberFormat="1" applyFont="1" applyAlignment="1" applyProtection="1">
      <alignment horizontal="center"/>
    </xf>
    <xf numFmtId="165" fontId="17" fillId="0" borderId="0" xfId="1" applyNumberFormat="1" applyFont="1" applyProtection="1"/>
    <xf numFmtId="0" fontId="17" fillId="0" borderId="0" xfId="1" applyFont="1" applyAlignment="1" applyProtection="1">
      <alignment horizontal="center"/>
    </xf>
    <xf numFmtId="0" fontId="18" fillId="0" borderId="0" xfId="1" applyFont="1" applyAlignment="1" applyProtection="1">
      <alignment textRotation="90" wrapText="1"/>
    </xf>
    <xf numFmtId="0" fontId="32" fillId="0" borderId="0" xfId="0" applyFont="1" applyAlignment="1" applyProtection="1"/>
    <xf numFmtId="0" fontId="32" fillId="0" borderId="0" xfId="0" applyFont="1" applyProtection="1"/>
    <xf numFmtId="0" fontId="32" fillId="0" borderId="0" xfId="0" applyFont="1" applyAlignment="1" applyProtection="1">
      <alignment wrapText="1"/>
    </xf>
    <xf numFmtId="49" fontId="32" fillId="0" borderId="0" xfId="0" applyNumberFormat="1" applyFont="1" applyProtection="1"/>
    <xf numFmtId="0" fontId="33" fillId="0" borderId="33" xfId="0" applyFont="1" applyFill="1" applyBorder="1" applyAlignment="1" applyProtection="1">
      <alignment wrapText="1"/>
    </xf>
    <xf numFmtId="0" fontId="33" fillId="0" borderId="33" xfId="0" applyFont="1" applyFill="1" applyBorder="1" applyProtection="1"/>
    <xf numFmtId="0" fontId="33" fillId="0" borderId="45" xfId="0" applyFont="1" applyFill="1" applyBorder="1" applyProtection="1"/>
    <xf numFmtId="0" fontId="32" fillId="0" borderId="16" xfId="0" applyFont="1" applyFill="1" applyBorder="1" applyAlignment="1">
      <alignment horizontal="left" wrapText="1"/>
    </xf>
    <xf numFmtId="0" fontId="32" fillId="0" borderId="16" xfId="0" applyFont="1" applyFill="1" applyBorder="1" applyAlignment="1">
      <alignment horizontal="left"/>
    </xf>
    <xf numFmtId="0" fontId="32" fillId="0" borderId="17" xfId="0" applyFont="1" applyFill="1" applyBorder="1" applyAlignment="1">
      <alignment horizontal="left"/>
    </xf>
    <xf numFmtId="2" fontId="32" fillId="0" borderId="18" xfId="0" applyNumberFormat="1" applyFont="1" applyFill="1" applyBorder="1" applyAlignment="1">
      <alignment horizontal="left"/>
    </xf>
    <xf numFmtId="2" fontId="32" fillId="0" borderId="16" xfId="0" applyNumberFormat="1" applyFont="1" applyFill="1" applyBorder="1" applyAlignment="1">
      <alignment horizontal="left"/>
    </xf>
    <xf numFmtId="2" fontId="32" fillId="0" borderId="16" xfId="4" applyNumberFormat="1" applyFont="1" applyFill="1" applyBorder="1" applyAlignment="1">
      <alignment horizontal="left"/>
    </xf>
    <xf numFmtId="0" fontId="15" fillId="0" borderId="0" xfId="0" applyFont="1" applyProtection="1"/>
    <xf numFmtId="1" fontId="0" fillId="0" borderId="0" xfId="0" applyNumberFormat="1" applyFont="1"/>
    <xf numFmtId="0" fontId="0" fillId="0" borderId="0" xfId="0" applyFont="1"/>
    <xf numFmtId="164" fontId="0" fillId="0" borderId="0" xfId="0" applyNumberFormat="1" applyFont="1"/>
    <xf numFmtId="1" fontId="23" fillId="0" borderId="0" xfId="0" applyNumberFormat="1" applyFont="1" applyAlignment="1">
      <alignment wrapText="1"/>
    </xf>
    <xf numFmtId="0" fontId="23" fillId="0" borderId="0" xfId="0" applyFont="1" applyAlignment="1">
      <alignment wrapText="1"/>
    </xf>
    <xf numFmtId="1" fontId="0" fillId="0" borderId="0" xfId="0" applyNumberFormat="1" applyFont="1" applyAlignment="1">
      <alignment wrapText="1"/>
    </xf>
    <xf numFmtId="169" fontId="0" fillId="0" borderId="0" xfId="0" applyNumberFormat="1" applyFont="1"/>
    <xf numFmtId="168" fontId="23" fillId="0" borderId="0" xfId="0" applyNumberFormat="1" applyFont="1" applyProtection="1"/>
    <xf numFmtId="1" fontId="23" fillId="0" borderId="0" xfId="0" applyNumberFormat="1" applyFont="1" applyProtection="1"/>
    <xf numFmtId="2" fontId="16" fillId="0" borderId="0" xfId="1" applyNumberFormat="1" applyFont="1" applyFill="1" applyBorder="1" applyAlignment="1" applyProtection="1">
      <alignment vertical="center"/>
    </xf>
    <xf numFmtId="2" fontId="17" fillId="0" borderId="0" xfId="1" applyNumberFormat="1" applyFont="1" applyProtection="1"/>
    <xf numFmtId="164" fontId="16" fillId="0" borderId="0" xfId="1" applyNumberFormat="1" applyFont="1" applyFill="1" applyBorder="1" applyAlignment="1" applyProtection="1">
      <alignment vertical="center"/>
    </xf>
    <xf numFmtId="164" fontId="17" fillId="0" borderId="0" xfId="1" applyNumberFormat="1" applyFont="1" applyProtection="1"/>
    <xf numFmtId="49" fontId="17" fillId="0" borderId="0" xfId="1" applyNumberFormat="1" applyFont="1" applyProtection="1"/>
    <xf numFmtId="49" fontId="17" fillId="0" borderId="0" xfId="1" applyNumberFormat="1" applyFont="1" applyFill="1" applyBorder="1" applyAlignment="1" applyProtection="1"/>
    <xf numFmtId="49" fontId="17" fillId="0" borderId="0" xfId="1" applyNumberFormat="1" applyFont="1" applyFill="1" applyBorder="1" applyProtection="1"/>
    <xf numFmtId="49" fontId="17" fillId="3" borderId="53" xfId="1" applyNumberFormat="1" applyFont="1" applyFill="1" applyBorder="1" applyAlignment="1" applyProtection="1">
      <alignment horizontal="center"/>
    </xf>
    <xf numFmtId="49" fontId="17" fillId="3" borderId="48" xfId="1" applyNumberFormat="1" applyFont="1" applyFill="1" applyBorder="1" applyAlignment="1" applyProtection="1">
      <alignment horizontal="center"/>
    </xf>
    <xf numFmtId="1" fontId="17" fillId="0" borderId="0" xfId="1" applyNumberFormat="1" applyFont="1" applyFill="1" applyBorder="1" applyProtection="1"/>
    <xf numFmtId="0" fontId="32" fillId="0" borderId="16" xfId="0" applyFont="1" applyBorder="1" applyProtection="1"/>
    <xf numFmtId="0" fontId="32" fillId="0" borderId="16" xfId="0" applyNumberFormat="1" applyFont="1" applyFill="1" applyBorder="1" applyAlignment="1">
      <alignment horizontal="left"/>
    </xf>
    <xf numFmtId="0" fontId="28" fillId="0" borderId="0" xfId="0" applyFont="1" applyFill="1" applyBorder="1" applyAlignment="1">
      <alignment vertical="top" wrapText="1"/>
    </xf>
    <xf numFmtId="49" fontId="28" fillId="0" borderId="0" xfId="0" applyNumberFormat="1" applyFont="1" applyFill="1" applyBorder="1" applyAlignment="1">
      <alignment vertical="top" wrapText="1"/>
    </xf>
    <xf numFmtId="0" fontId="33" fillId="0" borderId="14" xfId="0" applyFont="1" applyFill="1" applyBorder="1" applyProtection="1"/>
    <xf numFmtId="0" fontId="33" fillId="0" borderId="13" xfId="0" applyFont="1" applyFill="1" applyBorder="1" applyProtection="1"/>
    <xf numFmtId="0" fontId="18" fillId="0" borderId="18" xfId="1" applyNumberFormat="1" applyFont="1" applyBorder="1" applyAlignment="1" applyProtection="1">
      <alignment vertical="center"/>
    </xf>
    <xf numFmtId="49" fontId="17" fillId="3" borderId="60" xfId="1" applyNumberFormat="1" applyFont="1" applyFill="1" applyBorder="1" applyAlignment="1" applyProtection="1">
      <alignment horizontal="center"/>
    </xf>
    <xf numFmtId="0" fontId="46" fillId="0" borderId="16" xfId="0" applyNumberFormat="1" applyFont="1" applyFill="1" applyBorder="1" applyAlignment="1">
      <alignment horizontal="left"/>
    </xf>
    <xf numFmtId="0" fontId="46" fillId="0" borderId="16" xfId="0" applyFont="1" applyFill="1" applyBorder="1" applyAlignment="1">
      <alignment horizontal="left"/>
    </xf>
    <xf numFmtId="2" fontId="46" fillId="0" borderId="18" xfId="0" applyNumberFormat="1" applyFont="1" applyFill="1" applyBorder="1" applyAlignment="1">
      <alignment horizontal="left"/>
    </xf>
    <xf numFmtId="2" fontId="46" fillId="0" borderId="16" xfId="0" applyNumberFormat="1" applyFont="1" applyFill="1" applyBorder="1" applyAlignment="1">
      <alignment horizontal="left"/>
    </xf>
    <xf numFmtId="2" fontId="46" fillId="0" borderId="17" xfId="0" applyNumberFormat="1" applyFont="1" applyFill="1" applyBorder="1" applyAlignment="1">
      <alignment horizontal="left"/>
    </xf>
    <xf numFmtId="0" fontId="40" fillId="0" borderId="0" xfId="1" applyFont="1" applyProtection="1"/>
    <xf numFmtId="2" fontId="17" fillId="0" borderId="18" xfId="1" applyNumberFormat="1" applyFont="1" applyBorder="1" applyProtection="1"/>
    <xf numFmtId="2" fontId="17" fillId="0" borderId="16" xfId="1" applyNumberFormat="1" applyFont="1" applyBorder="1" applyAlignment="1" applyProtection="1">
      <alignment horizontal="center"/>
    </xf>
    <xf numFmtId="2" fontId="17" fillId="0" borderId="47" xfId="1" applyNumberFormat="1" applyFont="1" applyBorder="1" applyProtection="1"/>
    <xf numFmtId="2" fontId="17" fillId="0" borderId="46" xfId="1" applyNumberFormat="1" applyFont="1" applyBorder="1" applyProtection="1"/>
    <xf numFmtId="2" fontId="32" fillId="0" borderId="17" xfId="0" applyNumberFormat="1" applyFont="1" applyFill="1" applyBorder="1" applyAlignment="1">
      <alignment horizontal="left"/>
    </xf>
    <xf numFmtId="0" fontId="46" fillId="0" borderId="18" xfId="0" applyFont="1" applyBorder="1" applyProtection="1"/>
    <xf numFmtId="0" fontId="46" fillId="0" borderId="42" xfId="0" applyFont="1" applyBorder="1" applyProtection="1"/>
    <xf numFmtId="0" fontId="32" fillId="0" borderId="61" xfId="0" applyFont="1" applyFill="1" applyBorder="1" applyAlignment="1">
      <alignment wrapText="1"/>
    </xf>
    <xf numFmtId="0" fontId="32" fillId="0" borderId="50" xfId="0" applyFont="1" applyFill="1" applyBorder="1" applyAlignment="1">
      <alignment wrapText="1"/>
    </xf>
    <xf numFmtId="0" fontId="32" fillId="0" borderId="25" xfId="0" applyFont="1" applyFill="1" applyBorder="1" applyAlignment="1">
      <alignment wrapText="1"/>
    </xf>
    <xf numFmtId="49" fontId="32" fillId="0" borderId="32" xfId="0" applyNumberFormat="1" applyFont="1" applyFill="1" applyBorder="1" applyAlignment="1">
      <alignment wrapText="1"/>
    </xf>
    <xf numFmtId="49" fontId="32" fillId="0" borderId="33" xfId="0" applyNumberFormat="1" applyFont="1" applyFill="1" applyBorder="1" applyAlignment="1">
      <alignment wrapText="1"/>
    </xf>
    <xf numFmtId="164" fontId="46" fillId="0" borderId="16" xfId="4" applyNumberFormat="1" applyFont="1" applyFill="1" applyBorder="1" applyAlignment="1">
      <alignment horizontal="left"/>
    </xf>
    <xf numFmtId="1" fontId="46" fillId="0" borderId="16" xfId="0" applyNumberFormat="1" applyFont="1" applyFill="1" applyBorder="1" applyAlignment="1">
      <alignment horizontal="left"/>
    </xf>
    <xf numFmtId="0" fontId="0" fillId="7" borderId="0" xfId="0" applyFont="1" applyFill="1"/>
    <xf numFmtId="1" fontId="0" fillId="7" borderId="0" xfId="0" applyNumberFormat="1" applyFont="1" applyFill="1"/>
    <xf numFmtId="0" fontId="46" fillId="0" borderId="17" xfId="0" applyFont="1" applyFill="1" applyBorder="1" applyAlignment="1">
      <alignment horizontal="left"/>
    </xf>
    <xf numFmtId="0" fontId="32" fillId="0" borderId="16" xfId="0" applyFont="1" applyFill="1" applyBorder="1" applyAlignment="1">
      <alignment wrapText="1"/>
    </xf>
    <xf numFmtId="49" fontId="32" fillId="0" borderId="45" xfId="0" applyNumberFormat="1" applyFont="1" applyFill="1" applyBorder="1" applyAlignment="1">
      <alignment wrapText="1"/>
    </xf>
    <xf numFmtId="0" fontId="32" fillId="0" borderId="18" xfId="0" applyFont="1" applyFill="1" applyBorder="1" applyAlignment="1">
      <alignment wrapText="1"/>
    </xf>
    <xf numFmtId="0" fontId="33" fillId="0" borderId="56" xfId="0" applyFont="1" applyFill="1" applyBorder="1" applyAlignment="1" applyProtection="1"/>
    <xf numFmtId="0" fontId="32" fillId="0" borderId="17" xfId="0" applyFont="1" applyFill="1" applyBorder="1" applyAlignment="1">
      <alignment wrapText="1"/>
    </xf>
    <xf numFmtId="0" fontId="23" fillId="0" borderId="49" xfId="0" applyFont="1" applyBorder="1" applyProtection="1"/>
    <xf numFmtId="0" fontId="41" fillId="0" borderId="42" xfId="0" applyFont="1" applyBorder="1" applyProtection="1"/>
    <xf numFmtId="0" fontId="32" fillId="0" borderId="42" xfId="0" applyFont="1" applyBorder="1" applyProtection="1"/>
    <xf numFmtId="0" fontId="33" fillId="0" borderId="37" xfId="0" applyFont="1" applyFill="1" applyBorder="1" applyProtection="1"/>
    <xf numFmtId="0" fontId="32" fillId="0" borderId="19" xfId="0" applyFont="1" applyFill="1" applyBorder="1" applyAlignment="1">
      <alignment wrapText="1"/>
    </xf>
    <xf numFmtId="0" fontId="32" fillId="0" borderId="18" xfId="0" applyFont="1" applyFill="1" applyBorder="1" applyAlignment="1">
      <alignment horizontal="left"/>
    </xf>
    <xf numFmtId="0" fontId="46" fillId="0" borderId="18" xfId="0" applyFont="1" applyFill="1" applyBorder="1" applyAlignment="1">
      <alignment horizontal="left"/>
    </xf>
    <xf numFmtId="10" fontId="32" fillId="0" borderId="17" xfId="4" applyNumberFormat="1" applyFont="1" applyFill="1" applyBorder="1" applyAlignment="1">
      <alignment horizontal="left"/>
    </xf>
    <xf numFmtId="10" fontId="46" fillId="0" borderId="17" xfId="4" applyNumberFormat="1" applyFont="1" applyFill="1" applyBorder="1" applyAlignment="1">
      <alignment horizontal="left"/>
    </xf>
    <xf numFmtId="0" fontId="26" fillId="0" borderId="0" xfId="1" applyFont="1" applyAlignment="1" applyProtection="1">
      <alignment vertical="center"/>
    </xf>
    <xf numFmtId="0" fontId="19" fillId="0" borderId="0" xfId="1" applyFont="1" applyBorder="1" applyProtection="1"/>
    <xf numFmtId="0" fontId="20" fillId="0" borderId="0" xfId="1" applyFont="1" applyProtection="1"/>
    <xf numFmtId="0" fontId="18" fillId="0" borderId="0" xfId="1" applyNumberFormat="1" applyFont="1" applyAlignment="1" applyProtection="1">
      <alignment vertical="center"/>
    </xf>
    <xf numFmtId="0" fontId="17" fillId="0" borderId="0" xfId="1" applyFont="1" applyBorder="1" applyProtection="1"/>
    <xf numFmtId="0" fontId="18" fillId="0" borderId="0" xfId="1" applyFont="1" applyBorder="1" applyAlignment="1" applyProtection="1">
      <alignment wrapText="1"/>
    </xf>
    <xf numFmtId="0" fontId="17" fillId="0" borderId="0" xfId="1" applyFont="1" applyBorder="1" applyAlignment="1" applyProtection="1">
      <alignment wrapText="1"/>
    </xf>
    <xf numFmtId="164" fontId="17" fillId="0" borderId="0" xfId="1" applyNumberFormat="1" applyFont="1" applyBorder="1" applyAlignment="1" applyProtection="1">
      <alignment horizontal="center"/>
    </xf>
    <xf numFmtId="2" fontId="17" fillId="0" borderId="0" xfId="1" applyNumberFormat="1" applyFont="1" applyBorder="1" applyAlignment="1" applyProtection="1">
      <alignment horizontal="center"/>
    </xf>
    <xf numFmtId="165" fontId="17" fillId="0" borderId="0" xfId="1" applyNumberFormat="1" applyFont="1" applyBorder="1" applyAlignment="1" applyProtection="1">
      <alignment horizontal="center"/>
    </xf>
    <xf numFmtId="0" fontId="19" fillId="0" borderId="4" xfId="1" applyFont="1" applyBorder="1" applyAlignment="1" applyProtection="1">
      <alignment wrapText="1"/>
    </xf>
    <xf numFmtId="0" fontId="28" fillId="3" borderId="2" xfId="1" applyFont="1" applyFill="1" applyBorder="1" applyAlignment="1" applyProtection="1">
      <alignment vertical="center"/>
    </xf>
    <xf numFmtId="14" fontId="28" fillId="3" borderId="4" xfId="1" applyNumberFormat="1" applyFont="1" applyFill="1" applyBorder="1" applyAlignment="1" applyProtection="1">
      <alignment vertical="center"/>
    </xf>
    <xf numFmtId="0" fontId="28" fillId="0" borderId="0" xfId="1" applyFont="1" applyFill="1" applyBorder="1" applyAlignment="1" applyProtection="1">
      <alignment horizontal="center" vertical="center"/>
    </xf>
    <xf numFmtId="0" fontId="18" fillId="0" borderId="0" xfId="1" applyFont="1" applyBorder="1" applyAlignment="1" applyProtection="1">
      <alignment vertical="top" wrapText="1"/>
    </xf>
    <xf numFmtId="0" fontId="17" fillId="0" borderId="0" xfId="1" applyFont="1" applyBorder="1" applyAlignment="1" applyProtection="1">
      <alignment vertical="top" wrapText="1"/>
    </xf>
    <xf numFmtId="0" fontId="31" fillId="0" borderId="0" xfId="0" applyFont="1" applyProtection="1"/>
    <xf numFmtId="0" fontId="30" fillId="0" borderId="2" xfId="0" applyFont="1" applyBorder="1" applyAlignment="1" applyProtection="1"/>
    <xf numFmtId="0" fontId="30" fillId="0" borderId="39" xfId="0" applyFont="1" applyBorder="1" applyAlignment="1" applyProtection="1"/>
    <xf numFmtId="0" fontId="30" fillId="0" borderId="31" xfId="0" applyFont="1" applyBorder="1" applyAlignment="1" applyProtection="1"/>
    <xf numFmtId="167" fontId="30" fillId="0" borderId="0" xfId="0" applyNumberFormat="1" applyFont="1" applyBorder="1" applyAlignment="1" applyProtection="1"/>
    <xf numFmtId="0" fontId="30" fillId="0" borderId="0" xfId="0" applyFont="1" applyBorder="1" applyAlignment="1" applyProtection="1"/>
    <xf numFmtId="0" fontId="30" fillId="0" borderId="0" xfId="0" applyFont="1" applyProtection="1"/>
    <xf numFmtId="0" fontId="31" fillId="0" borderId="0" xfId="0" applyFont="1" applyBorder="1" applyAlignment="1" applyProtection="1"/>
    <xf numFmtId="167" fontId="31" fillId="0" borderId="0" xfId="0" applyNumberFormat="1" applyFont="1" applyBorder="1" applyAlignment="1" applyProtection="1"/>
    <xf numFmtId="166" fontId="31" fillId="0" borderId="0" xfId="0" applyNumberFormat="1" applyFont="1" applyBorder="1" applyProtection="1"/>
    <xf numFmtId="167" fontId="31" fillId="0" borderId="0" xfId="0" applyNumberFormat="1" applyFont="1" applyBorder="1" applyProtection="1"/>
    <xf numFmtId="0" fontId="32" fillId="0" borderId="0" xfId="0" applyFont="1" applyBorder="1" applyProtection="1"/>
    <xf numFmtId="0" fontId="32" fillId="0" borderId="14" xfId="0" applyFont="1" applyBorder="1" applyProtection="1"/>
    <xf numFmtId="14" fontId="32" fillId="0" borderId="13" xfId="0" applyNumberFormat="1" applyFont="1" applyBorder="1" applyProtection="1"/>
    <xf numFmtId="170" fontId="32" fillId="0" borderId="13" xfId="0" applyNumberFormat="1" applyFont="1" applyBorder="1" applyProtection="1"/>
    <xf numFmtId="165" fontId="32" fillId="0" borderId="37" xfId="0" applyNumberFormat="1" applyFont="1" applyBorder="1" applyProtection="1"/>
    <xf numFmtId="0" fontId="32" fillId="0" borderId="18" xfId="0" applyFont="1" applyBorder="1" applyProtection="1"/>
    <xf numFmtId="170" fontId="32" fillId="0" borderId="16" xfId="0" applyNumberFormat="1" applyFont="1" applyBorder="1" applyProtection="1"/>
    <xf numFmtId="0" fontId="32" fillId="0" borderId="47" xfId="0" applyFont="1" applyBorder="1" applyProtection="1"/>
    <xf numFmtId="170" fontId="32" fillId="0" borderId="21" xfId="0" applyNumberFormat="1" applyFont="1" applyBorder="1" applyProtection="1"/>
    <xf numFmtId="1" fontId="17" fillId="0" borderId="47" xfId="1" applyNumberFormat="1" applyFont="1" applyBorder="1" applyProtection="1"/>
    <xf numFmtId="1" fontId="0" fillId="7" borderId="0" xfId="0" applyNumberFormat="1" applyFont="1" applyFill="1" applyProtection="1"/>
    <xf numFmtId="0" fontId="17" fillId="0" borderId="0" xfId="2" applyFont="1" applyBorder="1" applyAlignment="1" applyProtection="1">
      <alignment horizontal="center"/>
    </xf>
    <xf numFmtId="0" fontId="17" fillId="0" borderId="0" xfId="2" applyFont="1" applyBorder="1" applyAlignment="1" applyProtection="1">
      <alignment horizontal="center" wrapText="1"/>
    </xf>
    <xf numFmtId="49" fontId="0" fillId="0" borderId="0" xfId="0" applyNumberFormat="1" applyBorder="1" applyProtection="1"/>
    <xf numFmtId="0" fontId="32" fillId="0" borderId="42" xfId="0" applyFont="1" applyBorder="1" applyAlignment="1" applyProtection="1">
      <alignment wrapText="1"/>
    </xf>
    <xf numFmtId="0" fontId="23" fillId="0" borderId="59" xfId="0" applyFont="1" applyBorder="1" applyAlignment="1">
      <alignment wrapText="1"/>
    </xf>
    <xf numFmtId="1" fontId="0" fillId="0" borderId="62" xfId="0" applyNumberFormat="1" applyFont="1" applyBorder="1"/>
    <xf numFmtId="0" fontId="18" fillId="0" borderId="18" xfId="1" applyFont="1" applyBorder="1" applyAlignment="1" applyProtection="1">
      <alignment wrapText="1"/>
    </xf>
    <xf numFmtId="0" fontId="17" fillId="0" borderId="0" xfId="1" applyFont="1" applyFill="1" applyBorder="1" applyAlignment="1" applyProtection="1">
      <alignment vertical="center"/>
    </xf>
    <xf numFmtId="0" fontId="29" fillId="0" borderId="0" xfId="1" applyFont="1" applyBorder="1" applyAlignment="1" applyProtection="1">
      <alignment vertical="center"/>
    </xf>
    <xf numFmtId="0" fontId="44" fillId="0" borderId="0" xfId="1" applyFont="1" applyFill="1" applyProtection="1"/>
    <xf numFmtId="0" fontId="28" fillId="3" borderId="2" xfId="1" applyNumberFormat="1" applyFont="1" applyFill="1" applyBorder="1" applyAlignment="1" applyProtection="1">
      <alignment vertical="center"/>
    </xf>
    <xf numFmtId="0" fontId="28" fillId="3" borderId="2" xfId="1" applyNumberFormat="1" applyFont="1" applyFill="1" applyBorder="1" applyAlignment="1" applyProtection="1">
      <alignment horizontal="center" vertical="center"/>
    </xf>
    <xf numFmtId="0" fontId="32" fillId="0" borderId="19" xfId="0" applyFont="1" applyBorder="1" applyProtection="1"/>
    <xf numFmtId="1" fontId="32" fillId="0" borderId="16" xfId="0" applyNumberFormat="1" applyFont="1" applyFill="1" applyBorder="1" applyAlignment="1">
      <alignment horizontal="left"/>
    </xf>
    <xf numFmtId="1" fontId="32" fillId="0" borderId="19" xfId="0" applyNumberFormat="1" applyFont="1" applyFill="1" applyBorder="1" applyAlignment="1">
      <alignment horizontal="left"/>
    </xf>
    <xf numFmtId="1" fontId="46" fillId="0" borderId="19" xfId="0" applyNumberFormat="1" applyFont="1" applyFill="1" applyBorder="1" applyAlignment="1">
      <alignment horizontal="left"/>
    </xf>
    <xf numFmtId="0" fontId="6" fillId="0" borderId="0" xfId="1" applyFont="1" applyProtection="1"/>
    <xf numFmtId="0" fontId="18" fillId="9" borderId="48" xfId="1" applyNumberFormat="1" applyFont="1" applyFill="1" applyBorder="1" applyAlignment="1" applyProtection="1">
      <alignment vertical="center"/>
    </xf>
    <xf numFmtId="0" fontId="18" fillId="0" borderId="18" xfId="1" applyFont="1" applyBorder="1" applyProtection="1"/>
    <xf numFmtId="0" fontId="18" fillId="0" borderId="47" xfId="1" applyFont="1" applyBorder="1" applyProtection="1"/>
    <xf numFmtId="0" fontId="18" fillId="9" borderId="18" xfId="1" applyFont="1" applyFill="1" applyBorder="1" applyProtection="1"/>
    <xf numFmtId="0" fontId="20" fillId="9" borderId="14" xfId="1" applyFont="1" applyFill="1" applyBorder="1" applyAlignment="1" applyProtection="1">
      <alignment textRotation="90" wrapText="1"/>
    </xf>
    <xf numFmtId="0" fontId="20" fillId="9" borderId="53" xfId="1" applyFont="1" applyFill="1" applyBorder="1" applyAlignment="1" applyProtection="1">
      <alignment textRotation="90" wrapText="1"/>
    </xf>
    <xf numFmtId="0" fontId="18" fillId="0" borderId="14" xfId="1" applyNumberFormat="1" applyFont="1" applyBorder="1" applyAlignment="1" applyProtection="1">
      <alignment vertical="center"/>
    </xf>
    <xf numFmtId="0" fontId="44" fillId="0" borderId="0" xfId="1" applyFont="1" applyProtection="1"/>
    <xf numFmtId="0" fontId="18" fillId="9" borderId="53" xfId="1" applyNumberFormat="1" applyFont="1" applyFill="1" applyBorder="1" applyAlignment="1" applyProtection="1">
      <alignment vertical="center"/>
    </xf>
    <xf numFmtId="0" fontId="20" fillId="0" borderId="0" xfId="1" applyFont="1" applyFill="1" applyBorder="1" applyAlignment="1" applyProtection="1">
      <alignment textRotation="90" wrapText="1"/>
    </xf>
    <xf numFmtId="0" fontId="18" fillId="0" borderId="23" xfId="1" applyNumberFormat="1" applyFont="1" applyBorder="1" applyAlignment="1" applyProtection="1">
      <alignment vertical="center"/>
    </xf>
    <xf numFmtId="1" fontId="17" fillId="9" borderId="17" xfId="1" applyNumberFormat="1" applyFont="1" applyFill="1" applyBorder="1" applyProtection="1"/>
    <xf numFmtId="0" fontId="17" fillId="9" borderId="17" xfId="1" applyFont="1" applyFill="1" applyBorder="1" applyProtection="1"/>
    <xf numFmtId="0" fontId="18" fillId="0" borderId="0" xfId="1" applyNumberFormat="1" applyFont="1" applyBorder="1" applyAlignment="1" applyProtection="1">
      <alignment vertical="center"/>
    </xf>
    <xf numFmtId="0" fontId="18" fillId="0" borderId="0" xfId="1" applyNumberFormat="1" applyFont="1" applyFill="1" applyBorder="1" applyAlignment="1" applyProtection="1">
      <alignment vertical="center"/>
    </xf>
    <xf numFmtId="0" fontId="17" fillId="8" borderId="17" xfId="1" applyFont="1" applyFill="1" applyBorder="1" applyProtection="1"/>
    <xf numFmtId="1" fontId="17" fillId="8" borderId="17" xfId="1" applyNumberFormat="1" applyFont="1" applyFill="1" applyBorder="1" applyProtection="1"/>
    <xf numFmtId="171" fontId="17" fillId="0" borderId="16" xfId="1" applyNumberFormat="1" applyFont="1" applyBorder="1" applyAlignment="1" applyProtection="1">
      <alignment horizontal="center"/>
    </xf>
    <xf numFmtId="171" fontId="17" fillId="0" borderId="21" xfId="1" applyNumberFormat="1" applyFont="1" applyBorder="1" applyAlignment="1" applyProtection="1">
      <alignment horizontal="center"/>
    </xf>
    <xf numFmtId="1" fontId="18" fillId="8" borderId="14" xfId="1" applyNumberFormat="1" applyFont="1" applyFill="1" applyBorder="1" applyProtection="1"/>
    <xf numFmtId="0" fontId="18" fillId="8" borderId="18" xfId="1" applyFont="1" applyFill="1" applyBorder="1" applyProtection="1"/>
    <xf numFmtId="0" fontId="18" fillId="8" borderId="16" xfId="1" applyFont="1" applyFill="1" applyBorder="1" applyProtection="1"/>
    <xf numFmtId="0" fontId="18" fillId="8" borderId="19" xfId="1" applyFont="1" applyFill="1" applyBorder="1" applyProtection="1"/>
    <xf numFmtId="0" fontId="18" fillId="8" borderId="18" xfId="1" applyFont="1" applyFill="1" applyBorder="1" applyAlignment="1" applyProtection="1">
      <alignment horizontal="center"/>
    </xf>
    <xf numFmtId="1" fontId="18" fillId="0" borderId="14" xfId="1" applyNumberFormat="1" applyFont="1" applyFill="1" applyBorder="1" applyProtection="1"/>
    <xf numFmtId="0" fontId="18" fillId="0" borderId="18" xfId="1" applyFont="1" applyFill="1" applyBorder="1" applyProtection="1"/>
    <xf numFmtId="0" fontId="18" fillId="8" borderId="47" xfId="1" applyFont="1" applyFill="1" applyBorder="1" applyProtection="1"/>
    <xf numFmtId="0" fontId="18" fillId="8" borderId="21" xfId="1" applyFont="1" applyFill="1" applyBorder="1" applyProtection="1"/>
    <xf numFmtId="0" fontId="18" fillId="8" borderId="36" xfId="1" applyFont="1" applyFill="1" applyBorder="1" applyProtection="1"/>
    <xf numFmtId="0" fontId="29" fillId="0" borderId="0" xfId="1" applyFont="1" applyProtection="1"/>
    <xf numFmtId="0" fontId="27" fillId="0" borderId="0" xfId="1" applyFont="1" applyProtection="1"/>
    <xf numFmtId="0" fontId="17" fillId="0" borderId="0" xfId="1" applyFont="1" applyFill="1" applyBorder="1" applyAlignment="1" applyProtection="1"/>
    <xf numFmtId="49" fontId="39" fillId="0" borderId="0" xfId="1" applyNumberFormat="1" applyFont="1" applyFill="1" applyBorder="1" applyAlignment="1" applyProtection="1">
      <alignment horizontal="center" vertical="center"/>
    </xf>
    <xf numFmtId="0" fontId="39" fillId="0" borderId="0" xfId="1" applyFont="1" applyFill="1" applyBorder="1" applyAlignment="1" applyProtection="1">
      <alignment vertical="center"/>
    </xf>
    <xf numFmtId="0" fontId="19" fillId="0" borderId="0" xfId="1" applyFont="1" applyFill="1" applyBorder="1" applyAlignment="1" applyProtection="1">
      <alignment horizontal="center"/>
    </xf>
    <xf numFmtId="165" fontId="19" fillId="5" borderId="29" xfId="1" applyNumberFormat="1" applyFont="1" applyFill="1" applyBorder="1" applyAlignment="1" applyProtection="1">
      <alignment vertical="center"/>
    </xf>
    <xf numFmtId="0" fontId="5" fillId="0" borderId="17" xfId="1" applyFont="1" applyFill="1" applyBorder="1" applyProtection="1"/>
    <xf numFmtId="0" fontId="18" fillId="0" borderId="18" xfId="1" applyFont="1" applyBorder="1" applyAlignment="1" applyProtection="1">
      <alignment horizontal="center" vertical="center" wrapText="1"/>
      <protection locked="0"/>
    </xf>
    <xf numFmtId="0" fontId="18" fillId="0" borderId="47" xfId="1" applyFont="1" applyBorder="1" applyAlignment="1" applyProtection="1">
      <alignment horizontal="left" vertical="center"/>
      <protection locked="0"/>
    </xf>
    <xf numFmtId="0" fontId="19" fillId="0" borderId="0" xfId="1" applyFont="1" applyFill="1" applyBorder="1" applyAlignment="1" applyProtection="1">
      <alignment horizontal="center"/>
    </xf>
    <xf numFmtId="0" fontId="20" fillId="9" borderId="59" xfId="1" applyFont="1" applyFill="1" applyBorder="1" applyAlignment="1" applyProtection="1">
      <alignment textRotation="90" wrapText="1"/>
    </xf>
    <xf numFmtId="0" fontId="16" fillId="0" borderId="0" xfId="1" applyFont="1" applyBorder="1" applyAlignment="1" applyProtection="1">
      <alignment vertical="center"/>
    </xf>
    <xf numFmtId="0" fontId="19" fillId="0" borderId="0" xfId="1" applyFont="1" applyFill="1" applyBorder="1" applyProtection="1"/>
    <xf numFmtId="0" fontId="16" fillId="0" borderId="0" xfId="1" applyFont="1" applyBorder="1" applyProtection="1"/>
    <xf numFmtId="2" fontId="17" fillId="0" borderId="0" xfId="1" applyNumberFormat="1" applyFont="1" applyFill="1" applyBorder="1" applyAlignment="1" applyProtection="1">
      <alignment horizontal="center"/>
    </xf>
    <xf numFmtId="2" fontId="19" fillId="0" borderId="0" xfId="1" applyNumberFormat="1" applyFont="1" applyFill="1" applyBorder="1" applyAlignment="1" applyProtection="1">
      <alignment vertical="center"/>
    </xf>
    <xf numFmtId="0" fontId="17" fillId="0" borderId="11" xfId="1" applyFont="1" applyBorder="1" applyProtection="1"/>
    <xf numFmtId="0" fontId="17" fillId="0" borderId="1" xfId="1" applyFont="1" applyBorder="1" applyProtection="1"/>
    <xf numFmtId="0" fontId="4" fillId="0" borderId="0" xfId="1" applyFont="1" applyProtection="1"/>
    <xf numFmtId="0" fontId="47" fillId="0" borderId="0" xfId="1" applyFont="1" applyFill="1" applyBorder="1" applyAlignment="1" applyProtection="1">
      <alignment horizontal="center"/>
    </xf>
    <xf numFmtId="0" fontId="19" fillId="0" borderId="0" xfId="1" applyFont="1" applyFill="1" applyBorder="1" applyAlignment="1" applyProtection="1">
      <alignment horizontal="center"/>
    </xf>
    <xf numFmtId="49" fontId="19" fillId="3" borderId="28" xfId="1" applyNumberFormat="1" applyFont="1" applyFill="1" applyBorder="1" applyAlignment="1" applyProtection="1">
      <alignment horizontal="left" vertical="center"/>
    </xf>
    <xf numFmtId="0" fontId="19" fillId="3" borderId="27" xfId="1" applyFont="1" applyFill="1" applyBorder="1" applyAlignment="1" applyProtection="1">
      <alignment horizontal="right" vertical="center"/>
    </xf>
    <xf numFmtId="0" fontId="32" fillId="0" borderId="0" xfId="0" applyFont="1" applyBorder="1" applyAlignment="1" applyProtection="1">
      <alignment horizontal="left" vertical="top" wrapText="1"/>
    </xf>
    <xf numFmtId="49" fontId="17" fillId="3" borderId="9" xfId="1" applyNumberFormat="1" applyFont="1" applyFill="1" applyBorder="1" applyAlignment="1" applyProtection="1">
      <alignment wrapText="1"/>
    </xf>
    <xf numFmtId="0" fontId="26" fillId="0" borderId="8" xfId="1" applyFont="1" applyBorder="1" applyAlignment="1" applyProtection="1">
      <alignment vertical="center" wrapText="1"/>
    </xf>
    <xf numFmtId="0" fontId="21" fillId="0" borderId="0" xfId="1" applyFont="1" applyAlignment="1" applyProtection="1">
      <alignment vertical="center" wrapText="1"/>
    </xf>
    <xf numFmtId="0" fontId="26" fillId="0" borderId="10" xfId="1" applyFont="1" applyBorder="1" applyAlignment="1" applyProtection="1">
      <alignment vertical="center"/>
    </xf>
    <xf numFmtId="0" fontId="21" fillId="0" borderId="0" xfId="1" applyFont="1" applyBorder="1" applyAlignment="1" applyProtection="1">
      <alignment vertical="center" wrapText="1"/>
    </xf>
    <xf numFmtId="0" fontId="18" fillId="9" borderId="18" xfId="1" applyNumberFormat="1" applyFont="1" applyFill="1" applyBorder="1" applyAlignment="1" applyProtection="1">
      <alignment vertical="center"/>
    </xf>
    <xf numFmtId="49" fontId="17" fillId="3" borderId="9" xfId="1" applyNumberFormat="1" applyFont="1" applyFill="1" applyBorder="1" applyAlignment="1" applyProtection="1"/>
    <xf numFmtId="0" fontId="26" fillId="0" borderId="12" xfId="1" applyFont="1" applyBorder="1" applyAlignment="1" applyProtection="1">
      <alignment vertical="center"/>
    </xf>
    <xf numFmtId="0" fontId="21" fillId="0" borderId="0" xfId="1" applyFont="1" applyBorder="1" applyAlignment="1" applyProtection="1">
      <alignment vertical="center"/>
    </xf>
    <xf numFmtId="0" fontId="18" fillId="9" borderId="23" xfId="1" applyFont="1" applyFill="1" applyBorder="1" applyProtection="1"/>
    <xf numFmtId="0" fontId="21" fillId="0" borderId="0" xfId="1" applyFont="1" applyAlignment="1" applyProtection="1">
      <alignment vertical="center"/>
    </xf>
    <xf numFmtId="0" fontId="18" fillId="9" borderId="60" xfId="1" applyNumberFormat="1" applyFont="1" applyFill="1" applyBorder="1" applyAlignment="1" applyProtection="1">
      <alignment vertical="center"/>
    </xf>
    <xf numFmtId="0" fontId="18" fillId="0" borderId="16" xfId="1" applyNumberFormat="1" applyFont="1" applyFill="1" applyBorder="1" applyAlignment="1" applyProtection="1">
      <alignment horizontal="center" vertical="center" wrapText="1"/>
      <protection locked="0"/>
    </xf>
    <xf numFmtId="0" fontId="18" fillId="0" borderId="18" xfId="1" applyNumberFormat="1" applyFont="1" applyFill="1" applyBorder="1" applyAlignment="1" applyProtection="1">
      <alignment horizontal="center" vertical="center" wrapText="1"/>
      <protection locked="0"/>
    </xf>
    <xf numFmtId="0" fontId="18" fillId="0" borderId="19" xfId="1" applyNumberFormat="1" applyFont="1" applyFill="1" applyBorder="1" applyAlignment="1" applyProtection="1">
      <alignment horizontal="center" vertical="center" wrapText="1"/>
      <protection locked="0"/>
    </xf>
    <xf numFmtId="0" fontId="32" fillId="0" borderId="0" xfId="0" applyFont="1" applyBorder="1" applyAlignment="1" applyProtection="1">
      <alignment vertical="top" wrapText="1"/>
    </xf>
    <xf numFmtId="0" fontId="8" fillId="0" borderId="0" xfId="1" applyFont="1" applyFill="1" applyBorder="1" applyProtection="1"/>
    <xf numFmtId="2" fontId="19" fillId="5" borderId="5" xfId="1" applyNumberFormat="1" applyFont="1" applyFill="1" applyBorder="1" applyAlignment="1" applyProtection="1">
      <alignment vertical="center"/>
    </xf>
    <xf numFmtId="2" fontId="19" fillId="5" borderId="29" xfId="1" applyNumberFormat="1" applyFont="1" applyFill="1" applyBorder="1" applyAlignment="1" applyProtection="1">
      <alignment vertical="center"/>
    </xf>
    <xf numFmtId="0" fontId="19" fillId="0" borderId="0" xfId="1" applyFont="1" applyProtection="1"/>
    <xf numFmtId="0" fontId="50" fillId="0" borderId="0" xfId="1" applyFont="1" applyProtection="1"/>
    <xf numFmtId="0" fontId="18" fillId="0" borderId="16" xfId="1" applyNumberFormat="1" applyFont="1" applyFill="1" applyBorder="1" applyAlignment="1" applyProtection="1">
      <alignment horizontal="center" vertical="center"/>
      <protection locked="0"/>
    </xf>
    <xf numFmtId="1" fontId="18" fillId="0" borderId="16" xfId="1" applyNumberFormat="1" applyFont="1" applyFill="1" applyBorder="1" applyAlignment="1" applyProtection="1">
      <alignment horizontal="center" vertical="center"/>
      <protection locked="0"/>
    </xf>
    <xf numFmtId="0" fontId="18" fillId="0" borderId="18" xfId="1" applyNumberFormat="1" applyFont="1" applyFill="1" applyBorder="1" applyAlignment="1" applyProtection="1">
      <alignment horizontal="center" vertical="center"/>
      <protection locked="0"/>
    </xf>
    <xf numFmtId="0" fontId="20" fillId="0" borderId="18" xfId="1" applyFont="1" applyFill="1" applyBorder="1" applyAlignment="1" applyProtection="1">
      <alignment textRotation="90" wrapText="1"/>
      <protection locked="0"/>
    </xf>
    <xf numFmtId="0" fontId="18" fillId="0" borderId="19" xfId="1" applyNumberFormat="1" applyFont="1" applyFill="1" applyBorder="1" applyAlignment="1" applyProtection="1">
      <alignment horizontal="center" vertical="center"/>
      <protection locked="0"/>
    </xf>
    <xf numFmtId="0" fontId="12" fillId="0" borderId="0" xfId="0" applyFont="1" applyFill="1" applyBorder="1" applyAlignment="1">
      <alignment vertical="top"/>
    </xf>
    <xf numFmtId="0" fontId="20" fillId="3" borderId="18" xfId="1" applyFont="1" applyFill="1" applyBorder="1" applyAlignment="1" applyProtection="1">
      <alignment textRotation="90" wrapText="1"/>
    </xf>
    <xf numFmtId="0" fontId="20" fillId="3" borderId="16" xfId="1" applyFont="1" applyFill="1" applyBorder="1" applyAlignment="1" applyProtection="1">
      <alignment textRotation="90" wrapText="1"/>
    </xf>
    <xf numFmtId="0" fontId="20" fillId="3" borderId="19" xfId="1" applyFont="1" applyFill="1" applyBorder="1" applyAlignment="1" applyProtection="1">
      <alignment textRotation="90" wrapText="1"/>
    </xf>
    <xf numFmtId="0" fontId="18" fillId="3" borderId="18" xfId="1" applyNumberFormat="1" applyFont="1" applyFill="1" applyBorder="1" applyAlignment="1" applyProtection="1">
      <alignment horizontal="center" vertical="center"/>
    </xf>
    <xf numFmtId="0" fontId="18" fillId="3" borderId="16" xfId="1" quotePrefix="1" applyNumberFormat="1" applyFont="1" applyFill="1" applyBorder="1" applyAlignment="1" applyProtection="1">
      <alignment horizontal="center" vertical="center"/>
    </xf>
    <xf numFmtId="0" fontId="18" fillId="3" borderId="19" xfId="1" quotePrefix="1" applyNumberFormat="1" applyFont="1" applyFill="1" applyBorder="1" applyAlignment="1" applyProtection="1">
      <alignment horizontal="center" vertical="center"/>
    </xf>
    <xf numFmtId="0" fontId="18" fillId="3" borderId="18" xfId="1" applyNumberFormat="1" applyFont="1" applyFill="1" applyBorder="1" applyAlignment="1" applyProtection="1">
      <alignment horizontal="center" vertical="center" wrapText="1"/>
    </xf>
    <xf numFmtId="0" fontId="18" fillId="3" borderId="16" xfId="1" applyNumberFormat="1" applyFont="1" applyFill="1" applyBorder="1" applyAlignment="1" applyProtection="1">
      <alignment horizontal="center" vertical="center" wrapText="1"/>
    </xf>
    <xf numFmtId="0" fontId="18" fillId="3" borderId="19" xfId="1" applyNumberFormat="1" applyFont="1" applyFill="1" applyBorder="1" applyAlignment="1" applyProtection="1">
      <alignment horizontal="center" vertical="center" wrapText="1"/>
    </xf>
    <xf numFmtId="0" fontId="20" fillId="9" borderId="0" xfId="1" applyFont="1" applyFill="1" applyBorder="1" applyAlignment="1" applyProtection="1">
      <alignment textRotation="90" wrapText="1"/>
    </xf>
    <xf numFmtId="0" fontId="18" fillId="9" borderId="0" xfId="1" applyFont="1" applyFill="1" applyBorder="1" applyProtection="1"/>
    <xf numFmtId="2" fontId="17" fillId="4" borderId="16" xfId="1" applyNumberFormat="1" applyFont="1" applyFill="1" applyBorder="1" applyAlignment="1" applyProtection="1">
      <alignment horizontal="center" vertical="center" shrinkToFit="1"/>
      <protection locked="0"/>
    </xf>
    <xf numFmtId="2" fontId="17" fillId="3" borderId="28" xfId="1" applyNumberFormat="1" applyFont="1" applyFill="1" applyBorder="1" applyAlignment="1" applyProtection="1">
      <alignment horizontal="center" vertical="center" shrinkToFit="1"/>
    </xf>
    <xf numFmtId="2" fontId="17" fillId="3" borderId="22" xfId="1" applyNumberFormat="1" applyFont="1" applyFill="1" applyBorder="1" applyAlignment="1" applyProtection="1">
      <alignment horizontal="center" vertical="center" shrinkToFit="1"/>
    </xf>
    <xf numFmtId="2" fontId="17" fillId="0" borderId="16" xfId="1" applyNumberFormat="1" applyFont="1" applyFill="1" applyBorder="1" applyAlignment="1" applyProtection="1">
      <alignment horizontal="center" vertical="center" shrinkToFit="1"/>
      <protection locked="0"/>
    </xf>
    <xf numFmtId="2" fontId="17" fillId="0" borderId="15" xfId="1" applyNumberFormat="1" applyFont="1" applyFill="1" applyBorder="1" applyAlignment="1" applyProtection="1">
      <alignment horizontal="center" vertical="center" shrinkToFit="1"/>
      <protection locked="0"/>
    </xf>
    <xf numFmtId="2" fontId="17" fillId="4" borderId="17" xfId="1" applyNumberFormat="1" applyFont="1" applyFill="1" applyBorder="1" applyAlignment="1" applyProtection="1">
      <alignment horizontal="center" vertical="center" shrinkToFit="1"/>
      <protection locked="0"/>
    </xf>
    <xf numFmtId="2" fontId="17" fillId="0" borderId="16" xfId="1" applyNumberFormat="1" applyFont="1" applyBorder="1" applyAlignment="1" applyProtection="1">
      <alignment horizontal="center" vertical="center" shrinkToFit="1"/>
      <protection locked="0"/>
    </xf>
    <xf numFmtId="2" fontId="17" fillId="0" borderId="18" xfId="1" applyNumberFormat="1" applyFont="1" applyFill="1" applyBorder="1" applyAlignment="1" applyProtection="1">
      <alignment horizontal="center" vertical="center" shrinkToFit="1"/>
      <protection locked="0"/>
    </xf>
    <xf numFmtId="2" fontId="17" fillId="0" borderId="42" xfId="1" applyNumberFormat="1" applyFont="1" applyFill="1" applyBorder="1" applyAlignment="1" applyProtection="1">
      <alignment horizontal="center" vertical="center" shrinkToFit="1"/>
      <protection locked="0"/>
    </xf>
    <xf numFmtId="2" fontId="17" fillId="0" borderId="22" xfId="1" applyNumberFormat="1" applyFont="1" applyBorder="1" applyAlignment="1" applyProtection="1">
      <alignment horizontal="center" vertical="center" shrinkToFit="1"/>
      <protection locked="0"/>
    </xf>
    <xf numFmtId="2" fontId="17" fillId="0" borderId="17" xfId="1" applyNumberFormat="1" applyFont="1" applyBorder="1" applyAlignment="1" applyProtection="1">
      <alignment horizontal="center" vertical="center" shrinkToFit="1"/>
      <protection locked="0"/>
    </xf>
    <xf numFmtId="2" fontId="17" fillId="4" borderId="21" xfId="1" applyNumberFormat="1" applyFont="1" applyFill="1" applyBorder="1" applyAlignment="1" applyProtection="1">
      <alignment horizontal="center" vertical="center" shrinkToFit="1"/>
      <protection locked="0"/>
    </xf>
    <xf numFmtId="2" fontId="28" fillId="11" borderId="26" xfId="1" applyNumberFormat="1" applyFont="1" applyFill="1" applyBorder="1" applyAlignment="1" applyProtection="1">
      <alignment horizontal="center" vertical="center" shrinkToFit="1"/>
    </xf>
    <xf numFmtId="2" fontId="28" fillId="11" borderId="35" xfId="1" applyNumberFormat="1" applyFont="1" applyFill="1" applyBorder="1" applyAlignment="1" applyProtection="1">
      <alignment horizontal="center" vertical="center" shrinkToFit="1"/>
    </xf>
    <xf numFmtId="165" fontId="28" fillId="11" borderId="35" xfId="1" applyNumberFormat="1" applyFont="1" applyFill="1" applyBorder="1" applyAlignment="1" applyProtection="1">
      <alignment horizontal="center" vertical="center" shrinkToFit="1"/>
    </xf>
    <xf numFmtId="165" fontId="28" fillId="6" borderId="47" xfId="1" applyNumberFormat="1" applyFont="1" applyFill="1" applyBorder="1" applyAlignment="1" applyProtection="1">
      <alignment horizontal="center" vertical="center" shrinkToFit="1"/>
    </xf>
    <xf numFmtId="165" fontId="28" fillId="6" borderId="21" xfId="1" applyNumberFormat="1" applyFont="1" applyFill="1" applyBorder="1" applyAlignment="1" applyProtection="1">
      <alignment horizontal="center" vertical="center" shrinkToFit="1"/>
    </xf>
    <xf numFmtId="165" fontId="28" fillId="6" borderId="46" xfId="1" applyNumberFormat="1" applyFont="1" applyFill="1" applyBorder="1" applyAlignment="1" applyProtection="1">
      <alignment horizontal="center" vertical="center" shrinkToFit="1"/>
    </xf>
    <xf numFmtId="1" fontId="28" fillId="6" borderId="21" xfId="1" applyNumberFormat="1" applyFont="1" applyFill="1" applyBorder="1" applyAlignment="1" applyProtection="1">
      <alignment horizontal="center" vertical="center" shrinkToFit="1"/>
    </xf>
    <xf numFmtId="2" fontId="28" fillId="6" borderId="21" xfId="1" applyNumberFormat="1" applyFont="1" applyFill="1" applyBorder="1" applyAlignment="1" applyProtection="1">
      <alignment horizontal="center" vertical="center" shrinkToFit="1"/>
    </xf>
    <xf numFmtId="2" fontId="28" fillId="6" borderId="36" xfId="1" applyNumberFormat="1" applyFont="1" applyFill="1" applyBorder="1" applyAlignment="1" applyProtection="1">
      <alignment horizontal="center" vertical="center" shrinkToFit="1"/>
    </xf>
    <xf numFmtId="0" fontId="26" fillId="0" borderId="0" xfId="2" applyNumberFormat="1" applyFont="1" applyAlignment="1" applyProtection="1">
      <alignment vertical="center"/>
    </xf>
    <xf numFmtId="165" fontId="19" fillId="5" borderId="5" xfId="1" applyNumberFormat="1" applyFont="1" applyFill="1" applyBorder="1" applyAlignment="1" applyProtection="1">
      <alignment vertical="center"/>
    </xf>
    <xf numFmtId="2" fontId="4" fillId="0" borderId="16" xfId="1" applyNumberFormat="1" applyFont="1" applyBorder="1" applyAlignment="1" applyProtection="1">
      <alignment horizontal="center" vertical="center" shrinkToFit="1"/>
      <protection locked="0"/>
    </xf>
    <xf numFmtId="2" fontId="17" fillId="4" borderId="19" xfId="1" applyNumberFormat="1" applyFont="1" applyFill="1" applyBorder="1" applyAlignment="1" applyProtection="1">
      <alignment horizontal="center" vertical="center" shrinkToFit="1"/>
      <protection locked="0"/>
    </xf>
    <xf numFmtId="2" fontId="17" fillId="4" borderId="18" xfId="1" applyNumberFormat="1" applyFont="1" applyFill="1" applyBorder="1" applyAlignment="1" applyProtection="1">
      <alignment horizontal="center" vertical="center" shrinkToFit="1"/>
      <protection locked="0"/>
    </xf>
    <xf numFmtId="2" fontId="17" fillId="4" borderId="47" xfId="1" applyNumberFormat="1" applyFont="1" applyFill="1" applyBorder="1" applyAlignment="1" applyProtection="1">
      <alignment horizontal="center" vertical="center" shrinkToFit="1"/>
      <protection locked="0"/>
    </xf>
    <xf numFmtId="2" fontId="17" fillId="4" borderId="36" xfId="1" applyNumberFormat="1" applyFont="1" applyFill="1" applyBorder="1" applyAlignment="1" applyProtection="1">
      <alignment horizontal="center" vertical="center" shrinkToFit="1"/>
      <protection locked="0"/>
    </xf>
    <xf numFmtId="2" fontId="17" fillId="0" borderId="42" xfId="1" applyNumberFormat="1" applyFont="1" applyBorder="1" applyAlignment="1" applyProtection="1">
      <alignment horizontal="center" vertical="center" shrinkToFit="1"/>
      <protection locked="0"/>
    </xf>
    <xf numFmtId="2" fontId="17" fillId="0" borderId="52" xfId="1" applyNumberFormat="1" applyFont="1" applyBorder="1" applyAlignment="1" applyProtection="1">
      <alignment horizontal="center" vertical="center" shrinkToFit="1"/>
      <protection locked="0"/>
    </xf>
    <xf numFmtId="2" fontId="17" fillId="3" borderId="14" xfId="1" applyNumberFormat="1" applyFont="1" applyFill="1" applyBorder="1" applyAlignment="1" applyProtection="1">
      <alignment horizontal="center" vertical="center" shrinkToFit="1"/>
    </xf>
    <xf numFmtId="2" fontId="17" fillId="3" borderId="13" xfId="1" applyNumberFormat="1" applyFont="1" applyFill="1" applyBorder="1" applyAlignment="1" applyProtection="1">
      <alignment horizontal="center" vertical="center" shrinkToFit="1"/>
    </xf>
    <xf numFmtId="2" fontId="17" fillId="3" borderId="37" xfId="1" applyNumberFormat="1" applyFont="1" applyFill="1" applyBorder="1" applyAlignment="1" applyProtection="1">
      <alignment horizontal="center" vertical="center" shrinkToFit="1"/>
    </xf>
    <xf numFmtId="2" fontId="17" fillId="3" borderId="67" xfId="1" applyNumberFormat="1" applyFont="1" applyFill="1" applyBorder="1" applyAlignment="1" applyProtection="1">
      <alignment horizontal="center" vertical="center" shrinkToFit="1"/>
    </xf>
    <xf numFmtId="2" fontId="17" fillId="3" borderId="68" xfId="1" applyNumberFormat="1" applyFont="1" applyFill="1" applyBorder="1" applyAlignment="1" applyProtection="1">
      <alignment horizontal="center" vertical="center" shrinkToFit="1"/>
    </xf>
    <xf numFmtId="2" fontId="17" fillId="3" borderId="35" xfId="1" applyNumberFormat="1" applyFont="1" applyFill="1" applyBorder="1" applyAlignment="1" applyProtection="1">
      <alignment horizontal="center" vertical="center" shrinkToFit="1"/>
    </xf>
    <xf numFmtId="2" fontId="17" fillId="3" borderId="26" xfId="1" applyNumberFormat="1" applyFont="1" applyFill="1" applyBorder="1" applyAlignment="1" applyProtection="1">
      <alignment horizontal="center" vertical="center" shrinkToFit="1"/>
    </xf>
    <xf numFmtId="0" fontId="18" fillId="0" borderId="17" xfId="1" applyNumberFormat="1" applyFont="1" applyFill="1" applyBorder="1" applyAlignment="1" applyProtection="1">
      <alignment horizontal="center" vertical="center"/>
      <protection locked="0"/>
    </xf>
    <xf numFmtId="0" fontId="18" fillId="0" borderId="17" xfId="1" applyNumberFormat="1" applyFont="1" applyFill="1" applyBorder="1" applyAlignment="1" applyProtection="1">
      <alignment horizontal="center" vertical="center" wrapText="1"/>
      <protection locked="0"/>
    </xf>
    <xf numFmtId="0" fontId="18" fillId="0" borderId="73" xfId="1" applyFont="1" applyBorder="1" applyAlignment="1" applyProtection="1">
      <alignment horizontal="center" vertical="center" wrapText="1"/>
      <protection locked="0"/>
    </xf>
    <xf numFmtId="0" fontId="18" fillId="0" borderId="74" xfId="1" applyFont="1" applyBorder="1" applyAlignment="1" applyProtection="1">
      <alignment horizontal="left" vertical="center"/>
      <protection locked="0"/>
    </xf>
    <xf numFmtId="2" fontId="17" fillId="4" borderId="46" xfId="1" applyNumberFormat="1" applyFont="1" applyFill="1" applyBorder="1" applyAlignment="1" applyProtection="1">
      <alignment horizontal="center" vertical="center" shrinkToFit="1"/>
      <protection locked="0"/>
    </xf>
    <xf numFmtId="1" fontId="17" fillId="4" borderId="15" xfId="1" applyNumberFormat="1" applyFont="1" applyFill="1" applyBorder="1" applyAlignment="1" applyProtection="1">
      <alignment vertical="center" shrinkToFit="1"/>
      <protection locked="0"/>
    </xf>
    <xf numFmtId="1" fontId="17" fillId="4" borderId="38" xfId="1" applyNumberFormat="1" applyFont="1" applyFill="1" applyBorder="1" applyAlignment="1" applyProtection="1">
      <alignment vertical="center" shrinkToFit="1"/>
      <protection locked="0"/>
    </xf>
    <xf numFmtId="0" fontId="19" fillId="0" borderId="59" xfId="1" applyFont="1" applyBorder="1" applyAlignment="1" applyProtection="1">
      <alignment vertical="center"/>
    </xf>
    <xf numFmtId="0" fontId="18" fillId="0" borderId="48" xfId="1" applyNumberFormat="1" applyFont="1" applyBorder="1" applyAlignment="1" applyProtection="1">
      <alignment horizontal="center" vertical="center"/>
      <protection locked="0"/>
    </xf>
    <xf numFmtId="0" fontId="18" fillId="0" borderId="48" xfId="1" applyNumberFormat="1" applyFont="1" applyBorder="1" applyAlignment="1" applyProtection="1">
      <alignment horizontal="center" vertical="center" wrapText="1"/>
      <protection locked="0"/>
    </xf>
    <xf numFmtId="0" fontId="18" fillId="0" borderId="48" xfId="1" applyFont="1" applyBorder="1" applyAlignment="1" applyProtection="1">
      <alignment horizontal="center" vertical="center" wrapText="1"/>
      <protection locked="0"/>
    </xf>
    <xf numFmtId="0" fontId="18" fillId="0" borderId="70" xfId="1" applyFont="1" applyBorder="1" applyAlignment="1" applyProtection="1">
      <alignment horizontal="left" vertical="center"/>
      <protection locked="0"/>
    </xf>
    <xf numFmtId="2" fontId="17" fillId="0" borderId="48" xfId="1" applyNumberFormat="1" applyFont="1" applyBorder="1" applyAlignment="1" applyProtection="1">
      <alignment horizontal="center" vertical="center" shrinkToFit="1"/>
      <protection locked="0"/>
    </xf>
    <xf numFmtId="2" fontId="17" fillId="0" borderId="75" xfId="1" applyNumberFormat="1" applyFont="1" applyBorder="1" applyAlignment="1" applyProtection="1">
      <alignment horizontal="center" vertical="center" shrinkToFit="1"/>
      <protection locked="0"/>
    </xf>
    <xf numFmtId="2" fontId="17" fillId="4" borderId="48" xfId="1" applyNumberFormat="1" applyFont="1" applyFill="1" applyBorder="1" applyAlignment="1" applyProtection="1">
      <alignment horizontal="center" vertical="center" shrinkToFit="1"/>
      <protection locked="0"/>
    </xf>
    <xf numFmtId="2" fontId="17" fillId="4" borderId="70" xfId="1" applyNumberFormat="1" applyFont="1" applyFill="1" applyBorder="1" applyAlignment="1" applyProtection="1">
      <alignment horizontal="center" vertical="center" shrinkToFit="1"/>
      <protection locked="0"/>
    </xf>
    <xf numFmtId="0" fontId="18" fillId="3" borderId="18" xfId="1" applyFont="1" applyFill="1" applyBorder="1" applyAlignment="1" applyProtection="1">
      <alignment horizontal="center" vertical="center" wrapText="1"/>
    </xf>
    <xf numFmtId="0" fontId="18" fillId="3" borderId="47" xfId="1" applyFont="1" applyFill="1" applyBorder="1" applyAlignment="1" applyProtection="1">
      <alignment horizontal="left" vertical="center"/>
    </xf>
    <xf numFmtId="0" fontId="20" fillId="0" borderId="16" xfId="1" applyFont="1" applyFill="1" applyBorder="1" applyAlignment="1" applyProtection="1">
      <alignment textRotation="90" wrapText="1"/>
    </xf>
    <xf numFmtId="0" fontId="18" fillId="0" borderId="16" xfId="1" applyNumberFormat="1" applyFont="1" applyFill="1" applyBorder="1" applyAlignment="1" applyProtection="1">
      <alignment horizontal="center" vertical="center"/>
    </xf>
    <xf numFmtId="0" fontId="18" fillId="0" borderId="16" xfId="1" quotePrefix="1" applyNumberFormat="1" applyFont="1" applyFill="1" applyBorder="1" applyAlignment="1" applyProtection="1">
      <alignment horizontal="center" vertical="center"/>
    </xf>
    <xf numFmtId="0" fontId="18" fillId="0" borderId="16" xfId="1" applyNumberFormat="1" applyFont="1" applyFill="1" applyBorder="1" applyAlignment="1" applyProtection="1">
      <alignment horizontal="center" vertical="center" wrapText="1"/>
    </xf>
    <xf numFmtId="0" fontId="20" fillId="0" borderId="19" xfId="1" applyFont="1" applyFill="1" applyBorder="1" applyAlignment="1" applyProtection="1">
      <alignment textRotation="90" wrapText="1"/>
    </xf>
    <xf numFmtId="164" fontId="20" fillId="0" borderId="18" xfId="1" applyNumberFormat="1" applyFont="1" applyFill="1" applyBorder="1" applyAlignment="1" applyProtection="1">
      <alignment textRotation="90" wrapText="1"/>
    </xf>
    <xf numFmtId="2" fontId="20" fillId="0" borderId="16" xfId="1" applyNumberFormat="1" applyFont="1" applyFill="1" applyBorder="1" applyAlignment="1" applyProtection="1">
      <alignment textRotation="90" wrapText="1"/>
    </xf>
    <xf numFmtId="0" fontId="18" fillId="0" borderId="19" xfId="1" applyNumberFormat="1" applyFont="1" applyFill="1" applyBorder="1" applyAlignment="1" applyProtection="1">
      <alignment horizontal="center" vertical="center"/>
    </xf>
    <xf numFmtId="0" fontId="18" fillId="0" borderId="19" xfId="1" applyNumberFormat="1" applyFont="1" applyFill="1" applyBorder="1" applyAlignment="1" applyProtection="1">
      <alignment horizontal="center" vertical="center" wrapText="1"/>
    </xf>
    <xf numFmtId="1" fontId="17" fillId="0" borderId="17" xfId="1" applyNumberFormat="1" applyFont="1" applyBorder="1" applyAlignment="1" applyProtection="1">
      <alignment horizontal="center"/>
    </xf>
    <xf numFmtId="165" fontId="17" fillId="0" borderId="16" xfId="1" applyNumberFormat="1" applyFont="1" applyBorder="1" applyAlignment="1" applyProtection="1">
      <alignment horizontal="center"/>
    </xf>
    <xf numFmtId="2" fontId="17" fillId="0" borderId="20" xfId="1" applyNumberFormat="1" applyFont="1" applyBorder="1" applyAlignment="1" applyProtection="1">
      <alignment horizontal="center"/>
    </xf>
    <xf numFmtId="165" fontId="17" fillId="0" borderId="20" xfId="1" applyNumberFormat="1" applyFont="1" applyBorder="1" applyAlignment="1" applyProtection="1">
      <alignment horizontal="center"/>
    </xf>
    <xf numFmtId="0" fontId="18" fillId="5" borderId="29" xfId="1" applyFont="1" applyFill="1" applyBorder="1" applyProtection="1"/>
    <xf numFmtId="0" fontId="18" fillId="5" borderId="5" xfId="1" applyFont="1" applyFill="1" applyBorder="1" applyProtection="1"/>
    <xf numFmtId="0" fontId="18" fillId="0" borderId="0" xfId="1" applyFont="1" applyBorder="1" applyProtection="1"/>
    <xf numFmtId="0" fontId="19" fillId="0" borderId="0" xfId="1" applyFont="1" applyFill="1" applyBorder="1" applyAlignment="1" applyProtection="1">
      <alignment textRotation="90"/>
    </xf>
    <xf numFmtId="0" fontId="4" fillId="0" borderId="0" xfId="2" applyFont="1" applyProtection="1">
      <protection locked="0"/>
    </xf>
    <xf numFmtId="0" fontId="3" fillId="0" borderId="0" xfId="2" applyFont="1" applyProtection="1">
      <protection locked="0"/>
    </xf>
    <xf numFmtId="0" fontId="4" fillId="0" borderId="0" xfId="1" applyFont="1" applyProtection="1">
      <protection locked="0"/>
    </xf>
    <xf numFmtId="0" fontId="16" fillId="4" borderId="0" xfId="2" applyFont="1" applyFill="1" applyBorder="1" applyAlignment="1" applyProtection="1">
      <alignment horizontal="center" vertical="center"/>
      <protection locked="0"/>
    </xf>
    <xf numFmtId="49" fontId="16" fillId="4" borderId="0" xfId="2" applyNumberFormat="1" applyFont="1" applyFill="1" applyBorder="1" applyAlignment="1" applyProtection="1">
      <alignment horizontal="center" vertical="center"/>
      <protection locked="0"/>
    </xf>
    <xf numFmtId="0" fontId="18" fillId="4" borderId="0" xfId="2" applyFont="1" applyFill="1" applyBorder="1" applyAlignment="1" applyProtection="1">
      <alignment horizontal="center" vertical="center"/>
      <protection locked="0"/>
    </xf>
    <xf numFmtId="0" fontId="4" fillId="4" borderId="0" xfId="2" applyFont="1" applyFill="1" applyBorder="1" applyAlignment="1" applyProtection="1">
      <alignment horizontal="center" vertical="center"/>
      <protection locked="0"/>
    </xf>
    <xf numFmtId="0" fontId="3" fillId="0" borderId="0" xfId="2" applyFont="1" applyBorder="1" applyProtection="1">
      <protection locked="0"/>
    </xf>
    <xf numFmtId="0" fontId="4" fillId="0" borderId="0" xfId="2" applyFont="1" applyFill="1" applyBorder="1" applyProtection="1">
      <protection locked="0"/>
    </xf>
    <xf numFmtId="0" fontId="4" fillId="0" borderId="0" xfId="2" applyFont="1" applyFill="1" applyProtection="1">
      <protection locked="0"/>
    </xf>
    <xf numFmtId="0" fontId="15" fillId="0" borderId="30" xfId="3" applyFont="1" applyBorder="1" applyAlignment="1">
      <alignment vertical="center" wrapText="1"/>
    </xf>
    <xf numFmtId="0" fontId="26" fillId="4" borderId="0" xfId="2" applyFont="1" applyFill="1" applyBorder="1" applyAlignment="1" applyProtection="1">
      <alignment horizontal="left" vertical="center"/>
      <protection locked="0"/>
    </xf>
    <xf numFmtId="0" fontId="4" fillId="4" borderId="10" xfId="2" applyFont="1" applyFill="1" applyBorder="1" applyAlignment="1" applyProtection="1">
      <alignment horizontal="center" vertical="center"/>
      <protection locked="0"/>
    </xf>
    <xf numFmtId="0" fontId="28" fillId="4" borderId="6" xfId="2" applyFont="1" applyFill="1" applyBorder="1" applyAlignment="1" applyProtection="1">
      <alignment horizontal="left" vertical="center"/>
      <protection locked="0"/>
    </xf>
    <xf numFmtId="0" fontId="4" fillId="0" borderId="7" xfId="2" applyFont="1" applyFill="1" applyBorder="1" applyProtection="1">
      <protection locked="0"/>
    </xf>
    <xf numFmtId="0" fontId="18" fillId="4" borderId="7" xfId="2" applyFont="1" applyFill="1" applyBorder="1" applyAlignment="1" applyProtection="1">
      <alignment horizontal="center" vertical="center"/>
      <protection locked="0"/>
    </xf>
    <xf numFmtId="0" fontId="4" fillId="4" borderId="8" xfId="2" applyFont="1" applyFill="1" applyBorder="1" applyAlignment="1" applyProtection="1">
      <alignment horizontal="center" vertical="center"/>
      <protection locked="0"/>
    </xf>
    <xf numFmtId="0" fontId="28" fillId="4" borderId="9" xfId="2" applyFont="1" applyFill="1" applyBorder="1" applyAlignment="1" applyProtection="1">
      <alignment horizontal="left" vertical="center"/>
      <protection locked="0"/>
    </xf>
    <xf numFmtId="0" fontId="28" fillId="4" borderId="11" xfId="2" applyFont="1" applyFill="1" applyBorder="1" applyAlignment="1" applyProtection="1">
      <alignment horizontal="left" vertical="center"/>
      <protection locked="0"/>
    </xf>
    <xf numFmtId="0" fontId="26" fillId="5" borderId="5" xfId="2" applyFont="1" applyFill="1" applyBorder="1" applyAlignment="1" applyProtection="1">
      <alignment horizontal="center" vertical="center"/>
      <protection locked="0"/>
    </xf>
    <xf numFmtId="0" fontId="18" fillId="4" borderId="1" xfId="2" applyFont="1" applyFill="1" applyBorder="1" applyAlignment="1" applyProtection="1">
      <alignment horizontal="center" vertical="center"/>
      <protection locked="0"/>
    </xf>
    <xf numFmtId="0" fontId="4" fillId="4" borderId="12" xfId="2" applyFont="1" applyFill="1" applyBorder="1" applyAlignment="1" applyProtection="1">
      <alignment horizontal="center" vertical="center"/>
      <protection locked="0"/>
    </xf>
    <xf numFmtId="0" fontId="4" fillId="0" borderId="9" xfId="2" applyFont="1" applyFill="1" applyBorder="1" applyAlignment="1" applyProtection="1">
      <alignment horizontal="center"/>
      <protection locked="0"/>
    </xf>
    <xf numFmtId="0" fontId="53" fillId="0" borderId="9" xfId="2" applyFont="1" applyFill="1" applyBorder="1" applyProtection="1">
      <protection locked="0"/>
    </xf>
    <xf numFmtId="0" fontId="4" fillId="0" borderId="9" xfId="2" applyFont="1" applyFill="1" applyBorder="1" applyProtection="1">
      <protection locked="0"/>
    </xf>
    <xf numFmtId="0" fontId="4" fillId="0" borderId="11" xfId="2" applyFont="1" applyFill="1" applyBorder="1" applyProtection="1">
      <protection locked="0"/>
    </xf>
    <xf numFmtId="0" fontId="4" fillId="0" borderId="1" xfId="2" applyFont="1" applyFill="1" applyBorder="1" applyProtection="1">
      <protection locked="0"/>
    </xf>
    <xf numFmtId="0" fontId="16" fillId="4" borderId="1" xfId="2" applyFont="1" applyFill="1" applyBorder="1" applyAlignment="1" applyProtection="1">
      <alignment horizontal="center" vertical="center"/>
      <protection locked="0"/>
    </xf>
    <xf numFmtId="0" fontId="4" fillId="4" borderId="1" xfId="2" applyFont="1" applyFill="1" applyBorder="1" applyAlignment="1" applyProtection="1">
      <alignment horizontal="center" vertical="center"/>
      <protection locked="0"/>
    </xf>
    <xf numFmtId="0" fontId="3" fillId="0" borderId="1" xfId="2" applyFont="1" applyBorder="1" applyProtection="1">
      <protection locked="0"/>
    </xf>
    <xf numFmtId="0" fontId="4" fillId="0" borderId="12" xfId="2" applyFont="1" applyFill="1" applyBorder="1" applyProtection="1">
      <protection locked="0"/>
    </xf>
    <xf numFmtId="0" fontId="4" fillId="0" borderId="0" xfId="2" applyFont="1" applyFill="1" applyAlignment="1" applyProtection="1">
      <alignment horizontal="center"/>
      <protection locked="0"/>
    </xf>
    <xf numFmtId="2" fontId="23" fillId="0" borderId="0" xfId="3" applyNumberFormat="1" applyFont="1" applyBorder="1" applyAlignment="1">
      <alignment horizontal="left" vertical="center"/>
    </xf>
    <xf numFmtId="165" fontId="23" fillId="0" borderId="0" xfId="3" applyNumberFormat="1" applyFont="1" applyBorder="1"/>
    <xf numFmtId="0" fontId="26" fillId="4" borderId="0" xfId="2" applyFont="1" applyFill="1" applyBorder="1" applyAlignment="1" applyProtection="1">
      <alignment horizontal="center" vertical="center"/>
      <protection locked="0"/>
    </xf>
    <xf numFmtId="0" fontId="19" fillId="0" borderId="2" xfId="1" applyFont="1" applyBorder="1" applyAlignment="1" applyProtection="1">
      <protection locked="0"/>
    </xf>
    <xf numFmtId="0" fontId="19" fillId="0" borderId="3" xfId="1" applyFont="1" applyBorder="1" applyAlignment="1" applyProtection="1">
      <protection locked="0"/>
    </xf>
    <xf numFmtId="0" fontId="19" fillId="0" borderId="30" xfId="1" applyFont="1" applyBorder="1" applyAlignment="1" applyProtection="1">
      <protection locked="0"/>
    </xf>
    <xf numFmtId="0" fontId="19" fillId="0" borderId="39" xfId="1" applyFont="1" applyBorder="1" applyAlignment="1" applyProtection="1">
      <protection locked="0"/>
    </xf>
    <xf numFmtId="0" fontId="19" fillId="0" borderId="29" xfId="1" applyFont="1" applyBorder="1" applyAlignment="1" applyProtection="1">
      <protection locked="0"/>
    </xf>
    <xf numFmtId="0" fontId="16" fillId="0" borderId="2" xfId="1" applyFont="1" applyBorder="1" applyAlignment="1" applyProtection="1">
      <protection locked="0"/>
    </xf>
    <xf numFmtId="0" fontId="16" fillId="0" borderId="3" xfId="1" applyFont="1" applyBorder="1" applyAlignment="1" applyProtection="1">
      <protection locked="0"/>
    </xf>
    <xf numFmtId="0" fontId="16" fillId="0" borderId="4" xfId="1" applyFont="1" applyBorder="1" applyAlignment="1" applyProtection="1">
      <protection locked="0"/>
    </xf>
    <xf numFmtId="0" fontId="26" fillId="0" borderId="0" xfId="1" applyFont="1" applyAlignment="1" applyProtection="1">
      <alignment vertical="center"/>
      <protection locked="0"/>
    </xf>
    <xf numFmtId="0" fontId="4" fillId="0" borderId="2" xfId="1" applyFont="1" applyBorder="1" applyProtection="1">
      <protection locked="0"/>
    </xf>
    <xf numFmtId="0" fontId="4" fillId="0" borderId="3" xfId="1" applyFont="1" applyBorder="1" applyProtection="1">
      <protection locked="0"/>
    </xf>
    <xf numFmtId="0" fontId="4" fillId="0" borderId="30" xfId="1" applyFont="1" applyBorder="1" applyProtection="1">
      <protection locked="0"/>
    </xf>
    <xf numFmtId="0" fontId="4" fillId="0" borderId="39" xfId="1" applyFont="1" applyBorder="1" applyProtection="1">
      <protection locked="0"/>
    </xf>
    <xf numFmtId="0" fontId="4" fillId="0" borderId="29" xfId="1" applyFont="1" applyBorder="1" applyProtection="1">
      <protection locked="0"/>
    </xf>
    <xf numFmtId="0" fontId="4" fillId="0" borderId="4" xfId="1" applyFont="1" applyBorder="1" applyProtection="1">
      <protection locked="0"/>
    </xf>
    <xf numFmtId="0" fontId="20" fillId="0" borderId="0" xfId="2" applyFont="1" applyProtection="1">
      <protection locked="0"/>
    </xf>
    <xf numFmtId="0" fontId="21" fillId="0" borderId="0" xfId="2" applyFont="1" applyAlignment="1" applyProtection="1">
      <alignment vertical="center"/>
      <protection locked="0"/>
    </xf>
    <xf numFmtId="49" fontId="26" fillId="0" borderId="0" xfId="2" applyNumberFormat="1" applyFont="1" applyAlignment="1" applyProtection="1">
      <alignment vertical="center"/>
      <protection locked="0"/>
    </xf>
    <xf numFmtId="0" fontId="4" fillId="3" borderId="9" xfId="1" applyFont="1" applyFill="1" applyBorder="1" applyAlignment="1" applyProtection="1">
      <alignment horizontal="center"/>
    </xf>
    <xf numFmtId="0" fontId="26" fillId="0" borderId="0" xfId="1" applyFont="1" applyAlignment="1">
      <alignment vertical="center"/>
    </xf>
    <xf numFmtId="0" fontId="4" fillId="12" borderId="14" xfId="1" applyFont="1" applyFill="1" applyBorder="1" applyAlignment="1" applyProtection="1">
      <alignment horizontal="center"/>
    </xf>
    <xf numFmtId="0" fontId="4" fillId="12" borderId="37" xfId="1" applyFont="1" applyFill="1" applyBorder="1" applyAlignment="1" applyProtection="1">
      <alignment horizontal="center"/>
    </xf>
    <xf numFmtId="0" fontId="4" fillId="12" borderId="72" xfId="1" applyFont="1" applyFill="1" applyBorder="1" applyAlignment="1" applyProtection="1">
      <alignment horizontal="center" vertical="center" wrapText="1"/>
      <protection locked="0"/>
    </xf>
    <xf numFmtId="0" fontId="4" fillId="12" borderId="13" xfId="1" applyFont="1" applyFill="1" applyBorder="1" applyAlignment="1" applyProtection="1">
      <alignment horizontal="center" vertical="center" wrapText="1"/>
      <protection locked="0"/>
    </xf>
    <xf numFmtId="0" fontId="19" fillId="12" borderId="13" xfId="1" applyFont="1" applyFill="1" applyBorder="1" applyAlignment="1" applyProtection="1">
      <alignment horizontal="center" vertical="center" wrapText="1"/>
      <protection locked="0"/>
    </xf>
    <xf numFmtId="0" fontId="4" fillId="12" borderId="56" xfId="1" applyFont="1" applyFill="1" applyBorder="1" applyAlignment="1" applyProtection="1">
      <alignment horizontal="center" vertical="center" wrapText="1"/>
      <protection locked="0"/>
    </xf>
    <xf numFmtId="0" fontId="4" fillId="12" borderId="14" xfId="1" applyFont="1" applyFill="1" applyBorder="1" applyAlignment="1" applyProtection="1">
      <alignment horizontal="center" vertical="center" wrapText="1"/>
      <protection locked="0"/>
    </xf>
    <xf numFmtId="0" fontId="4" fillId="12" borderId="37" xfId="1" applyFont="1" applyFill="1" applyBorder="1" applyAlignment="1" applyProtection="1">
      <alignment horizontal="center" vertical="center" wrapText="1"/>
      <protection locked="0"/>
    </xf>
    <xf numFmtId="0" fontId="19" fillId="12" borderId="72" xfId="1" applyFont="1" applyFill="1" applyBorder="1" applyAlignment="1" applyProtection="1">
      <alignment horizontal="center" vertical="center" wrapText="1"/>
      <protection locked="0"/>
    </xf>
    <xf numFmtId="166" fontId="19" fillId="3" borderId="19" xfId="2" applyNumberFormat="1" applyFont="1" applyFill="1" applyBorder="1" applyAlignment="1" applyProtection="1">
      <alignment horizontal="center" vertical="center"/>
    </xf>
    <xf numFmtId="2" fontId="19" fillId="3" borderId="15" xfId="2" applyNumberFormat="1" applyFont="1" applyFill="1" applyBorder="1" applyAlignment="1" applyProtection="1">
      <alignment horizontal="center" vertical="center"/>
    </xf>
    <xf numFmtId="1" fontId="19" fillId="3" borderId="16" xfId="2" applyNumberFormat="1" applyFont="1" applyFill="1" applyBorder="1" applyAlignment="1" applyProtection="1">
      <alignment horizontal="center" vertical="center"/>
    </xf>
    <xf numFmtId="0" fontId="19" fillId="3" borderId="16" xfId="2" applyFont="1" applyFill="1" applyBorder="1" applyAlignment="1" applyProtection="1">
      <alignment horizontal="center" vertical="center"/>
    </xf>
    <xf numFmtId="0" fontId="19" fillId="3" borderId="16" xfId="2" applyFont="1" applyFill="1" applyBorder="1" applyAlignment="1" applyProtection="1">
      <alignment horizontal="center" vertical="center"/>
      <protection locked="0"/>
    </xf>
    <xf numFmtId="0" fontId="19" fillId="3" borderId="17" xfId="2" applyFont="1" applyFill="1" applyBorder="1" applyAlignment="1" applyProtection="1">
      <alignment horizontal="center" vertical="center"/>
    </xf>
    <xf numFmtId="2" fontId="19" fillId="3" borderId="18" xfId="2" applyNumberFormat="1" applyFont="1" applyFill="1" applyBorder="1" applyAlignment="1" applyProtection="1">
      <alignment horizontal="center" vertical="center"/>
    </xf>
    <xf numFmtId="0" fontId="19" fillId="3" borderId="19" xfId="2" applyFont="1" applyFill="1" applyBorder="1" applyAlignment="1" applyProtection="1">
      <alignment horizontal="center" vertical="center"/>
    </xf>
    <xf numFmtId="0" fontId="4" fillId="3" borderId="16" xfId="2" applyFont="1" applyFill="1" applyBorder="1" applyAlignment="1" applyProtection="1">
      <alignment horizontal="center"/>
    </xf>
    <xf numFmtId="0" fontId="4" fillId="3" borderId="16" xfId="2" applyFont="1" applyFill="1" applyBorder="1" applyAlignment="1" applyProtection="1">
      <alignment horizontal="center"/>
      <protection locked="0"/>
    </xf>
    <xf numFmtId="0" fontId="4" fillId="3" borderId="17" xfId="2" applyFont="1" applyFill="1" applyBorder="1" applyAlignment="1" applyProtection="1">
      <alignment horizontal="center"/>
    </xf>
    <xf numFmtId="0" fontId="4" fillId="3" borderId="19" xfId="2" applyFont="1" applyFill="1" applyBorder="1" applyAlignment="1" applyProtection="1">
      <alignment horizontal="center"/>
    </xf>
    <xf numFmtId="2" fontId="4" fillId="3" borderId="16" xfId="2" applyNumberFormat="1" applyFont="1" applyFill="1" applyBorder="1" applyAlignment="1" applyProtection="1">
      <alignment horizontal="center"/>
    </xf>
    <xf numFmtId="0" fontId="4" fillId="0" borderId="16" xfId="2" applyFont="1" applyBorder="1" applyAlignment="1" applyProtection="1">
      <alignment horizontal="center"/>
      <protection locked="0"/>
    </xf>
    <xf numFmtId="2" fontId="4" fillId="3" borderId="17" xfId="2" applyNumberFormat="1" applyFont="1" applyFill="1" applyBorder="1" applyAlignment="1" applyProtection="1">
      <alignment horizontal="center"/>
    </xf>
    <xf numFmtId="2" fontId="4" fillId="3" borderId="19" xfId="2" applyNumberFormat="1" applyFont="1" applyFill="1" applyBorder="1" applyAlignment="1" applyProtection="1">
      <alignment horizontal="center"/>
    </xf>
    <xf numFmtId="165" fontId="4" fillId="4" borderId="16" xfId="1" applyNumberFormat="1" applyFont="1" applyFill="1" applyBorder="1" applyAlignment="1" applyProtection="1">
      <alignment horizontal="center"/>
      <protection locked="0"/>
    </xf>
    <xf numFmtId="2" fontId="4" fillId="3" borderId="21" xfId="2" applyNumberFormat="1" applyFont="1" applyFill="1" applyBorder="1" applyAlignment="1" applyProtection="1">
      <alignment horizontal="center"/>
    </xf>
    <xf numFmtId="165" fontId="4" fillId="4" borderId="20" xfId="1" applyNumberFormat="1" applyFont="1" applyFill="1" applyBorder="1" applyAlignment="1" applyProtection="1">
      <alignment horizontal="center"/>
      <protection locked="0"/>
    </xf>
    <xf numFmtId="2" fontId="4" fillId="3" borderId="46" xfId="2" applyNumberFormat="1" applyFont="1" applyFill="1" applyBorder="1" applyAlignment="1" applyProtection="1">
      <alignment horizontal="center"/>
    </xf>
    <xf numFmtId="2" fontId="4" fillId="3" borderId="36" xfId="2" applyNumberFormat="1" applyFont="1" applyFill="1" applyBorder="1" applyAlignment="1" applyProtection="1">
      <alignment horizontal="center"/>
    </xf>
    <xf numFmtId="2" fontId="4" fillId="3" borderId="0" xfId="2" applyNumberFormat="1" applyFont="1" applyFill="1" applyBorder="1" applyProtection="1"/>
    <xf numFmtId="0" fontId="4" fillId="3" borderId="0" xfId="2" applyFont="1" applyFill="1" applyBorder="1" applyProtection="1"/>
    <xf numFmtId="2" fontId="4" fillId="3" borderId="7" xfId="2" applyNumberFormat="1" applyFont="1" applyFill="1" applyBorder="1" applyProtection="1"/>
    <xf numFmtId="0" fontId="4" fillId="3" borderId="9" xfId="2" applyFont="1" applyFill="1" applyBorder="1" applyProtection="1"/>
    <xf numFmtId="0" fontId="4" fillId="3" borderId="10" xfId="2" applyFont="1" applyFill="1" applyBorder="1" applyProtection="1"/>
    <xf numFmtId="0" fontId="19" fillId="3" borderId="6" xfId="2" applyFont="1" applyFill="1" applyBorder="1" applyAlignment="1" applyProtection="1">
      <alignment horizontal="center" vertical="center"/>
    </xf>
    <xf numFmtId="0" fontId="19" fillId="3" borderId="7" xfId="2" applyFont="1" applyFill="1" applyBorder="1" applyAlignment="1" applyProtection="1">
      <alignment horizontal="center" vertical="center"/>
    </xf>
    <xf numFmtId="0" fontId="19" fillId="3" borderId="9" xfId="2" applyFont="1" applyFill="1" applyBorder="1" applyAlignment="1" applyProtection="1">
      <alignment horizontal="center" vertical="center"/>
    </xf>
    <xf numFmtId="0" fontId="19" fillId="3" borderId="0" xfId="2" applyFont="1" applyFill="1" applyBorder="1" applyAlignment="1" applyProtection="1">
      <alignment horizontal="center" vertical="center"/>
    </xf>
    <xf numFmtId="0" fontId="4" fillId="3" borderId="1" xfId="2" applyFont="1" applyFill="1" applyBorder="1" applyProtection="1"/>
    <xf numFmtId="2" fontId="4" fillId="3" borderId="1" xfId="2" applyNumberFormat="1" applyFont="1" applyFill="1" applyBorder="1" applyProtection="1"/>
    <xf numFmtId="0" fontId="4" fillId="3" borderId="11" xfId="2" applyFont="1" applyFill="1" applyBorder="1" applyProtection="1"/>
    <xf numFmtId="0" fontId="4" fillId="3" borderId="12" xfId="2" applyFont="1" applyFill="1" applyBorder="1" applyProtection="1"/>
    <xf numFmtId="0" fontId="19" fillId="3" borderId="11" xfId="2" applyFont="1" applyFill="1" applyBorder="1" applyAlignment="1" applyProtection="1">
      <alignment horizontal="center" vertical="center"/>
    </xf>
    <xf numFmtId="0" fontId="19" fillId="3" borderId="1" xfId="2" applyFont="1" applyFill="1" applyBorder="1" applyAlignment="1" applyProtection="1">
      <alignment horizontal="center" vertical="center"/>
    </xf>
    <xf numFmtId="0" fontId="4" fillId="3" borderId="5" xfId="2" applyFont="1" applyFill="1" applyBorder="1" applyAlignment="1" applyProtection="1">
      <alignment horizontal="center"/>
    </xf>
    <xf numFmtId="0" fontId="4" fillId="0" borderId="0" xfId="2" applyFont="1" applyAlignment="1" applyProtection="1">
      <alignment horizontal="center"/>
      <protection locked="0"/>
    </xf>
    <xf numFmtId="0" fontId="4" fillId="0" borderId="0" xfId="2" applyFont="1" applyAlignment="1" applyProtection="1">
      <alignment horizontal="left"/>
      <protection locked="0"/>
    </xf>
    <xf numFmtId="1" fontId="4" fillId="0" borderId="0" xfId="2" applyNumberFormat="1" applyFont="1" applyAlignment="1" applyProtection="1">
      <alignment horizontal="center"/>
      <protection locked="0"/>
    </xf>
    <xf numFmtId="165" fontId="4" fillId="0" borderId="0" xfId="2" applyNumberFormat="1" applyFont="1" applyAlignment="1" applyProtection="1">
      <alignment horizontal="center"/>
      <protection locked="0"/>
    </xf>
    <xf numFmtId="165" fontId="4" fillId="0" borderId="0" xfId="2" applyNumberFormat="1" applyFont="1" applyProtection="1">
      <protection locked="0"/>
    </xf>
    <xf numFmtId="164" fontId="4" fillId="0" borderId="0" xfId="2" applyNumberFormat="1" applyFont="1" applyAlignment="1" applyProtection="1">
      <alignment horizontal="center"/>
      <protection locked="0"/>
    </xf>
    <xf numFmtId="0" fontId="54" fillId="0" borderId="0" xfId="0" applyFont="1" applyBorder="1"/>
    <xf numFmtId="0" fontId="0" fillId="0" borderId="55" xfId="0" applyBorder="1"/>
    <xf numFmtId="0" fontId="0" fillId="0" borderId="0" xfId="0" applyBorder="1" applyAlignment="1">
      <alignment horizontal="centerContinuous"/>
    </xf>
    <xf numFmtId="0" fontId="54" fillId="0" borderId="55" xfId="0" applyFont="1" applyBorder="1"/>
    <xf numFmtId="0" fontId="54" fillId="0" borderId="0" xfId="0" applyFont="1"/>
    <xf numFmtId="0" fontId="15" fillId="0" borderId="61" xfId="0" applyFont="1" applyBorder="1" applyAlignment="1">
      <alignment horizontal="center" vertical="center" textRotation="90" wrapText="1"/>
    </xf>
    <xf numFmtId="0" fontId="15" fillId="0" borderId="0" xfId="0" applyFont="1" applyBorder="1" applyAlignment="1">
      <alignment horizontal="center" vertical="center" textRotation="90" wrapText="1"/>
    </xf>
    <xf numFmtId="0" fontId="15" fillId="0" borderId="16" xfId="0" applyFont="1" applyBorder="1" applyAlignment="1">
      <alignment horizontal="center" vertical="center" textRotation="90" wrapText="1"/>
    </xf>
    <xf numFmtId="0" fontId="15" fillId="0" borderId="25"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15" fillId="0" borderId="19" xfId="0" applyFont="1" applyBorder="1" applyAlignment="1">
      <alignment horizontal="center" vertical="center" textRotation="90" wrapText="1"/>
    </xf>
    <xf numFmtId="0" fontId="19" fillId="0" borderId="0" xfId="2" applyFont="1" applyFill="1" applyBorder="1" applyProtection="1">
      <protection locked="0"/>
    </xf>
    <xf numFmtId="49" fontId="19" fillId="3" borderId="18" xfId="2" applyNumberFormat="1" applyFont="1" applyFill="1" applyBorder="1" applyAlignment="1" applyProtection="1">
      <alignment horizontal="center" vertical="center"/>
    </xf>
    <xf numFmtId="0" fontId="4" fillId="3" borderId="0" xfId="1" applyFont="1" applyFill="1" applyBorder="1" applyAlignment="1" applyProtection="1">
      <alignment horizontal="center"/>
    </xf>
    <xf numFmtId="0" fontId="27" fillId="3" borderId="1" xfId="1" applyFont="1" applyFill="1" applyBorder="1" applyAlignment="1" applyProtection="1">
      <alignment horizontal="center"/>
    </xf>
    <xf numFmtId="0" fontId="27" fillId="3" borderId="0" xfId="1" applyFont="1" applyFill="1" applyBorder="1" applyAlignment="1" applyProtection="1">
      <alignment horizontal="center"/>
    </xf>
    <xf numFmtId="49" fontId="18" fillId="0" borderId="0" xfId="1" applyNumberFormat="1" applyFont="1" applyAlignment="1" applyProtection="1">
      <alignment horizontal="center" vertical="center" textRotation="90" wrapText="1"/>
    </xf>
    <xf numFmtId="0" fontId="18" fillId="0" borderId="0" xfId="1" applyFont="1" applyAlignment="1" applyProtection="1">
      <alignment horizontal="center" vertical="center" textRotation="90" wrapText="1"/>
    </xf>
    <xf numFmtId="0" fontId="26" fillId="0" borderId="0" xfId="1" applyFont="1" applyAlignment="1" applyProtection="1">
      <alignment horizontal="center" vertical="center" textRotation="90" wrapText="1"/>
    </xf>
    <xf numFmtId="0" fontId="19" fillId="0" borderId="0" xfId="1" applyFont="1" applyBorder="1" applyAlignment="1" applyProtection="1">
      <alignment horizontal="center" vertical="center" wrapText="1"/>
    </xf>
    <xf numFmtId="0" fontId="29" fillId="0" borderId="0" xfId="1" applyFont="1" applyBorder="1" applyAlignment="1" applyProtection="1">
      <alignment horizontal="center" vertical="center" wrapText="1"/>
    </xf>
    <xf numFmtId="0" fontId="17" fillId="0" borderId="0" xfId="1" applyFont="1" applyAlignment="1" applyProtection="1">
      <alignment horizontal="center" vertical="center" wrapText="1"/>
    </xf>
    <xf numFmtId="49" fontId="13" fillId="13" borderId="0" xfId="0" applyNumberFormat="1" applyFont="1" applyFill="1" applyBorder="1" applyAlignment="1">
      <alignment vertical="top" wrapText="1"/>
    </xf>
    <xf numFmtId="49" fontId="13" fillId="0" borderId="0" xfId="0" applyNumberFormat="1" applyFont="1" applyBorder="1" applyAlignment="1">
      <alignment vertical="top" wrapText="1"/>
    </xf>
    <xf numFmtId="0" fontId="17" fillId="0" borderId="52" xfId="1" applyFont="1" applyBorder="1" applyAlignment="1" applyProtection="1">
      <alignment wrapText="1"/>
      <protection locked="0"/>
    </xf>
    <xf numFmtId="0" fontId="17" fillId="0" borderId="42" xfId="1" applyFont="1" applyBorder="1" applyAlignment="1" applyProtection="1">
      <alignment wrapText="1"/>
      <protection locked="0"/>
    </xf>
    <xf numFmtId="1" fontId="17" fillId="0" borderId="42" xfId="1" applyNumberFormat="1" applyFont="1" applyBorder="1" applyProtection="1">
      <protection locked="0"/>
    </xf>
    <xf numFmtId="0" fontId="17" fillId="0" borderId="42" xfId="1" applyFont="1" applyBorder="1" applyProtection="1">
      <protection locked="0"/>
    </xf>
    <xf numFmtId="0" fontId="17" fillId="0" borderId="64" xfId="1" applyFont="1" applyBorder="1" applyProtection="1">
      <protection locked="0"/>
    </xf>
    <xf numFmtId="2" fontId="28" fillId="6" borderId="46" xfId="1" applyNumberFormat="1" applyFont="1" applyFill="1" applyBorder="1" applyAlignment="1" applyProtection="1">
      <alignment horizontal="center" vertical="center" shrinkToFit="1"/>
    </xf>
    <xf numFmtId="0" fontId="20" fillId="0" borderId="14" xfId="1" applyFont="1" applyFill="1" applyBorder="1" applyAlignment="1" applyProtection="1">
      <alignment textRotation="90" wrapText="1"/>
      <protection locked="0"/>
    </xf>
    <xf numFmtId="1" fontId="19" fillId="0" borderId="53" xfId="1" applyNumberFormat="1" applyFont="1" applyBorder="1" applyAlignment="1" applyProtection="1">
      <alignment textRotation="90" wrapText="1"/>
      <protection locked="0"/>
    </xf>
    <xf numFmtId="0" fontId="18" fillId="0" borderId="48" xfId="1" applyNumberFormat="1" applyFont="1" applyFill="1" applyBorder="1" applyAlignment="1" applyProtection="1">
      <alignment horizontal="center" vertical="center"/>
      <protection locked="0"/>
    </xf>
    <xf numFmtId="0" fontId="18" fillId="0" borderId="48" xfId="1" applyNumberFormat="1" applyFont="1" applyFill="1" applyBorder="1" applyAlignment="1" applyProtection="1">
      <alignment horizontal="center" vertical="center" wrapText="1"/>
      <protection locked="0"/>
    </xf>
    <xf numFmtId="0" fontId="4" fillId="0" borderId="42" xfId="1" applyFont="1" applyBorder="1" applyAlignment="1" applyProtection="1">
      <alignment wrapText="1"/>
      <protection locked="0"/>
    </xf>
    <xf numFmtId="0" fontId="17" fillId="0" borderId="17" xfId="1" applyFont="1" applyFill="1" applyBorder="1" applyProtection="1"/>
    <xf numFmtId="165" fontId="26" fillId="5" borderId="5" xfId="4" applyNumberFormat="1" applyFont="1" applyFill="1" applyBorder="1" applyAlignment="1" applyProtection="1">
      <alignment horizontal="center"/>
    </xf>
    <xf numFmtId="2" fontId="17" fillId="0" borderId="22" xfId="1" applyNumberFormat="1" applyFont="1" applyFill="1" applyBorder="1" applyAlignment="1" applyProtection="1">
      <alignment horizontal="center" vertical="center" shrinkToFit="1"/>
      <protection locked="0"/>
    </xf>
    <xf numFmtId="2" fontId="17" fillId="3" borderId="16" xfId="1" applyNumberFormat="1" applyFont="1" applyFill="1" applyBorder="1" applyAlignment="1" applyProtection="1">
      <alignment horizontal="center" vertical="center" shrinkToFit="1"/>
    </xf>
    <xf numFmtId="2" fontId="17" fillId="3" borderId="49" xfId="1" applyNumberFormat="1" applyFont="1" applyFill="1" applyBorder="1" applyAlignment="1" applyProtection="1">
      <alignment horizontal="center" vertical="center" shrinkToFit="1"/>
    </xf>
    <xf numFmtId="2" fontId="17" fillId="10" borderId="14" xfId="1" applyNumberFormat="1" applyFont="1" applyFill="1" applyBorder="1" applyAlignment="1" applyProtection="1">
      <alignment horizontal="center" vertical="center" shrinkToFit="1"/>
    </xf>
    <xf numFmtId="2" fontId="17" fillId="10" borderId="72" xfId="1" applyNumberFormat="1" applyFont="1" applyFill="1" applyBorder="1" applyAlignment="1" applyProtection="1">
      <alignment horizontal="center" vertical="center" shrinkToFit="1"/>
    </xf>
    <xf numFmtId="2" fontId="17" fillId="10" borderId="49" xfId="1" applyNumberFormat="1" applyFont="1" applyFill="1" applyBorder="1" applyAlignment="1" applyProtection="1">
      <alignment horizontal="center" vertical="center" shrinkToFit="1"/>
    </xf>
    <xf numFmtId="2" fontId="17" fillId="10" borderId="13" xfId="1" applyNumberFormat="1" applyFont="1" applyFill="1" applyBorder="1" applyAlignment="1" applyProtection="1">
      <alignment horizontal="center" vertical="center" shrinkToFit="1"/>
    </xf>
    <xf numFmtId="2" fontId="17" fillId="10" borderId="56" xfId="1" applyNumberFormat="1" applyFont="1" applyFill="1" applyBorder="1" applyAlignment="1" applyProtection="1">
      <alignment horizontal="center" vertical="center" shrinkToFit="1"/>
    </xf>
    <xf numFmtId="2" fontId="17" fillId="10" borderId="75" xfId="1" applyNumberFormat="1" applyFont="1" applyFill="1" applyBorder="1" applyAlignment="1" applyProtection="1">
      <alignment horizontal="center" vertical="center" shrinkToFit="1"/>
    </xf>
    <xf numFmtId="2" fontId="17" fillId="3" borderId="52" xfId="1" applyNumberFormat="1" applyFont="1" applyFill="1" applyBorder="1" applyAlignment="1" applyProtection="1">
      <alignment horizontal="center" vertical="center" shrinkToFit="1"/>
    </xf>
    <xf numFmtId="2" fontId="17" fillId="10" borderId="18" xfId="1" applyNumberFormat="1" applyFont="1" applyFill="1" applyBorder="1" applyAlignment="1" applyProtection="1">
      <alignment horizontal="center" vertical="center" shrinkToFit="1"/>
    </xf>
    <xf numFmtId="2" fontId="17" fillId="10" borderId="15" xfId="1" applyNumberFormat="1" applyFont="1" applyFill="1" applyBorder="1" applyAlignment="1" applyProtection="1">
      <alignment horizontal="center" vertical="center" shrinkToFit="1"/>
    </xf>
    <xf numFmtId="2" fontId="17" fillId="10" borderId="42" xfId="1" applyNumberFormat="1" applyFont="1" applyFill="1" applyBorder="1" applyAlignment="1" applyProtection="1">
      <alignment horizontal="center" vertical="center" shrinkToFit="1"/>
    </xf>
    <xf numFmtId="2" fontId="17" fillId="10" borderId="16" xfId="1" applyNumberFormat="1" applyFont="1" applyFill="1" applyBorder="1" applyAlignment="1" applyProtection="1">
      <alignment horizontal="center" vertical="center" shrinkToFit="1"/>
    </xf>
    <xf numFmtId="2" fontId="17" fillId="10" borderId="17" xfId="1" applyNumberFormat="1" applyFont="1" applyFill="1" applyBorder="1" applyAlignment="1" applyProtection="1">
      <alignment horizontal="center" vertical="center" shrinkToFit="1"/>
    </xf>
    <xf numFmtId="2" fontId="17" fillId="10" borderId="48" xfId="1" applyNumberFormat="1" applyFont="1" applyFill="1" applyBorder="1" applyAlignment="1" applyProtection="1">
      <alignment horizontal="center" vertical="center" shrinkToFit="1"/>
    </xf>
    <xf numFmtId="2" fontId="17" fillId="3" borderId="20" xfId="1" applyNumberFormat="1" applyFont="1" applyFill="1" applyBorder="1" applyAlignment="1" applyProtection="1">
      <alignment horizontal="center" vertical="center" shrinkToFit="1"/>
    </xf>
    <xf numFmtId="2" fontId="17" fillId="3" borderId="64" xfId="1" applyNumberFormat="1" applyFont="1" applyFill="1" applyBorder="1" applyAlignment="1" applyProtection="1">
      <alignment horizontal="center" vertical="center" shrinkToFit="1"/>
    </xf>
    <xf numFmtId="2" fontId="17" fillId="3" borderId="42" xfId="1" applyNumberFormat="1" applyFont="1" applyFill="1" applyBorder="1" applyAlignment="1" applyProtection="1">
      <alignment horizontal="center" vertical="center" shrinkToFit="1"/>
    </xf>
    <xf numFmtId="49" fontId="17" fillId="0" borderId="0" xfId="1" applyNumberFormat="1" applyFont="1" applyFill="1" applyBorder="1" applyProtection="1">
      <protection locked="0"/>
    </xf>
    <xf numFmtId="0" fontId="17" fillId="3" borderId="2" xfId="1" applyFont="1" applyFill="1" applyBorder="1" applyAlignment="1" applyProtection="1">
      <alignment vertical="center"/>
      <protection locked="0"/>
    </xf>
    <xf numFmtId="0" fontId="17" fillId="3" borderId="2" xfId="1" applyFont="1" applyFill="1" applyBorder="1" applyAlignment="1" applyProtection="1">
      <alignment horizontal="center" vertical="center"/>
      <protection locked="0"/>
    </xf>
    <xf numFmtId="1" fontId="17" fillId="4" borderId="16" xfId="1" applyNumberFormat="1" applyFont="1" applyFill="1" applyBorder="1" applyAlignment="1" applyProtection="1">
      <alignment horizontal="center" vertical="center" shrinkToFit="1"/>
      <protection locked="0"/>
    </xf>
    <xf numFmtId="1" fontId="17" fillId="0" borderId="16" xfId="1" applyNumberFormat="1" applyFont="1" applyBorder="1" applyAlignment="1" applyProtection="1">
      <alignment horizontal="center" vertical="center" shrinkToFit="1"/>
      <protection locked="0"/>
    </xf>
    <xf numFmtId="1" fontId="17" fillId="4" borderId="21" xfId="1" applyNumberFormat="1" applyFont="1" applyFill="1" applyBorder="1" applyAlignment="1" applyProtection="1">
      <alignment horizontal="center" vertical="center" shrinkToFit="1"/>
      <protection locked="0"/>
    </xf>
    <xf numFmtId="0" fontId="32" fillId="0" borderId="0" xfId="0" applyFont="1" applyAlignment="1">
      <alignment vertical="center"/>
    </xf>
    <xf numFmtId="0" fontId="32" fillId="0" borderId="0" xfId="0" applyFont="1" applyAlignment="1">
      <alignment horizontal="left" vertical="center" indent="4"/>
    </xf>
    <xf numFmtId="0" fontId="32" fillId="0" borderId="55" xfId="0" applyFont="1" applyBorder="1" applyAlignment="1">
      <alignment horizontal="left" vertical="center" indent="4"/>
    </xf>
    <xf numFmtId="14" fontId="33" fillId="14" borderId="1" xfId="0" applyNumberFormat="1" applyFont="1" applyFill="1" applyBorder="1" applyAlignment="1">
      <alignment horizontal="left" vertical="top"/>
    </xf>
    <xf numFmtId="0" fontId="33" fillId="14" borderId="1" xfId="0" applyFont="1" applyFill="1" applyBorder="1" applyAlignment="1">
      <alignment vertical="top" wrapText="1"/>
    </xf>
    <xf numFmtId="0" fontId="33" fillId="14" borderId="1" xfId="0" applyFont="1" applyFill="1" applyBorder="1"/>
    <xf numFmtId="0" fontId="33" fillId="0" borderId="0" xfId="0" applyFont="1"/>
    <xf numFmtId="14" fontId="32" fillId="0" borderId="0" xfId="0" applyNumberFormat="1" applyFont="1" applyAlignment="1">
      <alignment horizontal="left" vertical="top"/>
    </xf>
    <xf numFmtId="0" fontId="32" fillId="0" borderId="0" xfId="0" applyFont="1" applyAlignment="1"/>
    <xf numFmtId="0" fontId="32" fillId="0" borderId="0" xfId="0" applyFont="1"/>
    <xf numFmtId="14" fontId="32" fillId="0" borderId="55" xfId="0" applyNumberFormat="1" applyFont="1" applyBorder="1" applyAlignment="1">
      <alignment horizontal="left" vertical="top"/>
    </xf>
    <xf numFmtId="0" fontId="32" fillId="0" borderId="55" xfId="0" applyFont="1" applyBorder="1"/>
    <xf numFmtId="0" fontId="32" fillId="0" borderId="0" xfId="0" applyFont="1" applyAlignment="1">
      <alignment vertical="top" wrapText="1"/>
    </xf>
    <xf numFmtId="0" fontId="33" fillId="0" borderId="0" xfId="0" applyFont="1" applyBorder="1" applyAlignment="1" applyProtection="1">
      <alignment horizontal="left" vertical="top" wrapText="1"/>
    </xf>
    <xf numFmtId="165" fontId="0" fillId="5" borderId="5" xfId="0" applyNumberFormat="1" applyFill="1" applyBorder="1" applyProtection="1"/>
    <xf numFmtId="166" fontId="32" fillId="5" borderId="51" xfId="0" applyNumberFormat="1" applyFont="1" applyFill="1" applyBorder="1" applyAlignment="1" applyProtection="1">
      <protection locked="0"/>
    </xf>
    <xf numFmtId="170" fontId="32" fillId="5" borderId="50" xfId="0" applyNumberFormat="1" applyFont="1" applyFill="1" applyBorder="1" applyAlignment="1" applyProtection="1">
      <protection locked="0"/>
    </xf>
    <xf numFmtId="165" fontId="32" fillId="5" borderId="58" xfId="0" applyNumberFormat="1" applyFont="1" applyFill="1" applyBorder="1" applyAlignment="1" applyProtection="1">
      <protection locked="0"/>
    </xf>
    <xf numFmtId="166" fontId="32" fillId="5" borderId="14" xfId="0" applyNumberFormat="1" applyFont="1" applyFill="1" applyBorder="1" applyAlignment="1" applyProtection="1">
      <protection locked="0"/>
    </xf>
    <xf numFmtId="170" fontId="32" fillId="5" borderId="13" xfId="0" applyNumberFormat="1" applyFont="1" applyFill="1" applyBorder="1" applyAlignment="1" applyProtection="1">
      <protection locked="0"/>
    </xf>
    <xf numFmtId="165" fontId="32" fillId="5" borderId="37" xfId="0" applyNumberFormat="1" applyFont="1" applyFill="1" applyBorder="1" applyAlignment="1" applyProtection="1">
      <protection locked="0"/>
    </xf>
    <xf numFmtId="166" fontId="32" fillId="5" borderId="18" xfId="0" applyNumberFormat="1" applyFont="1" applyFill="1" applyBorder="1" applyAlignment="1" applyProtection="1">
      <protection locked="0"/>
    </xf>
    <xf numFmtId="170" fontId="32" fillId="5" borderId="16" xfId="0" applyNumberFormat="1" applyFont="1" applyFill="1" applyBorder="1" applyAlignment="1" applyProtection="1">
      <protection locked="0"/>
    </xf>
    <xf numFmtId="165" fontId="32" fillId="5" borderId="19" xfId="0" applyNumberFormat="1" applyFont="1" applyFill="1" applyBorder="1" applyAlignment="1" applyProtection="1">
      <protection locked="0"/>
    </xf>
    <xf numFmtId="14" fontId="32" fillId="5" borderId="23" xfId="0" applyNumberFormat="1" applyFont="1" applyFill="1" applyBorder="1" applyProtection="1">
      <protection locked="0"/>
    </xf>
    <xf numFmtId="170" fontId="32" fillId="5" borderId="20" xfId="0" applyNumberFormat="1" applyFont="1" applyFill="1" applyBorder="1" applyProtection="1">
      <protection locked="0"/>
    </xf>
    <xf numFmtId="165" fontId="32" fillId="5" borderId="24" xfId="0" applyNumberFormat="1" applyFont="1" applyFill="1" applyBorder="1" applyProtection="1">
      <protection locked="0"/>
    </xf>
    <xf numFmtId="165" fontId="32" fillId="5" borderId="26" xfId="0" applyNumberFormat="1" applyFont="1" applyFill="1" applyBorder="1" applyAlignment="1" applyProtection="1"/>
    <xf numFmtId="0" fontId="15" fillId="0" borderId="29" xfId="1" applyFont="1" applyBorder="1" applyAlignment="1" applyProtection="1">
      <alignment textRotation="90" wrapText="1"/>
    </xf>
    <xf numFmtId="0" fontId="15" fillId="0" borderId="30" xfId="1" applyFont="1" applyBorder="1" applyAlignment="1" applyProtection="1">
      <alignment textRotation="90" wrapText="1"/>
    </xf>
    <xf numFmtId="0" fontId="15" fillId="0" borderId="39" xfId="1" applyFont="1" applyBorder="1" applyAlignment="1" applyProtection="1">
      <alignment textRotation="90" wrapText="1"/>
    </xf>
    <xf numFmtId="0" fontId="15" fillId="0" borderId="51" xfId="1" applyFont="1" applyBorder="1" applyAlignment="1" applyProtection="1">
      <alignment textRotation="90" wrapText="1"/>
    </xf>
    <xf numFmtId="0" fontId="15" fillId="0" borderId="25" xfId="1" applyFont="1" applyBorder="1" applyAlignment="1" applyProtection="1">
      <alignment textRotation="90" wrapText="1"/>
    </xf>
    <xf numFmtId="0" fontId="15" fillId="0" borderId="31" xfId="1" applyFont="1" applyBorder="1" applyAlignment="1" applyProtection="1">
      <alignment textRotation="90" wrapText="1"/>
    </xf>
    <xf numFmtId="49" fontId="15" fillId="0" borderId="32" xfId="1" quotePrefix="1" applyNumberFormat="1" applyFont="1" applyBorder="1" applyAlignment="1" applyProtection="1">
      <alignment horizontal="center" vertical="center"/>
      <protection locked="0"/>
    </xf>
    <xf numFmtId="49" fontId="15" fillId="0" borderId="69" xfId="1" quotePrefix="1" applyNumberFormat="1" applyFont="1" applyBorder="1" applyAlignment="1" applyProtection="1">
      <alignment horizontal="center" vertical="center"/>
      <protection locked="0"/>
    </xf>
    <xf numFmtId="49" fontId="15" fillId="0" borderId="33" xfId="1" quotePrefix="1" applyNumberFormat="1" applyFont="1" applyBorder="1" applyAlignment="1" applyProtection="1">
      <alignment horizontal="center" vertical="center"/>
      <protection locked="0"/>
    </xf>
    <xf numFmtId="49" fontId="15" fillId="0" borderId="7" xfId="1" quotePrefix="1" applyNumberFormat="1" applyFont="1" applyBorder="1" applyAlignment="1" applyProtection="1">
      <alignment horizontal="center" vertical="center"/>
      <protection locked="0"/>
    </xf>
    <xf numFmtId="49" fontId="15" fillId="0" borderId="33" xfId="1" applyNumberFormat="1" applyFont="1" applyBorder="1" applyAlignment="1" applyProtection="1">
      <alignment horizontal="center" vertical="center"/>
      <protection locked="0"/>
    </xf>
    <xf numFmtId="49" fontId="15" fillId="0" borderId="45" xfId="1" quotePrefix="1" applyNumberFormat="1" applyFont="1" applyBorder="1" applyAlignment="1" applyProtection="1">
      <alignment horizontal="center" vertical="center"/>
      <protection locked="0"/>
    </xf>
    <xf numFmtId="49" fontId="15" fillId="0" borderId="34" xfId="1" quotePrefix="1" applyNumberFormat="1" applyFont="1" applyBorder="1" applyAlignment="1" applyProtection="1">
      <alignment horizontal="center" vertical="center"/>
      <protection locked="0"/>
    </xf>
    <xf numFmtId="49" fontId="15" fillId="0" borderId="29" xfId="1" applyNumberFormat="1" applyFont="1" applyBorder="1" applyAlignment="1" applyProtection="1">
      <alignment horizontal="center" vertical="center"/>
      <protection locked="0"/>
    </xf>
    <xf numFmtId="49" fontId="15" fillId="0" borderId="30" xfId="1" applyNumberFormat="1" applyFont="1" applyBorder="1" applyAlignment="1" applyProtection="1">
      <alignment horizontal="center" vertical="center"/>
      <protection locked="0"/>
    </xf>
    <xf numFmtId="49" fontId="15" fillId="0" borderId="31" xfId="1" applyNumberFormat="1" applyFont="1" applyBorder="1" applyAlignment="1" applyProtection="1">
      <alignment horizontal="center" vertical="center"/>
      <protection locked="0"/>
    </xf>
    <xf numFmtId="0" fontId="23" fillId="0" borderId="14" xfId="1" applyFont="1" applyBorder="1" applyAlignment="1" applyProtection="1">
      <alignment horizontal="center" vertical="center" wrapText="1"/>
    </xf>
    <xf numFmtId="0" fontId="23" fillId="0" borderId="13" xfId="1" applyFont="1" applyBorder="1" applyAlignment="1" applyProtection="1">
      <alignment horizontal="center" vertical="center" wrapText="1"/>
    </xf>
    <xf numFmtId="0" fontId="23" fillId="0" borderId="56" xfId="1" applyFont="1" applyBorder="1" applyAlignment="1" applyProtection="1">
      <alignment horizontal="center" vertical="center" wrapText="1"/>
    </xf>
    <xf numFmtId="0" fontId="23" fillId="0" borderId="37" xfId="1" applyFont="1" applyBorder="1" applyAlignment="1" applyProtection="1">
      <alignment horizontal="center" vertical="center" wrapText="1"/>
    </xf>
    <xf numFmtId="0" fontId="23" fillId="0" borderId="72" xfId="1" applyFont="1" applyBorder="1" applyAlignment="1" applyProtection="1">
      <alignment horizontal="center" vertical="center" wrapText="1"/>
    </xf>
    <xf numFmtId="0" fontId="23" fillId="0" borderId="47" xfId="1" applyFont="1" applyBorder="1" applyAlignment="1" applyProtection="1">
      <alignment horizontal="center" vertical="center"/>
      <protection locked="0"/>
    </xf>
    <xf numFmtId="0" fontId="23" fillId="0" borderId="21" xfId="1" applyFont="1" applyBorder="1" applyAlignment="1" applyProtection="1">
      <alignment horizontal="center" vertical="center"/>
      <protection locked="0"/>
    </xf>
    <xf numFmtId="0" fontId="23" fillId="0" borderId="46" xfId="1" applyFont="1" applyBorder="1" applyAlignment="1" applyProtection="1">
      <alignment horizontal="center" vertical="center"/>
      <protection locked="0"/>
    </xf>
    <xf numFmtId="0" fontId="23" fillId="0" borderId="36" xfId="1" applyFont="1" applyBorder="1" applyAlignment="1" applyProtection="1">
      <alignment horizontal="center" vertical="center"/>
      <protection locked="0"/>
    </xf>
    <xf numFmtId="0" fontId="23" fillId="0" borderId="38" xfId="1" applyFont="1" applyBorder="1" applyAlignment="1" applyProtection="1">
      <alignment horizontal="center" vertical="center"/>
      <protection locked="0"/>
    </xf>
    <xf numFmtId="0" fontId="23" fillId="0" borderId="51" xfId="1" applyFont="1" applyBorder="1" applyAlignment="1" applyProtection="1">
      <alignment horizontal="center" vertical="center" wrapText="1"/>
    </xf>
    <xf numFmtId="0" fontId="23" fillId="0" borderId="50" xfId="1" applyFont="1" applyBorder="1" applyAlignment="1" applyProtection="1">
      <alignment horizontal="center" vertical="center" wrapText="1"/>
    </xf>
    <xf numFmtId="0" fontId="15" fillId="0" borderId="50" xfId="1" applyFont="1" applyBorder="1" applyAlignment="1" applyProtection="1">
      <alignment horizontal="center" vertical="center" wrapText="1"/>
    </xf>
    <xf numFmtId="0" fontId="23" fillId="0" borderId="25" xfId="1" applyFont="1" applyBorder="1" applyAlignment="1" applyProtection="1">
      <alignment horizontal="center" vertical="center" wrapText="1"/>
    </xf>
    <xf numFmtId="0" fontId="23" fillId="0" borderId="26" xfId="1" applyFont="1" applyBorder="1" applyAlignment="1" applyProtection="1">
      <alignment horizontal="center" vertical="center" wrapText="1"/>
    </xf>
    <xf numFmtId="0" fontId="15" fillId="0" borderId="32" xfId="1" applyFont="1" applyBorder="1" applyAlignment="1" applyProtection="1">
      <alignment horizontal="center" vertical="center" wrapText="1"/>
    </xf>
    <xf numFmtId="0" fontId="15" fillId="0" borderId="33" xfId="1" applyFont="1" applyBorder="1" applyAlignment="1" applyProtection="1">
      <alignment horizontal="center" vertical="center" wrapText="1"/>
    </xf>
    <xf numFmtId="0" fontId="23" fillId="0" borderId="33" xfId="1" applyFont="1" applyBorder="1" applyAlignment="1" applyProtection="1">
      <alignment horizontal="center" vertical="center" wrapText="1"/>
    </xf>
    <xf numFmtId="0" fontId="23" fillId="0" borderId="34" xfId="1" applyFont="1" applyBorder="1" applyAlignment="1" applyProtection="1">
      <alignment horizontal="center" vertical="center" wrapText="1"/>
    </xf>
    <xf numFmtId="0" fontId="23" fillId="0" borderId="25" xfId="0" applyFont="1" applyBorder="1"/>
    <xf numFmtId="0" fontId="15" fillId="0" borderId="6" xfId="0" applyFont="1" applyBorder="1" applyAlignment="1">
      <alignment horizontal="centerContinuous"/>
    </xf>
    <xf numFmtId="0" fontId="15" fillId="0" borderId="7" xfId="0" applyFont="1" applyBorder="1" applyAlignment="1">
      <alignment horizontal="centerContinuous"/>
    </xf>
    <xf numFmtId="0" fontId="15" fillId="0" borderId="8" xfId="0" applyFont="1" applyBorder="1" applyAlignment="1">
      <alignment horizontal="center"/>
    </xf>
    <xf numFmtId="0" fontId="23" fillId="0" borderId="7" xfId="0" applyFont="1" applyBorder="1" applyAlignment="1">
      <alignment horizontal="centerContinuous"/>
    </xf>
    <xf numFmtId="0" fontId="23" fillId="0" borderId="8" xfId="0" applyFont="1" applyBorder="1" applyAlignment="1">
      <alignment horizontal="centerContinuous"/>
    </xf>
    <xf numFmtId="0" fontId="23" fillId="0" borderId="7" xfId="0" applyFont="1" applyBorder="1"/>
    <xf numFmtId="0" fontId="23" fillId="0" borderId="69" xfId="0" applyFont="1" applyBorder="1"/>
    <xf numFmtId="0" fontId="23" fillId="0" borderId="8" xfId="0" applyFont="1" applyBorder="1"/>
    <xf numFmtId="0" fontId="23" fillId="0" borderId="61" xfId="0" applyFont="1" applyBorder="1"/>
    <xf numFmtId="0" fontId="23" fillId="0" borderId="0" xfId="0" applyFont="1" applyBorder="1"/>
    <xf numFmtId="0" fontId="15" fillId="0" borderId="9" xfId="0" applyFont="1" applyBorder="1" applyAlignment="1">
      <alignment horizontal="centerContinuous"/>
    </xf>
    <xf numFmtId="0" fontId="15" fillId="0" borderId="0" xfId="0" applyFont="1" applyBorder="1" applyAlignment="1">
      <alignment horizontal="centerContinuous"/>
    </xf>
    <xf numFmtId="0" fontId="15" fillId="0" borderId="10" xfId="0" applyFont="1" applyBorder="1" applyAlignment="1">
      <alignment horizontal="center"/>
    </xf>
    <xf numFmtId="0" fontId="15" fillId="0" borderId="80" xfId="0" applyFont="1" applyBorder="1" applyAlignment="1">
      <alignment horizontal="centerContinuous"/>
    </xf>
    <xf numFmtId="0" fontId="23" fillId="0" borderId="55" xfId="0" applyFont="1" applyBorder="1" applyAlignment="1">
      <alignment horizontal="centerContinuous"/>
    </xf>
    <xf numFmtId="0" fontId="15" fillId="0" borderId="55" xfId="0" applyFont="1" applyBorder="1" applyAlignment="1">
      <alignment horizontal="centerContinuous"/>
    </xf>
    <xf numFmtId="0" fontId="15" fillId="0" borderId="52" xfId="0" applyFont="1" applyBorder="1" applyAlignment="1">
      <alignment horizontal="centerContinuous"/>
    </xf>
    <xf numFmtId="0" fontId="23" fillId="0" borderId="9" xfId="0" applyFont="1" applyBorder="1"/>
    <xf numFmtId="0" fontId="23" fillId="0" borderId="10" xfId="0" applyFont="1" applyBorder="1"/>
    <xf numFmtId="0" fontId="23" fillId="0" borderId="25" xfId="0" applyFont="1" applyBorder="1" applyAlignment="1">
      <alignment wrapText="1"/>
    </xf>
    <xf numFmtId="0" fontId="23" fillId="0" borderId="9" xfId="0" applyFont="1" applyBorder="1" applyAlignment="1">
      <alignment wrapText="1"/>
    </xf>
    <xf numFmtId="0" fontId="23" fillId="0" borderId="0" xfId="0" applyFont="1" applyBorder="1" applyAlignment="1">
      <alignment wrapText="1"/>
    </xf>
    <xf numFmtId="0" fontId="23" fillId="0" borderId="10" xfId="0" applyFont="1" applyBorder="1" applyAlignment="1">
      <alignment wrapText="1"/>
    </xf>
    <xf numFmtId="0" fontId="23" fillId="0" borderId="61" xfId="0" applyFont="1" applyBorder="1" applyAlignment="1">
      <alignment wrapText="1"/>
    </xf>
    <xf numFmtId="0" fontId="23" fillId="0" borderId="27" xfId="0" applyFont="1" applyBorder="1" applyAlignment="1">
      <alignment horizontal="center" vertical="center" textRotation="90" wrapText="1"/>
    </xf>
    <xf numFmtId="0" fontId="23" fillId="0" borderId="18"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3" fillId="0" borderId="41" xfId="0" applyFont="1" applyBorder="1" applyAlignment="1">
      <alignment horizontal="center" vertical="center" textRotation="90" wrapText="1"/>
    </xf>
    <xf numFmtId="0" fontId="23" fillId="0" borderId="0" xfId="0" applyFont="1" applyBorder="1" applyAlignment="1">
      <alignment horizontal="center" vertical="center" textRotation="90" wrapText="1"/>
    </xf>
    <xf numFmtId="0" fontId="15" fillId="0" borderId="0" xfId="0" applyFont="1" applyBorder="1"/>
    <xf numFmtId="0" fontId="23" fillId="0" borderId="55" xfId="0" applyFont="1" applyBorder="1"/>
    <xf numFmtId="0" fontId="15" fillId="0" borderId="27" xfId="0" applyFont="1" applyBorder="1" applyAlignment="1"/>
    <xf numFmtId="0" fontId="23" fillId="0" borderId="18" xfId="0" applyFont="1" applyBorder="1"/>
    <xf numFmtId="0" fontId="23" fillId="0" borderId="16" xfId="0" applyFont="1" applyBorder="1"/>
    <xf numFmtId="0" fontId="23" fillId="0" borderId="19" xfId="0" applyFont="1" applyBorder="1"/>
    <xf numFmtId="0" fontId="15" fillId="0" borderId="41" xfId="0" applyFont="1" applyBorder="1" applyAlignment="1"/>
    <xf numFmtId="0" fontId="15" fillId="5" borderId="77" xfId="0" applyFont="1" applyFill="1" applyBorder="1"/>
    <xf numFmtId="0" fontId="15" fillId="5" borderId="79" xfId="0" applyFont="1" applyFill="1" applyBorder="1"/>
    <xf numFmtId="0" fontId="15" fillId="5" borderId="56" xfId="0" applyFont="1" applyFill="1" applyBorder="1"/>
    <xf numFmtId="0" fontId="15" fillId="5" borderId="79" xfId="0" applyFont="1" applyFill="1" applyBorder="1" applyAlignment="1">
      <alignment horizontal="center"/>
    </xf>
    <xf numFmtId="0" fontId="15" fillId="5" borderId="49" xfId="0" applyFont="1" applyFill="1" applyBorder="1" applyAlignment="1">
      <alignment horizontal="center"/>
    </xf>
    <xf numFmtId="0" fontId="15" fillId="0" borderId="18" xfId="0" applyFont="1" applyBorder="1" applyAlignment="1">
      <alignment horizontal="center" textRotation="90"/>
    </xf>
    <xf numFmtId="0" fontId="23" fillId="0" borderId="16" xfId="0" applyFont="1" applyBorder="1" applyAlignment="1">
      <alignment horizontal="center" textRotation="90"/>
    </xf>
    <xf numFmtId="0" fontId="15" fillId="0" borderId="16" xfId="0" applyFont="1" applyBorder="1"/>
    <xf numFmtId="0" fontId="23" fillId="0" borderId="19" xfId="0" applyFont="1" applyBorder="1" applyAlignment="1">
      <alignment horizontal="centerContinuous"/>
    </xf>
    <xf numFmtId="0" fontId="23" fillId="0" borderId="1" xfId="0" applyFont="1" applyBorder="1"/>
    <xf numFmtId="0" fontId="23" fillId="0" borderId="0" xfId="0" applyFont="1"/>
    <xf numFmtId="0" fontId="15" fillId="0" borderId="27" xfId="0" applyFont="1" applyBorder="1" applyAlignment="1">
      <alignment horizontal="centerContinuous"/>
    </xf>
    <xf numFmtId="0" fontId="15" fillId="0" borderId="41" xfId="0" applyFont="1" applyBorder="1" applyAlignment="1">
      <alignment horizontal="centerContinuous"/>
    </xf>
    <xf numFmtId="0" fontId="23" fillId="0" borderId="41" xfId="0" applyFont="1" applyBorder="1"/>
    <xf numFmtId="0" fontId="15" fillId="0" borderId="63" xfId="0" applyFont="1" applyBorder="1" applyAlignment="1">
      <alignment horizontal="centerContinuous"/>
    </xf>
    <xf numFmtId="0" fontId="15" fillId="0" borderId="1" xfId="0" applyFont="1" applyBorder="1" applyAlignment="1">
      <alignment horizontal="centerContinuous"/>
    </xf>
    <xf numFmtId="0" fontId="15" fillId="0" borderId="57" xfId="0" applyFont="1" applyBorder="1" applyAlignment="1">
      <alignment horizontal="centerContinuous"/>
    </xf>
    <xf numFmtId="0" fontId="23" fillId="0" borderId="57" xfId="0" applyFont="1" applyBorder="1"/>
    <xf numFmtId="0" fontId="15" fillId="5" borderId="27" xfId="0" applyFont="1" applyFill="1" applyBorder="1" applyAlignment="1"/>
    <xf numFmtId="0" fontId="23" fillId="5" borderId="18" xfId="0" applyFont="1" applyFill="1" applyBorder="1"/>
    <xf numFmtId="0" fontId="23" fillId="5" borderId="16" xfId="0" applyFont="1" applyFill="1" applyBorder="1"/>
    <xf numFmtId="0" fontId="23" fillId="5" borderId="19" xfId="0" applyFont="1" applyFill="1" applyBorder="1"/>
    <xf numFmtId="0" fontId="15" fillId="5" borderId="41" xfId="0" applyFont="1" applyFill="1" applyBorder="1" applyAlignment="1"/>
    <xf numFmtId="0" fontId="23" fillId="5" borderId="55" xfId="0" applyFont="1" applyFill="1" applyBorder="1"/>
    <xf numFmtId="0" fontId="23" fillId="5" borderId="18" xfId="0" applyFont="1" applyFill="1" applyBorder="1" applyAlignment="1">
      <alignment horizontal="centerContinuous"/>
    </xf>
    <xf numFmtId="0" fontId="23" fillId="5" borderId="16" xfId="0" applyFont="1" applyFill="1" applyBorder="1" applyAlignment="1">
      <alignment horizontal="centerContinuous"/>
    </xf>
    <xf numFmtId="0" fontId="23" fillId="5" borderId="19" xfId="0" applyFont="1" applyFill="1" applyBorder="1" applyAlignment="1">
      <alignment horizontal="centerContinuous"/>
    </xf>
    <xf numFmtId="0" fontId="15" fillId="5" borderId="27" xfId="0" applyFont="1" applyFill="1" applyBorder="1" applyAlignment="1" applyProtection="1">
      <protection locked="0"/>
    </xf>
    <xf numFmtId="0" fontId="15" fillId="5" borderId="41" xfId="0" applyFont="1" applyFill="1" applyBorder="1" applyAlignment="1" applyProtection="1">
      <protection locked="0"/>
    </xf>
    <xf numFmtId="0" fontId="15" fillId="5" borderId="63" xfId="0" applyFont="1" applyFill="1" applyBorder="1" applyAlignment="1"/>
    <xf numFmtId="0" fontId="23" fillId="5" borderId="47" xfId="0" applyFont="1" applyFill="1" applyBorder="1"/>
    <xf numFmtId="0" fontId="23" fillId="5" borderId="21" xfId="0" applyFont="1" applyFill="1" applyBorder="1"/>
    <xf numFmtId="0" fontId="23" fillId="5" borderId="36" xfId="0" applyFont="1" applyFill="1" applyBorder="1"/>
    <xf numFmtId="0" fontId="15" fillId="5" borderId="57" xfId="0" applyFont="1" applyFill="1" applyBorder="1" applyAlignment="1"/>
    <xf numFmtId="0" fontId="15" fillId="5" borderId="27" xfId="0" applyFont="1" applyFill="1" applyBorder="1" applyAlignment="1">
      <alignment horizontal="centerContinuous"/>
    </xf>
    <xf numFmtId="0" fontId="15" fillId="5" borderId="55" xfId="0" applyFont="1" applyFill="1" applyBorder="1" applyAlignment="1">
      <alignment horizontal="centerContinuous"/>
    </xf>
    <xf numFmtId="0" fontId="15" fillId="5" borderId="41" xfId="0" applyFont="1" applyFill="1" applyBorder="1" applyAlignment="1">
      <alignment horizontal="centerContinuous"/>
    </xf>
    <xf numFmtId="0" fontId="23" fillId="5" borderId="41" xfId="0" applyFont="1" applyFill="1" applyBorder="1"/>
    <xf numFmtId="0" fontId="15" fillId="5" borderId="56" xfId="0" applyFont="1" applyFill="1" applyBorder="1" applyAlignment="1"/>
    <xf numFmtId="0" fontId="15" fillId="5" borderId="79" xfId="0" applyFont="1" applyFill="1" applyBorder="1" applyAlignment="1"/>
    <xf numFmtId="165" fontId="28" fillId="5" borderId="27" xfId="1" applyNumberFormat="1" applyFont="1" applyFill="1" applyBorder="1" applyAlignment="1" applyProtection="1">
      <alignment horizontal="center" vertical="center" shrinkToFit="1"/>
    </xf>
    <xf numFmtId="1" fontId="28" fillId="5" borderId="27" xfId="1" applyNumberFormat="1" applyFont="1" applyFill="1" applyBorder="1" applyAlignment="1" applyProtection="1">
      <alignment horizontal="center" vertical="center" shrinkToFit="1"/>
    </xf>
    <xf numFmtId="165" fontId="28" fillId="5" borderId="80" xfId="1" applyNumberFormat="1" applyFont="1" applyFill="1" applyBorder="1" applyAlignment="1" applyProtection="1">
      <alignment horizontal="center" vertical="center" shrinkToFit="1"/>
    </xf>
    <xf numFmtId="165" fontId="28" fillId="5" borderId="67" xfId="1" applyNumberFormat="1" applyFont="1" applyFill="1" applyBorder="1" applyAlignment="1" applyProtection="1">
      <alignment horizontal="center" vertical="center" shrinkToFit="1"/>
    </xf>
    <xf numFmtId="49" fontId="19" fillId="5" borderId="18" xfId="1" applyNumberFormat="1" applyFont="1" applyFill="1" applyBorder="1" applyAlignment="1" applyProtection="1">
      <alignment horizontal="left" vertical="center"/>
    </xf>
    <xf numFmtId="0" fontId="19" fillId="5" borderId="16" xfId="1" applyFont="1" applyFill="1" applyBorder="1" applyAlignment="1" applyProtection="1">
      <alignment horizontal="right" vertical="center"/>
    </xf>
    <xf numFmtId="165" fontId="28" fillId="5" borderId="17" xfId="1" applyNumberFormat="1" applyFont="1" applyFill="1" applyBorder="1" applyAlignment="1" applyProtection="1">
      <alignment horizontal="center" vertical="center" shrinkToFit="1"/>
    </xf>
    <xf numFmtId="1" fontId="28" fillId="5" borderId="17" xfId="1" applyNumberFormat="1" applyFont="1" applyFill="1" applyBorder="1" applyAlignment="1" applyProtection="1">
      <alignment horizontal="center" vertical="center" shrinkToFit="1"/>
    </xf>
    <xf numFmtId="165" fontId="28" fillId="5" borderId="73" xfId="1" applyNumberFormat="1" applyFont="1" applyFill="1" applyBorder="1" applyAlignment="1" applyProtection="1">
      <alignment horizontal="center" vertical="center" shrinkToFit="1"/>
    </xf>
    <xf numFmtId="165" fontId="28" fillId="5" borderId="19" xfId="1" applyNumberFormat="1" applyFont="1" applyFill="1" applyBorder="1" applyAlignment="1" applyProtection="1">
      <alignment horizontal="center" vertical="center" shrinkToFit="1"/>
    </xf>
    <xf numFmtId="49" fontId="19" fillId="5" borderId="47" xfId="1" applyNumberFormat="1" applyFont="1" applyFill="1" applyBorder="1" applyAlignment="1" applyProtection="1">
      <alignment horizontal="left" vertical="center"/>
    </xf>
    <xf numFmtId="0" fontId="19" fillId="5" borderId="21" xfId="1" applyFont="1" applyFill="1" applyBorder="1" applyAlignment="1" applyProtection="1">
      <alignment horizontal="right" vertical="center"/>
    </xf>
    <xf numFmtId="49" fontId="19" fillId="0" borderId="18" xfId="1" applyNumberFormat="1" applyFont="1" applyFill="1" applyBorder="1" applyAlignment="1" applyProtection="1">
      <alignment horizontal="left" vertical="center"/>
    </xf>
    <xf numFmtId="0" fontId="19" fillId="0" borderId="16" xfId="1" applyFont="1" applyFill="1" applyBorder="1" applyAlignment="1" applyProtection="1">
      <alignment horizontal="right" vertical="center"/>
    </xf>
    <xf numFmtId="165" fontId="28" fillId="0" borderId="17" xfId="1" applyNumberFormat="1" applyFont="1" applyFill="1" applyBorder="1" applyAlignment="1" applyProtection="1">
      <alignment horizontal="center" vertical="center" shrinkToFit="1"/>
    </xf>
    <xf numFmtId="1" fontId="28" fillId="0" borderId="17" xfId="1" applyNumberFormat="1" applyFont="1" applyFill="1" applyBorder="1" applyAlignment="1" applyProtection="1">
      <alignment horizontal="center" vertical="center" shrinkToFit="1"/>
    </xf>
    <xf numFmtId="165" fontId="28" fillId="0" borderId="73" xfId="1" applyNumberFormat="1" applyFont="1" applyFill="1" applyBorder="1" applyAlignment="1" applyProtection="1">
      <alignment horizontal="center" vertical="center" shrinkToFit="1"/>
    </xf>
    <xf numFmtId="165" fontId="28" fillId="0" borderId="19" xfId="1" applyNumberFormat="1" applyFont="1" applyFill="1" applyBorder="1" applyAlignment="1" applyProtection="1">
      <alignment horizontal="center" vertical="center" shrinkToFit="1"/>
    </xf>
    <xf numFmtId="0" fontId="26" fillId="0" borderId="14" xfId="1" applyFont="1" applyFill="1" applyBorder="1" applyAlignment="1" applyProtection="1">
      <alignment horizontal="center" vertical="center" textRotation="90" wrapText="1"/>
    </xf>
    <xf numFmtId="0" fontId="26" fillId="0" borderId="13" xfId="1" applyFont="1" applyFill="1" applyBorder="1" applyAlignment="1" applyProtection="1">
      <alignment horizontal="center" vertical="center" textRotation="90" wrapText="1"/>
    </xf>
    <xf numFmtId="0" fontId="26" fillId="0" borderId="37" xfId="1" applyFont="1" applyFill="1" applyBorder="1" applyAlignment="1" applyProtection="1">
      <alignment horizontal="center" vertical="center" textRotation="90" wrapText="1"/>
    </xf>
    <xf numFmtId="0" fontId="17" fillId="0" borderId="18" xfId="1" applyFont="1" applyFill="1" applyBorder="1" applyProtection="1"/>
    <xf numFmtId="0" fontId="17" fillId="0" borderId="16" xfId="1" applyFont="1" applyFill="1" applyBorder="1" applyProtection="1"/>
    <xf numFmtId="0" fontId="18" fillId="0" borderId="24" xfId="1" applyNumberFormat="1" applyFont="1" applyFill="1" applyBorder="1" applyAlignment="1" applyProtection="1">
      <alignment horizontal="center" vertical="center"/>
    </xf>
    <xf numFmtId="49" fontId="26" fillId="0" borderId="37" xfId="1" applyNumberFormat="1" applyFont="1" applyFill="1" applyBorder="1" applyAlignment="1" applyProtection="1">
      <alignment horizontal="center" vertical="center" textRotation="90" wrapText="1"/>
    </xf>
    <xf numFmtId="0" fontId="17" fillId="0" borderId="24" xfId="1" applyFont="1" applyFill="1" applyBorder="1" applyProtection="1"/>
    <xf numFmtId="2" fontId="26" fillId="0" borderId="32" xfId="1" applyNumberFormat="1" applyFont="1" applyFill="1" applyBorder="1" applyAlignment="1" applyProtection="1">
      <alignment horizontal="center" vertical="center" textRotation="90" wrapText="1"/>
    </xf>
    <xf numFmtId="164" fontId="26" fillId="0" borderId="33" xfId="1" applyNumberFormat="1" applyFont="1" applyFill="1" applyBorder="1" applyAlignment="1" applyProtection="1">
      <alignment horizontal="center" vertical="center" textRotation="90" wrapText="1"/>
    </xf>
    <xf numFmtId="164" fontId="26" fillId="0" borderId="45" xfId="1" applyNumberFormat="1" applyFont="1" applyFill="1" applyBorder="1" applyAlignment="1" applyProtection="1">
      <alignment horizontal="center" vertical="center" textRotation="90" wrapText="1"/>
    </xf>
    <xf numFmtId="1" fontId="26" fillId="0" borderId="32" xfId="1" applyNumberFormat="1" applyFont="1" applyFill="1" applyBorder="1" applyAlignment="1" applyProtection="1">
      <alignment horizontal="center" vertical="center" textRotation="90" wrapText="1"/>
    </xf>
    <xf numFmtId="0" fontId="26" fillId="0" borderId="33" xfId="1" applyFont="1" applyFill="1" applyBorder="1" applyAlignment="1" applyProtection="1">
      <alignment horizontal="center" vertical="center" textRotation="90" wrapText="1"/>
    </xf>
    <xf numFmtId="165" fontId="26" fillId="0" borderId="33" xfId="1" applyNumberFormat="1" applyFont="1" applyFill="1" applyBorder="1" applyAlignment="1" applyProtection="1">
      <alignment horizontal="center" vertical="center" textRotation="90" wrapText="1"/>
    </xf>
    <xf numFmtId="165" fontId="26" fillId="0" borderId="34" xfId="1" applyNumberFormat="1" applyFont="1" applyFill="1" applyBorder="1" applyAlignment="1" applyProtection="1">
      <alignment horizontal="center" vertical="center" textRotation="90" wrapText="1"/>
    </xf>
    <xf numFmtId="165" fontId="26" fillId="0" borderId="32" xfId="1" applyNumberFormat="1" applyFont="1" applyFill="1" applyBorder="1" applyAlignment="1" applyProtection="1">
      <alignment horizontal="center" vertical="center" textRotation="90" wrapText="1"/>
    </xf>
    <xf numFmtId="165" fontId="26" fillId="0" borderId="59" xfId="1" applyNumberFormat="1" applyFont="1" applyFill="1" applyBorder="1" applyAlignment="1" applyProtection="1">
      <alignment horizontal="center" vertical="center" textRotation="90" wrapText="1"/>
    </xf>
    <xf numFmtId="2" fontId="20" fillId="0" borderId="14" xfId="1" applyNumberFormat="1" applyFont="1" applyFill="1" applyBorder="1" applyAlignment="1" applyProtection="1">
      <alignment textRotation="90" wrapText="1"/>
    </xf>
    <xf numFmtId="164" fontId="20" fillId="0" borderId="13" xfId="1" applyNumberFormat="1" applyFont="1" applyFill="1" applyBorder="1" applyAlignment="1" applyProtection="1">
      <alignment horizontal="center" textRotation="90" wrapText="1"/>
    </xf>
    <xf numFmtId="164" fontId="20" fillId="0" borderId="37" xfId="1" applyNumberFormat="1" applyFont="1" applyFill="1" applyBorder="1" applyAlignment="1" applyProtection="1">
      <alignment horizontal="center" textRotation="90" wrapText="1"/>
    </xf>
    <xf numFmtId="165" fontId="20" fillId="0" borderId="33" xfId="1" applyNumberFormat="1" applyFont="1" applyFill="1" applyBorder="1" applyAlignment="1" applyProtection="1">
      <alignment textRotation="90" wrapText="1"/>
    </xf>
    <xf numFmtId="165" fontId="20" fillId="0" borderId="34" xfId="1" applyNumberFormat="1" applyFont="1" applyFill="1" applyBorder="1" applyAlignment="1" applyProtection="1">
      <alignment textRotation="90" wrapText="1"/>
    </xf>
    <xf numFmtId="0" fontId="17" fillId="0" borderId="59" xfId="1" applyFont="1" applyFill="1" applyBorder="1" applyProtection="1"/>
    <xf numFmtId="0" fontId="19" fillId="0" borderId="11" xfId="1" applyFont="1" applyFill="1" applyBorder="1" applyAlignment="1" applyProtection="1">
      <alignment horizontal="left" vertical="center"/>
    </xf>
    <xf numFmtId="0" fontId="20" fillId="15" borderId="18" xfId="1" applyFont="1" applyFill="1" applyBorder="1" applyAlignment="1" applyProtection="1">
      <alignment textRotation="90" wrapText="1"/>
      <protection locked="0"/>
    </xf>
    <xf numFmtId="0" fontId="20" fillId="15" borderId="16" xfId="1" applyFont="1" applyFill="1" applyBorder="1" applyAlignment="1" applyProtection="1">
      <alignment textRotation="90" wrapText="1"/>
      <protection locked="0"/>
    </xf>
    <xf numFmtId="1" fontId="20" fillId="15" borderId="16" xfId="1" applyNumberFormat="1" applyFont="1" applyFill="1" applyBorder="1" applyAlignment="1" applyProtection="1">
      <alignment textRotation="90" wrapText="1"/>
      <protection locked="0"/>
    </xf>
    <xf numFmtId="0" fontId="20" fillId="15" borderId="19" xfId="1" applyFont="1" applyFill="1" applyBorder="1" applyAlignment="1" applyProtection="1">
      <alignment textRotation="90" wrapText="1"/>
      <protection locked="0"/>
    </xf>
    <xf numFmtId="0" fontId="20" fillId="15" borderId="73" xfId="1" applyFont="1" applyFill="1" applyBorder="1" applyAlignment="1" applyProtection="1">
      <alignment textRotation="90" wrapText="1"/>
      <protection locked="0"/>
    </xf>
    <xf numFmtId="0" fontId="20" fillId="15" borderId="14" xfId="1" applyFont="1" applyFill="1" applyBorder="1" applyAlignment="1" applyProtection="1">
      <alignment textRotation="90" wrapText="1"/>
      <protection locked="0"/>
    </xf>
    <xf numFmtId="0" fontId="20" fillId="15" borderId="77" xfId="1" applyFont="1" applyFill="1" applyBorder="1" applyAlignment="1" applyProtection="1">
      <alignment textRotation="90" wrapText="1"/>
      <protection locked="0"/>
    </xf>
    <xf numFmtId="164" fontId="20" fillId="15" borderId="16" xfId="1" applyNumberFormat="1" applyFont="1" applyFill="1" applyBorder="1" applyAlignment="1" applyProtection="1">
      <alignment textRotation="90" wrapText="1"/>
      <protection locked="0"/>
    </xf>
    <xf numFmtId="0" fontId="32" fillId="0" borderId="55" xfId="0" applyFont="1" applyBorder="1" applyAlignment="1">
      <alignment vertical="top" wrapText="1"/>
    </xf>
    <xf numFmtId="0" fontId="15" fillId="0" borderId="0" xfId="0" applyFont="1" applyFill="1" applyBorder="1" applyAlignment="1">
      <alignment vertical="top" wrapText="1"/>
    </xf>
    <xf numFmtId="165" fontId="23" fillId="5" borderId="22" xfId="3" applyNumberFormat="1" applyFont="1" applyFill="1" applyBorder="1" applyAlignment="1" applyProtection="1">
      <alignment horizontal="center"/>
      <protection locked="0"/>
    </xf>
    <xf numFmtId="165" fontId="23" fillId="5" borderId="16" xfId="3" applyNumberFormat="1" applyFont="1" applyFill="1" applyBorder="1" applyAlignment="1" applyProtection="1">
      <alignment horizontal="center"/>
      <protection locked="0"/>
    </xf>
    <xf numFmtId="165" fontId="23" fillId="5" borderId="21" xfId="3" applyNumberFormat="1" applyFont="1" applyFill="1" applyBorder="1" applyAlignment="1" applyProtection="1">
      <alignment horizontal="center"/>
      <protection locked="0"/>
    </xf>
    <xf numFmtId="0" fontId="17" fillId="0" borderId="4" xfId="1" applyFont="1" applyBorder="1" applyAlignment="1" applyProtection="1">
      <alignment horizontal="center"/>
      <protection locked="0"/>
    </xf>
    <xf numFmtId="14" fontId="19" fillId="3" borderId="15" xfId="2" applyNumberFormat="1" applyFont="1" applyFill="1" applyBorder="1" applyAlignment="1" applyProtection="1">
      <alignment horizontal="center" vertical="center"/>
      <protection locked="0"/>
    </xf>
    <xf numFmtId="14" fontId="19" fillId="3" borderId="16" xfId="2" applyNumberFormat="1" applyFont="1" applyFill="1" applyBorder="1" applyAlignment="1" applyProtection="1">
      <alignment horizontal="center" vertical="center"/>
      <protection locked="0"/>
    </xf>
    <xf numFmtId="1" fontId="4" fillId="5" borderId="15" xfId="2" applyNumberFormat="1" applyFont="1" applyFill="1" applyBorder="1" applyAlignment="1" applyProtection="1">
      <alignment horizontal="center" vertical="center"/>
      <protection locked="0"/>
    </xf>
    <xf numFmtId="1" fontId="4" fillId="5" borderId="16" xfId="2" applyNumberFormat="1" applyFont="1" applyFill="1" applyBorder="1" applyAlignment="1" applyProtection="1">
      <alignment horizontal="center" vertical="center"/>
      <protection locked="0"/>
    </xf>
    <xf numFmtId="165" fontId="4" fillId="5" borderId="16" xfId="2" applyNumberFormat="1" applyFont="1" applyFill="1" applyBorder="1" applyAlignment="1" applyProtection="1">
      <alignment horizontal="center" vertical="center"/>
      <protection locked="0"/>
    </xf>
    <xf numFmtId="1" fontId="4" fillId="5" borderId="16" xfId="1" applyNumberFormat="1" applyFont="1" applyFill="1" applyBorder="1" applyAlignment="1" applyProtection="1">
      <alignment horizontal="center"/>
      <protection locked="0"/>
    </xf>
    <xf numFmtId="165" fontId="4" fillId="5" borderId="16" xfId="1" applyNumberFormat="1" applyFont="1" applyFill="1" applyBorder="1" applyAlignment="1" applyProtection="1">
      <alignment horizontal="center"/>
      <protection locked="0"/>
    </xf>
    <xf numFmtId="0" fontId="4" fillId="16" borderId="19" xfId="2" applyFont="1" applyFill="1" applyBorder="1" applyAlignment="1" applyProtection="1">
      <alignment horizontal="center"/>
    </xf>
    <xf numFmtId="2" fontId="4" fillId="16" borderId="5" xfId="2" applyNumberFormat="1" applyFont="1" applyFill="1" applyBorder="1" applyProtection="1"/>
    <xf numFmtId="165" fontId="18" fillId="0" borderId="35" xfId="1" applyNumberFormat="1" applyFont="1" applyFill="1" applyBorder="1" applyAlignment="1" applyProtection="1">
      <alignment horizontal="center" textRotation="90" wrapText="1" shrinkToFit="1"/>
      <protection locked="0"/>
    </xf>
    <xf numFmtId="165" fontId="18" fillId="0" borderId="29" xfId="1" applyNumberFormat="1" applyFont="1" applyFill="1" applyBorder="1" applyAlignment="1" applyProtection="1">
      <alignment horizontal="center" textRotation="90" wrapText="1" shrinkToFit="1"/>
      <protection locked="0"/>
    </xf>
    <xf numFmtId="165" fontId="18" fillId="0" borderId="39" xfId="1" applyNumberFormat="1" applyFont="1" applyFill="1" applyBorder="1" applyAlignment="1" applyProtection="1">
      <alignment horizontal="center" textRotation="90" wrapText="1" shrinkToFit="1"/>
      <protection locked="0"/>
    </xf>
    <xf numFmtId="0" fontId="18" fillId="0" borderId="30" xfId="1" applyFont="1" applyFill="1" applyBorder="1" applyAlignment="1" applyProtection="1">
      <alignment horizontal="center" textRotation="90" wrapText="1" shrinkToFit="1"/>
      <protection locked="0"/>
    </xf>
    <xf numFmtId="0" fontId="18" fillId="0" borderId="65" xfId="1" applyFont="1" applyFill="1" applyBorder="1" applyAlignment="1" applyProtection="1">
      <alignment horizontal="center" textRotation="90" wrapText="1" shrinkToFit="1"/>
      <protection locked="0"/>
    </xf>
    <xf numFmtId="0" fontId="18" fillId="0" borderId="3" xfId="1" applyFont="1" applyFill="1" applyBorder="1" applyAlignment="1" applyProtection="1">
      <alignment horizontal="center" textRotation="90" wrapText="1" shrinkToFit="1"/>
      <protection locked="0"/>
    </xf>
    <xf numFmtId="0" fontId="18" fillId="0" borderId="68" xfId="1" applyFont="1" applyFill="1" applyBorder="1" applyAlignment="1" applyProtection="1">
      <alignment horizontal="center" textRotation="90" wrapText="1" shrinkToFit="1"/>
      <protection locked="0"/>
    </xf>
    <xf numFmtId="0" fontId="18" fillId="0" borderId="35" xfId="1" applyFont="1" applyFill="1" applyBorder="1" applyAlignment="1" applyProtection="1">
      <alignment horizontal="center" textRotation="90" wrapText="1" shrinkToFit="1"/>
      <protection locked="0"/>
    </xf>
    <xf numFmtId="0" fontId="18" fillId="0" borderId="26" xfId="1" applyFont="1" applyFill="1" applyBorder="1" applyAlignment="1" applyProtection="1">
      <alignment horizontal="center" textRotation="90" wrapText="1" shrinkToFit="1"/>
      <protection locked="0"/>
    </xf>
    <xf numFmtId="0" fontId="18" fillId="0" borderId="63" xfId="1" applyFont="1" applyFill="1" applyBorder="1" applyAlignment="1" applyProtection="1">
      <alignment horizontal="center" textRotation="90" wrapText="1" shrinkToFit="1"/>
      <protection locked="0"/>
    </xf>
    <xf numFmtId="1" fontId="18" fillId="0" borderId="35" xfId="1" applyNumberFormat="1" applyFont="1" applyFill="1" applyBorder="1" applyAlignment="1" applyProtection="1">
      <alignment horizontal="center" textRotation="90" wrapText="1" shrinkToFit="1"/>
      <protection locked="0"/>
    </xf>
    <xf numFmtId="0" fontId="20" fillId="0" borderId="16" xfId="1" applyFont="1" applyFill="1" applyBorder="1" applyAlignment="1" applyProtection="1">
      <alignment textRotation="90" wrapText="1"/>
      <protection locked="0"/>
    </xf>
    <xf numFmtId="0" fontId="28" fillId="0" borderId="0" xfId="2" applyFont="1" applyFill="1" applyBorder="1" applyAlignment="1" applyProtection="1">
      <alignment horizontal="left" vertical="center"/>
      <protection locked="0"/>
    </xf>
    <xf numFmtId="0" fontId="57" fillId="3" borderId="0" xfId="1" applyFont="1" applyFill="1" applyBorder="1" applyAlignment="1" applyProtection="1">
      <alignment horizontal="center"/>
    </xf>
    <xf numFmtId="0" fontId="56" fillId="3" borderId="6" xfId="1" applyFont="1" applyFill="1" applyBorder="1" applyAlignment="1" applyProtection="1"/>
    <xf numFmtId="0" fontId="56" fillId="3" borderId="7" xfId="1" applyFont="1" applyFill="1" applyBorder="1" applyAlignment="1" applyProtection="1"/>
    <xf numFmtId="0" fontId="58" fillId="3" borderId="0" xfId="5" applyFont="1" applyFill="1"/>
    <xf numFmtId="0" fontId="58" fillId="0" borderId="0" xfId="5" applyFont="1"/>
    <xf numFmtId="0" fontId="59" fillId="0" borderId="0" xfId="0" applyFont="1"/>
    <xf numFmtId="0" fontId="2" fillId="3" borderId="0" xfId="1" applyFont="1" applyFill="1" applyBorder="1" applyAlignment="1" applyProtection="1">
      <alignment horizontal="center"/>
    </xf>
    <xf numFmtId="0" fontId="23" fillId="3" borderId="0" xfId="5" applyFill="1"/>
    <xf numFmtId="0" fontId="23" fillId="0" borderId="0" xfId="5"/>
    <xf numFmtId="0" fontId="2" fillId="0" borderId="0" xfId="1" applyFont="1" applyFill="1" applyBorder="1" applyAlignment="1" applyProtection="1">
      <alignment horizontal="center"/>
    </xf>
    <xf numFmtId="0" fontId="27" fillId="0" borderId="0" xfId="1" applyFont="1" applyFill="1" applyBorder="1" applyAlignment="1" applyProtection="1">
      <alignment horizontal="center"/>
    </xf>
    <xf numFmtId="0" fontId="29" fillId="0" borderId="0" xfId="1" applyFont="1" applyFill="1" applyBorder="1" applyAlignment="1" applyProtection="1"/>
    <xf numFmtId="0" fontId="27" fillId="0" borderId="0" xfId="1" applyFont="1" applyFill="1" applyBorder="1" applyAlignment="1" applyProtection="1"/>
    <xf numFmtId="0" fontId="26" fillId="0" borderId="0" xfId="2" applyFont="1" applyFill="1" applyBorder="1" applyAlignment="1" applyProtection="1">
      <alignment horizontal="left" vertical="center"/>
      <protection locked="0"/>
    </xf>
    <xf numFmtId="0" fontId="23" fillId="0" borderId="0" xfId="5" applyFill="1"/>
    <xf numFmtId="0" fontId="0" fillId="0" borderId="0" xfId="0" applyFill="1"/>
    <xf numFmtId="0" fontId="2" fillId="0" borderId="0" xfId="2" applyFont="1" applyFill="1" applyBorder="1" applyProtection="1">
      <protection locked="0"/>
    </xf>
    <xf numFmtId="0" fontId="26" fillId="4" borderId="31" xfId="2" applyFont="1" applyFill="1" applyBorder="1" applyAlignment="1" applyProtection="1">
      <alignment vertical="center" wrapText="1"/>
      <protection locked="0"/>
    </xf>
    <xf numFmtId="0" fontId="18" fillId="0" borderId="0" xfId="2" applyFont="1" applyFill="1" applyBorder="1" applyAlignment="1" applyProtection="1">
      <alignment horizontal="center" vertical="center"/>
      <protection locked="0"/>
    </xf>
    <xf numFmtId="0" fontId="2" fillId="0" borderId="0" xfId="2" applyFont="1" applyFill="1" applyBorder="1" applyAlignment="1" applyProtection="1">
      <alignment horizontal="left" vertical="center"/>
      <protection locked="0"/>
    </xf>
    <xf numFmtId="0" fontId="2" fillId="0" borderId="0" xfId="2" applyFont="1" applyFill="1" applyBorder="1" applyAlignment="1" applyProtection="1">
      <alignment horizontal="center" vertical="center"/>
      <protection locked="0"/>
    </xf>
    <xf numFmtId="0" fontId="1" fillId="0" borderId="0" xfId="2" applyFont="1" applyBorder="1" applyProtection="1">
      <protection locked="0"/>
    </xf>
    <xf numFmtId="0" fontId="2" fillId="0" borderId="0" xfId="2" applyFont="1" applyFill="1" applyProtection="1">
      <protection locked="0"/>
    </xf>
    <xf numFmtId="0" fontId="26" fillId="5" borderId="67" xfId="2" applyFont="1" applyFill="1" applyBorder="1" applyAlignment="1" applyProtection="1">
      <alignment vertical="center"/>
      <protection locked="0"/>
    </xf>
    <xf numFmtId="0" fontId="26" fillId="5" borderId="19" xfId="2" applyFont="1" applyFill="1" applyBorder="1" applyAlignment="1" applyProtection="1">
      <alignment vertical="center"/>
      <protection locked="0"/>
    </xf>
    <xf numFmtId="0" fontId="16" fillId="0" borderId="0" xfId="2" applyFont="1" applyFill="1" applyBorder="1" applyAlignment="1" applyProtection="1">
      <alignment horizontal="center" vertical="center"/>
      <protection locked="0"/>
    </xf>
    <xf numFmtId="0" fontId="1" fillId="0" borderId="0" xfId="2" applyFont="1" applyFill="1" applyBorder="1" applyProtection="1">
      <protection locked="0"/>
    </xf>
    <xf numFmtId="0" fontId="26" fillId="5" borderId="36" xfId="2" applyFont="1" applyFill="1" applyBorder="1" applyAlignment="1" applyProtection="1">
      <alignment vertical="center"/>
      <protection locked="0"/>
    </xf>
    <xf numFmtId="49" fontId="16" fillId="0" borderId="0" xfId="2" applyNumberFormat="1" applyFont="1" applyFill="1" applyBorder="1" applyAlignment="1" applyProtection="1">
      <alignment horizontal="center" vertical="center"/>
      <protection locked="0"/>
    </xf>
    <xf numFmtId="49" fontId="23" fillId="0" borderId="0" xfId="3" applyNumberFormat="1" applyFont="1" applyFill="1" applyBorder="1" applyAlignment="1">
      <alignment horizontal="center" vertical="center"/>
    </xf>
    <xf numFmtId="165" fontId="23" fillId="0" borderId="0" xfId="3" applyNumberFormat="1" applyFont="1" applyFill="1" applyBorder="1" applyAlignment="1">
      <alignment horizontal="center"/>
    </xf>
    <xf numFmtId="0" fontId="26" fillId="0" borderId="0" xfId="2" applyFont="1" applyFill="1" applyBorder="1" applyAlignment="1" applyProtection="1">
      <alignment vertical="center"/>
      <protection locked="0"/>
    </xf>
    <xf numFmtId="0" fontId="2" fillId="0" borderId="0" xfId="2" applyFont="1" applyFill="1" applyAlignment="1" applyProtection="1">
      <alignment horizontal="center"/>
      <protection locked="0"/>
    </xf>
    <xf numFmtId="2" fontId="23" fillId="0" borderId="0" xfId="3" applyNumberFormat="1" applyFont="1" applyFill="1" applyBorder="1" applyAlignment="1">
      <alignment horizontal="left" vertical="center"/>
    </xf>
    <xf numFmtId="165" fontId="23" fillId="0" borderId="0" xfId="3" applyNumberFormat="1" applyFont="1" applyFill="1" applyBorder="1"/>
    <xf numFmtId="0" fontId="26" fillId="0" borderId="0" xfId="2" applyFont="1" applyFill="1" applyBorder="1" applyAlignment="1" applyProtection="1">
      <alignment horizontal="center" vertical="center"/>
      <protection locked="0"/>
    </xf>
    <xf numFmtId="0" fontId="2" fillId="4" borderId="0" xfId="2" applyFont="1" applyFill="1" applyBorder="1" applyAlignment="1" applyProtection="1">
      <alignment horizontal="center" vertical="center"/>
      <protection locked="0"/>
    </xf>
    <xf numFmtId="0" fontId="19" fillId="0" borderId="6" xfId="1" applyFont="1" applyBorder="1" applyAlignment="1" applyProtection="1">
      <protection locked="0"/>
    </xf>
    <xf numFmtId="0" fontId="19" fillId="0" borderId="7" xfId="1" applyFont="1" applyBorder="1" applyAlignment="1" applyProtection="1">
      <protection locked="0"/>
    </xf>
    <xf numFmtId="0" fontId="19" fillId="0" borderId="45" xfId="1" applyFont="1" applyBorder="1" applyAlignment="1" applyProtection="1">
      <protection locked="0"/>
    </xf>
    <xf numFmtId="0" fontId="19" fillId="0" borderId="32" xfId="1" applyFont="1" applyBorder="1" applyAlignment="1" applyProtection="1">
      <protection locked="0"/>
    </xf>
    <xf numFmtId="0" fontId="16" fillId="0" borderId="6" xfId="1" applyFont="1" applyBorder="1" applyAlignment="1" applyProtection="1">
      <protection locked="0"/>
    </xf>
    <xf numFmtId="0" fontId="16" fillId="0" borderId="8" xfId="1" applyFont="1" applyBorder="1" applyAlignment="1" applyProtection="1">
      <protection locked="0"/>
    </xf>
    <xf numFmtId="0" fontId="26" fillId="0" borderId="0" xfId="1" applyFont="1" applyFill="1" applyAlignment="1" applyProtection="1">
      <alignment vertical="center"/>
      <protection locked="0"/>
    </xf>
    <xf numFmtId="0" fontId="20" fillId="0" borderId="0" xfId="2" applyFont="1" applyFill="1" applyProtection="1">
      <protection locked="0"/>
    </xf>
    <xf numFmtId="0" fontId="15" fillId="0" borderId="4" xfId="1" applyFont="1" applyBorder="1" applyAlignment="1" applyProtection="1">
      <alignment textRotation="90" wrapText="1"/>
    </xf>
    <xf numFmtId="0" fontId="15" fillId="0" borderId="2" xfId="1" applyFont="1" applyBorder="1" applyAlignment="1" applyProtection="1">
      <alignment textRotation="90" wrapText="1"/>
    </xf>
    <xf numFmtId="0" fontId="15" fillId="0" borderId="65" xfId="1" applyFont="1" applyBorder="1" applyAlignment="1" applyProtection="1">
      <alignment textRotation="90" wrapText="1"/>
    </xf>
    <xf numFmtId="0" fontId="21" fillId="0" borderId="0" xfId="2" applyFont="1" applyFill="1" applyAlignment="1" applyProtection="1">
      <alignment vertical="center"/>
      <protection locked="0"/>
    </xf>
    <xf numFmtId="0" fontId="2" fillId="3" borderId="9" xfId="1" applyFont="1" applyFill="1" applyBorder="1" applyAlignment="1" applyProtection="1">
      <alignment horizontal="center"/>
    </xf>
    <xf numFmtId="0" fontId="23" fillId="0" borderId="28" xfId="1" applyFont="1" applyBorder="1" applyAlignment="1" applyProtection="1">
      <alignment horizontal="center" vertical="center" wrapText="1"/>
    </xf>
    <xf numFmtId="0" fontId="23" fillId="0" borderId="22" xfId="1" applyFont="1" applyBorder="1" applyAlignment="1" applyProtection="1">
      <alignment horizontal="center" vertical="center" wrapText="1"/>
    </xf>
    <xf numFmtId="0" fontId="23" fillId="0" borderId="27" xfId="1" applyFont="1" applyBorder="1" applyAlignment="1" applyProtection="1">
      <alignment horizontal="center" vertical="center" wrapText="1"/>
    </xf>
    <xf numFmtId="0" fontId="23" fillId="0" borderId="52" xfId="1" applyFont="1" applyBorder="1" applyAlignment="1" applyProtection="1">
      <alignment horizontal="center" vertical="center" wrapText="1"/>
    </xf>
    <xf numFmtId="0" fontId="23" fillId="0" borderId="80" xfId="1" applyFont="1" applyBorder="1" applyAlignment="1" applyProtection="1">
      <alignment horizontal="center" vertical="center" wrapText="1"/>
    </xf>
    <xf numFmtId="0" fontId="23" fillId="0" borderId="41" xfId="1" applyFont="1" applyBorder="1" applyAlignment="1" applyProtection="1">
      <alignment horizontal="center" vertical="center" wrapText="1"/>
    </xf>
    <xf numFmtId="0" fontId="23" fillId="0" borderId="67" xfId="1" applyFont="1" applyBorder="1" applyAlignment="1" applyProtection="1">
      <alignment horizontal="center" vertical="center" wrapText="1"/>
    </xf>
    <xf numFmtId="0" fontId="26" fillId="0" borderId="0" xfId="1" applyFont="1" applyFill="1" applyAlignment="1">
      <alignment vertical="center"/>
    </xf>
    <xf numFmtId="0" fontId="15" fillId="0" borderId="20" xfId="1" applyFont="1" applyBorder="1" applyAlignment="1" applyProtection="1">
      <alignment horizontal="center" vertical="center" wrapText="1"/>
    </xf>
    <xf numFmtId="0" fontId="23" fillId="0" borderId="10" xfId="1" applyFont="1" applyBorder="1" applyAlignment="1" applyProtection="1">
      <alignment horizontal="center" vertical="center" wrapText="1"/>
    </xf>
    <xf numFmtId="0" fontId="23" fillId="0" borderId="20" xfId="1" applyFont="1" applyBorder="1" applyAlignment="1" applyProtection="1">
      <alignment horizontal="center" vertical="center" wrapText="1"/>
    </xf>
    <xf numFmtId="0" fontId="2" fillId="12" borderId="14" xfId="1" applyFont="1" applyFill="1" applyBorder="1" applyAlignment="1" applyProtection="1">
      <alignment horizontal="center"/>
    </xf>
    <xf numFmtId="0" fontId="2" fillId="12" borderId="37" xfId="1" applyFont="1" applyFill="1" applyBorder="1" applyAlignment="1" applyProtection="1">
      <alignment horizontal="center"/>
    </xf>
    <xf numFmtId="0" fontId="2" fillId="12" borderId="14" xfId="1" applyFont="1" applyFill="1" applyBorder="1" applyAlignment="1" applyProtection="1">
      <alignment horizontal="center" vertical="center" wrapText="1"/>
      <protection locked="0"/>
    </xf>
    <xf numFmtId="0" fontId="2" fillId="12" borderId="13" xfId="1" applyFont="1" applyFill="1" applyBorder="1" applyAlignment="1" applyProtection="1">
      <alignment horizontal="center" vertical="center" wrapText="1"/>
      <protection locked="0"/>
    </xf>
    <xf numFmtId="0" fontId="2" fillId="12" borderId="56" xfId="1" applyFont="1" applyFill="1" applyBorder="1" applyAlignment="1" applyProtection="1">
      <alignment horizontal="center" vertical="center" wrapText="1"/>
      <protection locked="0"/>
    </xf>
    <xf numFmtId="0" fontId="2" fillId="12" borderId="49" xfId="1" applyFont="1" applyFill="1" applyBorder="1" applyAlignment="1" applyProtection="1">
      <alignment horizontal="center" vertical="center" wrapText="1"/>
      <protection locked="0"/>
    </xf>
    <xf numFmtId="0" fontId="2" fillId="12" borderId="77" xfId="1" applyFont="1" applyFill="1" applyBorder="1" applyAlignment="1" applyProtection="1">
      <alignment horizontal="center" vertical="center" wrapText="1"/>
      <protection locked="0"/>
    </xf>
    <xf numFmtId="0" fontId="2" fillId="12" borderId="37" xfId="1" applyFont="1" applyFill="1" applyBorder="1" applyAlignment="1" applyProtection="1">
      <alignment horizontal="center" vertical="center" wrapText="1"/>
      <protection locked="0"/>
    </xf>
    <xf numFmtId="2" fontId="2" fillId="3" borderId="18" xfId="2" applyNumberFormat="1" applyFont="1" applyFill="1" applyBorder="1" applyAlignment="1" applyProtection="1">
      <alignment horizontal="center" vertical="center"/>
    </xf>
    <xf numFmtId="2" fontId="2" fillId="3" borderId="16" xfId="2" applyNumberFormat="1" applyFont="1" applyFill="1" applyBorder="1" applyAlignment="1" applyProtection="1">
      <alignment horizontal="center" vertical="center"/>
    </xf>
    <xf numFmtId="2" fontId="2" fillId="3" borderId="16" xfId="2" applyNumberFormat="1" applyFont="1" applyFill="1" applyBorder="1" applyAlignment="1" applyProtection="1">
      <alignment horizontal="center" vertical="center"/>
      <protection locked="0"/>
    </xf>
    <xf numFmtId="2" fontId="2" fillId="3" borderId="17" xfId="2" applyNumberFormat="1" applyFont="1" applyFill="1" applyBorder="1" applyAlignment="1" applyProtection="1">
      <alignment horizontal="center" vertical="center"/>
    </xf>
    <xf numFmtId="2" fontId="2" fillId="12" borderId="16" xfId="2" applyNumberFormat="1" applyFont="1" applyFill="1" applyBorder="1" applyAlignment="1" applyProtection="1">
      <alignment horizontal="center" vertical="center"/>
    </xf>
    <xf numFmtId="2" fontId="2" fillId="3" borderId="42" xfId="2" applyNumberFormat="1" applyFont="1" applyFill="1" applyBorder="1" applyAlignment="1" applyProtection="1">
      <alignment horizontal="center" vertical="center"/>
    </xf>
    <xf numFmtId="2" fontId="2" fillId="12" borderId="15" xfId="2" applyNumberFormat="1" applyFont="1" applyFill="1" applyBorder="1" applyAlignment="1" applyProtection="1">
      <alignment horizontal="center" vertical="center"/>
    </xf>
    <xf numFmtId="0" fontId="19" fillId="12" borderId="19" xfId="2" applyFont="1" applyFill="1" applyBorder="1" applyAlignment="1" applyProtection="1">
      <alignment horizontal="center" vertical="center"/>
    </xf>
    <xf numFmtId="2" fontId="2" fillId="3" borderId="16" xfId="2" applyNumberFormat="1" applyFont="1" applyFill="1" applyBorder="1" applyAlignment="1" applyProtection="1">
      <alignment horizontal="center"/>
    </xf>
    <xf numFmtId="2" fontId="2" fillId="3" borderId="16" xfId="2" applyNumberFormat="1" applyFont="1" applyFill="1" applyBorder="1" applyAlignment="1" applyProtection="1">
      <alignment horizontal="center"/>
      <protection locked="0"/>
    </xf>
    <xf numFmtId="2" fontId="2" fillId="3" borderId="17" xfId="2" applyNumberFormat="1" applyFont="1" applyFill="1" applyBorder="1" applyAlignment="1" applyProtection="1">
      <alignment horizontal="center"/>
    </xf>
    <xf numFmtId="2" fontId="2" fillId="3" borderId="42" xfId="2" applyNumberFormat="1" applyFont="1" applyFill="1" applyBorder="1" applyAlignment="1" applyProtection="1">
      <alignment horizontal="center"/>
    </xf>
    <xf numFmtId="0" fontId="2" fillId="12" borderId="19" xfId="2" applyFont="1" applyFill="1" applyBorder="1" applyAlignment="1" applyProtection="1">
      <alignment horizontal="center"/>
    </xf>
    <xf numFmtId="0" fontId="2" fillId="0" borderId="0" xfId="2" applyFont="1" applyProtection="1">
      <protection locked="0"/>
    </xf>
    <xf numFmtId="2" fontId="2" fillId="0" borderId="16" xfId="2" applyNumberFormat="1" applyFont="1" applyFill="1" applyBorder="1" applyAlignment="1" applyProtection="1">
      <alignment horizontal="center"/>
      <protection locked="0"/>
    </xf>
    <xf numFmtId="2" fontId="2" fillId="5" borderId="42" xfId="2" applyNumberFormat="1" applyFont="1" applyFill="1" applyBorder="1" applyAlignment="1" applyProtection="1">
      <alignment horizontal="center"/>
    </xf>
    <xf numFmtId="0" fontId="2" fillId="5" borderId="19" xfId="2" applyFont="1" applyFill="1" applyBorder="1" applyAlignment="1" applyProtection="1">
      <alignment horizontal="center"/>
    </xf>
    <xf numFmtId="2" fontId="2" fillId="0" borderId="16" xfId="2" applyNumberFormat="1" applyFont="1" applyBorder="1" applyAlignment="1" applyProtection="1">
      <alignment horizontal="center"/>
      <protection locked="0"/>
    </xf>
    <xf numFmtId="2" fontId="2" fillId="4" borderId="16" xfId="1" applyNumberFormat="1" applyFont="1" applyFill="1" applyBorder="1" applyAlignment="1" applyProtection="1">
      <alignment horizontal="center"/>
      <protection locked="0"/>
    </xf>
    <xf numFmtId="2" fontId="2" fillId="3" borderId="21" xfId="2" applyNumberFormat="1" applyFont="1" applyFill="1" applyBorder="1" applyAlignment="1" applyProtection="1">
      <alignment horizontal="center" vertical="center"/>
    </xf>
    <xf numFmtId="2" fontId="2" fillId="3" borderId="21" xfId="2" applyNumberFormat="1" applyFont="1" applyFill="1" applyBorder="1" applyAlignment="1" applyProtection="1">
      <alignment horizontal="center"/>
    </xf>
    <xf numFmtId="2" fontId="2" fillId="4" borderId="21" xfId="1" applyNumberFormat="1" applyFont="1" applyFill="1" applyBorder="1" applyAlignment="1" applyProtection="1">
      <alignment horizontal="center"/>
      <protection locked="0"/>
    </xf>
    <xf numFmtId="2" fontId="2" fillId="3" borderId="46" xfId="2" applyNumberFormat="1" applyFont="1" applyFill="1" applyBorder="1" applyAlignment="1" applyProtection="1">
      <alignment horizontal="center"/>
    </xf>
    <xf numFmtId="2" fontId="2" fillId="5" borderId="76" xfId="2" applyNumberFormat="1" applyFont="1" applyFill="1" applyBorder="1" applyAlignment="1" applyProtection="1">
      <alignment horizontal="center"/>
    </xf>
    <xf numFmtId="0" fontId="2" fillId="5" borderId="36" xfId="2" applyFont="1" applyFill="1" applyBorder="1" applyAlignment="1" applyProtection="1">
      <alignment horizontal="center"/>
    </xf>
    <xf numFmtId="0" fontId="2" fillId="3" borderId="0" xfId="2" applyFont="1" applyFill="1" applyBorder="1" applyProtection="1"/>
    <xf numFmtId="2" fontId="2" fillId="3" borderId="0" xfId="2" applyNumberFormat="1" applyFont="1" applyFill="1" applyBorder="1" applyProtection="1"/>
    <xf numFmtId="2" fontId="2" fillId="5" borderId="83" xfId="2" applyNumberFormat="1" applyFont="1" applyFill="1" applyBorder="1" applyProtection="1"/>
    <xf numFmtId="0" fontId="2" fillId="3" borderId="9" xfId="2" applyFont="1" applyFill="1" applyBorder="1" applyProtection="1"/>
    <xf numFmtId="0" fontId="2" fillId="5" borderId="83" xfId="2" applyFont="1" applyFill="1" applyBorder="1" applyAlignment="1" applyProtection="1">
      <alignment wrapText="1"/>
    </xf>
    <xf numFmtId="0" fontId="2" fillId="0" borderId="0" xfId="2" applyFont="1" applyAlignment="1" applyProtection="1">
      <alignment horizontal="center"/>
      <protection locked="0"/>
    </xf>
    <xf numFmtId="0" fontId="2" fillId="0" borderId="0" xfId="2" applyFont="1" applyAlignment="1" applyProtection="1">
      <alignment horizontal="left"/>
      <protection locked="0"/>
    </xf>
    <xf numFmtId="1" fontId="2" fillId="0" borderId="0" xfId="2" applyNumberFormat="1" applyFont="1" applyAlignment="1" applyProtection="1">
      <alignment horizontal="center"/>
      <protection locked="0"/>
    </xf>
    <xf numFmtId="164" fontId="2" fillId="0" borderId="0" xfId="2" applyNumberFormat="1" applyFont="1" applyAlignment="1" applyProtection="1">
      <alignment horizontal="center"/>
      <protection locked="0"/>
    </xf>
    <xf numFmtId="165" fontId="2" fillId="0" borderId="0" xfId="2" applyNumberFormat="1" applyFont="1" applyAlignment="1" applyProtection="1">
      <alignment horizontal="center"/>
      <protection locked="0"/>
    </xf>
    <xf numFmtId="165" fontId="2" fillId="0" borderId="0" xfId="2" applyNumberFormat="1" applyFont="1" applyProtection="1">
      <protection locked="0"/>
    </xf>
    <xf numFmtId="0" fontId="1" fillId="0" borderId="0" xfId="2" applyFont="1" applyProtection="1">
      <protection locked="0"/>
    </xf>
    <xf numFmtId="2" fontId="2" fillId="0" borderId="16" xfId="2" applyNumberFormat="1" applyFont="1" applyFill="1" applyBorder="1" applyAlignment="1" applyProtection="1">
      <alignment horizontal="center" vertical="center"/>
      <protection locked="0"/>
    </xf>
    <xf numFmtId="2" fontId="2" fillId="0" borderId="21" xfId="2" applyNumberFormat="1" applyFont="1" applyFill="1" applyBorder="1" applyAlignment="1" applyProtection="1">
      <alignment horizontal="center" vertical="center"/>
      <protection locked="0"/>
    </xf>
    <xf numFmtId="2" fontId="2" fillId="3" borderId="15" xfId="2" applyNumberFormat="1" applyFont="1" applyFill="1" applyBorder="1" applyAlignment="1" applyProtection="1">
      <alignment horizontal="center" vertical="center"/>
    </xf>
    <xf numFmtId="2" fontId="2" fillId="3" borderId="38" xfId="2" applyNumberFormat="1" applyFont="1" applyFill="1" applyBorder="1" applyAlignment="1" applyProtection="1">
      <alignment horizontal="center" vertical="center"/>
    </xf>
    <xf numFmtId="2" fontId="2" fillId="3" borderId="73" xfId="2" applyNumberFormat="1" applyFont="1" applyFill="1" applyBorder="1" applyAlignment="1" applyProtection="1">
      <alignment horizontal="center" vertical="center"/>
    </xf>
    <xf numFmtId="2" fontId="17" fillId="4" borderId="13" xfId="1" applyNumberFormat="1" applyFont="1" applyFill="1" applyBorder="1" applyAlignment="1" applyProtection="1">
      <alignment horizontal="center" vertical="center" shrinkToFit="1"/>
    </xf>
    <xf numFmtId="2" fontId="17" fillId="4" borderId="16" xfId="1" applyNumberFormat="1" applyFont="1" applyFill="1" applyBorder="1" applyAlignment="1" applyProtection="1">
      <alignment horizontal="center" vertical="center" shrinkToFit="1"/>
    </xf>
    <xf numFmtId="0" fontId="60" fillId="0" borderId="0" xfId="1" applyFont="1" applyFill="1" applyBorder="1" applyAlignment="1" applyProtection="1">
      <alignment horizontal="center" vertical="center"/>
    </xf>
    <xf numFmtId="0" fontId="4" fillId="3" borderId="0" xfId="2" applyFont="1" applyFill="1" applyProtection="1">
      <protection locked="0"/>
    </xf>
    <xf numFmtId="165" fontId="18" fillId="0" borderId="18" xfId="1" applyNumberFormat="1" applyFont="1" applyBorder="1" applyAlignment="1" applyProtection="1">
      <alignment horizontal="center" vertical="center" wrapText="1"/>
      <protection locked="0"/>
    </xf>
    <xf numFmtId="165" fontId="18" fillId="0" borderId="47" xfId="1" applyNumberFormat="1" applyFont="1" applyBorder="1" applyAlignment="1" applyProtection="1">
      <alignment horizontal="left" vertical="center"/>
      <protection locked="0"/>
    </xf>
    <xf numFmtId="165" fontId="17" fillId="3" borderId="14" xfId="1" applyNumberFormat="1" applyFont="1" applyFill="1" applyBorder="1" applyAlignment="1" applyProtection="1">
      <alignment horizontal="center" vertical="center" shrinkToFit="1"/>
    </xf>
    <xf numFmtId="165" fontId="17" fillId="3" borderId="18" xfId="1" applyNumberFormat="1" applyFont="1" applyFill="1" applyBorder="1" applyAlignment="1" applyProtection="1">
      <alignment horizontal="center" vertical="center" shrinkToFit="1"/>
    </xf>
    <xf numFmtId="165" fontId="48" fillId="0" borderId="18" xfId="0" applyNumberFormat="1" applyFont="1" applyBorder="1" applyAlignment="1" applyProtection="1">
      <alignment horizontal="center" vertical="center"/>
      <protection locked="0"/>
    </xf>
    <xf numFmtId="165" fontId="17" fillId="4" borderId="18" xfId="1" applyNumberFormat="1" applyFont="1" applyFill="1" applyBorder="1" applyAlignment="1" applyProtection="1">
      <alignment horizontal="center" vertical="center" shrinkToFit="1"/>
      <protection locked="0"/>
    </xf>
    <xf numFmtId="165" fontId="17" fillId="4" borderId="47" xfId="1" applyNumberFormat="1" applyFont="1" applyFill="1" applyBorder="1" applyAlignment="1" applyProtection="1">
      <alignment horizontal="center" vertical="center" shrinkToFit="1"/>
      <protection locked="0"/>
    </xf>
    <xf numFmtId="165" fontId="28" fillId="11" borderId="27" xfId="1" applyNumberFormat="1" applyFont="1" applyFill="1" applyBorder="1" applyAlignment="1" applyProtection="1">
      <alignment horizontal="center" vertical="center" shrinkToFit="1"/>
    </xf>
    <xf numFmtId="165" fontId="17" fillId="3" borderId="13" xfId="1" applyNumberFormat="1" applyFont="1" applyFill="1" applyBorder="1" applyAlignment="1" applyProtection="1">
      <alignment horizontal="center" vertical="center" shrinkToFit="1"/>
    </xf>
    <xf numFmtId="165" fontId="17" fillId="3" borderId="16" xfId="1" applyNumberFormat="1" applyFont="1" applyFill="1" applyBorder="1" applyAlignment="1" applyProtection="1">
      <alignment horizontal="center" vertical="center" shrinkToFit="1"/>
    </xf>
    <xf numFmtId="165" fontId="17" fillId="4" borderId="16" xfId="1" applyNumberFormat="1" applyFont="1" applyFill="1" applyBorder="1" applyAlignment="1" applyProtection="1">
      <alignment horizontal="center" vertical="center" shrinkToFit="1"/>
      <protection locked="0"/>
    </xf>
    <xf numFmtId="165" fontId="17" fillId="0" borderId="16" xfId="1" applyNumberFormat="1" applyFont="1" applyBorder="1" applyAlignment="1" applyProtection="1">
      <alignment horizontal="center" vertical="center" shrinkToFit="1"/>
      <protection locked="0"/>
    </xf>
    <xf numFmtId="165" fontId="17" fillId="4" borderId="21" xfId="1" applyNumberFormat="1" applyFont="1" applyFill="1" applyBorder="1" applyAlignment="1" applyProtection="1">
      <alignment horizontal="center" vertical="center" shrinkToFit="1"/>
      <protection locked="0"/>
    </xf>
    <xf numFmtId="165" fontId="28" fillId="11" borderId="68" xfId="1" applyNumberFormat="1" applyFont="1" applyFill="1" applyBorder="1" applyAlignment="1" applyProtection="1">
      <alignment horizontal="center" vertical="center" shrinkToFit="1"/>
    </xf>
    <xf numFmtId="0" fontId="17" fillId="3" borderId="13" xfId="1" applyNumberFormat="1" applyFont="1" applyFill="1" applyBorder="1" applyAlignment="1" applyProtection="1">
      <alignment horizontal="center" vertical="center" shrinkToFit="1"/>
    </xf>
    <xf numFmtId="0" fontId="17" fillId="3" borderId="16" xfId="1" applyNumberFormat="1" applyFont="1" applyFill="1" applyBorder="1" applyAlignment="1" applyProtection="1">
      <alignment horizontal="center" vertical="center" shrinkToFit="1"/>
    </xf>
    <xf numFmtId="0" fontId="17" fillId="4" borderId="16" xfId="1" applyNumberFormat="1" applyFont="1" applyFill="1" applyBorder="1" applyAlignment="1" applyProtection="1">
      <alignment horizontal="center" vertical="center" shrinkToFit="1"/>
      <protection locked="0"/>
    </xf>
    <xf numFmtId="0" fontId="17" fillId="0" borderId="16" xfId="1" applyNumberFormat="1" applyFont="1" applyBorder="1" applyAlignment="1" applyProtection="1">
      <alignment horizontal="center" vertical="center"/>
      <protection locked="0"/>
    </xf>
    <xf numFmtId="0" fontId="17" fillId="0" borderId="16" xfId="1" applyNumberFormat="1" applyFont="1" applyBorder="1" applyAlignment="1" applyProtection="1">
      <alignment horizontal="center" vertical="center" shrinkToFit="1"/>
      <protection locked="0"/>
    </xf>
    <xf numFmtId="0" fontId="17" fillId="4" borderId="21" xfId="1" applyNumberFormat="1" applyFont="1" applyFill="1" applyBorder="1" applyAlignment="1" applyProtection="1">
      <alignment horizontal="center" vertical="center" shrinkToFit="1"/>
      <protection locked="0"/>
    </xf>
    <xf numFmtId="0" fontId="28" fillId="5" borderId="27" xfId="1" applyNumberFormat="1" applyFont="1" applyFill="1" applyBorder="1" applyAlignment="1" applyProtection="1">
      <alignment horizontal="center" vertical="center" shrinkToFit="1"/>
    </xf>
    <xf numFmtId="0" fontId="28" fillId="0" borderId="17" xfId="1" applyNumberFormat="1" applyFont="1" applyFill="1" applyBorder="1" applyAlignment="1" applyProtection="1">
      <alignment horizontal="center" vertical="center" shrinkToFit="1"/>
    </xf>
    <xf numFmtId="0" fontId="28" fillId="5" borderId="17" xfId="1" applyNumberFormat="1" applyFont="1" applyFill="1" applyBorder="1" applyAlignment="1" applyProtection="1">
      <alignment horizontal="center" vertical="center" shrinkToFit="1"/>
    </xf>
    <xf numFmtId="0" fontId="28" fillId="11" borderId="63" xfId="1" applyNumberFormat="1" applyFont="1" applyFill="1" applyBorder="1" applyAlignment="1" applyProtection="1">
      <alignment horizontal="center" vertical="center" shrinkToFit="1"/>
    </xf>
    <xf numFmtId="0" fontId="18" fillId="0" borderId="39" xfId="1" applyNumberFormat="1" applyFont="1" applyFill="1" applyBorder="1" applyAlignment="1" applyProtection="1">
      <alignment horizontal="center" textRotation="90" wrapText="1" shrinkToFit="1"/>
      <protection locked="0"/>
    </xf>
    <xf numFmtId="165" fontId="17" fillId="0" borderId="16" xfId="1" applyNumberFormat="1" applyFont="1" applyBorder="1" applyAlignment="1" applyProtection="1">
      <alignment horizontal="center" vertical="center"/>
      <protection locked="0"/>
    </xf>
    <xf numFmtId="165" fontId="17" fillId="0" borderId="16" xfId="1" applyNumberFormat="1" applyFont="1" applyFill="1" applyBorder="1" applyAlignment="1" applyProtection="1">
      <alignment horizontal="center" vertical="center" shrinkToFit="1"/>
      <protection locked="0"/>
    </xf>
    <xf numFmtId="165" fontId="28" fillId="11" borderId="63" xfId="1" applyNumberFormat="1" applyFont="1" applyFill="1" applyBorder="1" applyAlignment="1" applyProtection="1">
      <alignment horizontal="center" vertical="center" shrinkToFit="1"/>
    </xf>
    <xf numFmtId="165" fontId="17" fillId="3" borderId="37" xfId="1" applyNumberFormat="1" applyFont="1" applyFill="1" applyBorder="1" applyAlignment="1" applyProtection="1">
      <alignment horizontal="center" vertical="center" shrinkToFit="1"/>
    </xf>
    <xf numFmtId="165" fontId="48" fillId="0" borderId="14" xfId="0" applyNumberFormat="1" applyFont="1" applyBorder="1" applyAlignment="1" applyProtection="1">
      <alignment horizontal="center" vertical="center"/>
      <protection locked="0"/>
    </xf>
    <xf numFmtId="165" fontId="17" fillId="3" borderId="19" xfId="1" applyNumberFormat="1" applyFont="1" applyFill="1" applyBorder="1" applyAlignment="1" applyProtection="1">
      <alignment horizontal="center" vertical="center" shrinkToFit="1"/>
    </xf>
    <xf numFmtId="165" fontId="17" fillId="4" borderId="19" xfId="1" applyNumberFormat="1" applyFont="1" applyFill="1" applyBorder="1" applyAlignment="1" applyProtection="1">
      <alignment horizontal="center" vertical="center" shrinkToFit="1"/>
      <protection locked="0"/>
    </xf>
    <xf numFmtId="165" fontId="48" fillId="0" borderId="18" xfId="0" applyNumberFormat="1" applyFont="1" applyBorder="1" applyAlignment="1" applyProtection="1">
      <alignment horizontal="center" vertical="center" wrapText="1"/>
      <protection locked="0"/>
    </xf>
    <xf numFmtId="165" fontId="17" fillId="0" borderId="19" xfId="1" applyNumberFormat="1" applyFont="1" applyBorder="1" applyAlignment="1" applyProtection="1">
      <alignment horizontal="center" vertical="center"/>
      <protection locked="0"/>
    </xf>
    <xf numFmtId="165" fontId="17" fillId="0" borderId="19" xfId="1" applyNumberFormat="1" applyFont="1" applyBorder="1" applyAlignment="1" applyProtection="1">
      <alignment horizontal="center" vertical="center" shrinkToFit="1"/>
      <protection locked="0"/>
    </xf>
    <xf numFmtId="165" fontId="17" fillId="0" borderId="19" xfId="1" applyNumberFormat="1" applyFont="1" applyFill="1" applyBorder="1" applyAlignment="1" applyProtection="1">
      <alignment horizontal="center" vertical="center" shrinkToFit="1"/>
      <protection locked="0"/>
    </xf>
    <xf numFmtId="165" fontId="48" fillId="0" borderId="18" xfId="0" applyNumberFormat="1" applyFont="1" applyFill="1" applyBorder="1" applyAlignment="1" applyProtection="1">
      <alignment horizontal="center" vertical="center" wrapText="1"/>
      <protection locked="0"/>
    </xf>
    <xf numFmtId="165" fontId="4" fillId="0" borderId="19" xfId="1" applyNumberFormat="1" applyFont="1" applyFill="1" applyBorder="1" applyAlignment="1" applyProtection="1">
      <alignment horizontal="center" vertical="center" shrinkToFit="1"/>
      <protection locked="0"/>
    </xf>
    <xf numFmtId="165" fontId="17" fillId="4" borderId="36" xfId="1" applyNumberFormat="1" applyFont="1" applyFill="1" applyBorder="1" applyAlignment="1" applyProtection="1">
      <alignment horizontal="center" vertical="center" shrinkToFit="1"/>
      <protection locked="0"/>
    </xf>
    <xf numFmtId="165" fontId="28" fillId="11" borderId="26" xfId="1" applyNumberFormat="1" applyFont="1" applyFill="1" applyBorder="1" applyAlignment="1" applyProtection="1">
      <alignment horizontal="center" vertical="center" shrinkToFit="1"/>
    </xf>
    <xf numFmtId="165" fontId="18" fillId="0" borderId="30" xfId="1" applyNumberFormat="1" applyFont="1" applyFill="1" applyBorder="1" applyAlignment="1" applyProtection="1">
      <alignment horizontal="center" textRotation="90" wrapText="1" shrinkToFit="1"/>
      <protection locked="0"/>
    </xf>
    <xf numFmtId="0" fontId="48" fillId="0" borderId="71" xfId="0" applyNumberFormat="1" applyFont="1" applyBorder="1" applyAlignment="1" applyProtection="1">
      <alignment horizontal="center" vertical="center" wrapText="1"/>
      <protection locked="0"/>
    </xf>
    <xf numFmtId="0" fontId="48" fillId="0" borderId="66" xfId="0" applyNumberFormat="1" applyFont="1" applyBorder="1" applyAlignment="1" applyProtection="1">
      <alignment horizontal="center" vertical="center" wrapText="1"/>
      <protection locked="0"/>
    </xf>
    <xf numFmtId="0" fontId="48" fillId="0" borderId="66" xfId="0" applyNumberFormat="1" applyFont="1" applyFill="1" applyBorder="1" applyAlignment="1" applyProtection="1">
      <alignment horizontal="center" vertical="center" wrapText="1"/>
      <protection locked="0"/>
    </xf>
    <xf numFmtId="0" fontId="28" fillId="11" borderId="35" xfId="1" applyNumberFormat="1" applyFont="1" applyFill="1" applyBorder="1" applyAlignment="1" applyProtection="1">
      <alignment horizontal="center" vertical="center" shrinkToFit="1"/>
    </xf>
    <xf numFmtId="0" fontId="18" fillId="0" borderId="65" xfId="1" applyNumberFormat="1" applyFont="1" applyFill="1" applyBorder="1" applyAlignment="1" applyProtection="1">
      <alignment horizontal="center" textRotation="90" wrapText="1" shrinkToFit="1"/>
      <protection locked="0"/>
    </xf>
    <xf numFmtId="165" fontId="17" fillId="0" borderId="13" xfId="1" applyNumberFormat="1" applyFont="1" applyFill="1" applyBorder="1" applyAlignment="1" applyProtection="1">
      <alignment horizontal="center" vertical="center" shrinkToFit="1"/>
      <protection locked="0"/>
    </xf>
    <xf numFmtId="165" fontId="17" fillId="0" borderId="20" xfId="1" applyNumberFormat="1" applyFont="1" applyFill="1" applyBorder="1" applyAlignment="1" applyProtection="1">
      <alignment horizontal="center" vertical="center" shrinkToFit="1"/>
      <protection locked="0"/>
    </xf>
    <xf numFmtId="165" fontId="4" fillId="0" borderId="16" xfId="1" applyNumberFormat="1" applyFont="1" applyFill="1" applyBorder="1" applyAlignment="1" applyProtection="1">
      <alignment horizontal="center" vertical="center" shrinkToFit="1"/>
      <protection locked="0"/>
    </xf>
    <xf numFmtId="165" fontId="4" fillId="0" borderId="20" xfId="1" applyNumberFormat="1" applyFont="1" applyFill="1" applyBorder="1" applyAlignment="1" applyProtection="1">
      <alignment horizontal="center" vertical="center" shrinkToFit="1"/>
      <protection locked="0"/>
    </xf>
    <xf numFmtId="2" fontId="28" fillId="5" borderId="27" xfId="1" applyNumberFormat="1" applyFont="1" applyFill="1" applyBorder="1" applyAlignment="1" applyProtection="1">
      <alignment horizontal="center" vertical="center" shrinkToFit="1"/>
    </xf>
    <xf numFmtId="2" fontId="28" fillId="0" borderId="17" xfId="1" applyNumberFormat="1" applyFont="1" applyFill="1" applyBorder="1" applyAlignment="1" applyProtection="1">
      <alignment horizontal="center" vertical="center" shrinkToFit="1"/>
    </xf>
    <xf numFmtId="2" fontId="28" fillId="5" borderId="17" xfId="1" applyNumberFormat="1" applyFont="1" applyFill="1" applyBorder="1" applyAlignment="1" applyProtection="1">
      <alignment horizontal="center" vertical="center" shrinkToFit="1"/>
    </xf>
    <xf numFmtId="165" fontId="17" fillId="0" borderId="22" xfId="1" applyNumberFormat="1" applyFont="1" applyBorder="1" applyAlignment="1" applyProtection="1">
      <alignment horizontal="center" vertical="center" shrinkToFit="1"/>
      <protection locked="0"/>
    </xf>
    <xf numFmtId="1" fontId="17" fillId="3" borderId="13" xfId="1" applyNumberFormat="1" applyFont="1" applyFill="1" applyBorder="1" applyAlignment="1" applyProtection="1">
      <alignment horizontal="center" vertical="center" shrinkToFit="1"/>
    </xf>
    <xf numFmtId="1" fontId="17" fillId="3" borderId="22" xfId="1" applyNumberFormat="1" applyFont="1" applyFill="1" applyBorder="1" applyAlignment="1" applyProtection="1">
      <alignment horizontal="center" vertical="center" shrinkToFit="1"/>
    </xf>
    <xf numFmtId="1" fontId="17" fillId="3" borderId="20" xfId="1" applyNumberFormat="1" applyFont="1" applyFill="1" applyBorder="1" applyAlignment="1" applyProtection="1">
      <alignment horizontal="center" vertical="center" shrinkToFit="1"/>
    </xf>
    <xf numFmtId="1" fontId="17" fillId="3" borderId="16" xfId="1" applyNumberFormat="1" applyFont="1" applyFill="1" applyBorder="1" applyAlignment="1" applyProtection="1">
      <alignment horizontal="center" vertical="center" shrinkToFit="1"/>
    </xf>
    <xf numFmtId="1" fontId="17" fillId="0" borderId="22" xfId="1" applyNumberFormat="1" applyFont="1" applyBorder="1" applyAlignment="1" applyProtection="1">
      <alignment horizontal="center" vertical="center" shrinkToFit="1"/>
      <protection locked="0"/>
    </xf>
    <xf numFmtId="1" fontId="4" fillId="0" borderId="22" xfId="1" applyNumberFormat="1" applyFont="1" applyBorder="1" applyAlignment="1" applyProtection="1">
      <alignment horizontal="center" vertical="center" shrinkToFit="1"/>
      <protection locked="0"/>
    </xf>
    <xf numFmtId="1" fontId="4" fillId="0" borderId="16" xfId="1" applyNumberFormat="1" applyFont="1" applyBorder="1" applyAlignment="1" applyProtection="1">
      <alignment horizontal="center" vertical="center" shrinkToFit="1"/>
      <protection locked="0"/>
    </xf>
    <xf numFmtId="0" fontId="17" fillId="3" borderId="37" xfId="1" applyNumberFormat="1" applyFont="1" applyFill="1" applyBorder="1" applyAlignment="1" applyProtection="1">
      <alignment horizontal="center" vertical="center" shrinkToFit="1"/>
    </xf>
    <xf numFmtId="0" fontId="17" fillId="3" borderId="67" xfId="1" applyNumberFormat="1" applyFont="1" applyFill="1" applyBorder="1" applyAlignment="1" applyProtection="1">
      <alignment horizontal="center" vertical="center" shrinkToFit="1"/>
    </xf>
    <xf numFmtId="0" fontId="17" fillId="3" borderId="24" xfId="1" applyNumberFormat="1" applyFont="1" applyFill="1" applyBorder="1" applyAlignment="1" applyProtection="1">
      <alignment horizontal="center" vertical="center" shrinkToFit="1"/>
    </xf>
    <xf numFmtId="0" fontId="17" fillId="3" borderId="19" xfId="1" applyNumberFormat="1" applyFont="1" applyFill="1" applyBorder="1" applyAlignment="1" applyProtection="1">
      <alignment horizontal="center" vertical="center" shrinkToFit="1"/>
    </xf>
    <xf numFmtId="0" fontId="17" fillId="0" borderId="19" xfId="1" applyNumberFormat="1" applyFont="1" applyBorder="1" applyAlignment="1" applyProtection="1">
      <alignment horizontal="center" vertical="center" shrinkToFit="1"/>
      <protection locked="0"/>
    </xf>
    <xf numFmtId="0" fontId="17" fillId="0" borderId="67" xfId="1" applyNumberFormat="1" applyFont="1" applyBorder="1" applyAlignment="1" applyProtection="1">
      <alignment horizontal="center" vertical="center" shrinkToFit="1"/>
      <protection locked="0"/>
    </xf>
    <xf numFmtId="0" fontId="17" fillId="4" borderId="19" xfId="1" applyNumberFormat="1" applyFont="1" applyFill="1" applyBorder="1" applyAlignment="1" applyProtection="1">
      <alignment horizontal="center" vertical="center" shrinkToFit="1"/>
      <protection locked="0"/>
    </xf>
    <xf numFmtId="0" fontId="17" fillId="4" borderId="36" xfId="1" applyNumberFormat="1" applyFont="1" applyFill="1" applyBorder="1" applyAlignment="1" applyProtection="1">
      <alignment horizontal="center" vertical="center" shrinkToFit="1"/>
      <protection locked="0"/>
    </xf>
    <xf numFmtId="165" fontId="17" fillId="3" borderId="28" xfId="1" applyNumberFormat="1" applyFont="1" applyFill="1" applyBorder="1" applyAlignment="1" applyProtection="1">
      <alignment horizontal="center" vertical="center" shrinkToFit="1"/>
    </xf>
    <xf numFmtId="165" fontId="17" fillId="3" borderId="23" xfId="1" applyNumberFormat="1" applyFont="1" applyFill="1" applyBorder="1" applyAlignment="1" applyProtection="1">
      <alignment horizontal="center" vertical="center" shrinkToFit="1"/>
    </xf>
    <xf numFmtId="165" fontId="17" fillId="0" borderId="18" xfId="1" applyNumberFormat="1" applyFont="1" applyBorder="1" applyAlignment="1" applyProtection="1">
      <alignment horizontal="center" vertical="center" shrinkToFit="1"/>
      <protection locked="0"/>
    </xf>
    <xf numFmtId="165" fontId="17" fillId="0" borderId="28" xfId="1" applyNumberFormat="1" applyFont="1" applyBorder="1" applyAlignment="1" applyProtection="1">
      <alignment horizontal="center" vertical="center" shrinkToFit="1"/>
      <protection locked="0"/>
    </xf>
    <xf numFmtId="165" fontId="17" fillId="3" borderId="72" xfId="1" applyNumberFormat="1" applyFont="1" applyFill="1" applyBorder="1" applyAlignment="1" applyProtection="1">
      <alignment horizontal="center" vertical="center" shrinkToFit="1"/>
    </xf>
    <xf numFmtId="165" fontId="17" fillId="3" borderId="41" xfId="1" applyNumberFormat="1" applyFont="1" applyFill="1" applyBorder="1" applyAlignment="1" applyProtection="1">
      <alignment horizontal="center" vertical="center" shrinkToFit="1"/>
    </xf>
    <xf numFmtId="165" fontId="17" fillId="3" borderId="40" xfId="1" applyNumberFormat="1" applyFont="1" applyFill="1" applyBorder="1" applyAlignment="1" applyProtection="1">
      <alignment horizontal="center" vertical="center" shrinkToFit="1"/>
    </xf>
    <xf numFmtId="165" fontId="17" fillId="3" borderId="15" xfId="1" applyNumberFormat="1" applyFont="1" applyFill="1" applyBorder="1" applyAlignment="1" applyProtection="1">
      <alignment horizontal="center" vertical="center" shrinkToFit="1"/>
    </xf>
    <xf numFmtId="165" fontId="17" fillId="0" borderId="15" xfId="1" applyNumberFormat="1" applyFont="1" applyBorder="1" applyAlignment="1" applyProtection="1">
      <alignment horizontal="center" vertical="center" shrinkToFit="1"/>
      <protection locked="0"/>
    </xf>
    <xf numFmtId="165" fontId="17" fillId="0" borderId="41" xfId="1" applyNumberFormat="1" applyFont="1" applyBorder="1" applyAlignment="1" applyProtection="1">
      <alignment horizontal="center" vertical="center" shrinkToFit="1"/>
      <protection locked="0"/>
    </xf>
    <xf numFmtId="165" fontId="35" fillId="3" borderId="13" xfId="1" applyNumberFormat="1" applyFont="1" applyFill="1" applyBorder="1" applyAlignment="1" applyProtection="1">
      <alignment horizontal="center" vertical="center" shrinkToFit="1"/>
    </xf>
    <xf numFmtId="165" fontId="35" fillId="3" borderId="16" xfId="1" applyNumberFormat="1" applyFont="1" applyFill="1" applyBorder="1" applyAlignment="1" applyProtection="1">
      <alignment horizontal="center" vertical="center" shrinkToFit="1"/>
    </xf>
    <xf numFmtId="165" fontId="35" fillId="3" borderId="20" xfId="1" applyNumberFormat="1" applyFont="1" applyFill="1" applyBorder="1" applyAlignment="1" applyProtection="1">
      <alignment horizontal="center" vertical="center" shrinkToFit="1"/>
    </xf>
    <xf numFmtId="165" fontId="17" fillId="0" borderId="14" xfId="1" applyNumberFormat="1" applyFont="1" applyFill="1" applyBorder="1" applyAlignment="1" applyProtection="1">
      <alignment horizontal="center" vertical="center" shrinkToFit="1"/>
      <protection locked="0"/>
    </xf>
    <xf numFmtId="165" fontId="17" fillId="0" borderId="18" xfId="1" applyNumberFormat="1" applyFont="1" applyFill="1" applyBorder="1" applyAlignment="1" applyProtection="1">
      <alignment horizontal="center" vertical="center" shrinkToFit="1"/>
      <protection locked="0"/>
    </xf>
    <xf numFmtId="165" fontId="17" fillId="0" borderId="28" xfId="1" applyNumberFormat="1" applyFont="1" applyFill="1" applyBorder="1" applyAlignment="1" applyProtection="1">
      <alignment horizontal="center" vertical="center" shrinkToFit="1"/>
      <protection locked="0"/>
    </xf>
    <xf numFmtId="165" fontId="20" fillId="0" borderId="69" xfId="1" applyNumberFormat="1" applyFont="1" applyFill="1" applyBorder="1" applyAlignment="1" applyProtection="1">
      <alignment horizontal="center" textRotation="90" wrapText="1"/>
    </xf>
    <xf numFmtId="165" fontId="19" fillId="5" borderId="2" xfId="1" applyNumberFormat="1" applyFont="1" applyFill="1" applyBorder="1" applyAlignment="1" applyProtection="1">
      <alignment vertical="center"/>
    </xf>
    <xf numFmtId="165" fontId="19" fillId="5" borderId="30" xfId="1" applyNumberFormat="1" applyFont="1" applyFill="1" applyBorder="1" applyAlignment="1" applyProtection="1">
      <alignment vertical="center"/>
    </xf>
    <xf numFmtId="165" fontId="19" fillId="5" borderId="31" xfId="1" applyNumberFormat="1" applyFont="1" applyFill="1" applyBorder="1" applyAlignment="1" applyProtection="1">
      <alignment vertical="center"/>
    </xf>
    <xf numFmtId="165" fontId="17" fillId="0" borderId="59" xfId="1" applyNumberFormat="1" applyFont="1" applyFill="1" applyBorder="1" applyProtection="1"/>
    <xf numFmtId="0" fontId="61" fillId="0" borderId="7" xfId="0" applyFont="1" applyBorder="1" applyAlignment="1">
      <alignment horizontal="left" vertical="center"/>
    </xf>
    <xf numFmtId="0" fontId="33" fillId="0" borderId="6" xfId="0" applyFont="1" applyBorder="1" applyAlignment="1" applyProtection="1">
      <alignment horizontal="left" vertical="center"/>
    </xf>
    <xf numFmtId="0" fontId="30" fillId="0" borderId="7" xfId="0" applyFont="1" applyBorder="1" applyAlignment="1" applyProtection="1">
      <alignment horizontal="left" vertical="center"/>
    </xf>
    <xf numFmtId="0" fontId="30" fillId="0" borderId="8" xfId="0" applyFont="1" applyBorder="1" applyAlignment="1" applyProtection="1">
      <alignment horizontal="left" vertical="center"/>
    </xf>
    <xf numFmtId="0" fontId="33" fillId="3" borderId="2" xfId="1" applyFont="1" applyFill="1" applyBorder="1" applyAlignment="1" applyProtection="1">
      <alignment horizontal="center" vertical="center"/>
    </xf>
    <xf numFmtId="0" fontId="33" fillId="3" borderId="3" xfId="1" applyFont="1" applyFill="1" applyBorder="1" applyAlignment="1" applyProtection="1">
      <alignment horizontal="center" vertical="center"/>
    </xf>
    <xf numFmtId="0" fontId="33" fillId="3" borderId="4" xfId="1" applyFont="1" applyFill="1" applyBorder="1" applyAlignment="1" applyProtection="1">
      <alignment horizontal="center" vertical="center"/>
    </xf>
    <xf numFmtId="0" fontId="33" fillId="0" borderId="2" xfId="0" applyFont="1" applyBorder="1" applyAlignment="1" applyProtection="1">
      <alignment horizontal="left" vertical="top" wrapText="1"/>
    </xf>
    <xf numFmtId="0" fontId="32" fillId="0" borderId="3" xfId="0" applyFont="1" applyBorder="1" applyAlignment="1" applyProtection="1">
      <alignment horizontal="left" vertical="top" wrapText="1"/>
    </xf>
    <xf numFmtId="0" fontId="32" fillId="0" borderId="4" xfId="0" applyFont="1" applyBorder="1" applyAlignment="1" applyProtection="1">
      <alignment horizontal="left" vertical="top" wrapText="1"/>
    </xf>
    <xf numFmtId="0" fontId="32" fillId="0" borderId="2" xfId="0" applyFont="1" applyFill="1" applyBorder="1" applyAlignment="1" applyProtection="1">
      <alignment horizontal="left" vertical="top" wrapText="1"/>
    </xf>
    <xf numFmtId="0" fontId="32" fillId="0" borderId="3" xfId="0" applyFont="1" applyFill="1" applyBorder="1" applyAlignment="1" applyProtection="1">
      <alignment horizontal="left" vertical="top" wrapText="1"/>
    </xf>
    <xf numFmtId="0" fontId="32" fillId="0" borderId="4" xfId="0" applyFont="1" applyFill="1" applyBorder="1" applyAlignment="1" applyProtection="1">
      <alignment horizontal="left" vertical="top" wrapText="1"/>
    </xf>
    <xf numFmtId="0" fontId="33" fillId="0" borderId="3" xfId="0" applyFont="1" applyBorder="1" applyAlignment="1" applyProtection="1">
      <alignment horizontal="left" vertical="top" wrapText="1"/>
    </xf>
    <xf numFmtId="0" fontId="33" fillId="0" borderId="4" xfId="0" applyFont="1" applyBorder="1" applyAlignment="1" applyProtection="1">
      <alignment horizontal="left" vertical="top" wrapText="1"/>
    </xf>
    <xf numFmtId="0" fontId="32" fillId="0" borderId="2" xfId="0" applyFont="1" applyBorder="1" applyAlignment="1" applyProtection="1">
      <alignment vertical="center" wrapText="1"/>
    </xf>
    <xf numFmtId="0" fontId="32" fillId="0" borderId="3" xfId="0" applyFont="1" applyBorder="1" applyAlignment="1" applyProtection="1">
      <alignment vertical="center" wrapText="1"/>
    </xf>
    <xf numFmtId="0" fontId="32" fillId="0" borderId="4" xfId="0" applyFont="1" applyBorder="1" applyAlignment="1" applyProtection="1">
      <alignment vertical="center" wrapText="1"/>
    </xf>
    <xf numFmtId="0" fontId="61" fillId="0" borderId="3" xfId="0" applyFont="1" applyBorder="1" applyAlignment="1">
      <alignment horizontal="left" vertical="center"/>
    </xf>
    <xf numFmtId="0" fontId="32" fillId="0" borderId="3" xfId="0" applyFont="1" applyBorder="1" applyAlignment="1" applyProtection="1">
      <alignment horizontal="left" vertical="center" wrapText="1"/>
    </xf>
    <xf numFmtId="0" fontId="19" fillId="0" borderId="0" xfId="1" applyFont="1" applyBorder="1" applyAlignment="1" applyProtection="1">
      <alignment horizontal="left" vertical="center" wrapText="1"/>
    </xf>
    <xf numFmtId="0" fontId="4" fillId="3" borderId="2" xfId="1" applyFont="1" applyFill="1" applyBorder="1" applyAlignment="1" applyProtection="1">
      <alignment horizontal="center" vertical="center"/>
      <protection locked="0"/>
    </xf>
    <xf numFmtId="0" fontId="4" fillId="3" borderId="3" xfId="1" applyFont="1" applyFill="1" applyBorder="1" applyAlignment="1" applyProtection="1">
      <alignment horizontal="center" vertical="center"/>
      <protection locked="0"/>
    </xf>
    <xf numFmtId="0" fontId="4" fillId="3" borderId="4" xfId="1" applyFont="1" applyFill="1" applyBorder="1" applyAlignment="1" applyProtection="1">
      <alignment horizontal="center" vertical="center"/>
      <protection locked="0"/>
    </xf>
    <xf numFmtId="14" fontId="17" fillId="0" borderId="2" xfId="1" applyNumberFormat="1" applyFont="1" applyFill="1" applyBorder="1" applyAlignment="1" applyProtection="1">
      <alignment vertical="center"/>
      <protection locked="0"/>
    </xf>
    <xf numFmtId="0" fontId="0" fillId="0" borderId="4" xfId="0" applyBorder="1" applyAlignment="1" applyProtection="1">
      <alignment vertical="center"/>
      <protection locked="0"/>
    </xf>
    <xf numFmtId="0" fontId="17" fillId="3" borderId="2" xfId="1" applyFont="1" applyFill="1" applyBorder="1" applyAlignment="1" applyProtection="1">
      <alignment horizontal="center" vertical="center"/>
      <protection locked="0"/>
    </xf>
    <xf numFmtId="0" fontId="17" fillId="3" borderId="3" xfId="1" applyFont="1" applyFill="1" applyBorder="1" applyAlignment="1" applyProtection="1">
      <alignment horizontal="center" vertical="center"/>
      <protection locked="0"/>
    </xf>
    <xf numFmtId="0" fontId="17" fillId="3" borderId="4" xfId="1" applyFont="1" applyFill="1" applyBorder="1" applyAlignment="1" applyProtection="1">
      <alignment horizontal="center" vertical="center"/>
      <protection locked="0"/>
    </xf>
    <xf numFmtId="14" fontId="17" fillId="0" borderId="2" xfId="1" applyNumberFormat="1" applyFont="1" applyFill="1" applyBorder="1" applyAlignment="1" applyProtection="1">
      <alignment horizontal="center" vertical="center"/>
      <protection locked="0"/>
    </xf>
    <xf numFmtId="14" fontId="17" fillId="0" borderId="3" xfId="1" applyNumberFormat="1" applyFont="1" applyFill="1" applyBorder="1" applyAlignment="1" applyProtection="1">
      <alignment horizontal="center" vertical="center"/>
      <protection locked="0"/>
    </xf>
    <xf numFmtId="0" fontId="19" fillId="0" borderId="6" xfId="1" applyFont="1" applyBorder="1" applyAlignment="1" applyProtection="1">
      <alignment horizontal="center" vertical="center"/>
    </xf>
    <xf numFmtId="0" fontId="19" fillId="0" borderId="7" xfId="1" applyFont="1" applyBorder="1" applyAlignment="1" applyProtection="1">
      <alignment horizontal="center" vertical="center"/>
    </xf>
    <xf numFmtId="0" fontId="21" fillId="3" borderId="11" xfId="1" applyFont="1" applyFill="1" applyBorder="1" applyAlignment="1" applyProtection="1">
      <alignment horizontal="center" vertical="center"/>
    </xf>
    <xf numFmtId="0" fontId="21" fillId="3" borderId="1" xfId="1" applyFont="1" applyFill="1" applyBorder="1" applyAlignment="1" applyProtection="1">
      <alignment horizontal="center" vertical="center"/>
    </xf>
    <xf numFmtId="0" fontId="17" fillId="3" borderId="9" xfId="1" applyFont="1" applyFill="1" applyBorder="1" applyAlignment="1" applyProtection="1">
      <alignment horizontal="center"/>
    </xf>
    <xf numFmtId="0" fontId="17" fillId="3" borderId="0" xfId="1" applyFont="1" applyFill="1" applyBorder="1" applyAlignment="1" applyProtection="1">
      <alignment horizontal="center"/>
    </xf>
    <xf numFmtId="0" fontId="17" fillId="3" borderId="6" xfId="1" applyFont="1" applyFill="1" applyBorder="1" applyAlignment="1" applyProtection="1">
      <alignment horizontal="center"/>
    </xf>
    <xf numFmtId="0" fontId="17" fillId="3" borderId="7" xfId="1" applyFont="1" applyFill="1" applyBorder="1" applyAlignment="1" applyProtection="1">
      <alignment horizontal="center"/>
    </xf>
    <xf numFmtId="0" fontId="17" fillId="3" borderId="9" xfId="1" applyNumberFormat="1" applyFont="1" applyFill="1" applyBorder="1" applyAlignment="1" applyProtection="1">
      <alignment horizontal="center"/>
    </xf>
    <xf numFmtId="0" fontId="17" fillId="3" borderId="0" xfId="1" applyNumberFormat="1" applyFont="1" applyFill="1" applyBorder="1" applyAlignment="1" applyProtection="1">
      <alignment horizontal="center"/>
    </xf>
    <xf numFmtId="0" fontId="17" fillId="3" borderId="11" xfId="1" applyFont="1" applyFill="1" applyBorder="1" applyAlignment="1" applyProtection="1">
      <alignment horizontal="center"/>
    </xf>
    <xf numFmtId="1" fontId="19" fillId="5" borderId="14" xfId="1" applyNumberFormat="1" applyFont="1" applyFill="1" applyBorder="1" applyAlignment="1" applyProtection="1">
      <alignment horizontal="left"/>
    </xf>
    <xf numFmtId="1" fontId="19" fillId="5" borderId="13" xfId="1" applyNumberFormat="1" applyFont="1" applyFill="1" applyBorder="1" applyAlignment="1" applyProtection="1">
      <alignment horizontal="left"/>
    </xf>
    <xf numFmtId="0" fontId="19" fillId="0" borderId="6" xfId="1" applyFont="1" applyBorder="1" applyAlignment="1" applyProtection="1">
      <alignment horizontal="center" vertical="center"/>
      <protection locked="0"/>
    </xf>
    <xf numFmtId="0" fontId="19" fillId="0" borderId="7" xfId="1" applyFont="1" applyBorder="1" applyAlignment="1" applyProtection="1">
      <alignment horizontal="center" vertical="center"/>
      <protection locked="0"/>
    </xf>
    <xf numFmtId="0" fontId="19" fillId="0" borderId="8" xfId="1" applyFont="1" applyBorder="1" applyAlignment="1" applyProtection="1">
      <alignment horizontal="center" vertical="center"/>
      <protection locked="0"/>
    </xf>
    <xf numFmtId="0" fontId="33" fillId="0" borderId="6" xfId="0" applyFont="1" applyBorder="1" applyAlignment="1">
      <alignment horizontal="center" vertical="center"/>
    </xf>
    <xf numFmtId="0" fontId="33" fillId="0" borderId="7" xfId="0" applyFont="1" applyBorder="1" applyAlignment="1">
      <alignment horizontal="center" vertical="center"/>
    </xf>
    <xf numFmtId="0" fontId="33" fillId="0" borderId="8" xfId="0" applyFont="1" applyBorder="1" applyAlignment="1">
      <alignment horizontal="center" vertical="center"/>
    </xf>
    <xf numFmtId="0" fontId="19" fillId="0" borderId="6" xfId="1" applyFont="1" applyBorder="1" applyAlignment="1" applyProtection="1">
      <alignment horizontal="center"/>
    </xf>
    <xf numFmtId="0" fontId="19" fillId="0" borderId="7" xfId="1" applyFont="1" applyBorder="1" applyAlignment="1" applyProtection="1">
      <alignment horizontal="center"/>
    </xf>
    <xf numFmtId="0" fontId="19" fillId="0" borderId="8" xfId="1" applyFont="1" applyBorder="1" applyAlignment="1" applyProtection="1">
      <alignment horizontal="center"/>
    </xf>
    <xf numFmtId="0" fontId="19" fillId="3" borderId="6" xfId="1" applyFont="1" applyFill="1" applyBorder="1" applyAlignment="1" applyProtection="1">
      <alignment horizontal="center" vertical="center" wrapText="1"/>
    </xf>
    <xf numFmtId="0" fontId="19" fillId="3" borderId="7" xfId="1" applyFont="1" applyFill="1" applyBorder="1" applyAlignment="1" applyProtection="1">
      <alignment horizontal="center" vertical="center" wrapText="1"/>
    </xf>
    <xf numFmtId="0" fontId="19" fillId="3" borderId="8" xfId="1" applyFont="1" applyFill="1" applyBorder="1" applyAlignment="1" applyProtection="1">
      <alignment horizontal="center" vertical="center" wrapText="1"/>
    </xf>
    <xf numFmtId="0" fontId="47" fillId="0" borderId="0" xfId="1" applyFont="1" applyFill="1" applyBorder="1" applyAlignment="1" applyProtection="1">
      <alignment horizontal="center"/>
    </xf>
    <xf numFmtId="0" fontId="19" fillId="0" borderId="0" xfId="1" applyFont="1" applyFill="1" applyBorder="1" applyAlignment="1" applyProtection="1">
      <alignment horizontal="center"/>
    </xf>
    <xf numFmtId="0" fontId="17" fillId="0" borderId="3" xfId="1" applyFont="1" applyFill="1" applyBorder="1" applyAlignment="1" applyProtection="1">
      <alignment horizontal="center" vertical="center"/>
      <protection locked="0"/>
    </xf>
    <xf numFmtId="0" fontId="17" fillId="0" borderId="4" xfId="1" applyFont="1" applyFill="1" applyBorder="1" applyAlignment="1" applyProtection="1">
      <alignment horizontal="center" vertical="center"/>
      <protection locked="0"/>
    </xf>
    <xf numFmtId="0" fontId="17" fillId="0" borderId="2" xfId="1" applyFont="1" applyBorder="1" applyAlignment="1" applyProtection="1">
      <alignment horizontal="center"/>
      <protection locked="0"/>
    </xf>
    <xf numFmtId="0" fontId="17" fillId="0" borderId="4" xfId="1" applyFont="1" applyBorder="1" applyAlignment="1" applyProtection="1">
      <alignment horizontal="center"/>
      <protection locked="0"/>
    </xf>
    <xf numFmtId="0" fontId="29" fillId="0" borderId="2" xfId="1" applyFont="1" applyFill="1" applyBorder="1" applyAlignment="1" applyProtection="1">
      <alignment horizontal="left" vertical="center" wrapText="1"/>
    </xf>
    <xf numFmtId="0" fontId="29" fillId="0" borderId="3" xfId="1" applyFont="1" applyFill="1" applyBorder="1" applyAlignment="1" applyProtection="1">
      <alignment horizontal="left" vertical="center" wrapText="1"/>
    </xf>
    <xf numFmtId="0" fontId="29" fillId="0" borderId="4" xfId="1" applyFont="1" applyFill="1" applyBorder="1" applyAlignment="1" applyProtection="1">
      <alignment horizontal="left" vertical="center" wrapText="1"/>
    </xf>
    <xf numFmtId="0" fontId="29" fillId="0" borderId="6" xfId="1" applyFont="1" applyBorder="1" applyAlignment="1" applyProtection="1">
      <alignment horizontal="left" vertical="center" wrapText="1"/>
    </xf>
    <xf numFmtId="0" fontId="29" fillId="0" borderId="7" xfId="1" applyFont="1" applyBorder="1" applyAlignment="1" applyProtection="1">
      <alignment horizontal="left" vertical="center" wrapText="1"/>
    </xf>
    <xf numFmtId="0" fontId="29" fillId="0" borderId="8" xfId="1" applyFont="1" applyBorder="1" applyAlignment="1" applyProtection="1">
      <alignment horizontal="left" vertical="center" wrapText="1"/>
    </xf>
    <xf numFmtId="0" fontId="29" fillId="0" borderId="9" xfId="1" applyFont="1" applyBorder="1" applyAlignment="1" applyProtection="1">
      <alignment horizontal="left" vertical="center" wrapText="1"/>
    </xf>
    <xf numFmtId="0" fontId="29" fillId="0" borderId="0" xfId="1" applyFont="1" applyBorder="1" applyAlignment="1" applyProtection="1">
      <alignment horizontal="left" vertical="center" wrapText="1"/>
    </xf>
    <xf numFmtId="0" fontId="29" fillId="0" borderId="10" xfId="1" applyFont="1" applyBorder="1" applyAlignment="1" applyProtection="1">
      <alignment horizontal="left" vertical="center" wrapText="1"/>
    </xf>
    <xf numFmtId="0" fontId="29" fillId="0" borderId="11" xfId="1" applyFont="1" applyBorder="1" applyAlignment="1" applyProtection="1">
      <alignment horizontal="left" vertical="center" wrapText="1"/>
    </xf>
    <xf numFmtId="0" fontId="29" fillId="0" borderId="1" xfId="1" applyFont="1" applyBorder="1" applyAlignment="1" applyProtection="1">
      <alignment horizontal="left" vertical="center" wrapText="1"/>
    </xf>
    <xf numFmtId="0" fontId="29" fillId="0" borderId="12" xfId="1" applyFont="1" applyBorder="1" applyAlignment="1" applyProtection="1">
      <alignment horizontal="left" vertical="center" wrapText="1"/>
    </xf>
    <xf numFmtId="0" fontId="17" fillId="0" borderId="6" xfId="1" applyFont="1" applyBorder="1" applyAlignment="1" applyProtection="1">
      <alignment horizontal="left" vertical="center" wrapText="1"/>
    </xf>
    <xf numFmtId="0" fontId="17" fillId="0" borderId="7" xfId="1" applyFont="1" applyBorder="1" applyAlignment="1" applyProtection="1">
      <alignment horizontal="left" vertical="center"/>
    </xf>
    <xf numFmtId="0" fontId="17" fillId="0" borderId="8" xfId="1" applyFont="1" applyBorder="1" applyAlignment="1" applyProtection="1">
      <alignment horizontal="left" vertical="center"/>
    </xf>
    <xf numFmtId="0" fontId="17" fillId="0" borderId="9" xfId="1" applyFont="1" applyBorder="1" applyAlignment="1" applyProtection="1">
      <alignment horizontal="left" vertical="center"/>
    </xf>
    <xf numFmtId="0" fontId="17" fillId="0" borderId="0" xfId="1" applyFont="1" applyBorder="1" applyAlignment="1" applyProtection="1">
      <alignment horizontal="left" vertical="center"/>
    </xf>
    <xf numFmtId="0" fontId="17" fillId="0" borderId="10" xfId="1" applyFont="1" applyBorder="1" applyAlignment="1" applyProtection="1">
      <alignment horizontal="left" vertical="center"/>
    </xf>
    <xf numFmtId="0" fontId="17" fillId="0" borderId="11" xfId="1" applyFont="1" applyBorder="1" applyAlignment="1" applyProtection="1">
      <alignment horizontal="left" vertical="center"/>
    </xf>
    <xf numFmtId="0" fontId="17" fillId="0" borderId="1" xfId="1" applyFont="1" applyBorder="1" applyAlignment="1" applyProtection="1">
      <alignment horizontal="left" vertical="center"/>
    </xf>
    <xf numFmtId="0" fontId="17" fillId="0" borderId="12" xfId="1" applyFont="1" applyBorder="1" applyAlignment="1" applyProtection="1">
      <alignment horizontal="left" vertical="center"/>
    </xf>
    <xf numFmtId="0" fontId="4" fillId="0" borderId="3" xfId="1" applyFont="1" applyFill="1" applyBorder="1" applyAlignment="1" applyProtection="1">
      <alignment horizontal="center" vertical="center"/>
      <protection locked="0"/>
    </xf>
    <xf numFmtId="0" fontId="19" fillId="0" borderId="8" xfId="1" applyFont="1" applyBorder="1" applyAlignment="1" applyProtection="1">
      <alignment horizontal="center" vertical="center"/>
    </xf>
    <xf numFmtId="0" fontId="33" fillId="0" borderId="6" xfId="0" applyFont="1" applyBorder="1" applyAlignment="1" applyProtection="1">
      <alignment horizontal="center" vertical="center"/>
      <protection locked="0"/>
    </xf>
    <xf numFmtId="0" fontId="33" fillId="0" borderId="7" xfId="0" applyFont="1" applyBorder="1" applyAlignment="1" applyProtection="1">
      <alignment horizontal="center" vertical="center"/>
      <protection locked="0"/>
    </xf>
    <xf numFmtId="0" fontId="33" fillId="0" borderId="8" xfId="0" applyFont="1" applyBorder="1" applyAlignment="1" applyProtection="1">
      <alignment horizontal="center" vertical="center"/>
      <protection locked="0"/>
    </xf>
    <xf numFmtId="2" fontId="40" fillId="0" borderId="1" xfId="1" applyNumberFormat="1" applyFont="1" applyBorder="1" applyAlignment="1" applyProtection="1">
      <alignment horizontal="center"/>
    </xf>
    <xf numFmtId="0" fontId="19" fillId="3" borderId="2" xfId="1" applyFont="1" applyFill="1" applyBorder="1" applyAlignment="1" applyProtection="1">
      <alignment horizontal="center"/>
    </xf>
    <xf numFmtId="0" fontId="19" fillId="3" borderId="3" xfId="1" applyFont="1" applyFill="1" applyBorder="1" applyAlignment="1" applyProtection="1">
      <alignment horizontal="center"/>
    </xf>
    <xf numFmtId="0" fontId="19" fillId="3" borderId="4" xfId="1" applyFont="1" applyFill="1" applyBorder="1" applyAlignment="1" applyProtection="1">
      <alignment horizontal="center"/>
    </xf>
    <xf numFmtId="0" fontId="19" fillId="3" borderId="1" xfId="1" applyFont="1" applyFill="1" applyBorder="1" applyAlignment="1" applyProtection="1">
      <alignment horizontal="center"/>
    </xf>
    <xf numFmtId="0" fontId="28" fillId="3" borderId="3" xfId="1" applyNumberFormat="1" applyFont="1" applyFill="1" applyBorder="1" applyAlignment="1" applyProtection="1">
      <alignment horizontal="center" vertical="center"/>
    </xf>
    <xf numFmtId="0" fontId="28" fillId="3" borderId="4" xfId="1" applyNumberFormat="1" applyFont="1" applyFill="1" applyBorder="1" applyAlignment="1" applyProtection="1">
      <alignment horizontal="center" vertical="center"/>
    </xf>
    <xf numFmtId="0" fontId="33" fillId="0" borderId="11" xfId="0" applyFont="1" applyBorder="1" applyAlignment="1" applyProtection="1">
      <alignment horizontal="center"/>
    </xf>
    <xf numFmtId="0" fontId="33" fillId="0" borderId="1" xfId="0" applyFont="1" applyBorder="1" applyAlignment="1" applyProtection="1">
      <alignment horizontal="center"/>
    </xf>
    <xf numFmtId="0" fontId="33" fillId="0" borderId="57" xfId="0" applyFont="1" applyBorder="1" applyAlignment="1" applyProtection="1">
      <alignment horizontal="center"/>
    </xf>
    <xf numFmtId="0" fontId="17" fillId="3" borderId="0" xfId="1" applyFont="1" applyFill="1" applyBorder="1" applyAlignment="1" applyProtection="1">
      <alignment horizontal="left"/>
    </xf>
    <xf numFmtId="0" fontId="28" fillId="3" borderId="2" xfId="1" applyNumberFormat="1" applyFont="1" applyFill="1" applyBorder="1" applyAlignment="1" applyProtection="1">
      <alignment horizontal="center" vertical="center"/>
    </xf>
    <xf numFmtId="0" fontId="17" fillId="0" borderId="6" xfId="1" applyFont="1" applyBorder="1" applyAlignment="1" applyProtection="1">
      <alignment horizontal="center" vertical="top" wrapText="1"/>
    </xf>
    <xf numFmtId="0" fontId="17" fillId="0" borderId="7" xfId="1" applyFont="1" applyBorder="1" applyAlignment="1" applyProtection="1">
      <alignment horizontal="center" vertical="top" wrapText="1"/>
    </xf>
    <xf numFmtId="0" fontId="17" fillId="0" borderId="8" xfId="1" applyFont="1" applyBorder="1" applyAlignment="1" applyProtection="1">
      <alignment horizontal="center" vertical="top" wrapText="1"/>
    </xf>
    <xf numFmtId="0" fontId="17" fillId="0" borderId="9" xfId="1" applyFont="1" applyBorder="1" applyAlignment="1" applyProtection="1">
      <alignment horizontal="center" vertical="top" wrapText="1"/>
    </xf>
    <xf numFmtId="0" fontId="17" fillId="0" borderId="0" xfId="1" applyFont="1" applyBorder="1" applyAlignment="1" applyProtection="1">
      <alignment horizontal="center" vertical="top" wrapText="1"/>
    </xf>
    <xf numFmtId="0" fontId="17" fillId="0" borderId="10" xfId="1" applyFont="1" applyBorder="1" applyAlignment="1" applyProtection="1">
      <alignment horizontal="center" vertical="top" wrapText="1"/>
    </xf>
    <xf numFmtId="0" fontId="17" fillId="0" borderId="11" xfId="1" applyFont="1" applyBorder="1" applyAlignment="1" applyProtection="1">
      <alignment horizontal="center" vertical="top" wrapText="1"/>
    </xf>
    <xf numFmtId="0" fontId="17" fillId="0" borderId="1" xfId="1" applyFont="1" applyBorder="1" applyAlignment="1" applyProtection="1">
      <alignment horizontal="center" vertical="top" wrapText="1"/>
    </xf>
    <xf numFmtId="0" fontId="17" fillId="0" borderId="12" xfId="1" applyFont="1" applyBorder="1" applyAlignment="1" applyProtection="1">
      <alignment horizontal="center" vertical="top" wrapText="1"/>
    </xf>
    <xf numFmtId="0" fontId="32" fillId="0" borderId="6" xfId="1" applyFont="1" applyBorder="1" applyAlignment="1" applyProtection="1">
      <alignment horizontal="center" vertical="top" wrapText="1"/>
      <protection locked="0"/>
    </xf>
    <xf numFmtId="0" fontId="32" fillId="0" borderId="7" xfId="1" applyFont="1" applyBorder="1" applyAlignment="1" applyProtection="1">
      <alignment horizontal="center" vertical="top" wrapText="1"/>
      <protection locked="0"/>
    </xf>
    <xf numFmtId="0" fontId="32" fillId="0" borderId="8" xfId="1" applyFont="1" applyBorder="1" applyAlignment="1" applyProtection="1">
      <alignment horizontal="center" vertical="top" wrapText="1"/>
      <protection locked="0"/>
    </xf>
    <xf numFmtId="0" fontId="32" fillId="0" borderId="9" xfId="1" applyFont="1" applyBorder="1" applyAlignment="1" applyProtection="1">
      <alignment horizontal="center" vertical="top" wrapText="1"/>
      <protection locked="0"/>
    </xf>
    <xf numFmtId="0" fontId="32" fillId="0" borderId="0" xfId="1" applyFont="1" applyBorder="1" applyAlignment="1" applyProtection="1">
      <alignment horizontal="center" vertical="top" wrapText="1"/>
      <protection locked="0"/>
    </xf>
    <xf numFmtId="0" fontId="32" fillId="0" borderId="10" xfId="1" applyFont="1" applyBorder="1" applyAlignment="1" applyProtection="1">
      <alignment horizontal="center" vertical="top" wrapText="1"/>
      <protection locked="0"/>
    </xf>
    <xf numFmtId="0" fontId="32" fillId="0" borderId="11" xfId="1" applyFont="1" applyBorder="1" applyAlignment="1" applyProtection="1">
      <alignment horizontal="center" vertical="top" wrapText="1"/>
      <protection locked="0"/>
    </xf>
    <xf numFmtId="0" fontId="32" fillId="0" borderId="1" xfId="1" applyFont="1" applyBorder="1" applyAlignment="1" applyProtection="1">
      <alignment horizontal="center" vertical="top" wrapText="1"/>
      <protection locked="0"/>
    </xf>
    <xf numFmtId="0" fontId="32" fillId="0" borderId="12" xfId="1" applyFont="1" applyBorder="1" applyAlignment="1" applyProtection="1">
      <alignment horizontal="center" vertical="top" wrapText="1"/>
      <protection locked="0"/>
    </xf>
    <xf numFmtId="0" fontId="33" fillId="0" borderId="32" xfId="0" applyFont="1" applyFill="1" applyBorder="1" applyAlignment="1" applyProtection="1">
      <alignment horizontal="center"/>
    </xf>
    <xf numFmtId="0" fontId="33" fillId="0" borderId="33" xfId="0" applyFont="1" applyFill="1" applyBorder="1" applyAlignment="1" applyProtection="1">
      <alignment horizontal="center"/>
    </xf>
    <xf numFmtId="49" fontId="33" fillId="0" borderId="2" xfId="0" applyNumberFormat="1" applyFont="1" applyFill="1" applyBorder="1" applyAlignment="1" applyProtection="1">
      <alignment horizontal="center"/>
    </xf>
    <xf numFmtId="49" fontId="33" fillId="0" borderId="3" xfId="0" applyNumberFormat="1" applyFont="1" applyFill="1" applyBorder="1" applyAlignment="1" applyProtection="1">
      <alignment horizontal="center"/>
    </xf>
    <xf numFmtId="0" fontId="33" fillId="0" borderId="14" xfId="0" applyFont="1" applyFill="1" applyBorder="1" applyAlignment="1" applyProtection="1">
      <alignment horizontal="center"/>
    </xf>
    <xf numFmtId="0" fontId="33" fillId="0" borderId="13" xfId="0" applyFont="1" applyFill="1" applyBorder="1" applyAlignment="1" applyProtection="1">
      <alignment horizontal="center"/>
    </xf>
    <xf numFmtId="0" fontId="23" fillId="0" borderId="0" xfId="0" applyFont="1" applyAlignment="1">
      <alignment horizontal="center" wrapText="1"/>
    </xf>
    <xf numFmtId="0" fontId="0" fillId="0" borderId="0" xfId="0" applyFont="1" applyAlignment="1">
      <alignment horizontal="center" wrapText="1"/>
    </xf>
    <xf numFmtId="0" fontId="23" fillId="0" borderId="0" xfId="0" applyFont="1" applyAlignment="1">
      <alignment horizontal="left" vertical="top" wrapText="1"/>
    </xf>
    <xf numFmtId="0" fontId="56" fillId="3" borderId="3" xfId="1" applyFont="1" applyFill="1" applyBorder="1" applyAlignment="1" applyProtection="1">
      <alignment horizontal="center"/>
    </xf>
    <xf numFmtId="0" fontId="56" fillId="3" borderId="4" xfId="1" applyFont="1" applyFill="1" applyBorder="1" applyAlignment="1" applyProtection="1">
      <alignment horizontal="center"/>
    </xf>
    <xf numFmtId="0" fontId="2" fillId="3" borderId="1" xfId="1" applyFont="1" applyFill="1" applyBorder="1" applyAlignment="1" applyProtection="1">
      <alignment horizontal="left"/>
      <protection locked="0"/>
    </xf>
    <xf numFmtId="0" fontId="4" fillId="3" borderId="1" xfId="1" applyFont="1" applyFill="1" applyBorder="1" applyAlignment="1" applyProtection="1">
      <alignment horizontal="left"/>
      <protection locked="0"/>
    </xf>
    <xf numFmtId="0" fontId="2" fillId="0" borderId="0" xfId="1" applyFont="1" applyBorder="1" applyAlignment="1" applyProtection="1">
      <alignment horizontal="left" vertical="top" wrapText="1"/>
      <protection locked="0"/>
    </xf>
    <xf numFmtId="0" fontId="28" fillId="0" borderId="0" xfId="1" applyFont="1" applyBorder="1" applyAlignment="1" applyProtection="1">
      <alignment horizontal="left" vertical="top" wrapText="1"/>
      <protection locked="0"/>
    </xf>
    <xf numFmtId="0" fontId="28" fillId="0" borderId="10" xfId="1" applyFont="1" applyBorder="1" applyAlignment="1" applyProtection="1">
      <alignment horizontal="left" vertical="top" wrapText="1"/>
      <protection locked="0"/>
    </xf>
    <xf numFmtId="0" fontId="2" fillId="3" borderId="6" xfId="2" applyFont="1" applyFill="1" applyBorder="1" applyAlignment="1" applyProtection="1">
      <alignment horizontal="center"/>
      <protection locked="0"/>
    </xf>
    <xf numFmtId="0" fontId="4" fillId="3" borderId="7" xfId="2" applyFont="1" applyFill="1" applyBorder="1" applyAlignment="1" applyProtection="1">
      <alignment horizontal="center"/>
      <protection locked="0"/>
    </xf>
    <xf numFmtId="0" fontId="4" fillId="3" borderId="8" xfId="2" applyFont="1" applyFill="1" applyBorder="1" applyAlignment="1" applyProtection="1">
      <alignment horizontal="center"/>
      <protection locked="0"/>
    </xf>
    <xf numFmtId="0" fontId="28" fillId="0" borderId="6" xfId="2" applyFont="1" applyFill="1" applyBorder="1" applyAlignment="1" applyProtection="1">
      <alignment horizontal="left" vertical="center"/>
      <protection locked="0"/>
    </xf>
    <xf numFmtId="0" fontId="28" fillId="0" borderId="7" xfId="2" applyFont="1" applyFill="1" applyBorder="1" applyAlignment="1" applyProtection="1">
      <alignment horizontal="left" vertical="center"/>
      <protection locked="0"/>
    </xf>
    <xf numFmtId="0" fontId="28" fillId="0" borderId="8" xfId="2" applyFont="1" applyFill="1" applyBorder="1" applyAlignment="1" applyProtection="1">
      <alignment horizontal="left" vertical="center"/>
      <protection locked="0"/>
    </xf>
    <xf numFmtId="0" fontId="15" fillId="0" borderId="29" xfId="3" applyFont="1" applyBorder="1" applyAlignment="1">
      <alignment horizontal="center" vertical="center"/>
    </xf>
    <xf numFmtId="0" fontId="15" fillId="0" borderId="30" xfId="3" applyFont="1" applyBorder="1" applyAlignment="1">
      <alignment horizontal="center" vertical="center"/>
    </xf>
    <xf numFmtId="0" fontId="26" fillId="4" borderId="30" xfId="2" applyFont="1" applyFill="1" applyBorder="1" applyAlignment="1" applyProtection="1">
      <alignment horizontal="center" vertical="center" wrapText="1"/>
      <protection locked="0"/>
    </xf>
    <xf numFmtId="0" fontId="26" fillId="4" borderId="31" xfId="2" applyFont="1" applyFill="1" applyBorder="1" applyAlignment="1" applyProtection="1">
      <alignment horizontal="center" vertical="center" wrapText="1"/>
      <protection locked="0"/>
    </xf>
    <xf numFmtId="0" fontId="28" fillId="0" borderId="9" xfId="2" applyFont="1" applyFill="1" applyBorder="1" applyAlignment="1" applyProtection="1">
      <alignment horizontal="left" vertical="center"/>
      <protection locked="0"/>
    </xf>
    <xf numFmtId="0" fontId="28" fillId="0" borderId="0" xfId="2" applyFont="1" applyFill="1" applyBorder="1" applyAlignment="1" applyProtection="1">
      <alignment horizontal="left" vertical="center"/>
      <protection locked="0"/>
    </xf>
    <xf numFmtId="0" fontId="28" fillId="0" borderId="10" xfId="2" applyFont="1" applyFill="1" applyBorder="1" applyAlignment="1" applyProtection="1">
      <alignment horizontal="left" vertical="center"/>
      <protection locked="0"/>
    </xf>
    <xf numFmtId="49" fontId="23" fillId="5" borderId="28" xfId="3" applyNumberFormat="1" applyFont="1" applyFill="1" applyBorder="1" applyAlignment="1" applyProtection="1">
      <alignment horizontal="center" vertical="center"/>
      <protection locked="0"/>
    </xf>
    <xf numFmtId="49" fontId="23" fillId="5" borderId="22" xfId="3" applyNumberFormat="1" applyFont="1" applyFill="1" applyBorder="1" applyAlignment="1" applyProtection="1">
      <alignment horizontal="center" vertical="center"/>
      <protection locked="0"/>
    </xf>
    <xf numFmtId="0" fontId="26" fillId="5" borderId="27" xfId="2" applyFont="1" applyFill="1" applyBorder="1" applyAlignment="1" applyProtection="1">
      <alignment horizontal="center" vertical="center"/>
      <protection locked="0"/>
    </xf>
    <xf numFmtId="0" fontId="26" fillId="5" borderId="52" xfId="2" applyFont="1" applyFill="1" applyBorder="1" applyAlignment="1" applyProtection="1">
      <alignment horizontal="center" vertical="center"/>
      <protection locked="0"/>
    </xf>
    <xf numFmtId="0" fontId="28" fillId="4" borderId="9" xfId="2" applyFont="1" applyFill="1" applyBorder="1" applyAlignment="1" applyProtection="1">
      <alignment horizontal="left" vertical="center"/>
      <protection locked="0"/>
    </xf>
    <xf numFmtId="0" fontId="28" fillId="4" borderId="0" xfId="2" applyFont="1" applyFill="1" applyBorder="1" applyAlignment="1" applyProtection="1">
      <alignment horizontal="left" vertical="center"/>
      <protection locked="0"/>
    </xf>
    <xf numFmtId="0" fontId="28" fillId="4" borderId="10" xfId="2" applyFont="1" applyFill="1" applyBorder="1" applyAlignment="1" applyProtection="1">
      <alignment horizontal="left" vertical="center"/>
      <protection locked="0"/>
    </xf>
    <xf numFmtId="49" fontId="23" fillId="5" borderId="73" xfId="3" applyNumberFormat="1" applyFont="1" applyFill="1" applyBorder="1" applyAlignment="1" applyProtection="1">
      <alignment horizontal="center" vertical="center"/>
      <protection locked="0"/>
    </xf>
    <xf numFmtId="49" fontId="23" fillId="5" borderId="43" xfId="3" applyNumberFormat="1" applyFont="1" applyFill="1" applyBorder="1" applyAlignment="1" applyProtection="1">
      <alignment horizontal="center" vertical="center"/>
      <protection locked="0"/>
    </xf>
    <xf numFmtId="49" fontId="23" fillId="5" borderId="15" xfId="3" applyNumberFormat="1" applyFont="1" applyFill="1" applyBorder="1" applyAlignment="1" applyProtection="1">
      <alignment horizontal="center" vertical="center"/>
      <protection locked="0"/>
    </xf>
    <xf numFmtId="0" fontId="26" fillId="5" borderId="17" xfId="2" applyFont="1" applyFill="1" applyBorder="1" applyAlignment="1" applyProtection="1">
      <alignment horizontal="center" vertical="center"/>
      <protection locked="0"/>
    </xf>
    <xf numFmtId="0" fontId="26" fillId="5" borderId="42" xfId="2" applyFont="1" applyFill="1" applyBorder="1" applyAlignment="1" applyProtection="1">
      <alignment horizontal="center" vertical="center"/>
      <protection locked="0"/>
    </xf>
    <xf numFmtId="49" fontId="23" fillId="5" borderId="18" xfId="3" applyNumberFormat="1" applyFont="1" applyFill="1" applyBorder="1" applyAlignment="1" applyProtection="1">
      <alignment horizontal="center" vertical="center"/>
      <protection locked="0"/>
    </xf>
    <xf numFmtId="49" fontId="23" fillId="5" borderId="16" xfId="3" applyNumberFormat="1" applyFont="1" applyFill="1" applyBorder="1" applyAlignment="1" applyProtection="1">
      <alignment horizontal="center" vertical="center"/>
      <protection locked="0"/>
    </xf>
    <xf numFmtId="0" fontId="28" fillId="4" borderId="11" xfId="2" applyFont="1" applyFill="1" applyBorder="1" applyAlignment="1" applyProtection="1">
      <alignment horizontal="left" vertical="center"/>
      <protection locked="0"/>
    </xf>
    <xf numFmtId="0" fontId="28" fillId="4" borderId="1" xfId="2" applyFont="1" applyFill="1" applyBorder="1" applyAlignment="1" applyProtection="1">
      <alignment horizontal="left" vertical="center"/>
      <protection locked="0"/>
    </xf>
    <xf numFmtId="0" fontId="28" fillId="4" borderId="12" xfId="2" applyFont="1" applyFill="1" applyBorder="1" applyAlignment="1" applyProtection="1">
      <alignment horizontal="left" vertical="center"/>
      <protection locked="0"/>
    </xf>
    <xf numFmtId="0" fontId="4" fillId="3" borderId="9" xfId="1" applyFont="1" applyFill="1" applyBorder="1" applyAlignment="1" applyProtection="1">
      <alignment horizontal="center"/>
    </xf>
    <xf numFmtId="0" fontId="4" fillId="3" borderId="10" xfId="1" applyFont="1" applyFill="1" applyBorder="1" applyAlignment="1" applyProtection="1">
      <alignment horizontal="center"/>
    </xf>
    <xf numFmtId="2" fontId="23" fillId="5" borderId="18" xfId="3" applyNumberFormat="1" applyFont="1" applyFill="1" applyBorder="1" applyAlignment="1" applyProtection="1">
      <alignment horizontal="center" vertical="center"/>
      <protection locked="0"/>
    </xf>
    <xf numFmtId="2" fontId="23" fillId="5" borderId="16" xfId="3" applyNumberFormat="1" applyFont="1" applyFill="1" applyBorder="1" applyAlignment="1" applyProtection="1">
      <alignment horizontal="center" vertical="center"/>
      <protection locked="0"/>
    </xf>
    <xf numFmtId="2" fontId="23" fillId="5" borderId="47" xfId="3" applyNumberFormat="1" applyFont="1" applyFill="1" applyBorder="1" applyAlignment="1" applyProtection="1">
      <alignment horizontal="center" vertical="center"/>
      <protection locked="0"/>
    </xf>
    <xf numFmtId="2" fontId="23" fillId="5" borderId="21" xfId="3" applyNumberFormat="1" applyFont="1" applyFill="1" applyBorder="1" applyAlignment="1" applyProtection="1">
      <alignment horizontal="center" vertical="center"/>
      <protection locked="0"/>
    </xf>
    <xf numFmtId="0" fontId="26" fillId="5" borderId="46" xfId="2" applyFont="1" applyFill="1" applyBorder="1" applyAlignment="1" applyProtection="1">
      <alignment horizontal="center" vertical="center"/>
      <protection locked="0"/>
    </xf>
    <xf numFmtId="0" fontId="26" fillId="5" borderId="76" xfId="2" applyFont="1" applyFill="1" applyBorder="1" applyAlignment="1" applyProtection="1">
      <alignment horizontal="center" vertical="center"/>
      <protection locked="0"/>
    </xf>
    <xf numFmtId="0" fontId="4" fillId="3" borderId="6" xfId="1" applyFont="1" applyFill="1" applyBorder="1" applyAlignment="1" applyProtection="1">
      <alignment horizontal="center"/>
    </xf>
    <xf numFmtId="0" fontId="4" fillId="3" borderId="8" xfId="1" applyFont="1" applyFill="1" applyBorder="1" applyAlignment="1" applyProtection="1">
      <alignment horizontal="center"/>
    </xf>
    <xf numFmtId="0" fontId="19" fillId="3" borderId="74" xfId="2" applyFont="1" applyFill="1" applyBorder="1" applyAlignment="1" applyProtection="1">
      <alignment horizontal="center" vertical="center"/>
    </xf>
    <xf numFmtId="0" fontId="19" fillId="3" borderId="76" xfId="2" applyFont="1" applyFill="1" applyBorder="1" applyAlignment="1" applyProtection="1">
      <alignment horizontal="center" vertical="center"/>
    </xf>
    <xf numFmtId="0" fontId="19" fillId="3" borderId="77" xfId="2" applyFont="1" applyFill="1" applyBorder="1" applyAlignment="1" applyProtection="1">
      <alignment horizontal="center" vertical="center"/>
    </xf>
    <xf numFmtId="0" fontId="19" fillId="3" borderId="49" xfId="2" applyFont="1" applyFill="1" applyBorder="1" applyAlignment="1" applyProtection="1">
      <alignment horizontal="center" vertical="center"/>
    </xf>
    <xf numFmtId="0" fontId="4" fillId="3" borderId="7" xfId="2" applyFont="1" applyFill="1" applyBorder="1" applyAlignment="1" applyProtection="1">
      <alignment horizontal="center" wrapText="1"/>
    </xf>
    <xf numFmtId="0" fontId="4" fillId="3" borderId="8" xfId="2" applyFont="1" applyFill="1" applyBorder="1" applyAlignment="1" applyProtection="1">
      <alignment horizontal="center" wrapText="1"/>
    </xf>
    <xf numFmtId="0" fontId="4" fillId="3" borderId="0" xfId="2" applyFont="1" applyFill="1" applyBorder="1" applyAlignment="1" applyProtection="1">
      <alignment horizontal="center" wrapText="1"/>
    </xf>
    <xf numFmtId="0" fontId="4" fillId="3" borderId="10" xfId="2" applyFont="1" applyFill="1" applyBorder="1" applyAlignment="1" applyProtection="1">
      <alignment horizontal="center" wrapText="1"/>
    </xf>
    <xf numFmtId="0" fontId="19" fillId="3" borderId="73" xfId="2" applyFont="1" applyFill="1" applyBorder="1" applyAlignment="1" applyProtection="1">
      <alignment horizontal="center" vertical="center"/>
    </xf>
    <xf numFmtId="0" fontId="19" fillId="3" borderId="42" xfId="2" applyFont="1" applyFill="1" applyBorder="1" applyAlignment="1" applyProtection="1">
      <alignment horizontal="center" vertical="center"/>
    </xf>
    <xf numFmtId="0" fontId="15" fillId="0" borderId="2" xfId="3" applyFont="1" applyBorder="1" applyAlignment="1">
      <alignment horizontal="center" vertical="center"/>
    </xf>
    <xf numFmtId="0" fontId="15" fillId="0" borderId="65" xfId="3" applyFont="1" applyBorder="1" applyAlignment="1">
      <alignment horizontal="center" vertical="center"/>
    </xf>
    <xf numFmtId="49" fontId="23" fillId="0" borderId="77" xfId="3" applyNumberFormat="1" applyFont="1" applyBorder="1" applyAlignment="1" applyProtection="1">
      <alignment horizontal="center" vertical="center"/>
      <protection locked="0"/>
    </xf>
    <xf numFmtId="49" fontId="23" fillId="0" borderId="72" xfId="3" applyNumberFormat="1" applyFont="1" applyBorder="1" applyAlignment="1" applyProtection="1">
      <alignment horizontal="center" vertical="center"/>
      <protection locked="0"/>
    </xf>
    <xf numFmtId="49" fontId="23" fillId="0" borderId="73" xfId="3" applyNumberFormat="1" applyFont="1" applyBorder="1" applyAlignment="1" applyProtection="1">
      <alignment horizontal="center" vertical="center"/>
      <protection locked="0"/>
    </xf>
    <xf numFmtId="49" fontId="23" fillId="0" borderId="15" xfId="3" applyNumberFormat="1" applyFont="1" applyBorder="1" applyAlignment="1" applyProtection="1">
      <alignment horizontal="center" vertical="center"/>
      <protection locked="0"/>
    </xf>
    <xf numFmtId="0" fontId="2" fillId="3" borderId="6" xfId="1" applyFont="1" applyFill="1" applyBorder="1" applyAlignment="1" applyProtection="1">
      <alignment horizontal="center"/>
    </xf>
    <xf numFmtId="0" fontId="2" fillId="3" borderId="9" xfId="1" applyFont="1" applyFill="1" applyBorder="1" applyAlignment="1" applyProtection="1">
      <alignment horizontal="center"/>
    </xf>
    <xf numFmtId="0" fontId="2" fillId="3" borderId="0" xfId="2" applyFont="1" applyFill="1" applyBorder="1" applyAlignment="1" applyProtection="1">
      <alignment horizontal="center" wrapText="1"/>
    </xf>
    <xf numFmtId="49" fontId="23" fillId="0" borderId="74" xfId="3" applyNumberFormat="1" applyFont="1" applyBorder="1" applyAlignment="1" applyProtection="1">
      <alignment horizontal="center" vertical="center"/>
      <protection locked="0"/>
    </xf>
    <xf numFmtId="49" fontId="23" fillId="0" borderId="38" xfId="3" applyNumberFormat="1" applyFont="1" applyBorder="1" applyAlignment="1" applyProtection="1">
      <alignment horizontal="center" vertical="center"/>
      <protection locked="0"/>
    </xf>
    <xf numFmtId="0" fontId="2" fillId="3" borderId="8" xfId="1" applyFont="1" applyFill="1" applyBorder="1" applyAlignment="1" applyProtection="1">
      <alignment horizontal="center"/>
    </xf>
    <xf numFmtId="0" fontId="2" fillId="3" borderId="10" xfId="1" applyFont="1" applyFill="1" applyBorder="1" applyAlignment="1" applyProtection="1">
      <alignment horizontal="center"/>
    </xf>
    <xf numFmtId="0" fontId="15" fillId="5" borderId="56" xfId="0" applyFont="1" applyFill="1" applyBorder="1" applyAlignment="1">
      <alignment horizontal="center"/>
    </xf>
    <xf numFmtId="0" fontId="15" fillId="5" borderId="79" xfId="0" applyFont="1" applyFill="1" applyBorder="1" applyAlignment="1">
      <alignment horizontal="center"/>
    </xf>
    <xf numFmtId="0" fontId="15" fillId="5" borderId="72" xfId="0" applyFont="1" applyFill="1" applyBorder="1" applyAlignment="1">
      <alignment horizontal="center"/>
    </xf>
    <xf numFmtId="0" fontId="23" fillId="0" borderId="17" xfId="0" applyFont="1" applyBorder="1" applyAlignment="1">
      <alignment horizontal="center"/>
    </xf>
    <xf numFmtId="0" fontId="23" fillId="0" borderId="43" xfId="0" applyFont="1" applyBorder="1" applyAlignment="1">
      <alignment horizontal="center"/>
    </xf>
    <xf numFmtId="0" fontId="23" fillId="0" borderId="42" xfId="0" applyFont="1" applyBorder="1" applyAlignment="1">
      <alignment horizontal="center"/>
    </xf>
    <xf numFmtId="0" fontId="55" fillId="0" borderId="0" xfId="0" applyFont="1" applyAlignment="1">
      <alignment horizontal="center"/>
    </xf>
    <xf numFmtId="0" fontId="15" fillId="0" borderId="6" xfId="0" applyFont="1" applyBorder="1" applyAlignment="1">
      <alignment horizontal="center"/>
    </xf>
    <xf numFmtId="0" fontId="15" fillId="0" borderId="7" xfId="0" applyFont="1" applyBorder="1" applyAlignment="1">
      <alignment horizontal="center"/>
    </xf>
    <xf numFmtId="0" fontId="15" fillId="0" borderId="8" xfId="0" applyFont="1" applyBorder="1" applyAlignment="1">
      <alignment horizontal="center"/>
    </xf>
    <xf numFmtId="0" fontId="15" fillId="0" borderId="9" xfId="0" applyFont="1" applyBorder="1" applyAlignment="1">
      <alignment horizontal="center"/>
    </xf>
    <xf numFmtId="0" fontId="15" fillId="0" borderId="0" xfId="0" applyFont="1" applyBorder="1" applyAlignment="1">
      <alignment horizontal="center"/>
    </xf>
    <xf numFmtId="0" fontId="15" fillId="0" borderId="10" xfId="0" applyFont="1" applyBorder="1" applyAlignment="1">
      <alignment horizontal="center"/>
    </xf>
    <xf numFmtId="0" fontId="23" fillId="0" borderId="82" xfId="0" applyFont="1" applyBorder="1" applyAlignment="1">
      <alignment horizontal="center" wrapText="1"/>
    </xf>
    <xf numFmtId="0" fontId="23" fillId="0" borderId="44" xfId="0" applyFont="1" applyBorder="1" applyAlignment="1">
      <alignment horizontal="center" wrapText="1"/>
    </xf>
    <xf numFmtId="0" fontId="23" fillId="0" borderId="40" xfId="0" applyFont="1" applyBorder="1" applyAlignment="1">
      <alignment horizontal="center" wrapText="1"/>
    </xf>
    <xf numFmtId="0" fontId="23" fillId="0" borderId="78" xfId="0" applyFont="1" applyBorder="1" applyAlignment="1">
      <alignment horizontal="center" wrapText="1"/>
    </xf>
    <xf numFmtId="0" fontId="23" fillId="0" borderId="64" xfId="0" applyFont="1" applyBorder="1" applyAlignment="1">
      <alignment horizontal="center" wrapText="1"/>
    </xf>
    <xf numFmtId="0" fontId="23" fillId="0" borderId="73" xfId="0" applyFont="1" applyBorder="1" applyAlignment="1">
      <alignment horizontal="center"/>
    </xf>
    <xf numFmtId="0" fontId="23" fillId="0" borderId="15" xfId="0" applyFont="1" applyBorder="1" applyAlignment="1">
      <alignment horizontal="center"/>
    </xf>
    <xf numFmtId="0" fontId="23" fillId="0" borderId="78" xfId="0" applyFont="1" applyBorder="1" applyAlignment="1">
      <alignment horizontal="center"/>
    </xf>
    <xf numFmtId="0" fontId="23" fillId="0" borderId="44" xfId="0" applyFont="1" applyBorder="1" applyAlignment="1">
      <alignment horizontal="center"/>
    </xf>
    <xf numFmtId="0" fontId="23" fillId="0" borderId="40" xfId="0" applyFont="1" applyBorder="1" applyAlignment="1">
      <alignment horizontal="center"/>
    </xf>
    <xf numFmtId="0" fontId="23" fillId="0" borderId="46" xfId="0" applyFont="1" applyBorder="1" applyAlignment="1">
      <alignment horizontal="center"/>
    </xf>
    <xf numFmtId="0" fontId="23" fillId="0" borderId="81" xfId="0" applyFont="1" applyBorder="1" applyAlignment="1">
      <alignment horizontal="center"/>
    </xf>
    <xf numFmtId="0" fontId="23" fillId="0" borderId="76" xfId="0" applyFont="1" applyBorder="1" applyAlignment="1">
      <alignment horizontal="center"/>
    </xf>
    <xf numFmtId="0" fontId="23" fillId="0" borderId="74" xfId="0" applyFont="1" applyBorder="1" applyAlignment="1">
      <alignment horizontal="center"/>
    </xf>
    <xf numFmtId="0" fontId="23" fillId="0" borderId="38" xfId="0" applyFont="1" applyBorder="1" applyAlignment="1">
      <alignment horizontal="center"/>
    </xf>
    <xf numFmtId="0" fontId="23" fillId="0" borderId="25" xfId="0" applyFont="1" applyBorder="1" applyAlignment="1">
      <alignment horizontal="center"/>
    </xf>
    <xf numFmtId="0" fontId="23" fillId="0" borderId="0" xfId="0" applyFont="1" applyBorder="1" applyAlignment="1">
      <alignment horizontal="center"/>
    </xf>
    <xf numFmtId="0" fontId="23" fillId="0" borderId="61" xfId="0" applyFont="1" applyBorder="1" applyAlignment="1">
      <alignment horizontal="center"/>
    </xf>
    <xf numFmtId="0" fontId="23" fillId="0" borderId="27" xfId="0" applyFont="1" applyBorder="1" applyAlignment="1">
      <alignment horizontal="center"/>
    </xf>
    <xf numFmtId="0" fontId="23" fillId="0" borderId="55" xfId="0" applyFont="1" applyBorder="1" applyAlignment="1">
      <alignment horizontal="center"/>
    </xf>
    <xf numFmtId="0" fontId="23" fillId="0" borderId="41" xfId="0" applyFont="1" applyBorder="1" applyAlignment="1">
      <alignment horizontal="center"/>
    </xf>
  </cellXfs>
  <cellStyles count="6">
    <cellStyle name="Normal" xfId="0" builtinId="0"/>
    <cellStyle name="Normal 2" xfId="1" xr:uid="{00000000-0005-0000-0000-000001000000}"/>
    <cellStyle name="Normal 2 2" xfId="2" xr:uid="{00000000-0005-0000-0000-000002000000}"/>
    <cellStyle name="Normal 3" xfId="3" xr:uid="{00000000-0005-0000-0000-000003000000}"/>
    <cellStyle name="Normal 4" xfId="5" xr:uid="{00000000-0005-0000-0000-000004000000}"/>
    <cellStyle name="Percent" xfId="4" builtinId="5"/>
  </cellStyles>
  <dxfs count="35">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outline val="0"/>
        <shadow val="0"/>
        <u val="none"/>
        <vertAlign val="baseline"/>
        <sz val="11"/>
        <name val="Arial"/>
        <scheme val="none"/>
      </font>
      <border diagonalUp="0" diagonalDown="0" outline="0">
        <left style="medium">
          <color auto="1"/>
        </left>
        <right style="medium">
          <color indexed="64"/>
        </right>
        <top style="thin">
          <color auto="1"/>
        </top>
        <bottom style="thin">
          <color auto="1"/>
        </bottom>
      </border>
    </dxf>
    <dxf>
      <font>
        <strike val="0"/>
        <outline val="0"/>
        <shadow val="0"/>
        <u val="none"/>
        <vertAlign val="baseline"/>
        <sz val="11"/>
        <name val="Arial"/>
        <scheme val="none"/>
      </font>
      <numFmt numFmtId="1" formatCode="0"/>
      <border diagonalUp="0" diagonalDown="0" outline="0">
        <left style="thin">
          <color auto="1"/>
        </left>
        <right style="medium">
          <color indexed="64"/>
        </right>
        <top style="thin">
          <color auto="1"/>
        </top>
        <bottom style="thin">
          <color auto="1"/>
        </bottom>
      </border>
    </dxf>
    <dxf>
      <font>
        <strike val="0"/>
        <outline val="0"/>
        <shadow val="0"/>
        <u val="none"/>
        <vertAlign val="baseline"/>
        <sz val="11"/>
        <name val="Arial"/>
        <scheme val="none"/>
      </font>
      <border diagonalUp="0" diagonalDown="0" outline="0">
        <left style="thin">
          <color auto="1"/>
        </left>
        <right style="thin">
          <color auto="1"/>
        </right>
        <top style="thin">
          <color auto="1"/>
        </top>
        <bottom style="thin">
          <color auto="1"/>
        </bottom>
      </border>
    </dxf>
    <dxf>
      <font>
        <strike val="0"/>
        <outline val="0"/>
        <shadow val="0"/>
        <u val="none"/>
        <vertAlign val="baseline"/>
        <sz val="11"/>
        <name val="Arial"/>
        <scheme val="none"/>
      </font>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4" formatCode="0.00%"/>
      <fill>
        <patternFill patternType="none">
          <fgColor indexed="64"/>
          <bgColor indexed="65"/>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name val="Arial"/>
        <scheme val="none"/>
      </font>
      <border diagonalUp="0" diagonalDown="0" outline="0">
        <left style="thin">
          <color auto="1"/>
        </left>
        <right style="thin">
          <color auto="1"/>
        </right>
        <top style="thin">
          <color auto="1"/>
        </top>
        <bottom style="thin">
          <color auto="1"/>
        </bottom>
      </border>
    </dxf>
    <dxf>
      <font>
        <strike val="0"/>
        <outline val="0"/>
        <shadow val="0"/>
        <u val="none"/>
        <vertAlign val="baseline"/>
        <sz val="11"/>
        <name val="Arial"/>
        <scheme val="none"/>
      </font>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1"/>
        <name val="Arial"/>
        <scheme val="none"/>
      </font>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1"/>
        <name val="Arial"/>
        <scheme val="none"/>
      </font>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1"/>
        <name val="Arial"/>
        <scheme val="none"/>
      </font>
      <border diagonalUp="0" diagonalDown="0">
        <left style="medium">
          <color indexed="64"/>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1"/>
        <name val="Arial"/>
        <scheme val="none"/>
      </font>
      <border diagonalUp="0" diagonalDown="0">
        <left/>
        <right style="medium">
          <color indexed="64"/>
        </right>
        <top style="medium">
          <color auto="1"/>
        </top>
        <bottom style="medium">
          <color auto="1"/>
        </bottom>
        <vertical/>
        <horizontal style="medium">
          <color auto="1"/>
        </horizontal>
      </border>
    </dxf>
    <dxf>
      <font>
        <strike val="0"/>
        <outline val="0"/>
        <shadow val="0"/>
        <u val="none"/>
        <vertAlign val="baseline"/>
        <sz val="11"/>
        <name val="Arial"/>
        <scheme val="none"/>
      </font>
      <border diagonalUp="0" diagonalDown="0">
        <left/>
        <right/>
        <top style="medium">
          <color auto="1"/>
        </top>
        <bottom style="medium">
          <color auto="1"/>
        </bottom>
        <vertical/>
        <horizontal style="medium">
          <color auto="1"/>
        </horizontal>
      </border>
    </dxf>
    <dxf>
      <font>
        <strike val="0"/>
        <outline val="0"/>
        <shadow val="0"/>
        <u val="none"/>
        <vertAlign val="baseline"/>
        <sz val="11"/>
        <name val="Arial"/>
        <scheme val="none"/>
      </font>
      <border diagonalUp="0" diagonalDown="0">
        <left style="medium">
          <color indexed="64"/>
        </left>
        <right/>
        <top style="medium">
          <color auto="1"/>
        </top>
        <bottom style="medium">
          <color auto="1"/>
        </bottom>
        <vertical/>
        <horizontal style="medium">
          <color auto="1"/>
        </horizontal>
      </border>
    </dxf>
    <dxf>
      <font>
        <strike val="0"/>
        <outline val="0"/>
        <shadow val="0"/>
        <u val="none"/>
        <vertAlign val="baseline"/>
        <sz val="1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scheme val="none"/>
      </font>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1"/>
        <name val="Arial"/>
        <scheme val="none"/>
      </font>
    </dxf>
    <dxf>
      <border>
        <bottom style="thin">
          <color rgb="FF000000"/>
        </bottom>
      </border>
    </dxf>
    <dxf>
      <font>
        <strike val="0"/>
        <outline val="0"/>
        <shadow val="0"/>
        <u val="none"/>
        <vertAlign val="baseline"/>
        <sz val="11"/>
        <name val="Arial"/>
        <scheme val="none"/>
      </font>
      <border diagonalUp="0" diagonalDown="0" outline="0">
        <left style="thin">
          <color indexed="64"/>
        </left>
        <right style="thin">
          <color indexed="64"/>
        </right>
        <top/>
        <bottom/>
      </border>
    </dxf>
    <dxf>
      <fill>
        <patternFill>
          <bgColor theme="1" tint="0.499984740745262"/>
        </patternFill>
      </fill>
    </dxf>
    <dxf>
      <fill>
        <patternFill>
          <bgColor theme="1" tint="0.499984740745262"/>
        </patternFill>
      </fill>
    </dxf>
    <dxf>
      <fill>
        <patternFill>
          <bgColor theme="1"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E3E3E3"/>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FF33"/>
      <color rgb="FFEEDCCA"/>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2</xdr:col>
      <xdr:colOff>384174</xdr:colOff>
      <xdr:row>9</xdr:row>
      <xdr:rowOff>1068915</xdr:rowOff>
    </xdr:from>
    <xdr:to>
      <xdr:col>3</xdr:col>
      <xdr:colOff>457199</xdr:colOff>
      <xdr:row>9</xdr:row>
      <xdr:rowOff>1457782</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2026707" y="3668182"/>
          <a:ext cx="801159" cy="388867"/>
        </a:xfrm>
        <a:prstGeom prst="rect">
          <a:avLst/>
        </a:prstGeom>
        <a:ln>
          <a:solidFill>
            <a:schemeClr val="tx1"/>
          </a:solidFill>
        </a:ln>
      </xdr:spPr>
    </xdr:pic>
    <xdr:clientData/>
  </xdr:twoCellAnchor>
  <xdr:twoCellAnchor editAs="oneCell">
    <xdr:from>
      <xdr:col>0</xdr:col>
      <xdr:colOff>0</xdr:colOff>
      <xdr:row>7</xdr:row>
      <xdr:rowOff>0</xdr:rowOff>
    </xdr:from>
    <xdr:to>
      <xdr:col>0</xdr:col>
      <xdr:colOff>876741</xdr:colOff>
      <xdr:row>9</xdr:row>
      <xdr:rowOff>516467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0" y="770467"/>
          <a:ext cx="876741" cy="2006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166687</xdr:colOff>
      <xdr:row>64</xdr:row>
      <xdr:rowOff>47623</xdr:rowOff>
    </xdr:from>
    <xdr:to>
      <xdr:col>11</xdr:col>
      <xdr:colOff>404812</xdr:colOff>
      <xdr:row>64</xdr:row>
      <xdr:rowOff>190498</xdr:rowOff>
    </xdr:to>
    <xdr:sp macro="" textlink="">
      <xdr:nvSpPr>
        <xdr:cNvPr id="6" name="Right Arrow 5">
          <a:extLst>
            <a:ext uri="{FF2B5EF4-FFF2-40B4-BE49-F238E27FC236}">
              <a16:creationId xmlns:a16="http://schemas.microsoft.com/office/drawing/2014/main" id="{00000000-0008-0000-0100-000006000000}"/>
            </a:ext>
          </a:extLst>
        </xdr:cNvPr>
        <xdr:cNvSpPr/>
      </xdr:nvSpPr>
      <xdr:spPr bwMode="auto">
        <a:xfrm>
          <a:off x="6274593" y="17168811"/>
          <a:ext cx="238125" cy="142875"/>
        </a:xfrm>
        <a:prstGeom prst="rightArrow">
          <a:avLst>
            <a:gd name="adj1" fmla="val 50000"/>
            <a:gd name="adj2" fmla="val 50001"/>
          </a:avLst>
        </a:prstGeom>
        <a:solidFill>
          <a:schemeClr val="accent2"/>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1</xdr:col>
      <xdr:colOff>678657</xdr:colOff>
      <xdr:row>58</xdr:row>
      <xdr:rowOff>47624</xdr:rowOff>
    </xdr:from>
    <xdr:to>
      <xdr:col>1</xdr:col>
      <xdr:colOff>857250</xdr:colOff>
      <xdr:row>58</xdr:row>
      <xdr:rowOff>190499</xdr:rowOff>
    </xdr:to>
    <xdr:sp macro="" textlink="">
      <xdr:nvSpPr>
        <xdr:cNvPr id="7" name="Right Arrow 6">
          <a:extLst>
            <a:ext uri="{FF2B5EF4-FFF2-40B4-BE49-F238E27FC236}">
              <a16:creationId xmlns:a16="http://schemas.microsoft.com/office/drawing/2014/main" id="{00000000-0008-0000-0100-000007000000}"/>
            </a:ext>
          </a:extLst>
        </xdr:cNvPr>
        <xdr:cNvSpPr/>
      </xdr:nvSpPr>
      <xdr:spPr bwMode="auto">
        <a:xfrm>
          <a:off x="1145382" y="16001999"/>
          <a:ext cx="178593" cy="142875"/>
        </a:xfrm>
        <a:prstGeom prst="rightArrow">
          <a:avLst>
            <a:gd name="adj1" fmla="val 50000"/>
            <a:gd name="adj2" fmla="val 50001"/>
          </a:avLst>
        </a:prstGeom>
        <a:solidFill>
          <a:schemeClr val="accent2"/>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editAs="oneCell">
    <xdr:from>
      <xdr:col>34</xdr:col>
      <xdr:colOff>517215</xdr:colOff>
      <xdr:row>0</xdr:row>
      <xdr:rowOff>11905</xdr:rowOff>
    </xdr:from>
    <xdr:to>
      <xdr:col>36</xdr:col>
      <xdr:colOff>9492</xdr:colOff>
      <xdr:row>1</xdr:row>
      <xdr:rowOff>47625</xdr:rowOff>
    </xdr:to>
    <xdr:pic>
      <xdr:nvPicPr>
        <xdr:cNvPr id="12" name="Picture 1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1"/>
        <a:stretch>
          <a:fillRect/>
        </a:stretch>
      </xdr:blipFill>
      <xdr:spPr>
        <a:xfrm>
          <a:off x="16221559" y="11905"/>
          <a:ext cx="463827" cy="3810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133350</xdr:colOff>
      <xdr:row>23</xdr:row>
      <xdr:rowOff>95250</xdr:rowOff>
    </xdr:from>
    <xdr:to>
      <xdr:col>7</xdr:col>
      <xdr:colOff>533400</xdr:colOff>
      <xdr:row>26</xdr:row>
      <xdr:rowOff>57150</xdr:rowOff>
    </xdr:to>
    <xdr:sp macro="" textlink="">
      <xdr:nvSpPr>
        <xdr:cNvPr id="2" name="Down Arrow 1">
          <a:extLst>
            <a:ext uri="{FF2B5EF4-FFF2-40B4-BE49-F238E27FC236}">
              <a16:creationId xmlns:a16="http://schemas.microsoft.com/office/drawing/2014/main" id="{00000000-0008-0000-0200-000002000000}"/>
            </a:ext>
          </a:extLst>
        </xdr:cNvPr>
        <xdr:cNvSpPr/>
      </xdr:nvSpPr>
      <xdr:spPr bwMode="auto">
        <a:xfrm>
          <a:off x="4657725" y="4105275"/>
          <a:ext cx="400050" cy="542925"/>
        </a:xfrm>
        <a:prstGeom prst="downArrow">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35</xdr:col>
          <xdr:colOff>12700</xdr:colOff>
          <xdr:row>4</xdr:row>
          <xdr:rowOff>114300</xdr:rowOff>
        </xdr:from>
        <xdr:to>
          <xdr:col>35</xdr:col>
          <xdr:colOff>165100</xdr:colOff>
          <xdr:row>5</xdr:row>
          <xdr:rowOff>774700</xdr:rowOff>
        </xdr:to>
        <xdr:sp macro="" textlink="">
          <xdr:nvSpPr>
            <xdr:cNvPr id="10248" name="Picture 44" hidden="1">
              <a:extLst>
                <a:ext uri="{63B3BB69-23CF-44E3-9099-C40C66FF867C}">
                  <a14:compatExt spid="_x0000_s10248"/>
                </a:ext>
                <a:ext uri="{FF2B5EF4-FFF2-40B4-BE49-F238E27FC236}">
                  <a16:creationId xmlns:a16="http://schemas.microsoft.com/office/drawing/2014/main" id="{00000000-0008-0000-0700-0000082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DataSort" displayName="DataSort" ref="B5:S45" totalsRowShown="0" headerRowDxfId="25" dataDxfId="23" headerRowBorderDxfId="24" tableBorderDxfId="22" totalsRowBorderDxfId="21">
  <sortState xmlns:xlrd2="http://schemas.microsoft.com/office/spreadsheetml/2017/richdata2" ref="B9:R34">
    <sortCondition ref="B7:B32"/>
    <sortCondition descending="1" ref="E7:E32"/>
    <sortCondition ref="D7:D32" customList="1 - Effluent,G - Influent,RW"/>
    <sortCondition ref="C7:C32"/>
  </sortState>
  <tableColumns count="18">
    <tableColumn id="1" xr3:uid="{00000000-0010-0000-0000-000001000000}" name="Code" dataDxfId="20"/>
    <tableColumn id="2" xr3:uid="{00000000-0010-0000-0000-000002000000}" name="Name" dataDxfId="19"/>
    <tableColumn id="3" xr3:uid="{00000000-0010-0000-0000-000003000000}" name="Monitoring Location" dataDxfId="18">
      <calculatedColumnFormula>IF(B6="",0,DataSheet!#REF!)</calculatedColumnFormula>
    </tableColumn>
    <tableColumn id="4" xr3:uid="{00000000-0010-0000-0000-000004000000}" name="L/C" dataDxfId="17"/>
    <tableColumn id="5" xr3:uid="{00000000-0010-0000-0000-000005000000}" name="Units" dataDxfId="16"/>
    <tableColumn id="6" xr3:uid="{00000000-0010-0000-0000-000006000000}" name="Maximum Load" dataDxfId="15"/>
    <tableColumn id="8" xr3:uid="{00000000-0010-0000-0000-000008000000}" name="Average Load" dataDxfId="14"/>
    <tableColumn id="9" xr3:uid="{00000000-0010-0000-0000-000009000000}" name="Median Load" dataDxfId="13"/>
    <tableColumn id="10" xr3:uid="{00000000-0010-0000-0000-00000A000000}" name="Minimum Conc." dataDxfId="12"/>
    <tableColumn id="11" xr3:uid="{00000000-0010-0000-0000-00000B000000}" name="Maximum  Conc." dataDxfId="11"/>
    <tableColumn id="12" xr3:uid="{00000000-0010-0000-0000-00000C000000}" name="Average Conc." dataDxfId="10"/>
    <tableColumn id="13" xr3:uid="{00000000-0010-0000-0000-00000D000000}" name="Geomean (Log Mean)" dataDxfId="9"/>
    <tableColumn id="14" xr3:uid="{00000000-0010-0000-0000-00000E000000}" name="Median Conc." dataDxfId="8"/>
    <tableColumn id="21" xr3:uid="{00000000-0010-0000-0000-000015000000}" name="Percent" dataDxfId="7" dataCellStyle="Percent"/>
    <tableColumn id="15" xr3:uid="{00000000-0010-0000-0000-00000F000000}" name="# of Ex." dataDxfId="6"/>
    <tableColumn id="16" xr3:uid="{00000000-0010-0000-0000-000010000000}" name="Freq. of Analysis" dataDxfId="5"/>
    <tableColumn id="17" xr3:uid="{00000000-0010-0000-0000-000011000000}" name="Smpl. Type" dataDxfId="4">
      <calculatedColumnFormula>IF(DataSheet!$D$10="","",DataSheet!$D$10)</calculatedColumnFormula>
    </tableColumn>
    <tableColumn id="18" xr3:uid="{00000000-0010-0000-0000-000012000000}" name="Data Sheet Column" dataDxfId="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image" Target="../media/image4.emf"/><Relationship Id="rId4" Type="http://schemas.openxmlformats.org/officeDocument/2006/relationships/oleObject" Target="../embeddings/oleObject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BA24"/>
  <sheetViews>
    <sheetView tabSelected="1" zoomScale="90" zoomScaleNormal="90" workbookViewId="0">
      <selection activeCell="B2" sqref="B2:N2"/>
    </sheetView>
  </sheetViews>
  <sheetFormatPr defaultColWidth="9.1796875" defaultRowHeight="16.149999999999999" customHeight="1" x14ac:dyDescent="0.25"/>
  <cols>
    <col min="1" max="1" width="13.26953125" style="24" customWidth="1"/>
    <col min="2" max="13" width="10.7265625" style="24" customWidth="1"/>
    <col min="14" max="14" width="9.7265625" style="24" customWidth="1"/>
    <col min="15" max="16384" width="9.1796875" style="24"/>
  </cols>
  <sheetData>
    <row r="1" spans="2:53" ht="16.149999999999999" customHeight="1" thickBot="1" x14ac:dyDescent="0.3">
      <c r="AA1" s="27"/>
      <c r="BA1" s="27" t="s">
        <v>309</v>
      </c>
    </row>
    <row r="2" spans="2:53" ht="16.149999999999999" customHeight="1" thickBot="1" x14ac:dyDescent="0.3">
      <c r="B2" s="957" t="s">
        <v>498</v>
      </c>
      <c r="C2" s="958"/>
      <c r="D2" s="958"/>
      <c r="E2" s="958"/>
      <c r="F2" s="958"/>
      <c r="G2" s="958"/>
      <c r="H2" s="958"/>
      <c r="I2" s="958"/>
      <c r="J2" s="958"/>
      <c r="K2" s="958"/>
      <c r="L2" s="958"/>
      <c r="M2" s="958"/>
      <c r="N2" s="959"/>
      <c r="O2" s="186"/>
      <c r="P2" s="186"/>
    </row>
    <row r="3" spans="2:53" ht="16.149999999999999" customHeight="1" x14ac:dyDescent="0.25">
      <c r="B3" s="861"/>
      <c r="C3" s="861"/>
      <c r="D3" s="861"/>
      <c r="E3" s="861"/>
      <c r="F3" s="861"/>
      <c r="G3" s="861"/>
      <c r="H3" s="861"/>
      <c r="I3" s="861"/>
      <c r="J3" s="861"/>
      <c r="K3" s="861"/>
      <c r="L3" s="861"/>
      <c r="M3" s="861"/>
      <c r="N3" s="861"/>
      <c r="O3" s="186"/>
      <c r="P3" s="186"/>
    </row>
    <row r="4" spans="2:53" ht="16.149999999999999" customHeight="1" x14ac:dyDescent="0.25">
      <c r="B4" s="861"/>
      <c r="C4" s="861"/>
      <c r="D4" s="861"/>
      <c r="E4" s="861"/>
      <c r="G4" s="861" t="s">
        <v>492</v>
      </c>
      <c r="H4" s="861"/>
      <c r="I4" s="861"/>
      <c r="J4" s="861"/>
      <c r="K4" s="861"/>
      <c r="L4" s="861"/>
      <c r="M4" s="861"/>
      <c r="N4" s="861"/>
      <c r="O4" s="186"/>
      <c r="P4" s="186"/>
    </row>
    <row r="5" spans="2:53" ht="16.149999999999999" customHeight="1" x14ac:dyDescent="0.25">
      <c r="B5" s="861"/>
      <c r="C5" s="861"/>
      <c r="D5" s="861"/>
      <c r="E5" s="861"/>
      <c r="F5" s="861"/>
      <c r="G5" s="861"/>
      <c r="H5" s="861"/>
      <c r="I5" s="861"/>
      <c r="J5" s="861"/>
      <c r="K5" s="861"/>
      <c r="L5" s="861"/>
      <c r="M5" s="861"/>
      <c r="N5" s="861"/>
      <c r="O5" s="186"/>
      <c r="P5" s="186"/>
    </row>
    <row r="6" spans="2:53" ht="11.25" customHeight="1" thickBot="1" x14ac:dyDescent="0.3">
      <c r="B6" s="27"/>
      <c r="C6" s="27"/>
      <c r="D6" s="27"/>
      <c r="E6" s="27"/>
      <c r="F6" s="27"/>
      <c r="G6" s="27"/>
      <c r="H6" s="27"/>
      <c r="I6" s="27"/>
      <c r="J6" s="27"/>
      <c r="K6" s="27"/>
      <c r="L6" s="27"/>
      <c r="M6" s="27"/>
      <c r="N6" s="27"/>
    </row>
    <row r="7" spans="2:53" s="163" customFormat="1" ht="18" customHeight="1" thickBot="1" x14ac:dyDescent="0.4">
      <c r="B7" s="954" t="s">
        <v>440</v>
      </c>
      <c r="C7" s="955"/>
      <c r="D7" s="955"/>
      <c r="E7" s="955"/>
      <c r="F7" s="955"/>
      <c r="G7" s="955"/>
      <c r="H7" s="955"/>
      <c r="I7" s="955"/>
      <c r="J7" s="955"/>
      <c r="K7" s="955"/>
      <c r="L7" s="955"/>
      <c r="M7" s="955"/>
      <c r="N7" s="956"/>
    </row>
    <row r="8" spans="2:53" ht="88.5" customHeight="1" thickBot="1" x14ac:dyDescent="0.3">
      <c r="B8" s="968" t="s">
        <v>496</v>
      </c>
      <c r="C8" s="969"/>
      <c r="D8" s="969"/>
      <c r="E8" s="969"/>
      <c r="F8" s="969"/>
      <c r="G8" s="969"/>
      <c r="H8" s="969"/>
      <c r="I8" s="969"/>
      <c r="J8" s="969"/>
      <c r="K8" s="969"/>
      <c r="L8" s="969"/>
      <c r="M8" s="969"/>
      <c r="N8" s="970"/>
    </row>
    <row r="9" spans="2:53" s="35" customFormat="1" ht="29.5" customHeight="1" thickBot="1" x14ac:dyDescent="0.3">
      <c r="B9" s="972" t="s">
        <v>497</v>
      </c>
      <c r="C9" s="972"/>
      <c r="D9" s="972"/>
      <c r="E9" s="972"/>
      <c r="F9" s="972"/>
      <c r="G9" s="972"/>
      <c r="H9" s="972"/>
      <c r="I9" s="249"/>
      <c r="J9" s="249"/>
      <c r="K9" s="249"/>
      <c r="L9" s="249"/>
      <c r="M9" s="249"/>
      <c r="N9" s="249"/>
    </row>
    <row r="10" spans="2:53" ht="171" customHeight="1" thickBot="1" x14ac:dyDescent="0.3">
      <c r="B10" s="960" t="s">
        <v>495</v>
      </c>
      <c r="C10" s="966"/>
      <c r="D10" s="966"/>
      <c r="E10" s="966"/>
      <c r="F10" s="966"/>
      <c r="G10" s="966"/>
      <c r="H10" s="966"/>
      <c r="I10" s="966"/>
      <c r="J10" s="966"/>
      <c r="K10" s="966"/>
      <c r="L10" s="966"/>
      <c r="M10" s="966"/>
      <c r="N10" s="967"/>
    </row>
    <row r="11" spans="2:53" s="35" customFormat="1" ht="25.15" customHeight="1" thickBot="1" x14ac:dyDescent="0.3">
      <c r="B11" s="971" t="s">
        <v>494</v>
      </c>
      <c r="C11" s="971"/>
      <c r="D11" s="971"/>
      <c r="E11" s="971"/>
      <c r="F11" s="971"/>
      <c r="G11" s="971"/>
      <c r="H11" s="265"/>
      <c r="I11" s="265"/>
      <c r="J11" s="265"/>
      <c r="K11" s="265"/>
      <c r="L11" s="265"/>
      <c r="M11" s="265"/>
      <c r="N11" s="265"/>
    </row>
    <row r="12" spans="2:53" ht="146.25" customHeight="1" thickBot="1" x14ac:dyDescent="0.3">
      <c r="B12" s="960" t="s">
        <v>441</v>
      </c>
      <c r="C12" s="961"/>
      <c r="D12" s="961"/>
      <c r="E12" s="961"/>
      <c r="F12" s="961"/>
      <c r="G12" s="961"/>
      <c r="H12" s="961"/>
      <c r="I12" s="961"/>
      <c r="J12" s="961"/>
      <c r="K12" s="961"/>
      <c r="L12" s="961"/>
      <c r="M12" s="961"/>
      <c r="N12" s="962"/>
    </row>
    <row r="13" spans="2:53" ht="15" customHeight="1" thickBot="1" x14ac:dyDescent="0.3">
      <c r="B13" s="542"/>
      <c r="C13" s="249"/>
      <c r="D13" s="249"/>
      <c r="E13" s="249"/>
      <c r="F13" s="249"/>
      <c r="G13" s="249"/>
      <c r="H13" s="249"/>
      <c r="I13" s="249"/>
      <c r="J13" s="249"/>
      <c r="K13" s="249"/>
      <c r="L13" s="249"/>
      <c r="M13" s="249"/>
      <c r="N13" s="249"/>
    </row>
    <row r="14" spans="2:53" ht="73.5" customHeight="1" thickBot="1" x14ac:dyDescent="0.3">
      <c r="B14" s="960" t="s">
        <v>442</v>
      </c>
      <c r="C14" s="966"/>
      <c r="D14" s="966"/>
      <c r="E14" s="966"/>
      <c r="F14" s="966"/>
      <c r="G14" s="966"/>
      <c r="H14" s="966"/>
      <c r="I14" s="966"/>
      <c r="J14" s="966"/>
      <c r="K14" s="966"/>
      <c r="L14" s="966"/>
      <c r="M14" s="966"/>
      <c r="N14" s="967"/>
    </row>
    <row r="15" spans="2:53" ht="12.75" customHeight="1" thickBot="1" x14ac:dyDescent="0.3">
      <c r="B15" s="542"/>
      <c r="C15" s="542"/>
      <c r="D15" s="542"/>
      <c r="E15" s="542"/>
      <c r="F15" s="542"/>
      <c r="G15" s="542"/>
      <c r="H15" s="542"/>
      <c r="I15" s="542"/>
      <c r="J15" s="542"/>
      <c r="K15" s="542"/>
      <c r="L15" s="542"/>
      <c r="M15" s="542"/>
      <c r="N15" s="542"/>
    </row>
    <row r="16" spans="2:53" ht="49.5" customHeight="1" thickBot="1" x14ac:dyDescent="0.3">
      <c r="B16" s="960" t="s">
        <v>443</v>
      </c>
      <c r="C16" s="966"/>
      <c r="D16" s="966"/>
      <c r="E16" s="966"/>
      <c r="F16" s="966"/>
      <c r="G16" s="966"/>
      <c r="H16" s="966"/>
      <c r="I16" s="966"/>
      <c r="J16" s="966"/>
      <c r="K16" s="966"/>
      <c r="L16" s="966"/>
      <c r="M16" s="966"/>
      <c r="N16" s="967"/>
    </row>
    <row r="17" spans="2:14" ht="12" customHeight="1" thickBot="1" x14ac:dyDescent="0.3">
      <c r="B17" s="542"/>
      <c r="C17" s="542"/>
      <c r="D17" s="542"/>
      <c r="E17" s="542"/>
      <c r="F17" s="542"/>
      <c r="G17" s="542"/>
      <c r="H17" s="542"/>
      <c r="I17" s="542"/>
      <c r="J17" s="542"/>
      <c r="K17" s="542"/>
      <c r="L17" s="542"/>
      <c r="M17" s="542"/>
      <c r="N17" s="542"/>
    </row>
    <row r="18" spans="2:14" ht="133.5" customHeight="1" thickBot="1" x14ac:dyDescent="0.3">
      <c r="B18" s="960" t="s">
        <v>444</v>
      </c>
      <c r="C18" s="966"/>
      <c r="D18" s="966"/>
      <c r="E18" s="966"/>
      <c r="F18" s="966"/>
      <c r="G18" s="966"/>
      <c r="H18" s="966"/>
      <c r="I18" s="966"/>
      <c r="J18" s="966"/>
      <c r="K18" s="966"/>
      <c r="L18" s="966"/>
      <c r="M18" s="966"/>
      <c r="N18" s="967"/>
    </row>
    <row r="19" spans="2:14" ht="9" customHeight="1" thickBot="1" x14ac:dyDescent="0.3">
      <c r="B19" s="542"/>
      <c r="C19" s="542"/>
      <c r="D19" s="542"/>
      <c r="E19" s="542"/>
      <c r="F19" s="542"/>
      <c r="G19" s="542"/>
      <c r="H19" s="542"/>
      <c r="I19" s="542"/>
      <c r="J19" s="542"/>
      <c r="K19" s="542"/>
      <c r="L19" s="542"/>
      <c r="M19" s="542"/>
      <c r="N19" s="542"/>
    </row>
    <row r="20" spans="2:14" ht="46.5" customHeight="1" thickBot="1" x14ac:dyDescent="0.3">
      <c r="B20" s="960" t="s">
        <v>445</v>
      </c>
      <c r="C20" s="966"/>
      <c r="D20" s="966"/>
      <c r="E20" s="966"/>
      <c r="F20" s="966"/>
      <c r="G20" s="966"/>
      <c r="H20" s="966"/>
      <c r="I20" s="966"/>
      <c r="J20" s="966"/>
      <c r="K20" s="966"/>
      <c r="L20" s="966"/>
      <c r="M20" s="966"/>
      <c r="N20" s="967"/>
    </row>
    <row r="21" spans="2:14" s="35" customFormat="1" ht="11.25" customHeight="1" thickBot="1" x14ac:dyDescent="0.3">
      <c r="B21" s="542"/>
      <c r="C21" s="249"/>
      <c r="D21" s="249"/>
      <c r="E21" s="249"/>
      <c r="F21" s="249"/>
      <c r="G21" s="249"/>
      <c r="H21" s="249"/>
      <c r="I21" s="249"/>
      <c r="J21" s="249"/>
      <c r="K21" s="249"/>
      <c r="L21" s="249"/>
      <c r="M21" s="249"/>
      <c r="N21" s="249"/>
    </row>
    <row r="22" spans="2:14" ht="87" customHeight="1" thickBot="1" x14ac:dyDescent="0.3">
      <c r="B22" s="963" t="s">
        <v>499</v>
      </c>
      <c r="C22" s="964"/>
      <c r="D22" s="964"/>
      <c r="E22" s="964"/>
      <c r="F22" s="964"/>
      <c r="G22" s="964"/>
      <c r="H22" s="964"/>
      <c r="I22" s="964"/>
      <c r="J22" s="964"/>
      <c r="K22" s="964"/>
      <c r="L22" s="964"/>
      <c r="M22" s="964"/>
      <c r="N22" s="965"/>
    </row>
    <row r="23" spans="2:14" ht="22.15" customHeight="1" x14ac:dyDescent="0.25">
      <c r="B23" s="953" t="s">
        <v>500</v>
      </c>
      <c r="C23" s="953"/>
      <c r="D23" s="953"/>
      <c r="E23" s="953"/>
      <c r="F23" s="953"/>
      <c r="G23" s="953"/>
      <c r="H23" s="953"/>
    </row>
    <row r="24" spans="2:14" ht="16.149999999999999" customHeight="1" x14ac:dyDescent="0.25">
      <c r="B24" s="27"/>
    </row>
  </sheetData>
  <sheetProtection algorithmName="SHA-512" hashValue="LlzzfhwacjfjWCM16MqeHKTQUCacaiL48MJFKw/0woz6UIXfgDR7iNHH+huOTaSxtr4tHGFbPyFp4+lxgkiW1w==" saltValue="6Go5R5oo3Tq9KT2ZySPmJw==" spinCount="100000" sheet="1" objects="1" scenarios="1"/>
  <mergeCells count="13">
    <mergeCell ref="B23:H23"/>
    <mergeCell ref="B7:N7"/>
    <mergeCell ref="B2:N2"/>
    <mergeCell ref="B12:N12"/>
    <mergeCell ref="B22:N22"/>
    <mergeCell ref="B20:N20"/>
    <mergeCell ref="B14:N14"/>
    <mergeCell ref="B16:N16"/>
    <mergeCell ref="B18:N18"/>
    <mergeCell ref="B8:N8"/>
    <mergeCell ref="B10:N10"/>
    <mergeCell ref="B11:G11"/>
    <mergeCell ref="B9:H9"/>
  </mergeCells>
  <pageMargins left="0.7" right="0.7" top="0.75" bottom="0.75" header="0.3" footer="0.3"/>
  <pageSetup scale="7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dimension ref="A1:R3941"/>
  <sheetViews>
    <sheetView zoomScaleNormal="100" workbookViewId="0">
      <pane ySplit="1" topLeftCell="A29" activePane="bottomLeft" state="frozen"/>
      <selection pane="bottomLeft" activeCell="A4" sqref="A4"/>
    </sheetView>
  </sheetViews>
  <sheetFormatPr defaultColWidth="9.1796875" defaultRowHeight="13" x14ac:dyDescent="0.25"/>
  <cols>
    <col min="1" max="1" width="36.26953125" style="18" customWidth="1"/>
    <col min="2" max="2" width="7.54296875" style="18" bestFit="1" customWidth="1"/>
    <col min="3" max="3" width="8.26953125" style="18" customWidth="1"/>
    <col min="4" max="4" width="9.81640625" style="3" bestFit="1" customWidth="1"/>
    <col min="5" max="5" width="9.81640625" style="3" customWidth="1"/>
    <col min="6" max="6" width="8.54296875" style="3" customWidth="1"/>
    <col min="7" max="7" width="10.54296875" style="3" bestFit="1" customWidth="1"/>
    <col min="8" max="8" width="4.1796875" style="3" bestFit="1" customWidth="1"/>
    <col min="9" max="9" width="9.7265625" style="3" bestFit="1" customWidth="1"/>
    <col min="10" max="10" width="7.453125" style="3" customWidth="1"/>
    <col min="11" max="11" width="15.453125" style="3" customWidth="1"/>
    <col min="12" max="12" width="13.26953125" style="3" customWidth="1"/>
    <col min="13" max="13" width="12" style="3" customWidth="1"/>
    <col min="14" max="14" width="12.54296875" style="3" customWidth="1"/>
    <col min="15" max="15" width="12.1796875" style="3" customWidth="1"/>
    <col min="16" max="16" width="9.1796875" style="3"/>
    <col min="17" max="17" width="6" style="3" customWidth="1"/>
    <col min="18" max="18" width="7.453125" style="3" customWidth="1"/>
    <col min="19" max="16384" width="9.1796875" style="3"/>
  </cols>
  <sheetData>
    <row r="1" spans="1:18" s="2" customFormat="1" ht="27" customHeight="1" x14ac:dyDescent="0.25">
      <c r="A1" s="5" t="s">
        <v>283</v>
      </c>
      <c r="B1" s="5" t="s">
        <v>82</v>
      </c>
      <c r="C1" s="5" t="s">
        <v>106</v>
      </c>
      <c r="D1" s="1" t="s">
        <v>25</v>
      </c>
      <c r="F1" s="5" t="s">
        <v>223</v>
      </c>
      <c r="G1" s="5" t="s">
        <v>26</v>
      </c>
      <c r="H1" s="5" t="s">
        <v>120</v>
      </c>
      <c r="I1" s="1" t="s">
        <v>121</v>
      </c>
      <c r="K1" s="1" t="s">
        <v>127</v>
      </c>
      <c r="L1" s="1"/>
      <c r="M1" s="1"/>
      <c r="N1" s="1"/>
      <c r="O1" s="1"/>
      <c r="Q1" s="55" t="s">
        <v>152</v>
      </c>
      <c r="R1" s="52"/>
    </row>
    <row r="2" spans="1:18" s="2" customFormat="1" ht="24.75" customHeight="1" x14ac:dyDescent="0.25">
      <c r="A2" s="6" t="s">
        <v>467</v>
      </c>
      <c r="B2" s="6" t="s">
        <v>90</v>
      </c>
      <c r="C2" s="6" t="s">
        <v>107</v>
      </c>
      <c r="D2" s="8" t="s">
        <v>7</v>
      </c>
      <c r="E2" s="8"/>
      <c r="I2" s="721"/>
      <c r="K2" s="23" t="s">
        <v>62</v>
      </c>
      <c r="L2" s="7" t="s">
        <v>124</v>
      </c>
      <c r="M2" s="7" t="s">
        <v>38</v>
      </c>
      <c r="N2" s="7" t="s">
        <v>39</v>
      </c>
      <c r="O2" s="7" t="s">
        <v>123</v>
      </c>
      <c r="Q2" s="54" t="s">
        <v>153</v>
      </c>
      <c r="R2" s="53">
        <v>0</v>
      </c>
    </row>
    <row r="3" spans="1:18" s="4" customFormat="1" ht="25.5" customHeight="1" x14ac:dyDescent="0.25">
      <c r="A3" s="6" t="s">
        <v>468</v>
      </c>
      <c r="B3" s="6" t="s">
        <v>90</v>
      </c>
      <c r="C3" s="6" t="s">
        <v>107</v>
      </c>
      <c r="D3" s="8" t="s">
        <v>469</v>
      </c>
      <c r="E3" s="8"/>
      <c r="F3" s="99">
        <v>24</v>
      </c>
      <c r="G3" s="19" t="s">
        <v>137</v>
      </c>
      <c r="H3" s="3" t="s">
        <v>28</v>
      </c>
      <c r="I3" s="8" t="s">
        <v>51</v>
      </c>
      <c r="J3" s="8"/>
      <c r="K3" s="23" t="s">
        <v>122</v>
      </c>
      <c r="L3" s="7" t="s">
        <v>126</v>
      </c>
      <c r="M3" s="7" t="s">
        <v>40</v>
      </c>
      <c r="N3" s="7" t="s">
        <v>41</v>
      </c>
      <c r="O3" s="7" t="s">
        <v>125</v>
      </c>
      <c r="Q3" s="54" t="s">
        <v>154</v>
      </c>
      <c r="R3" s="53">
        <v>-1</v>
      </c>
    </row>
    <row r="4" spans="1:18" s="4" customFormat="1" x14ac:dyDescent="0.25">
      <c r="A4" s="6" t="s">
        <v>88</v>
      </c>
      <c r="B4" s="6" t="s">
        <v>292</v>
      </c>
      <c r="C4" s="6" t="s">
        <v>105</v>
      </c>
      <c r="D4" s="8" t="s">
        <v>5</v>
      </c>
      <c r="E4" s="21"/>
      <c r="F4" s="99" t="s">
        <v>228</v>
      </c>
      <c r="G4" s="19" t="s">
        <v>143</v>
      </c>
      <c r="H4" s="3" t="s">
        <v>14</v>
      </c>
      <c r="I4" s="8" t="s">
        <v>52</v>
      </c>
      <c r="J4" s="8"/>
      <c r="K4" s="3"/>
      <c r="Q4" s="54" t="s">
        <v>208</v>
      </c>
      <c r="R4" s="53">
        <v>-2</v>
      </c>
    </row>
    <row r="5" spans="1:18" s="4" customFormat="1" ht="13.5" x14ac:dyDescent="0.25">
      <c r="A5" s="6" t="s">
        <v>64</v>
      </c>
      <c r="B5" s="6" t="s">
        <v>80</v>
      </c>
      <c r="C5" s="6" t="s">
        <v>105</v>
      </c>
      <c r="D5" s="3" t="s">
        <v>81</v>
      </c>
      <c r="E5" s="8"/>
      <c r="F5" s="19" t="s">
        <v>262</v>
      </c>
      <c r="G5" s="19" t="s">
        <v>144</v>
      </c>
      <c r="I5" s="8" t="s">
        <v>53</v>
      </c>
      <c r="J5" s="3"/>
      <c r="K5" s="6" t="s">
        <v>98</v>
      </c>
      <c r="L5" s="22" t="s">
        <v>116</v>
      </c>
      <c r="M5" s="6" t="s">
        <v>105</v>
      </c>
      <c r="N5" s="21" t="s">
        <v>4</v>
      </c>
      <c r="Q5" s="54" t="s">
        <v>155</v>
      </c>
      <c r="R5" s="53">
        <v>-3</v>
      </c>
    </row>
    <row r="6" spans="1:18" s="4" customFormat="1" ht="13.5" x14ac:dyDescent="0.25">
      <c r="A6" s="6" t="s">
        <v>146</v>
      </c>
      <c r="B6" s="22" t="s">
        <v>149</v>
      </c>
      <c r="C6" s="6" t="s">
        <v>105</v>
      </c>
      <c r="D6" s="3" t="s">
        <v>150</v>
      </c>
      <c r="E6" s="8"/>
      <c r="F6" s="99" t="s">
        <v>224</v>
      </c>
      <c r="G6" s="19" t="s">
        <v>138</v>
      </c>
      <c r="H6" s="3"/>
      <c r="I6" s="8" t="s">
        <v>54</v>
      </c>
      <c r="J6" s="3"/>
      <c r="K6" s="6" t="s">
        <v>33</v>
      </c>
      <c r="L6" s="22" t="s">
        <v>129</v>
      </c>
      <c r="M6" s="6" t="s">
        <v>105</v>
      </c>
      <c r="N6" s="8" t="s">
        <v>5</v>
      </c>
      <c r="Q6" s="54" t="s">
        <v>156</v>
      </c>
      <c r="R6" s="53">
        <v>-4</v>
      </c>
    </row>
    <row r="7" spans="1:18" s="4" customFormat="1" ht="23" x14ac:dyDescent="0.25">
      <c r="A7" s="6" t="s">
        <v>147</v>
      </c>
      <c r="B7" s="22" t="s">
        <v>148</v>
      </c>
      <c r="C7" s="6" t="s">
        <v>105</v>
      </c>
      <c r="D7" s="3" t="s">
        <v>4</v>
      </c>
      <c r="E7" s="8"/>
      <c r="F7" s="99" t="s">
        <v>225</v>
      </c>
      <c r="G7" s="8" t="s">
        <v>13</v>
      </c>
      <c r="H7" s="3"/>
      <c r="I7" s="8" t="s">
        <v>55</v>
      </c>
      <c r="J7" s="3"/>
      <c r="K7" s="6" t="s">
        <v>38</v>
      </c>
      <c r="L7" s="22" t="s">
        <v>129</v>
      </c>
      <c r="M7" s="6" t="s">
        <v>105</v>
      </c>
      <c r="N7" s="8" t="s">
        <v>5</v>
      </c>
      <c r="Q7" s="54" t="s">
        <v>157</v>
      </c>
      <c r="R7" s="53">
        <v>-5</v>
      </c>
    </row>
    <row r="8" spans="1:18" s="4" customFormat="1" ht="13.5" x14ac:dyDescent="0.25">
      <c r="A8" s="6"/>
      <c r="B8" s="22"/>
      <c r="C8" s="6"/>
      <c r="D8" s="3"/>
      <c r="E8" s="8"/>
      <c r="F8" s="99" t="s">
        <v>226</v>
      </c>
      <c r="G8" s="20" t="s">
        <v>27</v>
      </c>
      <c r="H8" s="3"/>
      <c r="I8" s="8" t="s">
        <v>56</v>
      </c>
      <c r="J8" s="3"/>
      <c r="K8" s="6" t="s">
        <v>18</v>
      </c>
      <c r="L8" s="22" t="s">
        <v>129</v>
      </c>
      <c r="M8" s="6" t="s">
        <v>107</v>
      </c>
      <c r="N8" s="8" t="s">
        <v>7</v>
      </c>
      <c r="Q8" s="54" t="s">
        <v>158</v>
      </c>
      <c r="R8" s="53">
        <v>-6</v>
      </c>
    </row>
    <row r="9" spans="1:18" s="4" customFormat="1" ht="26" x14ac:dyDescent="0.25">
      <c r="A9" s="5" t="s">
        <v>284</v>
      </c>
      <c r="B9" s="5" t="s">
        <v>82</v>
      </c>
      <c r="C9" s="5" t="s">
        <v>106</v>
      </c>
      <c r="D9" s="1" t="s">
        <v>25</v>
      </c>
      <c r="E9" s="8"/>
      <c r="F9" s="99" t="s">
        <v>227</v>
      </c>
      <c r="G9" s="19" t="s">
        <v>139</v>
      </c>
      <c r="H9" s="3"/>
      <c r="I9" s="8" t="s">
        <v>57</v>
      </c>
      <c r="J9" s="3"/>
      <c r="K9" s="6" t="s">
        <v>39</v>
      </c>
      <c r="L9" s="22" t="s">
        <v>129</v>
      </c>
      <c r="M9" s="6" t="s">
        <v>107</v>
      </c>
      <c r="N9" s="8" t="s">
        <v>7</v>
      </c>
    </row>
    <row r="10" spans="1:18" s="4" customFormat="1" ht="15" customHeight="1" x14ac:dyDescent="0.25">
      <c r="E10" s="8"/>
      <c r="F10" s="98"/>
      <c r="G10" s="19" t="s">
        <v>140</v>
      </c>
      <c r="H10" s="3"/>
      <c r="I10" s="8" t="s">
        <v>58</v>
      </c>
      <c r="J10" s="3"/>
      <c r="K10" s="6" t="s">
        <v>128</v>
      </c>
      <c r="L10" s="6" t="s">
        <v>83</v>
      </c>
      <c r="M10" s="6" t="s">
        <v>105</v>
      </c>
      <c r="N10" s="8" t="s">
        <v>4</v>
      </c>
    </row>
    <row r="11" spans="1:18" s="4" customFormat="1" ht="13.5" x14ac:dyDescent="0.25">
      <c r="A11" s="6" t="s">
        <v>21</v>
      </c>
      <c r="B11" s="22" t="s">
        <v>75</v>
      </c>
      <c r="C11" s="6" t="s">
        <v>105</v>
      </c>
      <c r="D11" s="8" t="s">
        <v>5</v>
      </c>
      <c r="E11" s="8"/>
      <c r="F11" s="98"/>
      <c r="G11" s="8" t="s">
        <v>99</v>
      </c>
      <c r="H11" s="3"/>
      <c r="I11" s="8" t="s">
        <v>59</v>
      </c>
      <c r="J11" s="3"/>
      <c r="K11" s="6" t="s">
        <v>34</v>
      </c>
      <c r="L11" s="6" t="s">
        <v>84</v>
      </c>
      <c r="M11" s="6" t="s">
        <v>105</v>
      </c>
      <c r="N11" s="8" t="s">
        <v>5</v>
      </c>
    </row>
    <row r="12" spans="1:18" s="4" customFormat="1" ht="23" x14ac:dyDescent="0.25">
      <c r="A12" s="6" t="s">
        <v>87</v>
      </c>
      <c r="B12" s="6" t="s">
        <v>76</v>
      </c>
      <c r="C12" s="6" t="s">
        <v>105</v>
      </c>
      <c r="D12" s="3" t="s">
        <v>5</v>
      </c>
      <c r="E12" s="8"/>
      <c r="F12" s="98"/>
      <c r="G12" s="8" t="s">
        <v>11</v>
      </c>
      <c r="H12" s="3"/>
      <c r="I12" s="8" t="s">
        <v>47</v>
      </c>
      <c r="J12" s="3"/>
      <c r="K12" s="6" t="s">
        <v>40</v>
      </c>
      <c r="L12" s="6" t="s">
        <v>84</v>
      </c>
      <c r="M12" s="6" t="s">
        <v>105</v>
      </c>
      <c r="N12" s="8" t="s">
        <v>5</v>
      </c>
    </row>
    <row r="13" spans="1:18" s="4" customFormat="1" ht="16.5" customHeight="1" x14ac:dyDescent="0.25">
      <c r="A13" s="6" t="s">
        <v>85</v>
      </c>
      <c r="B13" s="6" t="s">
        <v>86</v>
      </c>
      <c r="C13" s="6" t="s">
        <v>105</v>
      </c>
      <c r="D13" s="3" t="s">
        <v>5</v>
      </c>
      <c r="E13" s="8"/>
      <c r="F13" s="98"/>
      <c r="G13" s="8" t="s">
        <v>9</v>
      </c>
      <c r="H13" s="3"/>
      <c r="I13" s="8" t="s">
        <v>60</v>
      </c>
      <c r="J13" s="3"/>
      <c r="K13" s="6" t="s">
        <v>17</v>
      </c>
      <c r="L13" s="6" t="s">
        <v>84</v>
      </c>
      <c r="M13" s="6" t="s">
        <v>107</v>
      </c>
      <c r="N13" s="8" t="s">
        <v>7</v>
      </c>
    </row>
    <row r="14" spans="1:18" s="4" customFormat="1" ht="23" x14ac:dyDescent="0.25">
      <c r="A14" s="6" t="s">
        <v>254</v>
      </c>
      <c r="B14" s="6" t="s">
        <v>255</v>
      </c>
      <c r="C14" s="6" t="s">
        <v>105</v>
      </c>
      <c r="D14" s="3" t="s">
        <v>5</v>
      </c>
      <c r="E14" s="8"/>
      <c r="F14" s="98"/>
      <c r="G14" s="8" t="s">
        <v>10</v>
      </c>
      <c r="H14" s="3"/>
      <c r="I14" s="8" t="s">
        <v>61</v>
      </c>
      <c r="J14" s="3"/>
      <c r="K14" s="6" t="s">
        <v>41</v>
      </c>
      <c r="L14" s="6" t="s">
        <v>84</v>
      </c>
      <c r="M14" s="6" t="s">
        <v>107</v>
      </c>
      <c r="N14" s="8" t="s">
        <v>7</v>
      </c>
    </row>
    <row r="15" spans="1:18" s="4" customFormat="1" ht="12.5" x14ac:dyDescent="0.25">
      <c r="A15" s="6" t="s">
        <v>253</v>
      </c>
      <c r="B15" s="6" t="s">
        <v>89</v>
      </c>
      <c r="C15" s="6" t="s">
        <v>105</v>
      </c>
      <c r="D15" s="3" t="s">
        <v>5</v>
      </c>
      <c r="E15" s="8"/>
      <c r="F15" s="98"/>
      <c r="G15" s="19" t="s">
        <v>141</v>
      </c>
      <c r="H15" s="3"/>
      <c r="I15" s="8"/>
      <c r="J15" s="3"/>
      <c r="K15" s="3"/>
      <c r="L15" s="8"/>
    </row>
    <row r="16" spans="1:18" s="4" customFormat="1" x14ac:dyDescent="0.25">
      <c r="A16" s="6" t="s">
        <v>252</v>
      </c>
      <c r="B16" s="6" t="s">
        <v>77</v>
      </c>
      <c r="C16" s="6" t="s">
        <v>105</v>
      </c>
      <c r="D16" s="3" t="s">
        <v>5</v>
      </c>
      <c r="E16" s="8"/>
      <c r="F16" s="98"/>
      <c r="G16" s="19" t="s">
        <v>142</v>
      </c>
      <c r="H16" s="3"/>
      <c r="I16" s="3"/>
      <c r="J16" s="3"/>
      <c r="K16" s="1" t="s">
        <v>229</v>
      </c>
      <c r="L16" s="7"/>
    </row>
    <row r="17" spans="1:14" s="4" customFormat="1" ht="12.5" x14ac:dyDescent="0.25">
      <c r="E17" s="8"/>
      <c r="F17" s="98"/>
      <c r="G17" s="8" t="s">
        <v>8</v>
      </c>
      <c r="H17" s="3"/>
      <c r="I17" s="3"/>
      <c r="J17" s="3"/>
      <c r="K17" s="6" t="s">
        <v>130</v>
      </c>
      <c r="L17" s="22" t="s">
        <v>131</v>
      </c>
      <c r="M17" s="6" t="s">
        <v>105</v>
      </c>
      <c r="N17" s="3" t="s">
        <v>4</v>
      </c>
    </row>
    <row r="18" spans="1:14" s="4" customFormat="1" ht="12.5" x14ac:dyDescent="0.25">
      <c r="A18" s="6" t="s">
        <v>66</v>
      </c>
      <c r="B18" s="6" t="s">
        <v>78</v>
      </c>
      <c r="C18" s="6" t="s">
        <v>107</v>
      </c>
      <c r="D18" s="3" t="s">
        <v>3</v>
      </c>
      <c r="E18" s="8"/>
      <c r="F18" s="3"/>
      <c r="G18" s="3"/>
      <c r="H18" s="3"/>
      <c r="I18" s="3"/>
      <c r="J18" s="3"/>
      <c r="K18" s="6" t="s">
        <v>35</v>
      </c>
      <c r="L18" s="6" t="s">
        <v>74</v>
      </c>
      <c r="M18" s="6" t="s">
        <v>105</v>
      </c>
      <c r="N18" s="3" t="s">
        <v>5</v>
      </c>
    </row>
    <row r="19" spans="1:14" s="4" customFormat="1" ht="23" x14ac:dyDescent="0.25">
      <c r="A19" s="6" t="s">
        <v>118</v>
      </c>
      <c r="B19" s="6" t="s">
        <v>78</v>
      </c>
      <c r="C19" s="6" t="s">
        <v>107</v>
      </c>
      <c r="D19" s="8" t="s">
        <v>119</v>
      </c>
      <c r="E19" s="3"/>
      <c r="F19" s="3"/>
      <c r="G19" s="3"/>
      <c r="H19" s="3"/>
      <c r="I19" s="3"/>
      <c r="J19" s="3"/>
      <c r="K19" s="6" t="s">
        <v>36</v>
      </c>
      <c r="L19" s="6" t="s">
        <v>74</v>
      </c>
      <c r="M19" s="6" t="s">
        <v>105</v>
      </c>
      <c r="N19" s="3" t="s">
        <v>5</v>
      </c>
    </row>
    <row r="20" spans="1:14" s="4" customFormat="1" x14ac:dyDescent="0.25">
      <c r="A20" s="6" t="s">
        <v>117</v>
      </c>
      <c r="B20" s="6" t="s">
        <v>78</v>
      </c>
      <c r="C20" s="6" t="s">
        <v>107</v>
      </c>
      <c r="D20" s="3" t="s">
        <v>3</v>
      </c>
      <c r="E20" s="3"/>
      <c r="F20" s="55" t="s">
        <v>163</v>
      </c>
      <c r="G20" s="55"/>
      <c r="J20" s="3"/>
      <c r="K20" s="6" t="s">
        <v>19</v>
      </c>
      <c r="L20" s="6" t="s">
        <v>74</v>
      </c>
      <c r="M20" s="6" t="s">
        <v>107</v>
      </c>
      <c r="N20" s="8" t="s">
        <v>7</v>
      </c>
    </row>
    <row r="21" spans="1:14" s="4" customFormat="1" ht="23" x14ac:dyDescent="0.25">
      <c r="A21" s="6" t="s">
        <v>250</v>
      </c>
      <c r="B21" s="6" t="s">
        <v>251</v>
      </c>
      <c r="C21" s="6" t="s">
        <v>105</v>
      </c>
      <c r="D21" s="3" t="s">
        <v>5</v>
      </c>
      <c r="E21" s="3"/>
      <c r="F21" s="276"/>
      <c r="G21" s="276"/>
      <c r="J21" s="3"/>
      <c r="K21" s="6" t="s">
        <v>37</v>
      </c>
      <c r="L21" s="6" t="s">
        <v>74</v>
      </c>
      <c r="M21" s="6" t="s">
        <v>107</v>
      </c>
      <c r="N21" s="8" t="s">
        <v>7</v>
      </c>
    </row>
    <row r="22" spans="1:14" s="4" customFormat="1" ht="12.5" x14ac:dyDescent="0.25">
      <c r="E22" s="3"/>
      <c r="F22" s="6" t="s">
        <v>2</v>
      </c>
      <c r="G22" s="6" t="s">
        <v>79</v>
      </c>
      <c r="H22" s="6" t="s">
        <v>105</v>
      </c>
      <c r="I22" s="3" t="s">
        <v>108</v>
      </c>
      <c r="J22" s="3"/>
    </row>
    <row r="23" spans="1:14" s="4" customFormat="1" ht="26" x14ac:dyDescent="0.25">
      <c r="A23" s="5" t="s">
        <v>301</v>
      </c>
      <c r="B23" s="5" t="s">
        <v>82</v>
      </c>
      <c r="C23" s="5" t="s">
        <v>106</v>
      </c>
      <c r="D23" s="1" t="s">
        <v>25</v>
      </c>
      <c r="E23" s="3"/>
      <c r="F23" s="6" t="s">
        <v>162</v>
      </c>
      <c r="G23" s="6" t="s">
        <v>94</v>
      </c>
      <c r="H23" s="6" t="s">
        <v>105</v>
      </c>
      <c r="I23" s="3" t="s">
        <v>108</v>
      </c>
      <c r="J23" s="3"/>
    </row>
    <row r="24" spans="1:14" s="4" customFormat="1" ht="23" x14ac:dyDescent="0.25">
      <c r="E24" s="3"/>
      <c r="F24" s="6" t="s">
        <v>161</v>
      </c>
      <c r="G24" s="6" t="s">
        <v>97</v>
      </c>
      <c r="H24" s="6" t="s">
        <v>105</v>
      </c>
      <c r="I24" s="3" t="s">
        <v>108</v>
      </c>
      <c r="J24" s="3"/>
      <c r="K24" s="3"/>
      <c r="L24" s="7"/>
    </row>
    <row r="25" spans="1:14" s="4" customFormat="1" ht="23" x14ac:dyDescent="0.25">
      <c r="A25" s="6" t="s">
        <v>230</v>
      </c>
      <c r="B25" s="22" t="s">
        <v>231</v>
      </c>
      <c r="C25" s="6" t="s">
        <v>105</v>
      </c>
      <c r="D25" s="8" t="s">
        <v>5</v>
      </c>
      <c r="E25" s="3"/>
      <c r="F25" s="6" t="s">
        <v>20</v>
      </c>
      <c r="G25" s="6" t="s">
        <v>96</v>
      </c>
      <c r="H25" s="6" t="s">
        <v>105</v>
      </c>
      <c r="I25" s="3" t="s">
        <v>108</v>
      </c>
      <c r="J25" s="3"/>
      <c r="K25" s="3"/>
      <c r="L25" s="7"/>
    </row>
    <row r="26" spans="1:14" s="4" customFormat="1" ht="12.5" x14ac:dyDescent="0.25">
      <c r="A26" s="6" t="s">
        <v>133</v>
      </c>
      <c r="B26" s="22" t="s">
        <v>134</v>
      </c>
      <c r="C26" s="6" t="s">
        <v>105</v>
      </c>
      <c r="D26" s="8" t="s">
        <v>5</v>
      </c>
      <c r="E26" s="8"/>
      <c r="F26" s="3"/>
      <c r="G26" s="3"/>
      <c r="H26" s="3"/>
      <c r="I26" s="3"/>
      <c r="J26" s="3"/>
      <c r="K26" s="3"/>
      <c r="L26" s="7"/>
    </row>
    <row r="27" spans="1:14" s="4" customFormat="1" x14ac:dyDescent="0.25">
      <c r="A27" s="6" t="s">
        <v>259</v>
      </c>
      <c r="B27" s="22" t="s">
        <v>260</v>
      </c>
      <c r="C27" s="6" t="s">
        <v>105</v>
      </c>
      <c r="D27" s="8" t="s">
        <v>5</v>
      </c>
      <c r="E27" s="3"/>
      <c r="F27" s="276"/>
      <c r="G27" s="276"/>
      <c r="J27" s="3"/>
      <c r="K27" s="3"/>
      <c r="L27" s="7"/>
    </row>
    <row r="28" spans="1:14" s="4" customFormat="1" ht="12.5" x14ac:dyDescent="0.25">
      <c r="A28" s="6" t="s">
        <v>256</v>
      </c>
      <c r="B28" s="22" t="s">
        <v>135</v>
      </c>
      <c r="C28" s="6" t="s">
        <v>105</v>
      </c>
      <c r="D28" s="8" t="s">
        <v>5</v>
      </c>
      <c r="E28" s="8"/>
      <c r="F28" s="6"/>
      <c r="G28" s="6"/>
      <c r="H28" s="6"/>
      <c r="I28" s="3"/>
      <c r="J28" s="3"/>
      <c r="K28" s="3"/>
      <c r="L28" s="7"/>
    </row>
    <row r="29" spans="1:14" s="4" customFormat="1" ht="12.5" x14ac:dyDescent="0.25">
      <c r="A29" s="6" t="s">
        <v>258</v>
      </c>
      <c r="B29" s="22" t="s">
        <v>257</v>
      </c>
      <c r="C29" s="6" t="s">
        <v>105</v>
      </c>
      <c r="D29" s="8" t="s">
        <v>5</v>
      </c>
      <c r="E29" s="3"/>
      <c r="F29" s="6"/>
      <c r="G29" s="6"/>
      <c r="H29" s="6"/>
      <c r="I29" s="3"/>
      <c r="J29" s="3"/>
      <c r="K29" s="3"/>
      <c r="L29" s="7"/>
    </row>
    <row r="30" spans="1:14" s="4" customFormat="1" ht="12.5" x14ac:dyDescent="0.25">
      <c r="A30" s="6" t="s">
        <v>426</v>
      </c>
      <c r="B30" s="22" t="s">
        <v>427</v>
      </c>
      <c r="C30" s="6"/>
      <c r="D30" s="8" t="s">
        <v>4</v>
      </c>
      <c r="E30" s="3"/>
      <c r="F30" s="6"/>
      <c r="G30" s="6"/>
      <c r="H30" s="6"/>
      <c r="I30" s="3"/>
      <c r="J30" s="3"/>
      <c r="K30" s="3"/>
      <c r="L30" s="7"/>
    </row>
    <row r="31" spans="1:14" s="4" customFormat="1" ht="12.5" x14ac:dyDescent="0.25">
      <c r="A31" s="6" t="s">
        <v>71</v>
      </c>
      <c r="B31" s="6" t="s">
        <v>72</v>
      </c>
      <c r="C31" s="6" t="s">
        <v>105</v>
      </c>
      <c r="D31" s="8" t="s">
        <v>5</v>
      </c>
      <c r="E31" s="3"/>
      <c r="F31" s="6"/>
      <c r="G31" s="6"/>
      <c r="H31" s="6"/>
      <c r="I31" s="3"/>
      <c r="J31" s="3"/>
      <c r="K31" s="3"/>
      <c r="L31" s="7"/>
    </row>
    <row r="32" spans="1:14" s="4" customFormat="1" ht="12.5" x14ac:dyDescent="0.25">
      <c r="A32" s="6" t="s">
        <v>66</v>
      </c>
      <c r="B32" s="6" t="s">
        <v>78</v>
      </c>
      <c r="C32" s="6" t="s">
        <v>107</v>
      </c>
      <c r="D32" s="3" t="s">
        <v>3</v>
      </c>
      <c r="E32" s="3"/>
      <c r="F32" s="3"/>
      <c r="G32" s="3"/>
      <c r="H32" s="3"/>
      <c r="I32" s="3"/>
      <c r="J32" s="3"/>
      <c r="K32" s="3"/>
      <c r="L32" s="7"/>
    </row>
    <row r="33" spans="1:12" s="4" customFormat="1" ht="12.5" x14ac:dyDescent="0.25">
      <c r="A33" s="6" t="s">
        <v>118</v>
      </c>
      <c r="B33" s="6" t="s">
        <v>78</v>
      </c>
      <c r="C33" s="6" t="s">
        <v>107</v>
      </c>
      <c r="D33" s="8" t="s">
        <v>119</v>
      </c>
      <c r="E33" s="8"/>
      <c r="F33" s="3"/>
      <c r="G33" s="3"/>
      <c r="H33" s="3"/>
      <c r="I33" s="3"/>
      <c r="J33" s="3"/>
      <c r="K33" s="3"/>
      <c r="L33" s="7"/>
    </row>
    <row r="34" spans="1:12" s="4" customFormat="1" ht="12.5" x14ac:dyDescent="0.25">
      <c r="A34" s="6" t="s">
        <v>424</v>
      </c>
      <c r="B34" s="489" t="s">
        <v>423</v>
      </c>
      <c r="C34" s="6" t="s">
        <v>107</v>
      </c>
      <c r="D34" s="8" t="s">
        <v>425</v>
      </c>
      <c r="E34" s="3"/>
      <c r="F34" s="3"/>
      <c r="G34" s="3"/>
      <c r="H34" s="3"/>
      <c r="I34" s="3"/>
      <c r="J34" s="3"/>
      <c r="K34" s="3"/>
      <c r="L34" s="7"/>
    </row>
    <row r="35" spans="1:12" s="4" customFormat="1" ht="12.5" x14ac:dyDescent="0.25">
      <c r="A35" s="6" t="s">
        <v>117</v>
      </c>
      <c r="B35" s="6" t="s">
        <v>78</v>
      </c>
      <c r="C35" s="6" t="s">
        <v>107</v>
      </c>
      <c r="D35" s="3" t="s">
        <v>3</v>
      </c>
      <c r="E35" s="3"/>
      <c r="F35" s="3"/>
      <c r="G35" s="3"/>
      <c r="H35" s="3"/>
      <c r="I35" s="3"/>
      <c r="J35" s="3"/>
      <c r="K35" s="3"/>
      <c r="L35" s="7"/>
    </row>
    <row r="36" spans="1:12" s="4" customFormat="1" ht="12.5" x14ac:dyDescent="0.25">
      <c r="A36" s="6" t="s">
        <v>462</v>
      </c>
      <c r="B36" s="6" t="s">
        <v>464</v>
      </c>
      <c r="C36" s="6" t="s">
        <v>105</v>
      </c>
      <c r="D36" s="8" t="s">
        <v>5</v>
      </c>
      <c r="E36" s="3"/>
      <c r="F36" s="3"/>
      <c r="G36" s="3"/>
      <c r="H36" s="3"/>
      <c r="I36" s="3"/>
      <c r="J36" s="3"/>
      <c r="K36" s="3"/>
      <c r="L36" s="7"/>
    </row>
    <row r="37" spans="1:12" s="4" customFormat="1" ht="12.5" x14ac:dyDescent="0.25">
      <c r="A37" s="6" t="s">
        <v>306</v>
      </c>
      <c r="B37" s="6"/>
      <c r="C37" s="6"/>
      <c r="D37" s="8" t="s">
        <v>211</v>
      </c>
      <c r="E37" s="3"/>
      <c r="F37" s="3"/>
      <c r="G37" s="3"/>
      <c r="H37" s="3"/>
      <c r="I37" s="3"/>
      <c r="J37" s="3"/>
      <c r="K37" s="3"/>
      <c r="L37" s="7"/>
    </row>
    <row r="38" spans="1:12" s="4" customFormat="1" ht="12.5" x14ac:dyDescent="0.25">
      <c r="A38" s="6" t="s">
        <v>418</v>
      </c>
      <c r="B38" s="6" t="s">
        <v>420</v>
      </c>
      <c r="C38" s="6"/>
      <c r="D38" s="8" t="s">
        <v>422</v>
      </c>
      <c r="E38" s="8"/>
      <c r="F38" s="3"/>
      <c r="G38" s="3"/>
      <c r="H38" s="3"/>
      <c r="I38" s="3"/>
      <c r="J38" s="3"/>
      <c r="K38" s="3"/>
      <c r="L38" s="7"/>
    </row>
    <row r="39" spans="1:12" s="4" customFormat="1" ht="12.5" x14ac:dyDescent="0.25">
      <c r="A39" s="6" t="s">
        <v>419</v>
      </c>
      <c r="B39" s="490" t="s">
        <v>421</v>
      </c>
      <c r="C39" s="6"/>
      <c r="D39" s="8" t="s">
        <v>211</v>
      </c>
      <c r="E39" s="8"/>
      <c r="F39" s="3"/>
      <c r="G39" s="3"/>
      <c r="H39" s="3"/>
      <c r="I39" s="3"/>
      <c r="J39" s="3"/>
      <c r="K39" s="3"/>
      <c r="L39" s="7"/>
    </row>
    <row r="40" spans="1:12" s="4" customFormat="1" ht="12.5" x14ac:dyDescent="0.25">
      <c r="A40" s="6" t="s">
        <v>250</v>
      </c>
      <c r="B40" s="6" t="s">
        <v>251</v>
      </c>
      <c r="C40" s="6" t="s">
        <v>105</v>
      </c>
      <c r="D40" s="3" t="s">
        <v>5</v>
      </c>
      <c r="E40" s="3"/>
      <c r="F40" s="3"/>
      <c r="G40" s="3"/>
      <c r="H40" s="3"/>
      <c r="I40" s="3"/>
      <c r="J40" s="3"/>
      <c r="K40" s="3"/>
      <c r="L40" s="3"/>
    </row>
    <row r="41" spans="1:12" s="4" customFormat="1" ht="12.5" x14ac:dyDescent="0.25">
      <c r="A41" s="6" t="s">
        <v>93</v>
      </c>
      <c r="B41" s="6" t="s">
        <v>92</v>
      </c>
      <c r="C41" s="6" t="s">
        <v>105</v>
      </c>
      <c r="D41" s="3" t="s">
        <v>5</v>
      </c>
      <c r="E41" s="3"/>
      <c r="F41" s="3"/>
      <c r="G41" s="3"/>
      <c r="H41" s="3"/>
      <c r="I41" s="3"/>
      <c r="J41" s="3"/>
      <c r="K41" s="3"/>
      <c r="L41" s="7"/>
    </row>
    <row r="42" spans="1:12" s="4" customFormat="1" ht="12.5" x14ac:dyDescent="0.25">
      <c r="A42" s="6" t="s">
        <v>304</v>
      </c>
      <c r="B42" s="6" t="s">
        <v>416</v>
      </c>
      <c r="C42" s="6"/>
      <c r="D42" s="3" t="s">
        <v>145</v>
      </c>
      <c r="E42" s="3"/>
      <c r="F42" s="3"/>
      <c r="G42" s="3"/>
      <c r="H42" s="3"/>
      <c r="I42" s="3"/>
      <c r="J42" s="3"/>
      <c r="K42" s="3"/>
      <c r="L42" s="7"/>
    </row>
    <row r="43" spans="1:12" s="4" customFormat="1" ht="12.5" x14ac:dyDescent="0.25">
      <c r="A43" s="6" t="s">
        <v>210</v>
      </c>
      <c r="B43" s="6" t="s">
        <v>417</v>
      </c>
      <c r="C43" s="6" t="s">
        <v>107</v>
      </c>
      <c r="D43" s="8" t="s">
        <v>211</v>
      </c>
      <c r="E43" s="3"/>
      <c r="F43" s="3"/>
      <c r="G43" s="3"/>
      <c r="H43" s="3"/>
      <c r="I43" s="3"/>
      <c r="J43" s="3"/>
      <c r="K43" s="3"/>
      <c r="L43" s="3"/>
    </row>
    <row r="44" spans="1:12" s="4" customFormat="1" ht="12.5" x14ac:dyDescent="0.25">
      <c r="A44" s="6" t="s">
        <v>302</v>
      </c>
      <c r="B44" s="6" t="s">
        <v>91</v>
      </c>
      <c r="C44" s="6" t="s">
        <v>105</v>
      </c>
      <c r="D44" s="3" t="s">
        <v>5</v>
      </c>
      <c r="E44" s="8"/>
      <c r="F44" s="3"/>
      <c r="G44" s="3"/>
      <c r="H44" s="3"/>
      <c r="I44" s="3"/>
      <c r="J44" s="3"/>
      <c r="K44" s="3"/>
      <c r="L44" s="3"/>
    </row>
    <row r="45" spans="1:12" s="4" customFormat="1" ht="12.5" x14ac:dyDescent="0.25">
      <c r="A45" s="6" t="s">
        <v>411</v>
      </c>
      <c r="B45" s="6" t="s">
        <v>70</v>
      </c>
      <c r="C45" s="6" t="s">
        <v>105</v>
      </c>
      <c r="D45" s="8" t="s">
        <v>413</v>
      </c>
      <c r="E45" s="3"/>
      <c r="F45" s="3"/>
      <c r="G45" s="3"/>
      <c r="H45" s="3"/>
      <c r="I45" s="3"/>
      <c r="J45" s="3"/>
      <c r="K45" s="3"/>
      <c r="L45" s="3"/>
    </row>
    <row r="46" spans="1:12" s="4" customFormat="1" ht="12.5" x14ac:dyDescent="0.25">
      <c r="A46" s="6" t="s">
        <v>412</v>
      </c>
      <c r="B46" s="6" t="s">
        <v>414</v>
      </c>
      <c r="C46" s="6"/>
      <c r="D46" s="8" t="s">
        <v>415</v>
      </c>
      <c r="E46" s="3"/>
      <c r="F46" s="3"/>
      <c r="G46" s="3"/>
      <c r="H46" s="3"/>
      <c r="I46" s="3"/>
      <c r="J46" s="3"/>
      <c r="K46" s="3"/>
      <c r="L46" s="3"/>
    </row>
    <row r="47" spans="1:12" s="4" customFormat="1" ht="12.5" x14ac:dyDescent="0.25">
      <c r="A47" s="6" t="s">
        <v>65</v>
      </c>
      <c r="B47" s="6"/>
      <c r="C47" s="6" t="s">
        <v>107</v>
      </c>
      <c r="D47" s="3" t="s">
        <v>151</v>
      </c>
      <c r="E47" s="3"/>
      <c r="F47" s="3"/>
      <c r="G47" s="3"/>
      <c r="H47" s="3"/>
      <c r="I47" s="3"/>
      <c r="J47" s="3"/>
      <c r="K47" s="3"/>
      <c r="L47" s="3"/>
    </row>
    <row r="48" spans="1:12" s="4" customFormat="1" ht="12.5" x14ac:dyDescent="0.25">
      <c r="A48" s="6" t="s">
        <v>20</v>
      </c>
      <c r="B48" s="6" t="s">
        <v>96</v>
      </c>
      <c r="C48" s="6" t="s">
        <v>105</v>
      </c>
      <c r="D48" s="3" t="s">
        <v>108</v>
      </c>
      <c r="E48" s="3"/>
      <c r="F48" s="3"/>
      <c r="G48" s="3"/>
      <c r="H48" s="3"/>
      <c r="I48" s="3"/>
      <c r="J48" s="3"/>
      <c r="K48" s="3"/>
      <c r="L48" s="7"/>
    </row>
    <row r="49" spans="1:12" s="4" customFormat="1" ht="12.5" x14ac:dyDescent="0.25">
      <c r="A49" s="6" t="s">
        <v>0</v>
      </c>
      <c r="B49" s="6" t="s">
        <v>95</v>
      </c>
      <c r="C49" s="6" t="s">
        <v>105</v>
      </c>
      <c r="D49" s="3" t="s">
        <v>6</v>
      </c>
      <c r="E49" s="3"/>
      <c r="F49" s="3"/>
      <c r="G49" s="3"/>
      <c r="H49" s="3"/>
      <c r="I49" s="3"/>
      <c r="J49" s="3"/>
      <c r="K49" s="3"/>
      <c r="L49" s="7"/>
    </row>
    <row r="50" spans="1:12" s="4" customFormat="1" ht="12.5" x14ac:dyDescent="0.25">
      <c r="A50" s="6" t="s">
        <v>43</v>
      </c>
      <c r="B50" s="22" t="s">
        <v>132</v>
      </c>
      <c r="C50" s="6" t="s">
        <v>107</v>
      </c>
      <c r="D50" s="8" t="s">
        <v>145</v>
      </c>
      <c r="E50" s="3"/>
      <c r="F50" s="3"/>
      <c r="G50" s="3"/>
      <c r="H50" s="3"/>
      <c r="I50" s="3"/>
      <c r="J50" s="3"/>
      <c r="K50" s="3"/>
      <c r="L50" s="7"/>
    </row>
    <row r="51" spans="1:12" s="4" customFormat="1" ht="12.5" x14ac:dyDescent="0.25">
      <c r="E51" s="3"/>
      <c r="F51" s="3"/>
      <c r="G51" s="3"/>
      <c r="H51" s="3"/>
      <c r="I51" s="3"/>
      <c r="J51" s="3"/>
      <c r="K51" s="3"/>
      <c r="L51" s="7"/>
    </row>
    <row r="52" spans="1:12" s="4" customFormat="1" ht="12.5" x14ac:dyDescent="0.25">
      <c r="A52" s="6"/>
      <c r="B52" s="6"/>
      <c r="C52" s="6"/>
      <c r="D52" s="3"/>
      <c r="E52" s="3"/>
      <c r="F52" s="3"/>
      <c r="G52" s="3"/>
      <c r="H52" s="3"/>
      <c r="I52" s="3"/>
      <c r="J52" s="3"/>
      <c r="K52" s="3"/>
      <c r="L52" s="7"/>
    </row>
    <row r="53" spans="1:12" s="4" customFormat="1" ht="12.5" x14ac:dyDescent="0.25">
      <c r="A53" s="6"/>
      <c r="B53" s="6"/>
      <c r="C53" s="6"/>
      <c r="D53" s="3"/>
      <c r="E53" s="3"/>
      <c r="F53" s="3"/>
      <c r="G53" s="3"/>
      <c r="H53" s="3"/>
      <c r="I53" s="3"/>
      <c r="J53" s="3"/>
      <c r="K53" s="3"/>
      <c r="L53" s="7"/>
    </row>
    <row r="54" spans="1:12" s="4" customFormat="1" ht="12.5" x14ac:dyDescent="0.25">
      <c r="A54" s="6"/>
      <c r="B54" s="6"/>
      <c r="C54" s="6"/>
      <c r="D54" s="3"/>
      <c r="E54" s="3"/>
      <c r="F54" s="3"/>
      <c r="G54" s="3"/>
      <c r="H54" s="3"/>
      <c r="I54" s="3"/>
      <c r="J54" s="3"/>
      <c r="K54" s="3"/>
      <c r="L54" s="3"/>
    </row>
    <row r="55" spans="1:12" s="4" customFormat="1" ht="12.5" x14ac:dyDescent="0.25">
      <c r="A55" s="6"/>
      <c r="B55" s="6"/>
      <c r="C55" s="6"/>
      <c r="D55" s="3"/>
      <c r="E55" s="3"/>
      <c r="F55" s="3"/>
      <c r="G55" s="3"/>
      <c r="H55" s="3"/>
      <c r="I55" s="3"/>
      <c r="J55" s="3"/>
      <c r="K55" s="3"/>
      <c r="L55" s="7"/>
    </row>
    <row r="56" spans="1:12" s="4" customFormat="1" ht="12.5" x14ac:dyDescent="0.25">
      <c r="A56" s="6"/>
      <c r="B56" s="6"/>
      <c r="C56" s="6"/>
      <c r="D56" s="3"/>
      <c r="E56" s="3"/>
      <c r="F56" s="3"/>
      <c r="G56" s="3"/>
      <c r="H56" s="3"/>
      <c r="I56" s="3"/>
      <c r="J56" s="3"/>
      <c r="K56" s="3"/>
      <c r="L56" s="7"/>
    </row>
    <row r="57" spans="1:12" s="4" customFormat="1" ht="12.5" x14ac:dyDescent="0.25">
      <c r="A57" s="6"/>
      <c r="B57" s="6"/>
      <c r="C57" s="6"/>
      <c r="D57" s="3"/>
      <c r="E57" s="3"/>
      <c r="F57" s="3"/>
      <c r="G57" s="3"/>
      <c r="H57" s="3"/>
      <c r="I57" s="3"/>
      <c r="J57" s="3"/>
      <c r="K57" s="3"/>
      <c r="L57" s="7"/>
    </row>
    <row r="58" spans="1:12" s="4" customFormat="1" ht="12.5" x14ac:dyDescent="0.25">
      <c r="A58" s="6"/>
      <c r="B58" s="6"/>
      <c r="C58" s="6"/>
      <c r="D58" s="3"/>
      <c r="E58" s="3"/>
      <c r="F58" s="3"/>
      <c r="G58" s="3"/>
      <c r="H58" s="3"/>
      <c r="I58" s="3"/>
      <c r="J58" s="3"/>
      <c r="K58" s="3"/>
      <c r="L58" s="7"/>
    </row>
    <row r="59" spans="1:12" s="4" customFormat="1" ht="12.5" x14ac:dyDescent="0.25">
      <c r="A59" s="6"/>
      <c r="B59" s="6"/>
      <c r="C59" s="6"/>
      <c r="D59" s="3"/>
      <c r="E59" s="3"/>
      <c r="F59" s="3"/>
      <c r="G59" s="3"/>
      <c r="H59" s="3"/>
      <c r="I59" s="3"/>
      <c r="J59" s="3"/>
      <c r="K59" s="3"/>
      <c r="L59" s="7"/>
    </row>
    <row r="60" spans="1:12" s="4" customFormat="1" ht="12.5" x14ac:dyDescent="0.25">
      <c r="A60" s="6"/>
      <c r="B60" s="6"/>
      <c r="C60" s="6"/>
      <c r="D60" s="3"/>
      <c r="E60" s="3"/>
      <c r="F60" s="3"/>
      <c r="G60" s="3"/>
      <c r="H60" s="3"/>
      <c r="I60" s="3"/>
      <c r="J60" s="3"/>
      <c r="K60" s="3"/>
      <c r="L60" s="7"/>
    </row>
    <row r="61" spans="1:12" s="4" customFormat="1" ht="12.5" x14ac:dyDescent="0.25">
      <c r="A61" s="6"/>
      <c r="B61" s="6"/>
      <c r="C61" s="6"/>
      <c r="D61" s="3"/>
      <c r="E61" s="3"/>
      <c r="F61" s="3"/>
      <c r="G61" s="3"/>
      <c r="H61" s="3"/>
      <c r="I61" s="3"/>
      <c r="J61" s="3"/>
      <c r="K61" s="3"/>
      <c r="L61" s="7"/>
    </row>
    <row r="62" spans="1:12" s="4" customFormat="1" ht="12.5" x14ac:dyDescent="0.25">
      <c r="A62" s="6"/>
      <c r="B62" s="6"/>
      <c r="C62" s="6"/>
      <c r="D62" s="3"/>
      <c r="E62" s="3"/>
      <c r="F62" s="3"/>
      <c r="G62" s="3"/>
      <c r="H62" s="3"/>
      <c r="I62" s="3"/>
      <c r="J62" s="3"/>
      <c r="K62" s="3"/>
      <c r="L62" s="7"/>
    </row>
    <row r="63" spans="1:12" s="4" customFormat="1" ht="12.5" x14ac:dyDescent="0.25">
      <c r="A63" s="6"/>
      <c r="B63" s="6"/>
      <c r="C63" s="6"/>
      <c r="D63" s="3"/>
      <c r="E63" s="3"/>
      <c r="F63" s="3"/>
      <c r="G63" s="3"/>
      <c r="H63" s="3"/>
      <c r="I63" s="3"/>
      <c r="J63" s="3"/>
      <c r="K63" s="3"/>
      <c r="L63" s="7"/>
    </row>
    <row r="64" spans="1:12" s="4" customFormat="1" ht="12.5" x14ac:dyDescent="0.25">
      <c r="A64" s="6"/>
      <c r="B64" s="6"/>
      <c r="C64" s="6"/>
      <c r="D64" s="3"/>
      <c r="E64" s="3"/>
      <c r="F64" s="3"/>
      <c r="G64" s="3"/>
      <c r="H64" s="3"/>
      <c r="I64" s="3"/>
      <c r="J64" s="3"/>
      <c r="K64" s="3"/>
      <c r="L64" s="7"/>
    </row>
    <row r="65" spans="1:12" s="4" customFormat="1" ht="12.5" x14ac:dyDescent="0.25">
      <c r="A65" s="6"/>
      <c r="B65" s="6"/>
      <c r="C65" s="6"/>
      <c r="D65" s="3"/>
      <c r="E65" s="3"/>
      <c r="F65" s="3"/>
      <c r="G65" s="3"/>
      <c r="H65" s="3"/>
      <c r="I65" s="3"/>
      <c r="J65" s="3"/>
      <c r="K65" s="3"/>
      <c r="L65" s="7"/>
    </row>
    <row r="66" spans="1:12" s="4" customFormat="1" ht="12.5" x14ac:dyDescent="0.25">
      <c r="A66" s="6"/>
      <c r="B66" s="6"/>
      <c r="C66" s="6"/>
      <c r="D66" s="3"/>
      <c r="E66" s="3"/>
      <c r="F66" s="3"/>
      <c r="G66" s="3"/>
      <c r="H66" s="3"/>
      <c r="I66" s="3"/>
      <c r="J66" s="3"/>
      <c r="K66" s="3"/>
      <c r="L66" s="7"/>
    </row>
    <row r="67" spans="1:12" s="4" customFormat="1" ht="12.5" x14ac:dyDescent="0.25">
      <c r="A67" s="6"/>
      <c r="B67" s="6"/>
      <c r="C67" s="6"/>
      <c r="D67" s="3"/>
      <c r="E67" s="3"/>
      <c r="F67" s="3"/>
      <c r="G67" s="3"/>
      <c r="H67" s="3"/>
      <c r="I67" s="3"/>
      <c r="J67" s="3"/>
      <c r="K67" s="3"/>
      <c r="L67" s="7"/>
    </row>
    <row r="68" spans="1:12" s="4" customFormat="1" ht="12.5" x14ac:dyDescent="0.25">
      <c r="A68" s="6"/>
      <c r="B68" s="6"/>
      <c r="C68" s="6"/>
      <c r="D68" s="3"/>
      <c r="E68" s="3"/>
      <c r="F68" s="3"/>
      <c r="G68" s="3"/>
      <c r="H68" s="3"/>
      <c r="I68" s="3"/>
      <c r="J68" s="3"/>
      <c r="K68" s="3"/>
      <c r="L68" s="7"/>
    </row>
    <row r="69" spans="1:12" s="4" customFormat="1" ht="12.5" x14ac:dyDescent="0.25">
      <c r="A69" s="6"/>
      <c r="B69" s="6"/>
      <c r="C69" s="6"/>
      <c r="D69" s="3"/>
      <c r="E69" s="3"/>
      <c r="F69" s="3"/>
      <c r="G69" s="3"/>
      <c r="H69" s="3"/>
      <c r="I69" s="3"/>
      <c r="J69" s="3"/>
      <c r="K69" s="3"/>
      <c r="L69" s="7"/>
    </row>
    <row r="70" spans="1:12" s="4" customFormat="1" ht="12.5" x14ac:dyDescent="0.25">
      <c r="A70" s="6"/>
      <c r="B70" s="6"/>
      <c r="C70" s="6"/>
      <c r="D70" s="3"/>
      <c r="E70" s="3"/>
      <c r="F70" s="3"/>
      <c r="G70" s="3"/>
      <c r="H70" s="3"/>
      <c r="I70" s="3"/>
      <c r="J70" s="3"/>
      <c r="K70" s="3"/>
      <c r="L70" s="7"/>
    </row>
    <row r="71" spans="1:12" s="4" customFormat="1" ht="12.5" x14ac:dyDescent="0.25">
      <c r="A71" s="6"/>
      <c r="B71" s="6"/>
      <c r="C71" s="6"/>
      <c r="D71" s="3"/>
      <c r="E71" s="3"/>
      <c r="F71" s="3"/>
      <c r="G71" s="3"/>
      <c r="H71" s="3"/>
      <c r="I71" s="3"/>
      <c r="J71" s="3"/>
      <c r="K71" s="3"/>
      <c r="L71" s="7"/>
    </row>
    <row r="72" spans="1:12" s="4" customFormat="1" ht="12.5" x14ac:dyDescent="0.25">
      <c r="A72" s="6"/>
      <c r="B72" s="6"/>
      <c r="C72" s="6"/>
      <c r="D72" s="3"/>
      <c r="E72" s="3"/>
      <c r="F72" s="3"/>
      <c r="G72" s="3"/>
      <c r="H72" s="3"/>
      <c r="I72" s="3"/>
      <c r="J72" s="3"/>
      <c r="K72" s="3"/>
      <c r="L72" s="7"/>
    </row>
    <row r="73" spans="1:12" s="4" customFormat="1" ht="12.5" x14ac:dyDescent="0.25">
      <c r="A73" s="6"/>
      <c r="B73" s="6"/>
      <c r="C73" s="6"/>
      <c r="D73" s="3"/>
      <c r="E73" s="3"/>
      <c r="F73" s="3"/>
      <c r="G73" s="3"/>
      <c r="H73" s="3"/>
      <c r="I73" s="3"/>
      <c r="J73" s="3"/>
      <c r="K73" s="3"/>
      <c r="L73" s="7"/>
    </row>
    <row r="74" spans="1:12" s="4" customFormat="1" ht="12.5" x14ac:dyDescent="0.25">
      <c r="A74" s="6"/>
      <c r="B74" s="6"/>
      <c r="C74" s="6"/>
      <c r="D74" s="3"/>
      <c r="E74" s="3"/>
      <c r="F74" s="3"/>
      <c r="G74" s="3"/>
      <c r="H74" s="3"/>
      <c r="I74" s="3"/>
      <c r="J74" s="3"/>
      <c r="K74" s="3"/>
      <c r="L74" s="7"/>
    </row>
    <row r="75" spans="1:12" s="4" customFormat="1" ht="12.5" x14ac:dyDescent="0.25">
      <c r="A75" s="6"/>
      <c r="B75" s="6"/>
      <c r="C75" s="6"/>
      <c r="D75" s="3"/>
      <c r="E75" s="3"/>
      <c r="F75" s="3"/>
      <c r="G75" s="3"/>
      <c r="H75" s="3"/>
      <c r="I75" s="3"/>
      <c r="J75" s="3"/>
      <c r="K75" s="3"/>
      <c r="L75" s="7"/>
    </row>
    <row r="76" spans="1:12" s="4" customFormat="1" ht="12.5" x14ac:dyDescent="0.25">
      <c r="A76" s="6"/>
      <c r="B76" s="6"/>
      <c r="C76" s="6"/>
      <c r="D76" s="3"/>
      <c r="E76" s="3"/>
      <c r="F76" s="3"/>
      <c r="G76" s="3"/>
      <c r="H76" s="3"/>
      <c r="I76" s="3"/>
      <c r="J76" s="3"/>
      <c r="K76" s="3"/>
      <c r="L76" s="7"/>
    </row>
    <row r="77" spans="1:12" s="4" customFormat="1" ht="12.5" x14ac:dyDescent="0.25">
      <c r="A77" s="6"/>
      <c r="B77" s="6"/>
      <c r="C77" s="6"/>
      <c r="D77" s="3"/>
      <c r="E77" s="3"/>
      <c r="F77" s="3"/>
      <c r="G77" s="3"/>
      <c r="H77" s="3"/>
      <c r="I77" s="3"/>
      <c r="J77" s="3"/>
      <c r="K77" s="3"/>
      <c r="L77" s="7"/>
    </row>
    <row r="78" spans="1:12" s="4" customFormat="1" ht="12.5" x14ac:dyDescent="0.25">
      <c r="A78" s="6"/>
      <c r="B78" s="6"/>
      <c r="C78" s="6"/>
      <c r="D78" s="3"/>
      <c r="E78" s="3"/>
      <c r="F78" s="3"/>
      <c r="G78" s="3"/>
      <c r="H78" s="3"/>
      <c r="I78" s="3"/>
      <c r="J78" s="3"/>
      <c r="K78" s="3"/>
      <c r="L78" s="7"/>
    </row>
    <row r="79" spans="1:12" s="4" customFormat="1" ht="12.5" x14ac:dyDescent="0.25">
      <c r="A79" s="6"/>
      <c r="B79" s="6"/>
      <c r="C79" s="6"/>
      <c r="D79" s="3"/>
      <c r="E79" s="3"/>
      <c r="F79" s="3"/>
      <c r="G79" s="3"/>
      <c r="H79" s="3"/>
      <c r="I79" s="3"/>
      <c r="J79" s="3"/>
      <c r="K79" s="3"/>
      <c r="L79" s="7"/>
    </row>
    <row r="80" spans="1:12" s="4" customFormat="1" ht="12.5" x14ac:dyDescent="0.25">
      <c r="A80" s="6"/>
      <c r="B80" s="6"/>
      <c r="C80" s="6"/>
      <c r="D80" s="3"/>
      <c r="E80" s="3"/>
      <c r="F80" s="3"/>
      <c r="G80" s="3"/>
      <c r="H80" s="3"/>
      <c r="I80" s="3"/>
      <c r="J80" s="3"/>
      <c r="K80" s="3"/>
      <c r="L80" s="7"/>
    </row>
    <row r="81" spans="1:12" s="4" customFormat="1" ht="12.5" x14ac:dyDescent="0.25">
      <c r="A81" s="6"/>
      <c r="B81" s="6"/>
      <c r="C81" s="6"/>
      <c r="D81" s="3"/>
      <c r="E81" s="3"/>
      <c r="F81" s="3"/>
      <c r="G81" s="3"/>
      <c r="H81" s="3"/>
      <c r="I81" s="3"/>
      <c r="J81" s="3"/>
      <c r="K81" s="3"/>
      <c r="L81" s="7"/>
    </row>
    <row r="82" spans="1:12" s="4" customFormat="1" ht="12.5" x14ac:dyDescent="0.25">
      <c r="A82" s="6"/>
      <c r="B82" s="6"/>
      <c r="C82" s="6"/>
      <c r="D82" s="3"/>
      <c r="E82" s="3"/>
      <c r="F82" s="3"/>
      <c r="G82" s="3"/>
      <c r="H82" s="3"/>
      <c r="I82" s="3"/>
      <c r="J82" s="3"/>
      <c r="K82" s="3"/>
      <c r="L82" s="7"/>
    </row>
    <row r="83" spans="1:12" s="4" customFormat="1" ht="12.5" x14ac:dyDescent="0.25">
      <c r="A83" s="6"/>
      <c r="B83" s="6"/>
      <c r="C83" s="6"/>
      <c r="D83" s="3"/>
      <c r="E83" s="3"/>
      <c r="F83" s="3"/>
      <c r="G83" s="3"/>
      <c r="H83" s="3"/>
      <c r="I83" s="3"/>
      <c r="J83" s="3"/>
      <c r="K83" s="3"/>
      <c r="L83" s="7"/>
    </row>
    <row r="84" spans="1:12" s="4" customFormat="1" ht="12.5" x14ac:dyDescent="0.25">
      <c r="A84" s="6"/>
      <c r="B84" s="6"/>
      <c r="C84" s="6"/>
      <c r="D84" s="3"/>
      <c r="E84" s="3"/>
      <c r="F84" s="3"/>
      <c r="G84" s="3"/>
      <c r="H84" s="3"/>
      <c r="I84" s="3"/>
      <c r="J84" s="3"/>
      <c r="K84" s="3"/>
      <c r="L84" s="7"/>
    </row>
    <row r="85" spans="1:12" s="4" customFormat="1" ht="12.5" x14ac:dyDescent="0.25">
      <c r="A85" s="6"/>
      <c r="B85" s="6"/>
      <c r="C85" s="6"/>
      <c r="D85" s="3"/>
      <c r="E85" s="3"/>
      <c r="F85" s="3"/>
      <c r="G85" s="3"/>
      <c r="H85" s="3"/>
      <c r="I85" s="3"/>
      <c r="J85" s="3"/>
      <c r="K85" s="3"/>
      <c r="L85" s="7"/>
    </row>
    <row r="86" spans="1:12" s="4" customFormat="1" ht="12.5" x14ac:dyDescent="0.25">
      <c r="A86" s="6"/>
      <c r="B86" s="6"/>
      <c r="C86" s="6"/>
      <c r="D86" s="3"/>
      <c r="E86" s="3"/>
      <c r="F86" s="3"/>
      <c r="G86" s="3"/>
      <c r="H86" s="3"/>
      <c r="I86" s="3"/>
      <c r="J86" s="3"/>
      <c r="K86" s="3"/>
      <c r="L86" s="7"/>
    </row>
    <row r="87" spans="1:12" s="4" customFormat="1" ht="12.5" x14ac:dyDescent="0.25">
      <c r="A87" s="6"/>
      <c r="B87" s="6"/>
      <c r="C87" s="6"/>
      <c r="D87" s="3"/>
      <c r="E87" s="3"/>
      <c r="F87" s="3"/>
      <c r="G87" s="3"/>
      <c r="H87" s="3"/>
      <c r="I87" s="3"/>
      <c r="J87" s="3"/>
      <c r="K87" s="3"/>
      <c r="L87" s="7"/>
    </row>
    <row r="88" spans="1:12" s="4" customFormat="1" ht="12.5" x14ac:dyDescent="0.25">
      <c r="A88" s="6"/>
      <c r="B88" s="6"/>
      <c r="C88" s="6"/>
      <c r="D88" s="3"/>
      <c r="E88" s="3"/>
      <c r="F88" s="3"/>
      <c r="G88" s="3"/>
      <c r="H88" s="3"/>
      <c r="I88" s="3"/>
      <c r="J88" s="3"/>
      <c r="K88" s="3"/>
      <c r="L88" s="7"/>
    </row>
    <row r="89" spans="1:12" s="4" customFormat="1" ht="12.5" x14ac:dyDescent="0.25">
      <c r="A89" s="6"/>
      <c r="B89" s="6"/>
      <c r="C89" s="6"/>
      <c r="D89" s="3"/>
      <c r="E89" s="3"/>
      <c r="F89" s="3"/>
      <c r="G89" s="3"/>
      <c r="H89" s="3"/>
      <c r="I89" s="3"/>
      <c r="J89" s="3"/>
      <c r="K89" s="3"/>
      <c r="L89" s="7"/>
    </row>
    <row r="90" spans="1:12" s="4" customFormat="1" ht="12.5" x14ac:dyDescent="0.25">
      <c r="A90" s="6"/>
      <c r="B90" s="6"/>
      <c r="C90" s="6"/>
      <c r="D90" s="3"/>
      <c r="E90" s="3"/>
      <c r="F90" s="3"/>
      <c r="G90" s="3"/>
      <c r="H90" s="3"/>
      <c r="I90" s="3"/>
      <c r="J90" s="3"/>
      <c r="K90" s="3"/>
      <c r="L90" s="7"/>
    </row>
    <row r="91" spans="1:12" s="4" customFormat="1" ht="12.5" x14ac:dyDescent="0.25">
      <c r="A91" s="6"/>
      <c r="B91" s="6"/>
      <c r="C91" s="6"/>
      <c r="D91" s="3"/>
      <c r="E91" s="3"/>
      <c r="F91" s="3"/>
      <c r="G91" s="3"/>
      <c r="H91" s="3"/>
      <c r="I91" s="3"/>
      <c r="J91" s="3"/>
      <c r="K91" s="3"/>
      <c r="L91" s="7"/>
    </row>
    <row r="92" spans="1:12" s="4" customFormat="1" ht="12.5" x14ac:dyDescent="0.25">
      <c r="A92" s="6"/>
      <c r="B92" s="6"/>
      <c r="C92" s="6"/>
      <c r="D92" s="3"/>
      <c r="E92" s="3"/>
      <c r="F92" s="3"/>
      <c r="G92" s="3"/>
      <c r="H92" s="3"/>
      <c r="I92" s="3"/>
      <c r="J92" s="3"/>
      <c r="K92" s="3"/>
      <c r="L92" s="7"/>
    </row>
    <row r="93" spans="1:12" s="4" customFormat="1" ht="12.5" x14ac:dyDescent="0.25">
      <c r="A93" s="6"/>
      <c r="B93" s="6"/>
      <c r="C93" s="6"/>
      <c r="D93" s="3"/>
      <c r="E93" s="3"/>
      <c r="F93" s="3"/>
      <c r="G93" s="3"/>
      <c r="H93" s="3"/>
      <c r="I93" s="3"/>
      <c r="J93" s="3"/>
      <c r="K93" s="3"/>
      <c r="L93" s="7"/>
    </row>
    <row r="94" spans="1:12" s="4" customFormat="1" ht="12.5" x14ac:dyDescent="0.25">
      <c r="A94" s="6"/>
      <c r="B94" s="6"/>
      <c r="C94" s="6"/>
      <c r="D94" s="3"/>
      <c r="E94" s="3"/>
      <c r="F94" s="3"/>
      <c r="G94" s="3"/>
      <c r="H94" s="3"/>
      <c r="I94" s="3"/>
      <c r="J94" s="3"/>
      <c r="K94" s="3"/>
      <c r="L94" s="7"/>
    </row>
    <row r="95" spans="1:12" s="4" customFormat="1" ht="12.5" x14ac:dyDescent="0.25">
      <c r="A95" s="6"/>
      <c r="B95" s="6"/>
      <c r="C95" s="6"/>
      <c r="D95" s="3"/>
      <c r="E95" s="3"/>
      <c r="F95" s="3"/>
      <c r="G95" s="3"/>
      <c r="H95" s="3"/>
      <c r="I95" s="3"/>
      <c r="J95" s="3"/>
      <c r="K95" s="3"/>
      <c r="L95" s="7"/>
    </row>
    <row r="96" spans="1:12" s="4" customFormat="1" ht="12.5" x14ac:dyDescent="0.25">
      <c r="A96" s="6"/>
      <c r="B96" s="6"/>
      <c r="C96" s="6"/>
      <c r="D96" s="3"/>
      <c r="E96" s="3"/>
      <c r="F96" s="3"/>
      <c r="G96" s="3"/>
      <c r="H96" s="3"/>
      <c r="I96" s="3"/>
      <c r="J96" s="3"/>
      <c r="K96" s="3"/>
      <c r="L96" s="7"/>
    </row>
    <row r="97" spans="1:12" s="4" customFormat="1" ht="12.5" x14ac:dyDescent="0.25">
      <c r="A97" s="6"/>
      <c r="B97" s="6"/>
      <c r="C97" s="6"/>
      <c r="D97" s="3"/>
      <c r="E97" s="3"/>
      <c r="F97" s="3"/>
      <c r="G97" s="3"/>
      <c r="H97" s="3"/>
      <c r="I97" s="3"/>
      <c r="J97" s="3"/>
      <c r="K97" s="3"/>
      <c r="L97" s="7"/>
    </row>
    <row r="98" spans="1:12" s="4" customFormat="1" ht="12.5" x14ac:dyDescent="0.25">
      <c r="A98" s="6"/>
      <c r="B98" s="6"/>
      <c r="C98" s="6"/>
      <c r="D98" s="3"/>
      <c r="E98" s="3"/>
      <c r="F98" s="3"/>
      <c r="G98" s="3"/>
      <c r="H98" s="3"/>
      <c r="I98" s="3"/>
      <c r="J98" s="3"/>
      <c r="K98" s="3"/>
      <c r="L98" s="7"/>
    </row>
    <row r="99" spans="1:12" s="4" customFormat="1" ht="12.5" x14ac:dyDescent="0.25">
      <c r="A99" s="6"/>
      <c r="B99" s="6"/>
      <c r="C99" s="6"/>
      <c r="D99" s="3"/>
      <c r="E99" s="3"/>
      <c r="F99" s="3"/>
      <c r="G99" s="3"/>
      <c r="H99" s="3"/>
      <c r="I99" s="3"/>
      <c r="J99" s="3"/>
      <c r="K99" s="3"/>
      <c r="L99" s="7"/>
    </row>
    <row r="100" spans="1:12" s="4" customFormat="1" ht="12.5" x14ac:dyDescent="0.25">
      <c r="A100" s="6"/>
      <c r="B100" s="6"/>
      <c r="C100" s="6"/>
      <c r="D100" s="3"/>
      <c r="E100" s="3"/>
      <c r="F100" s="3"/>
      <c r="G100" s="3"/>
      <c r="H100" s="3"/>
      <c r="I100" s="3"/>
      <c r="J100" s="3"/>
      <c r="K100" s="3"/>
      <c r="L100" s="7"/>
    </row>
    <row r="101" spans="1:12" s="4" customFormat="1" ht="12.5" x14ac:dyDescent="0.25">
      <c r="A101" s="6"/>
      <c r="B101" s="6"/>
      <c r="C101" s="6"/>
      <c r="D101" s="3"/>
      <c r="E101" s="3"/>
      <c r="F101" s="3"/>
      <c r="G101" s="3"/>
      <c r="H101" s="3"/>
      <c r="I101" s="3"/>
      <c r="J101" s="3"/>
      <c r="K101" s="3"/>
      <c r="L101" s="7"/>
    </row>
    <row r="102" spans="1:12" s="4" customFormat="1" ht="12.5" x14ac:dyDescent="0.25">
      <c r="A102" s="6"/>
      <c r="B102" s="6"/>
      <c r="C102" s="6"/>
      <c r="D102" s="3"/>
      <c r="E102" s="3"/>
      <c r="F102" s="3"/>
      <c r="G102" s="3"/>
      <c r="H102" s="3"/>
      <c r="I102" s="3"/>
      <c r="J102" s="3"/>
      <c r="K102" s="3"/>
      <c r="L102" s="7"/>
    </row>
    <row r="103" spans="1:12" s="4" customFormat="1" ht="12.5" x14ac:dyDescent="0.25">
      <c r="A103" s="6"/>
      <c r="B103" s="6"/>
      <c r="C103" s="6"/>
      <c r="D103" s="3"/>
      <c r="E103" s="3"/>
      <c r="F103" s="3"/>
      <c r="G103" s="3"/>
      <c r="H103" s="7"/>
      <c r="I103" s="3"/>
      <c r="J103" s="3"/>
      <c r="K103" s="3"/>
      <c r="L103" s="7"/>
    </row>
    <row r="104" spans="1:12" s="4" customFormat="1" ht="12.5" x14ac:dyDescent="0.25">
      <c r="A104" s="6"/>
      <c r="B104" s="6"/>
      <c r="C104" s="6"/>
      <c r="D104" s="3"/>
      <c r="E104" s="3"/>
      <c r="F104" s="3"/>
      <c r="G104" s="3"/>
      <c r="H104" s="7"/>
      <c r="I104" s="3"/>
      <c r="J104" s="3"/>
      <c r="K104" s="3"/>
      <c r="L104" s="7"/>
    </row>
    <row r="105" spans="1:12" s="4" customFormat="1" ht="12.5" x14ac:dyDescent="0.25">
      <c r="A105" s="6"/>
      <c r="B105" s="6"/>
      <c r="C105" s="6"/>
      <c r="D105" s="3"/>
      <c r="E105" s="3"/>
      <c r="F105" s="3"/>
      <c r="G105" s="3"/>
      <c r="H105" s="7"/>
      <c r="I105" s="3"/>
      <c r="J105" s="3"/>
      <c r="K105" s="3"/>
      <c r="L105" s="7"/>
    </row>
    <row r="106" spans="1:12" s="4" customFormat="1" ht="12.5" x14ac:dyDescent="0.25">
      <c r="A106" s="6"/>
      <c r="B106" s="6"/>
      <c r="C106" s="6"/>
      <c r="D106" s="3"/>
      <c r="E106" s="3"/>
      <c r="F106" s="3"/>
      <c r="G106" s="3"/>
      <c r="H106" s="7"/>
      <c r="I106" s="3"/>
      <c r="J106" s="3"/>
      <c r="K106" s="3"/>
      <c r="L106" s="7"/>
    </row>
    <row r="107" spans="1:12" s="4" customFormat="1" ht="12.5" x14ac:dyDescent="0.25">
      <c r="A107" s="6"/>
      <c r="B107" s="6"/>
      <c r="C107" s="6"/>
      <c r="D107" s="3"/>
      <c r="E107" s="3"/>
      <c r="F107" s="3"/>
      <c r="G107" s="3"/>
      <c r="H107" s="7"/>
      <c r="I107" s="3"/>
      <c r="J107" s="3"/>
      <c r="K107" s="3"/>
      <c r="L107" s="7"/>
    </row>
    <row r="108" spans="1:12" s="4" customFormat="1" ht="12.5" x14ac:dyDescent="0.25">
      <c r="A108" s="6"/>
      <c r="B108" s="6"/>
      <c r="C108" s="6"/>
      <c r="D108" s="3"/>
      <c r="E108" s="3"/>
      <c r="F108" s="3"/>
      <c r="G108" s="3"/>
      <c r="H108" s="7"/>
      <c r="I108" s="3"/>
      <c r="J108" s="3"/>
      <c r="K108" s="3"/>
      <c r="L108" s="7"/>
    </row>
    <row r="109" spans="1:12" s="4" customFormat="1" ht="12.5" x14ac:dyDescent="0.25">
      <c r="A109" s="6"/>
      <c r="B109" s="6"/>
      <c r="C109" s="6"/>
      <c r="D109" s="3"/>
      <c r="E109" s="3"/>
      <c r="F109" s="3"/>
      <c r="G109" s="3"/>
      <c r="H109" s="7"/>
      <c r="I109" s="3"/>
      <c r="J109" s="3"/>
      <c r="K109" s="3"/>
      <c r="L109" s="7"/>
    </row>
    <row r="110" spans="1:12" s="4" customFormat="1" ht="12.5" x14ac:dyDescent="0.25">
      <c r="A110" s="6"/>
      <c r="B110" s="6"/>
      <c r="C110" s="6"/>
      <c r="D110" s="3"/>
      <c r="E110" s="3"/>
      <c r="F110" s="3"/>
      <c r="G110" s="3"/>
      <c r="H110" s="7"/>
      <c r="I110" s="3"/>
      <c r="J110" s="3"/>
      <c r="K110" s="3"/>
      <c r="L110" s="7"/>
    </row>
    <row r="111" spans="1:12" s="4" customFormat="1" ht="12.5" x14ac:dyDescent="0.25">
      <c r="A111" s="6"/>
      <c r="B111" s="6"/>
      <c r="C111" s="6"/>
      <c r="D111" s="3"/>
      <c r="E111" s="3"/>
      <c r="F111" s="3"/>
      <c r="G111" s="7"/>
      <c r="H111" s="7"/>
      <c r="I111" s="3"/>
      <c r="J111" s="3"/>
      <c r="K111" s="3"/>
      <c r="L111" s="7"/>
    </row>
    <row r="112" spans="1:12" s="4" customFormat="1" ht="12.5" x14ac:dyDescent="0.25">
      <c r="A112" s="6"/>
      <c r="B112" s="6"/>
      <c r="C112" s="6"/>
      <c r="D112" s="3"/>
      <c r="E112" s="3"/>
      <c r="F112" s="3"/>
      <c r="G112" s="7"/>
      <c r="H112" s="7"/>
      <c r="I112" s="3"/>
      <c r="J112" s="3"/>
      <c r="K112" s="3"/>
      <c r="L112" s="7"/>
    </row>
    <row r="113" spans="1:12" s="4" customFormat="1" ht="12.5" x14ac:dyDescent="0.25">
      <c r="A113" s="6"/>
      <c r="B113" s="6"/>
      <c r="C113" s="6"/>
      <c r="D113" s="3"/>
      <c r="E113" s="3"/>
      <c r="F113" s="3"/>
      <c r="G113" s="7"/>
      <c r="H113" s="7"/>
      <c r="I113" s="3"/>
      <c r="J113" s="3"/>
      <c r="K113" s="3"/>
      <c r="L113" s="7"/>
    </row>
    <row r="114" spans="1:12" s="4" customFormat="1" ht="12.5" x14ac:dyDescent="0.25">
      <c r="A114" s="6"/>
      <c r="B114" s="6"/>
      <c r="C114" s="6"/>
      <c r="D114" s="3"/>
      <c r="E114" s="3"/>
      <c r="F114" s="3"/>
      <c r="G114" s="7"/>
      <c r="H114" s="7"/>
      <c r="I114" s="3"/>
      <c r="J114" s="3"/>
      <c r="K114" s="3"/>
      <c r="L114" s="7"/>
    </row>
    <row r="115" spans="1:12" s="4" customFormat="1" ht="12.5" x14ac:dyDescent="0.25">
      <c r="A115" s="6"/>
      <c r="B115" s="6"/>
      <c r="C115" s="6"/>
      <c r="D115" s="3"/>
      <c r="E115" s="3"/>
      <c r="F115" s="3"/>
      <c r="G115" s="7"/>
      <c r="H115" s="7"/>
      <c r="I115" s="3"/>
      <c r="J115" s="3"/>
      <c r="K115" s="3"/>
      <c r="L115" s="7"/>
    </row>
    <row r="116" spans="1:12" s="4" customFormat="1" ht="12.5" x14ac:dyDescent="0.25">
      <c r="A116" s="6"/>
      <c r="B116" s="6"/>
      <c r="C116" s="6"/>
      <c r="D116" s="3"/>
      <c r="E116" s="3"/>
      <c r="F116" s="3"/>
      <c r="G116" s="7"/>
      <c r="H116" s="7"/>
      <c r="I116" s="3"/>
      <c r="J116" s="3"/>
      <c r="K116" s="3"/>
      <c r="L116" s="7"/>
    </row>
    <row r="117" spans="1:12" s="4" customFormat="1" ht="12.5" x14ac:dyDescent="0.25">
      <c r="A117" s="6"/>
      <c r="B117" s="6"/>
      <c r="C117" s="6"/>
      <c r="D117" s="3"/>
      <c r="E117" s="3"/>
      <c r="F117" s="3"/>
      <c r="G117" s="7"/>
      <c r="H117" s="7"/>
      <c r="I117" s="3"/>
      <c r="J117" s="3"/>
      <c r="K117" s="3"/>
      <c r="L117" s="7"/>
    </row>
    <row r="118" spans="1:12" s="4" customFormat="1" ht="12.5" x14ac:dyDescent="0.25">
      <c r="A118" s="6"/>
      <c r="B118" s="6"/>
      <c r="C118" s="6"/>
      <c r="D118" s="3"/>
      <c r="E118" s="3"/>
      <c r="F118" s="3"/>
      <c r="G118" s="7"/>
      <c r="H118" s="7"/>
      <c r="I118" s="3"/>
      <c r="J118" s="3"/>
      <c r="K118" s="3"/>
      <c r="L118" s="7"/>
    </row>
    <row r="119" spans="1:12" s="4" customFormat="1" ht="12.5" x14ac:dyDescent="0.25">
      <c r="A119" s="6"/>
      <c r="B119" s="6"/>
      <c r="C119" s="6"/>
      <c r="D119" s="3"/>
      <c r="E119" s="3"/>
      <c r="F119" s="3"/>
      <c r="G119" s="7"/>
      <c r="H119" s="7"/>
      <c r="I119" s="3"/>
      <c r="J119" s="3"/>
      <c r="K119" s="3"/>
      <c r="L119" s="7"/>
    </row>
    <row r="120" spans="1:12" s="4" customFormat="1" ht="12.5" x14ac:dyDescent="0.25">
      <c r="A120" s="6"/>
      <c r="B120" s="6"/>
      <c r="C120" s="6"/>
      <c r="D120" s="3"/>
      <c r="E120" s="3"/>
      <c r="F120" s="3"/>
      <c r="G120" s="7"/>
      <c r="H120" s="7"/>
      <c r="I120" s="3"/>
      <c r="J120" s="3"/>
      <c r="K120" s="3"/>
      <c r="L120" s="7"/>
    </row>
    <row r="121" spans="1:12" s="4" customFormat="1" ht="12.5" x14ac:dyDescent="0.25">
      <c r="A121" s="6"/>
      <c r="B121" s="6"/>
      <c r="C121" s="6"/>
      <c r="D121" s="3"/>
      <c r="E121" s="3"/>
      <c r="F121" s="3"/>
      <c r="G121" s="7"/>
      <c r="H121" s="7"/>
      <c r="I121" s="3"/>
      <c r="J121" s="3"/>
      <c r="K121" s="3"/>
      <c r="L121" s="7"/>
    </row>
    <row r="122" spans="1:12" s="4" customFormat="1" ht="12.5" x14ac:dyDescent="0.25">
      <c r="A122" s="6"/>
      <c r="B122" s="6"/>
      <c r="C122" s="6"/>
      <c r="D122" s="3"/>
      <c r="E122" s="3"/>
      <c r="F122" s="3"/>
      <c r="G122" s="7"/>
      <c r="H122" s="7"/>
      <c r="I122" s="3"/>
      <c r="J122" s="3"/>
      <c r="K122" s="3"/>
      <c r="L122" s="7"/>
    </row>
    <row r="123" spans="1:12" s="4" customFormat="1" ht="12.5" x14ac:dyDescent="0.25">
      <c r="A123" s="6"/>
      <c r="B123" s="6"/>
      <c r="C123" s="6"/>
      <c r="D123" s="3"/>
      <c r="E123" s="3"/>
      <c r="F123" s="3"/>
      <c r="G123" s="7"/>
      <c r="H123" s="7"/>
      <c r="I123" s="3"/>
      <c r="J123" s="3"/>
      <c r="K123" s="3"/>
      <c r="L123" s="7"/>
    </row>
    <row r="124" spans="1:12" s="4" customFormat="1" ht="12.5" x14ac:dyDescent="0.25">
      <c r="A124" s="6"/>
      <c r="B124" s="6"/>
      <c r="C124" s="6"/>
      <c r="D124" s="3"/>
      <c r="E124" s="3"/>
      <c r="F124" s="3"/>
      <c r="G124" s="7"/>
      <c r="H124" s="3"/>
      <c r="I124" s="3"/>
      <c r="J124" s="3"/>
      <c r="K124" s="3"/>
      <c r="L124" s="7"/>
    </row>
    <row r="125" spans="1:12" s="4" customFormat="1" ht="12.5" x14ac:dyDescent="0.25">
      <c r="A125" s="6"/>
      <c r="B125" s="6"/>
      <c r="C125" s="6"/>
      <c r="D125" s="3"/>
      <c r="E125" s="3"/>
      <c r="F125" s="3"/>
      <c r="G125" s="7"/>
      <c r="H125" s="7"/>
      <c r="I125" s="3"/>
      <c r="J125" s="3"/>
      <c r="K125" s="3"/>
      <c r="L125" s="7"/>
    </row>
    <row r="126" spans="1:12" s="4" customFormat="1" ht="12.5" x14ac:dyDescent="0.25">
      <c r="A126" s="6"/>
      <c r="B126" s="6"/>
      <c r="C126" s="6"/>
      <c r="D126" s="3"/>
      <c r="E126" s="3"/>
      <c r="F126" s="3"/>
      <c r="G126" s="7"/>
      <c r="H126" s="3"/>
      <c r="I126" s="3"/>
      <c r="J126" s="3"/>
      <c r="K126" s="3"/>
      <c r="L126" s="7"/>
    </row>
    <row r="127" spans="1:12" s="4" customFormat="1" ht="12.5" x14ac:dyDescent="0.25">
      <c r="A127" s="6"/>
      <c r="B127" s="6"/>
      <c r="C127" s="6"/>
      <c r="D127" s="3"/>
      <c r="E127" s="3"/>
      <c r="F127" s="3"/>
      <c r="G127" s="7"/>
      <c r="H127" s="7"/>
      <c r="I127" s="3"/>
      <c r="J127" s="3"/>
      <c r="K127" s="3"/>
      <c r="L127" s="7"/>
    </row>
    <row r="128" spans="1:12" s="4" customFormat="1" ht="12.5" x14ac:dyDescent="0.25">
      <c r="A128" s="6"/>
      <c r="B128" s="6"/>
      <c r="C128" s="6"/>
      <c r="D128" s="3"/>
      <c r="E128" s="3"/>
      <c r="F128" s="3"/>
      <c r="G128" s="7"/>
      <c r="H128" s="7"/>
      <c r="I128" s="3"/>
      <c r="J128" s="3"/>
      <c r="K128" s="3"/>
      <c r="L128" s="7"/>
    </row>
    <row r="129" spans="1:12" s="4" customFormat="1" ht="12.5" x14ac:dyDescent="0.25">
      <c r="A129" s="6"/>
      <c r="B129" s="6"/>
      <c r="C129" s="6"/>
      <c r="D129" s="3"/>
      <c r="E129" s="3"/>
      <c r="F129" s="3"/>
      <c r="G129" s="7"/>
      <c r="H129" s="7"/>
      <c r="I129" s="3"/>
      <c r="J129" s="3"/>
      <c r="K129" s="3"/>
      <c r="L129" s="7"/>
    </row>
    <row r="130" spans="1:12" s="4" customFormat="1" ht="12.5" x14ac:dyDescent="0.25">
      <c r="A130" s="6"/>
      <c r="B130" s="6"/>
      <c r="C130" s="6"/>
      <c r="D130" s="3"/>
      <c r="E130" s="3"/>
      <c r="F130" s="3"/>
      <c r="G130" s="7"/>
      <c r="H130" s="7"/>
      <c r="I130" s="3"/>
      <c r="J130" s="3"/>
      <c r="K130" s="3"/>
      <c r="L130" s="7"/>
    </row>
    <row r="131" spans="1:12" s="4" customFormat="1" ht="12.5" x14ac:dyDescent="0.25">
      <c r="A131" s="6"/>
      <c r="B131" s="6"/>
      <c r="C131" s="6"/>
      <c r="D131" s="3"/>
      <c r="E131" s="3"/>
      <c r="F131" s="3"/>
      <c r="G131" s="7"/>
      <c r="H131" s="7"/>
      <c r="I131" s="3"/>
      <c r="J131" s="3"/>
      <c r="K131" s="3"/>
      <c r="L131" s="7"/>
    </row>
    <row r="132" spans="1:12" s="4" customFormat="1" ht="12.5" x14ac:dyDescent="0.25">
      <c r="A132" s="6"/>
      <c r="B132" s="6"/>
      <c r="C132" s="6"/>
      <c r="D132" s="3"/>
      <c r="E132" s="3"/>
      <c r="F132" s="3"/>
      <c r="G132" s="3"/>
      <c r="H132" s="7"/>
      <c r="I132" s="3"/>
      <c r="J132" s="3"/>
      <c r="K132" s="3"/>
      <c r="L132" s="7"/>
    </row>
    <row r="133" spans="1:12" s="4" customFormat="1" ht="12.5" x14ac:dyDescent="0.25">
      <c r="A133" s="6"/>
      <c r="B133" s="6"/>
      <c r="C133" s="6"/>
      <c r="D133" s="3"/>
      <c r="E133" s="3"/>
      <c r="F133" s="3"/>
      <c r="G133" s="7"/>
      <c r="H133" s="7"/>
      <c r="I133" s="3"/>
      <c r="J133" s="3"/>
      <c r="K133" s="3"/>
      <c r="L133" s="7"/>
    </row>
    <row r="134" spans="1:12" s="4" customFormat="1" ht="12.5" x14ac:dyDescent="0.25">
      <c r="A134" s="6"/>
      <c r="B134" s="6"/>
      <c r="C134" s="6"/>
      <c r="D134" s="3"/>
      <c r="E134" s="3"/>
      <c r="F134" s="3"/>
      <c r="G134" s="3"/>
      <c r="H134" s="7"/>
      <c r="I134" s="3"/>
      <c r="J134" s="3"/>
      <c r="K134" s="3"/>
      <c r="L134" s="7"/>
    </row>
    <row r="135" spans="1:12" s="4" customFormat="1" ht="12.5" x14ac:dyDescent="0.25">
      <c r="A135" s="6"/>
      <c r="B135" s="6"/>
      <c r="C135" s="6"/>
      <c r="D135" s="3"/>
      <c r="E135" s="3"/>
      <c r="F135" s="3"/>
      <c r="G135" s="7"/>
      <c r="H135" s="7"/>
      <c r="I135" s="3"/>
      <c r="J135" s="3"/>
      <c r="K135" s="3"/>
      <c r="L135" s="7"/>
    </row>
    <row r="136" spans="1:12" s="4" customFormat="1" ht="12.5" x14ac:dyDescent="0.25">
      <c r="A136" s="6"/>
      <c r="B136" s="6"/>
      <c r="C136" s="6"/>
      <c r="D136" s="3"/>
      <c r="E136" s="3"/>
      <c r="F136" s="3"/>
      <c r="G136" s="7"/>
      <c r="H136" s="7"/>
      <c r="I136" s="3"/>
      <c r="J136" s="3"/>
      <c r="K136" s="3"/>
      <c r="L136" s="7"/>
    </row>
    <row r="137" spans="1:12" s="4" customFormat="1" ht="12.5" x14ac:dyDescent="0.25">
      <c r="A137" s="6"/>
      <c r="B137" s="6"/>
      <c r="C137" s="6"/>
      <c r="D137" s="3"/>
      <c r="E137" s="3"/>
      <c r="F137" s="3"/>
      <c r="G137" s="7"/>
      <c r="H137" s="7"/>
      <c r="I137" s="3"/>
      <c r="J137" s="3"/>
      <c r="K137" s="3"/>
      <c r="L137" s="7"/>
    </row>
    <row r="138" spans="1:12" s="4" customFormat="1" ht="12.5" x14ac:dyDescent="0.25">
      <c r="A138" s="6"/>
      <c r="B138" s="6"/>
      <c r="C138" s="6"/>
      <c r="D138" s="3"/>
      <c r="E138" s="3"/>
      <c r="F138" s="3"/>
      <c r="G138" s="7"/>
      <c r="H138" s="7"/>
      <c r="I138" s="3"/>
      <c r="J138" s="3"/>
      <c r="K138" s="3"/>
      <c r="L138" s="7"/>
    </row>
    <row r="139" spans="1:12" s="4" customFormat="1" ht="12.5" x14ac:dyDescent="0.25">
      <c r="A139" s="6"/>
      <c r="B139" s="6"/>
      <c r="C139" s="6"/>
      <c r="D139" s="3"/>
      <c r="E139" s="3"/>
      <c r="F139" s="3"/>
      <c r="G139" s="7"/>
      <c r="H139" s="7"/>
      <c r="I139" s="3"/>
      <c r="J139" s="3"/>
      <c r="K139" s="3"/>
      <c r="L139" s="7"/>
    </row>
    <row r="140" spans="1:12" s="4" customFormat="1" ht="12.5" x14ac:dyDescent="0.25">
      <c r="A140" s="6"/>
      <c r="B140" s="6"/>
      <c r="C140" s="6"/>
      <c r="D140" s="3"/>
      <c r="E140" s="3"/>
      <c r="F140" s="3"/>
      <c r="G140" s="7"/>
      <c r="H140" s="7"/>
      <c r="I140" s="3"/>
      <c r="J140" s="3"/>
      <c r="K140" s="3"/>
      <c r="L140" s="7"/>
    </row>
    <row r="141" spans="1:12" s="4" customFormat="1" ht="12.5" x14ac:dyDescent="0.25">
      <c r="A141" s="6"/>
      <c r="B141" s="6"/>
      <c r="C141" s="6"/>
      <c r="D141" s="3"/>
      <c r="E141" s="3"/>
      <c r="F141" s="3"/>
      <c r="G141" s="7"/>
      <c r="H141" s="7"/>
      <c r="I141" s="3"/>
      <c r="J141" s="3"/>
      <c r="K141" s="3"/>
      <c r="L141" s="7"/>
    </row>
    <row r="142" spans="1:12" s="4" customFormat="1" ht="12.5" x14ac:dyDescent="0.25">
      <c r="A142" s="6"/>
      <c r="B142" s="6"/>
      <c r="C142" s="6"/>
      <c r="D142" s="3"/>
      <c r="E142" s="3"/>
      <c r="F142" s="3"/>
      <c r="G142" s="7"/>
      <c r="H142" s="7"/>
      <c r="I142" s="3"/>
      <c r="J142" s="3"/>
      <c r="K142" s="3"/>
      <c r="L142" s="7"/>
    </row>
    <row r="143" spans="1:12" s="4" customFormat="1" ht="12.5" x14ac:dyDescent="0.25">
      <c r="A143" s="6"/>
      <c r="B143" s="6"/>
      <c r="C143" s="6"/>
      <c r="D143" s="3"/>
      <c r="E143" s="3"/>
      <c r="F143" s="3"/>
      <c r="G143" s="7"/>
      <c r="H143" s="7"/>
      <c r="I143" s="3"/>
      <c r="J143" s="3"/>
      <c r="K143" s="3"/>
      <c r="L143" s="7"/>
    </row>
    <row r="144" spans="1:12" s="4" customFormat="1" ht="12.5" x14ac:dyDescent="0.25">
      <c r="A144" s="6"/>
      <c r="B144" s="6"/>
      <c r="C144" s="6"/>
      <c r="D144" s="3"/>
      <c r="E144" s="3"/>
      <c r="F144" s="3"/>
      <c r="G144" s="7"/>
      <c r="H144" s="7"/>
      <c r="I144" s="3"/>
      <c r="J144" s="3"/>
      <c r="K144" s="3"/>
      <c r="L144" s="7"/>
    </row>
    <row r="145" spans="1:12" s="4" customFormat="1" ht="12.5" x14ac:dyDescent="0.25">
      <c r="A145" s="6"/>
      <c r="B145" s="6"/>
      <c r="C145" s="6"/>
      <c r="D145" s="3"/>
      <c r="E145" s="3"/>
      <c r="F145" s="3"/>
      <c r="G145" s="7"/>
      <c r="H145" s="7"/>
      <c r="I145" s="3"/>
      <c r="J145" s="3"/>
      <c r="K145" s="3"/>
      <c r="L145" s="7"/>
    </row>
    <row r="146" spans="1:12" s="4" customFormat="1" ht="12.5" x14ac:dyDescent="0.25">
      <c r="A146" s="6"/>
      <c r="B146" s="6"/>
      <c r="C146" s="6"/>
      <c r="D146" s="3"/>
      <c r="E146" s="3"/>
      <c r="F146" s="3"/>
      <c r="G146" s="7"/>
      <c r="H146" s="7"/>
      <c r="I146" s="3"/>
      <c r="J146" s="3"/>
      <c r="K146" s="3"/>
      <c r="L146" s="7"/>
    </row>
    <row r="147" spans="1:12" s="4" customFormat="1" ht="12.5" x14ac:dyDescent="0.25">
      <c r="A147" s="6"/>
      <c r="B147" s="6"/>
      <c r="C147" s="6"/>
      <c r="D147" s="3"/>
      <c r="E147" s="3"/>
      <c r="F147" s="3"/>
      <c r="G147" s="7"/>
      <c r="H147" s="7"/>
      <c r="I147" s="3"/>
      <c r="J147" s="3"/>
      <c r="K147" s="3"/>
      <c r="L147" s="7"/>
    </row>
    <row r="148" spans="1:12" s="4" customFormat="1" ht="12.5" x14ac:dyDescent="0.25">
      <c r="A148" s="6"/>
      <c r="B148" s="6"/>
      <c r="C148" s="6"/>
      <c r="D148" s="3"/>
      <c r="E148" s="3"/>
      <c r="F148" s="3"/>
      <c r="G148" s="7"/>
      <c r="H148" s="7"/>
      <c r="I148" s="3"/>
      <c r="J148" s="3"/>
      <c r="K148" s="3"/>
      <c r="L148" s="7"/>
    </row>
    <row r="149" spans="1:12" s="4" customFormat="1" ht="12.5" x14ac:dyDescent="0.25">
      <c r="A149" s="6"/>
      <c r="B149" s="6"/>
      <c r="C149" s="6"/>
      <c r="D149" s="3"/>
      <c r="E149" s="3"/>
      <c r="F149" s="3"/>
      <c r="G149" s="7"/>
      <c r="H149" s="7"/>
      <c r="I149" s="3"/>
      <c r="J149" s="3"/>
      <c r="K149" s="3"/>
      <c r="L149" s="7"/>
    </row>
    <row r="150" spans="1:12" s="4" customFormat="1" ht="12.5" x14ac:dyDescent="0.25">
      <c r="A150" s="6"/>
      <c r="B150" s="6"/>
      <c r="C150" s="6"/>
      <c r="D150" s="3"/>
      <c r="E150" s="3"/>
      <c r="F150" s="3"/>
      <c r="G150" s="7"/>
      <c r="H150" s="7"/>
      <c r="I150" s="3"/>
      <c r="J150" s="3"/>
      <c r="K150" s="3"/>
      <c r="L150" s="7"/>
    </row>
    <row r="151" spans="1:12" s="4" customFormat="1" ht="12.5" x14ac:dyDescent="0.25">
      <c r="A151" s="6"/>
      <c r="B151" s="6"/>
      <c r="C151" s="6"/>
      <c r="D151" s="3"/>
      <c r="E151" s="3"/>
      <c r="F151" s="3"/>
      <c r="G151" s="7"/>
      <c r="H151" s="7"/>
      <c r="I151" s="3"/>
      <c r="J151" s="3"/>
      <c r="K151" s="3"/>
      <c r="L151" s="7"/>
    </row>
    <row r="152" spans="1:12" s="4" customFormat="1" ht="12.5" x14ac:dyDescent="0.25">
      <c r="A152" s="6"/>
      <c r="B152" s="6"/>
      <c r="C152" s="6"/>
      <c r="D152" s="3"/>
      <c r="E152" s="3"/>
      <c r="F152" s="3"/>
      <c r="G152" s="7"/>
      <c r="H152" s="7"/>
      <c r="I152" s="3"/>
      <c r="J152" s="3"/>
      <c r="K152" s="3"/>
      <c r="L152" s="7"/>
    </row>
    <row r="153" spans="1:12" s="4" customFormat="1" ht="12.5" x14ac:dyDescent="0.25">
      <c r="A153" s="6"/>
      <c r="B153" s="6"/>
      <c r="C153" s="6"/>
      <c r="D153" s="3"/>
      <c r="E153" s="3"/>
      <c r="F153" s="3"/>
      <c r="G153" s="7"/>
      <c r="H153" s="7"/>
      <c r="I153" s="3"/>
      <c r="J153" s="3"/>
      <c r="K153" s="3"/>
      <c r="L153" s="7"/>
    </row>
    <row r="154" spans="1:12" s="4" customFormat="1" ht="12.5" x14ac:dyDescent="0.25">
      <c r="A154" s="6"/>
      <c r="B154" s="6"/>
      <c r="C154" s="6"/>
      <c r="D154" s="3"/>
      <c r="E154" s="3"/>
      <c r="F154" s="3"/>
      <c r="G154" s="7"/>
      <c r="H154" s="7"/>
      <c r="I154" s="3"/>
      <c r="J154" s="3"/>
      <c r="K154" s="3"/>
      <c r="L154" s="7"/>
    </row>
    <row r="155" spans="1:12" s="4" customFormat="1" ht="12.5" x14ac:dyDescent="0.25">
      <c r="A155" s="6"/>
      <c r="B155" s="6"/>
      <c r="C155" s="6"/>
      <c r="D155" s="3"/>
      <c r="E155" s="3"/>
      <c r="F155" s="3"/>
      <c r="G155" s="7"/>
      <c r="H155" s="7"/>
      <c r="I155" s="3"/>
      <c r="J155" s="3"/>
      <c r="K155" s="3"/>
      <c r="L155" s="7"/>
    </row>
    <row r="156" spans="1:12" s="4" customFormat="1" ht="12.5" x14ac:dyDescent="0.25">
      <c r="A156" s="6"/>
      <c r="B156" s="6"/>
      <c r="C156" s="6"/>
      <c r="D156" s="3"/>
      <c r="E156" s="3"/>
      <c r="F156" s="3"/>
      <c r="G156" s="7"/>
      <c r="H156" s="7"/>
      <c r="I156" s="3"/>
      <c r="J156" s="3"/>
      <c r="K156" s="3"/>
      <c r="L156" s="7"/>
    </row>
    <row r="157" spans="1:12" s="4" customFormat="1" ht="12.5" x14ac:dyDescent="0.25">
      <c r="A157" s="6"/>
      <c r="B157" s="6"/>
      <c r="C157" s="6"/>
      <c r="D157" s="3"/>
      <c r="E157" s="3"/>
      <c r="F157" s="3"/>
      <c r="G157" s="7"/>
      <c r="H157" s="7"/>
      <c r="I157" s="3"/>
      <c r="J157" s="3"/>
      <c r="K157" s="3"/>
      <c r="L157" s="7"/>
    </row>
    <row r="158" spans="1:12" s="4" customFormat="1" ht="12.5" x14ac:dyDescent="0.25">
      <c r="A158" s="6"/>
      <c r="B158" s="6"/>
      <c r="C158" s="6"/>
      <c r="D158" s="3"/>
      <c r="E158" s="3"/>
      <c r="F158" s="3"/>
      <c r="G158" s="7"/>
      <c r="H158" s="7"/>
      <c r="I158" s="3"/>
      <c r="J158" s="3"/>
      <c r="K158" s="3"/>
      <c r="L158" s="7"/>
    </row>
    <row r="159" spans="1:12" s="4" customFormat="1" ht="12.5" x14ac:dyDescent="0.25">
      <c r="A159" s="6"/>
      <c r="B159" s="6"/>
      <c r="C159" s="6"/>
      <c r="D159" s="3"/>
      <c r="E159" s="3"/>
      <c r="F159" s="3"/>
      <c r="G159" s="7"/>
      <c r="H159" s="7"/>
      <c r="I159" s="3"/>
      <c r="J159" s="3"/>
      <c r="K159" s="3"/>
      <c r="L159" s="7"/>
    </row>
    <row r="160" spans="1:12" s="4" customFormat="1" ht="12.5" x14ac:dyDescent="0.25">
      <c r="A160" s="6"/>
      <c r="B160" s="6"/>
      <c r="C160" s="6"/>
      <c r="D160" s="3"/>
      <c r="E160" s="3"/>
      <c r="F160" s="3"/>
      <c r="G160" s="7"/>
      <c r="H160" s="7"/>
      <c r="I160" s="3"/>
      <c r="J160" s="3"/>
      <c r="K160" s="3"/>
      <c r="L160" s="7"/>
    </row>
    <row r="161" spans="1:12" s="4" customFormat="1" ht="12.5" x14ac:dyDescent="0.25">
      <c r="A161" s="6"/>
      <c r="B161" s="6"/>
      <c r="C161" s="6"/>
      <c r="D161" s="3"/>
      <c r="E161" s="3"/>
      <c r="F161" s="3"/>
      <c r="G161" s="7"/>
      <c r="H161" s="7"/>
      <c r="I161" s="3"/>
      <c r="J161" s="3"/>
      <c r="K161" s="3"/>
      <c r="L161" s="7"/>
    </row>
    <row r="162" spans="1:12" s="4" customFormat="1" ht="12.5" x14ac:dyDescent="0.25">
      <c r="A162" s="6"/>
      <c r="B162" s="6"/>
      <c r="C162" s="6"/>
      <c r="D162" s="3"/>
      <c r="E162" s="3"/>
      <c r="F162" s="3"/>
      <c r="G162" s="7"/>
      <c r="H162" s="7"/>
      <c r="I162" s="3"/>
      <c r="J162" s="3"/>
      <c r="K162" s="3"/>
      <c r="L162" s="7"/>
    </row>
    <row r="163" spans="1:12" s="4" customFormat="1" ht="12.5" x14ac:dyDescent="0.25">
      <c r="A163" s="6"/>
      <c r="B163" s="6"/>
      <c r="C163" s="6"/>
      <c r="D163" s="3"/>
      <c r="E163" s="3"/>
      <c r="F163" s="3"/>
      <c r="G163" s="7"/>
      <c r="H163" s="7"/>
      <c r="I163" s="3"/>
      <c r="J163" s="3"/>
      <c r="K163" s="3"/>
      <c r="L163" s="7"/>
    </row>
    <row r="164" spans="1:12" s="4" customFormat="1" ht="12.5" x14ac:dyDescent="0.25">
      <c r="A164" s="6"/>
      <c r="B164" s="6"/>
      <c r="C164" s="6"/>
      <c r="D164" s="3"/>
      <c r="E164" s="3"/>
      <c r="F164" s="3"/>
      <c r="G164" s="7"/>
      <c r="H164" s="3"/>
      <c r="I164" s="3"/>
      <c r="J164" s="3"/>
      <c r="K164" s="3"/>
      <c r="L164" s="7"/>
    </row>
    <row r="165" spans="1:12" s="4" customFormat="1" ht="12.5" x14ac:dyDescent="0.25">
      <c r="A165" s="6"/>
      <c r="B165" s="6"/>
      <c r="C165" s="6"/>
      <c r="D165" s="3"/>
      <c r="E165" s="3"/>
      <c r="F165" s="3"/>
      <c r="G165" s="7"/>
      <c r="H165" s="7"/>
      <c r="I165" s="3"/>
      <c r="J165" s="3"/>
      <c r="K165" s="3"/>
      <c r="L165" s="7"/>
    </row>
    <row r="166" spans="1:12" s="4" customFormat="1" ht="12.5" x14ac:dyDescent="0.25">
      <c r="A166" s="6"/>
      <c r="B166" s="6"/>
      <c r="C166" s="6"/>
      <c r="D166" s="3"/>
      <c r="E166" s="3"/>
      <c r="F166" s="3"/>
      <c r="G166" s="7"/>
      <c r="H166" s="7"/>
      <c r="I166" s="3"/>
      <c r="J166" s="3"/>
      <c r="K166" s="3"/>
      <c r="L166" s="7"/>
    </row>
    <row r="167" spans="1:12" s="4" customFormat="1" ht="12.5" x14ac:dyDescent="0.25">
      <c r="A167" s="6"/>
      <c r="B167" s="6"/>
      <c r="C167" s="6"/>
      <c r="D167" s="3"/>
      <c r="E167" s="3"/>
      <c r="F167" s="3"/>
      <c r="G167" s="7"/>
      <c r="H167" s="7"/>
      <c r="I167" s="3"/>
      <c r="J167" s="3"/>
      <c r="K167" s="3"/>
      <c r="L167" s="7"/>
    </row>
    <row r="168" spans="1:12" s="4" customFormat="1" ht="12.5" x14ac:dyDescent="0.25">
      <c r="A168" s="6"/>
      <c r="B168" s="6"/>
      <c r="C168" s="6"/>
      <c r="D168" s="3"/>
      <c r="E168" s="3"/>
      <c r="F168" s="3"/>
      <c r="G168" s="7"/>
      <c r="H168" s="7"/>
      <c r="I168" s="3"/>
      <c r="J168" s="3"/>
      <c r="K168" s="3"/>
      <c r="L168" s="7"/>
    </row>
    <row r="169" spans="1:12" s="4" customFormat="1" ht="12.5" x14ac:dyDescent="0.25">
      <c r="A169" s="6"/>
      <c r="B169" s="6"/>
      <c r="C169" s="6"/>
      <c r="D169" s="3"/>
      <c r="E169" s="3"/>
      <c r="F169" s="3"/>
      <c r="G169" s="7"/>
      <c r="H169" s="7"/>
      <c r="I169" s="3"/>
      <c r="J169" s="3"/>
      <c r="K169" s="3"/>
      <c r="L169" s="7"/>
    </row>
    <row r="170" spans="1:12" s="4" customFormat="1" ht="12.5" x14ac:dyDescent="0.25">
      <c r="A170" s="6"/>
      <c r="B170" s="6"/>
      <c r="C170" s="6"/>
      <c r="D170" s="3"/>
      <c r="E170" s="3"/>
      <c r="F170" s="3"/>
      <c r="G170" s="7"/>
      <c r="H170" s="7"/>
      <c r="I170" s="3"/>
      <c r="J170" s="3"/>
      <c r="K170" s="3"/>
      <c r="L170" s="7"/>
    </row>
    <row r="171" spans="1:12" s="4" customFormat="1" ht="12.5" x14ac:dyDescent="0.25">
      <c r="A171" s="6"/>
      <c r="B171" s="6"/>
      <c r="C171" s="6"/>
      <c r="D171" s="3"/>
      <c r="E171" s="3"/>
      <c r="F171" s="3"/>
      <c r="G171" s="7"/>
      <c r="H171" s="7"/>
      <c r="I171" s="3"/>
      <c r="J171" s="3"/>
      <c r="K171" s="3"/>
      <c r="L171" s="7"/>
    </row>
    <row r="172" spans="1:12" s="4" customFormat="1" ht="12.5" x14ac:dyDescent="0.25">
      <c r="A172" s="6"/>
      <c r="B172" s="6"/>
      <c r="C172" s="6"/>
      <c r="D172" s="3"/>
      <c r="E172" s="3"/>
      <c r="F172" s="3"/>
      <c r="G172" s="3"/>
      <c r="H172" s="7"/>
      <c r="I172" s="3"/>
      <c r="J172" s="3"/>
      <c r="K172" s="3"/>
      <c r="L172" s="7"/>
    </row>
    <row r="173" spans="1:12" s="4" customFormat="1" ht="12.5" x14ac:dyDescent="0.25">
      <c r="A173" s="6"/>
      <c r="B173" s="6"/>
      <c r="C173" s="6"/>
      <c r="D173" s="3"/>
      <c r="E173" s="3"/>
      <c r="F173" s="3"/>
      <c r="G173" s="7"/>
      <c r="H173" s="7"/>
      <c r="I173" s="3"/>
      <c r="J173" s="3"/>
      <c r="K173" s="3"/>
      <c r="L173" s="7"/>
    </row>
    <row r="174" spans="1:12" s="4" customFormat="1" ht="12.5" x14ac:dyDescent="0.25">
      <c r="A174" s="6"/>
      <c r="B174" s="6"/>
      <c r="C174" s="6"/>
      <c r="D174" s="3"/>
      <c r="E174" s="3"/>
      <c r="F174" s="3"/>
      <c r="G174" s="7"/>
      <c r="H174" s="7"/>
      <c r="I174" s="3"/>
      <c r="J174" s="3"/>
      <c r="K174" s="3"/>
      <c r="L174" s="7"/>
    </row>
    <row r="175" spans="1:12" s="4" customFormat="1" ht="12.5" x14ac:dyDescent="0.25">
      <c r="A175" s="6"/>
      <c r="B175" s="6"/>
      <c r="C175" s="6"/>
      <c r="D175" s="3"/>
      <c r="E175" s="3"/>
      <c r="F175" s="3"/>
      <c r="G175" s="7"/>
      <c r="H175" s="7"/>
      <c r="I175" s="3"/>
      <c r="J175" s="3"/>
      <c r="K175" s="3"/>
      <c r="L175" s="7"/>
    </row>
    <row r="176" spans="1:12" s="4" customFormat="1" ht="12.5" x14ac:dyDescent="0.25">
      <c r="A176" s="6"/>
      <c r="B176" s="6"/>
      <c r="C176" s="6"/>
      <c r="D176" s="3"/>
      <c r="E176" s="3"/>
      <c r="F176" s="3"/>
      <c r="G176" s="7"/>
      <c r="H176" s="7"/>
      <c r="I176" s="3"/>
      <c r="J176" s="3"/>
      <c r="K176" s="3"/>
      <c r="L176" s="7"/>
    </row>
    <row r="177" spans="1:12" s="4" customFormat="1" ht="12.5" x14ac:dyDescent="0.25">
      <c r="A177" s="6"/>
      <c r="B177" s="6"/>
      <c r="C177" s="6"/>
      <c r="D177" s="3"/>
      <c r="E177" s="3"/>
      <c r="F177" s="3"/>
      <c r="G177" s="7"/>
      <c r="H177" s="7"/>
      <c r="I177" s="3"/>
      <c r="J177" s="3"/>
      <c r="K177" s="3"/>
      <c r="L177" s="7"/>
    </row>
    <row r="178" spans="1:12" s="4" customFormat="1" ht="12.5" x14ac:dyDescent="0.25">
      <c r="A178" s="6"/>
      <c r="B178" s="6"/>
      <c r="C178" s="6"/>
      <c r="D178" s="3"/>
      <c r="E178" s="3"/>
      <c r="F178" s="3"/>
      <c r="G178" s="7"/>
      <c r="H178" s="7"/>
      <c r="I178" s="3"/>
      <c r="J178" s="3"/>
      <c r="K178" s="3"/>
      <c r="L178" s="7"/>
    </row>
    <row r="179" spans="1:12" s="4" customFormat="1" ht="12.5" x14ac:dyDescent="0.25">
      <c r="A179" s="6"/>
      <c r="B179" s="6"/>
      <c r="C179" s="6"/>
      <c r="D179" s="3"/>
      <c r="E179" s="3"/>
      <c r="F179" s="3"/>
      <c r="G179" s="7"/>
      <c r="H179" s="7"/>
      <c r="I179" s="3"/>
      <c r="J179" s="3"/>
      <c r="K179" s="3"/>
      <c r="L179" s="7"/>
    </row>
    <row r="180" spans="1:12" s="4" customFormat="1" ht="12.5" x14ac:dyDescent="0.25">
      <c r="A180" s="6"/>
      <c r="B180" s="6"/>
      <c r="C180" s="6"/>
      <c r="D180" s="3"/>
      <c r="E180" s="3"/>
      <c r="F180" s="3"/>
      <c r="G180" s="7"/>
      <c r="H180" s="7"/>
      <c r="I180" s="3"/>
      <c r="J180" s="3"/>
      <c r="K180" s="3"/>
      <c r="L180" s="7"/>
    </row>
    <row r="181" spans="1:12" s="4" customFormat="1" ht="12.5" x14ac:dyDescent="0.25">
      <c r="A181" s="6"/>
      <c r="B181" s="6"/>
      <c r="C181" s="6"/>
      <c r="D181" s="3"/>
      <c r="E181" s="3"/>
      <c r="F181" s="3"/>
      <c r="G181" s="7"/>
      <c r="H181" s="7"/>
      <c r="I181" s="3"/>
      <c r="J181" s="3"/>
      <c r="K181" s="3"/>
      <c r="L181" s="7"/>
    </row>
    <row r="182" spans="1:12" s="4" customFormat="1" ht="12.5" x14ac:dyDescent="0.25">
      <c r="A182" s="6"/>
      <c r="B182" s="6"/>
      <c r="C182" s="6"/>
      <c r="D182" s="3"/>
      <c r="E182" s="3"/>
      <c r="F182" s="3"/>
      <c r="G182" s="7"/>
      <c r="H182" s="7"/>
      <c r="I182" s="3"/>
      <c r="J182" s="3"/>
      <c r="K182" s="3"/>
      <c r="L182" s="7"/>
    </row>
    <row r="183" spans="1:12" s="4" customFormat="1" ht="12.5" x14ac:dyDescent="0.25">
      <c r="A183" s="6"/>
      <c r="B183" s="6"/>
      <c r="C183" s="6"/>
      <c r="D183" s="3"/>
      <c r="E183" s="3"/>
      <c r="F183" s="3"/>
      <c r="G183" s="7"/>
      <c r="H183" s="7"/>
      <c r="I183" s="3"/>
      <c r="J183" s="3"/>
      <c r="K183" s="3"/>
      <c r="L183" s="7"/>
    </row>
    <row r="184" spans="1:12" s="4" customFormat="1" ht="12.5" x14ac:dyDescent="0.25">
      <c r="A184" s="6"/>
      <c r="B184" s="6"/>
      <c r="C184" s="6"/>
      <c r="D184" s="3"/>
      <c r="E184" s="3"/>
      <c r="F184" s="3"/>
      <c r="G184" s="7"/>
      <c r="H184" s="7"/>
      <c r="I184" s="3"/>
      <c r="J184" s="3"/>
      <c r="K184" s="3"/>
      <c r="L184" s="7"/>
    </row>
    <row r="185" spans="1:12" s="4" customFormat="1" ht="12.5" x14ac:dyDescent="0.25">
      <c r="A185" s="16"/>
      <c r="B185" s="16"/>
      <c r="C185" s="16"/>
      <c r="D185" s="3"/>
      <c r="E185" s="3"/>
      <c r="F185" s="3"/>
      <c r="G185" s="7"/>
      <c r="H185" s="7"/>
      <c r="I185" s="3"/>
      <c r="J185" s="3"/>
      <c r="K185" s="3"/>
      <c r="L185" s="7"/>
    </row>
    <row r="186" spans="1:12" s="4" customFormat="1" ht="12.5" x14ac:dyDescent="0.25">
      <c r="A186" s="16"/>
      <c r="B186" s="16"/>
      <c r="C186" s="16"/>
      <c r="D186" s="3"/>
      <c r="E186" s="3"/>
      <c r="F186" s="3"/>
      <c r="G186" s="7"/>
      <c r="H186" s="7"/>
      <c r="I186" s="3"/>
      <c r="J186" s="3"/>
      <c r="K186" s="3"/>
      <c r="L186" s="7"/>
    </row>
    <row r="187" spans="1:12" s="4" customFormat="1" ht="12.5" x14ac:dyDescent="0.25">
      <c r="A187" s="6"/>
      <c r="B187" s="6"/>
      <c r="C187" s="6"/>
      <c r="D187" s="3"/>
      <c r="E187" s="3"/>
      <c r="F187" s="3"/>
      <c r="G187" s="7"/>
      <c r="H187" s="7"/>
      <c r="I187" s="3"/>
      <c r="J187" s="3"/>
      <c r="K187" s="3"/>
      <c r="L187" s="7"/>
    </row>
    <row r="188" spans="1:12" s="4" customFormat="1" ht="12.5" x14ac:dyDescent="0.25">
      <c r="A188" s="6"/>
      <c r="B188" s="6"/>
      <c r="C188" s="6"/>
      <c r="D188" s="3"/>
      <c r="E188" s="3"/>
      <c r="F188" s="3"/>
      <c r="G188" s="7"/>
      <c r="H188" s="7"/>
      <c r="I188" s="3"/>
      <c r="J188" s="3"/>
      <c r="K188" s="3"/>
      <c r="L188" s="7"/>
    </row>
    <row r="189" spans="1:12" s="4" customFormat="1" ht="12.5" x14ac:dyDescent="0.25">
      <c r="A189" s="6"/>
      <c r="B189" s="6"/>
      <c r="C189" s="6"/>
      <c r="D189" s="3"/>
      <c r="E189" s="3"/>
      <c r="F189" s="3"/>
      <c r="G189" s="7"/>
      <c r="H189" s="7"/>
      <c r="I189" s="3"/>
      <c r="J189" s="3"/>
      <c r="K189" s="3"/>
      <c r="L189" s="7"/>
    </row>
    <row r="190" spans="1:12" s="4" customFormat="1" ht="12.5" x14ac:dyDescent="0.25">
      <c r="A190" s="6"/>
      <c r="B190" s="6"/>
      <c r="C190" s="6"/>
      <c r="D190" s="3"/>
      <c r="E190" s="3"/>
      <c r="F190" s="3"/>
      <c r="G190" s="7"/>
      <c r="H190" s="7"/>
      <c r="I190" s="3"/>
      <c r="J190" s="3"/>
      <c r="K190" s="3"/>
      <c r="L190" s="7"/>
    </row>
    <row r="191" spans="1:12" s="4" customFormat="1" ht="12.5" x14ac:dyDescent="0.25">
      <c r="A191" s="6"/>
      <c r="B191" s="6"/>
      <c r="C191" s="6"/>
      <c r="D191" s="3"/>
      <c r="E191" s="3"/>
      <c r="F191" s="3"/>
      <c r="G191" s="7"/>
      <c r="H191" s="7"/>
      <c r="I191" s="3"/>
      <c r="J191" s="3"/>
      <c r="K191" s="3"/>
      <c r="L191" s="7"/>
    </row>
    <row r="192" spans="1:12" s="4" customFormat="1" ht="12.5" x14ac:dyDescent="0.25">
      <c r="A192" s="6"/>
      <c r="B192" s="6"/>
      <c r="C192" s="6"/>
      <c r="D192" s="3"/>
      <c r="E192" s="3"/>
      <c r="F192" s="3"/>
      <c r="G192" s="7"/>
      <c r="H192" s="7"/>
      <c r="I192" s="3"/>
      <c r="J192" s="3"/>
      <c r="K192" s="3"/>
      <c r="L192" s="7"/>
    </row>
    <row r="193" spans="1:12" s="4" customFormat="1" ht="12.5" x14ac:dyDescent="0.25">
      <c r="A193" s="6"/>
      <c r="B193" s="6"/>
      <c r="C193" s="6"/>
      <c r="D193" s="3"/>
      <c r="E193" s="3"/>
      <c r="F193" s="3"/>
      <c r="G193" s="7"/>
      <c r="H193" s="7"/>
      <c r="I193" s="3"/>
      <c r="J193" s="3"/>
      <c r="K193" s="3"/>
      <c r="L193" s="7"/>
    </row>
    <row r="194" spans="1:12" s="4" customFormat="1" ht="12.5" x14ac:dyDescent="0.25">
      <c r="A194" s="6"/>
      <c r="B194" s="6"/>
      <c r="C194" s="6"/>
      <c r="D194" s="3"/>
      <c r="E194" s="3"/>
      <c r="F194" s="3"/>
      <c r="G194" s="7"/>
      <c r="H194" s="7"/>
      <c r="I194" s="3"/>
      <c r="J194" s="3"/>
      <c r="K194" s="3"/>
      <c r="L194" s="7"/>
    </row>
    <row r="195" spans="1:12" s="4" customFormat="1" ht="12.5" x14ac:dyDescent="0.25">
      <c r="A195" s="6"/>
      <c r="B195" s="6"/>
      <c r="C195" s="6"/>
      <c r="D195" s="3"/>
      <c r="E195" s="3"/>
      <c r="F195" s="3"/>
      <c r="G195" s="7"/>
      <c r="H195" s="7"/>
      <c r="I195" s="3"/>
      <c r="J195" s="3"/>
      <c r="K195" s="3"/>
      <c r="L195" s="7"/>
    </row>
    <row r="196" spans="1:12" s="4" customFormat="1" ht="12.5" x14ac:dyDescent="0.25">
      <c r="A196" s="6"/>
      <c r="B196" s="6"/>
      <c r="C196" s="6"/>
      <c r="D196" s="3"/>
      <c r="E196" s="3"/>
      <c r="F196" s="3"/>
      <c r="G196" s="7"/>
      <c r="H196" s="7"/>
      <c r="I196" s="3"/>
      <c r="J196" s="3"/>
      <c r="K196" s="3"/>
      <c r="L196" s="7"/>
    </row>
    <row r="197" spans="1:12" s="4" customFormat="1" ht="12.5" x14ac:dyDescent="0.25">
      <c r="A197" s="6"/>
      <c r="B197" s="6"/>
      <c r="C197" s="6"/>
      <c r="D197" s="3"/>
      <c r="E197" s="3"/>
      <c r="F197" s="3"/>
      <c r="G197" s="7"/>
      <c r="H197" s="7"/>
      <c r="I197" s="3"/>
      <c r="J197" s="3"/>
      <c r="K197" s="3"/>
      <c r="L197" s="7"/>
    </row>
    <row r="198" spans="1:12" s="4" customFormat="1" ht="12.5" x14ac:dyDescent="0.25">
      <c r="A198" s="6"/>
      <c r="B198" s="6"/>
      <c r="C198" s="6"/>
      <c r="D198" s="3"/>
      <c r="E198" s="3"/>
      <c r="F198" s="3"/>
      <c r="G198" s="7"/>
      <c r="H198" s="7"/>
      <c r="I198" s="3"/>
      <c r="J198" s="3"/>
      <c r="K198" s="3"/>
      <c r="L198" s="7"/>
    </row>
    <row r="199" spans="1:12" s="4" customFormat="1" ht="12.5" x14ac:dyDescent="0.25">
      <c r="A199" s="6"/>
      <c r="B199" s="6"/>
      <c r="C199" s="6"/>
      <c r="D199" s="3"/>
      <c r="E199" s="3"/>
      <c r="F199" s="3"/>
      <c r="G199" s="7"/>
      <c r="H199" s="7"/>
      <c r="I199" s="3"/>
      <c r="J199" s="3"/>
      <c r="K199" s="3"/>
      <c r="L199" s="7"/>
    </row>
    <row r="200" spans="1:12" s="4" customFormat="1" ht="12.5" x14ac:dyDescent="0.25">
      <c r="A200" s="6"/>
      <c r="B200" s="6"/>
      <c r="C200" s="6"/>
      <c r="D200" s="3"/>
      <c r="E200" s="3"/>
      <c r="F200" s="3"/>
      <c r="G200" s="7"/>
      <c r="H200" s="7"/>
      <c r="I200" s="3"/>
      <c r="J200" s="3"/>
      <c r="K200" s="3"/>
      <c r="L200" s="7"/>
    </row>
    <row r="201" spans="1:12" s="4" customFormat="1" ht="12.5" x14ac:dyDescent="0.25">
      <c r="A201" s="6"/>
      <c r="B201" s="6"/>
      <c r="C201" s="6"/>
      <c r="D201" s="3"/>
      <c r="E201" s="3"/>
      <c r="F201" s="3"/>
      <c r="G201" s="7"/>
      <c r="H201" s="7"/>
      <c r="I201" s="3"/>
      <c r="J201" s="3"/>
      <c r="K201" s="3"/>
      <c r="L201" s="7"/>
    </row>
    <row r="202" spans="1:12" s="4" customFormat="1" ht="12.5" x14ac:dyDescent="0.25">
      <c r="A202" s="6"/>
      <c r="B202" s="6"/>
      <c r="C202" s="6"/>
      <c r="D202" s="3"/>
      <c r="E202" s="3"/>
      <c r="F202" s="3"/>
      <c r="G202" s="7"/>
      <c r="H202" s="7"/>
      <c r="I202" s="3"/>
      <c r="J202" s="3"/>
      <c r="K202" s="3"/>
      <c r="L202" s="7"/>
    </row>
    <row r="203" spans="1:12" s="4" customFormat="1" ht="12.5" x14ac:dyDescent="0.25">
      <c r="A203" s="6"/>
      <c r="B203" s="6"/>
      <c r="C203" s="6"/>
      <c r="D203" s="3"/>
      <c r="E203" s="3"/>
      <c r="F203" s="3"/>
      <c r="G203" s="7"/>
      <c r="H203" s="7"/>
      <c r="I203" s="3"/>
      <c r="J203" s="3"/>
      <c r="K203" s="3"/>
      <c r="L203" s="7"/>
    </row>
    <row r="204" spans="1:12" s="4" customFormat="1" ht="12.5" x14ac:dyDescent="0.25">
      <c r="A204" s="6"/>
      <c r="B204" s="6"/>
      <c r="C204" s="6"/>
      <c r="D204" s="3"/>
      <c r="E204" s="3"/>
      <c r="F204" s="3"/>
      <c r="G204" s="7"/>
      <c r="H204" s="7"/>
      <c r="I204" s="3"/>
      <c r="J204" s="3"/>
      <c r="K204" s="3"/>
      <c r="L204" s="3"/>
    </row>
    <row r="205" spans="1:12" s="4" customFormat="1" ht="12.5" x14ac:dyDescent="0.25">
      <c r="A205" s="6"/>
      <c r="B205" s="6"/>
      <c r="C205" s="6"/>
      <c r="D205" s="3"/>
      <c r="E205" s="3"/>
      <c r="F205" s="3"/>
      <c r="G205" s="7"/>
      <c r="H205" s="7"/>
      <c r="I205" s="3"/>
      <c r="J205" s="3"/>
      <c r="K205" s="3"/>
      <c r="L205" s="7"/>
    </row>
    <row r="206" spans="1:12" s="4" customFormat="1" ht="12.5" x14ac:dyDescent="0.25">
      <c r="A206" s="6"/>
      <c r="B206" s="6"/>
      <c r="C206" s="6"/>
      <c r="D206" s="3"/>
      <c r="E206" s="3"/>
      <c r="F206" s="3"/>
      <c r="G206" s="7"/>
      <c r="H206" s="7"/>
      <c r="I206" s="3"/>
      <c r="J206" s="3"/>
      <c r="K206" s="3"/>
      <c r="L206" s="7"/>
    </row>
    <row r="207" spans="1:12" s="4" customFormat="1" ht="12.5" x14ac:dyDescent="0.25">
      <c r="A207" s="6"/>
      <c r="B207" s="6"/>
      <c r="C207" s="6"/>
      <c r="D207" s="3"/>
      <c r="E207" s="3"/>
      <c r="F207" s="3"/>
      <c r="G207" s="7"/>
      <c r="H207" s="7"/>
      <c r="I207" s="3"/>
      <c r="J207" s="3"/>
      <c r="K207" s="3"/>
      <c r="L207" s="7"/>
    </row>
    <row r="208" spans="1:12" s="4" customFormat="1" ht="12.5" x14ac:dyDescent="0.25">
      <c r="A208" s="6"/>
      <c r="B208" s="6"/>
      <c r="C208" s="6"/>
      <c r="D208" s="3"/>
      <c r="E208" s="3"/>
      <c r="F208" s="3"/>
      <c r="G208" s="7"/>
      <c r="H208" s="7"/>
      <c r="I208" s="3"/>
      <c r="J208" s="3"/>
      <c r="K208" s="3"/>
      <c r="L208" s="7"/>
    </row>
    <row r="209" spans="1:12" s="4" customFormat="1" ht="12.5" x14ac:dyDescent="0.25">
      <c r="A209" s="6"/>
      <c r="B209" s="6"/>
      <c r="C209" s="6"/>
      <c r="D209" s="3"/>
      <c r="E209" s="3"/>
      <c r="F209" s="3"/>
      <c r="G209" s="7"/>
      <c r="H209" s="7"/>
      <c r="I209" s="3"/>
      <c r="J209" s="3"/>
      <c r="K209" s="3"/>
      <c r="L209" s="7"/>
    </row>
    <row r="210" spans="1:12" s="4" customFormat="1" ht="12.5" x14ac:dyDescent="0.25">
      <c r="A210" s="6"/>
      <c r="B210" s="6"/>
      <c r="C210" s="6"/>
      <c r="D210" s="3"/>
      <c r="E210" s="3"/>
      <c r="F210" s="3"/>
      <c r="G210" s="7"/>
      <c r="H210" s="7"/>
      <c r="I210" s="3"/>
      <c r="J210" s="3"/>
      <c r="K210" s="3"/>
      <c r="L210" s="7"/>
    </row>
    <row r="211" spans="1:12" s="4" customFormat="1" ht="12.5" x14ac:dyDescent="0.25">
      <c r="A211" s="6"/>
      <c r="B211" s="6"/>
      <c r="C211" s="6"/>
      <c r="D211" s="3"/>
      <c r="E211" s="3"/>
      <c r="F211" s="3"/>
      <c r="G211" s="7"/>
      <c r="H211" s="7"/>
      <c r="I211" s="3"/>
      <c r="J211" s="3"/>
      <c r="K211" s="3"/>
      <c r="L211" s="7"/>
    </row>
    <row r="212" spans="1:12" s="4" customFormat="1" ht="12.5" x14ac:dyDescent="0.25">
      <c r="A212" s="6"/>
      <c r="B212" s="6"/>
      <c r="C212" s="6"/>
      <c r="D212" s="3"/>
      <c r="E212" s="3"/>
      <c r="F212" s="3"/>
      <c r="G212" s="7"/>
      <c r="H212" s="7"/>
      <c r="I212" s="3"/>
      <c r="J212" s="3"/>
      <c r="K212" s="3"/>
      <c r="L212" s="7"/>
    </row>
    <row r="213" spans="1:12" s="4" customFormat="1" ht="12.5" x14ac:dyDescent="0.25">
      <c r="A213" s="6"/>
      <c r="B213" s="6"/>
      <c r="C213" s="6"/>
      <c r="D213" s="3"/>
      <c r="E213" s="3"/>
      <c r="F213" s="3"/>
      <c r="G213" s="7"/>
      <c r="H213" s="7"/>
      <c r="I213" s="3"/>
      <c r="J213" s="3"/>
      <c r="K213" s="3"/>
      <c r="L213" s="7"/>
    </row>
    <row r="214" spans="1:12" s="4" customFormat="1" ht="12.5" x14ac:dyDescent="0.25">
      <c r="A214" s="6"/>
      <c r="B214" s="6"/>
      <c r="C214" s="6"/>
      <c r="D214" s="3"/>
      <c r="E214" s="3"/>
      <c r="F214" s="3"/>
      <c r="G214" s="7"/>
      <c r="H214" s="7"/>
      <c r="I214" s="3"/>
      <c r="J214" s="3"/>
      <c r="K214" s="3"/>
      <c r="L214" s="7"/>
    </row>
    <row r="215" spans="1:12" s="4" customFormat="1" ht="12.5" x14ac:dyDescent="0.25">
      <c r="A215" s="6"/>
      <c r="B215" s="6"/>
      <c r="C215" s="6"/>
      <c r="D215" s="3"/>
      <c r="E215" s="3"/>
      <c r="F215" s="3"/>
      <c r="G215" s="7"/>
      <c r="H215" s="7"/>
      <c r="I215" s="3"/>
      <c r="J215" s="3"/>
      <c r="K215" s="3"/>
      <c r="L215" s="7"/>
    </row>
    <row r="216" spans="1:12" s="4" customFormat="1" ht="12.5" x14ac:dyDescent="0.25">
      <c r="A216" s="6"/>
      <c r="B216" s="6"/>
      <c r="C216" s="6"/>
      <c r="D216" s="3"/>
      <c r="E216" s="3"/>
      <c r="F216" s="3"/>
      <c r="G216" s="7"/>
      <c r="H216" s="7"/>
      <c r="I216" s="3"/>
      <c r="J216" s="3"/>
      <c r="K216" s="3"/>
      <c r="L216" s="7"/>
    </row>
    <row r="217" spans="1:12" s="4" customFormat="1" ht="12.5" x14ac:dyDescent="0.25">
      <c r="A217" s="6"/>
      <c r="B217" s="6"/>
      <c r="C217" s="6"/>
      <c r="D217" s="3"/>
      <c r="E217" s="3"/>
      <c r="F217" s="3"/>
      <c r="G217" s="7"/>
      <c r="H217" s="7"/>
      <c r="I217" s="3"/>
      <c r="J217" s="3"/>
      <c r="K217" s="3"/>
      <c r="L217" s="7"/>
    </row>
    <row r="218" spans="1:12" s="4" customFormat="1" ht="12.5" x14ac:dyDescent="0.25">
      <c r="A218" s="6"/>
      <c r="B218" s="6"/>
      <c r="C218" s="6"/>
      <c r="D218" s="3"/>
      <c r="E218" s="3"/>
      <c r="F218" s="3"/>
      <c r="G218" s="7"/>
      <c r="H218" s="7"/>
      <c r="I218" s="3"/>
      <c r="J218" s="3"/>
      <c r="K218" s="3"/>
      <c r="L218" s="7"/>
    </row>
    <row r="219" spans="1:12" s="4" customFormat="1" ht="12.5" x14ac:dyDescent="0.25">
      <c r="A219" s="6"/>
      <c r="B219" s="6"/>
      <c r="C219" s="6"/>
      <c r="D219" s="3"/>
      <c r="E219" s="3"/>
      <c r="F219" s="3"/>
      <c r="G219" s="7"/>
      <c r="H219" s="7"/>
      <c r="I219" s="3"/>
      <c r="J219" s="3"/>
      <c r="K219" s="3"/>
      <c r="L219" s="7"/>
    </row>
    <row r="220" spans="1:12" s="4" customFormat="1" ht="12.5" x14ac:dyDescent="0.25">
      <c r="A220" s="6"/>
      <c r="B220" s="6"/>
      <c r="C220" s="6"/>
      <c r="D220" s="3"/>
      <c r="E220" s="3"/>
      <c r="F220" s="3"/>
      <c r="G220" s="7"/>
      <c r="H220" s="7"/>
      <c r="I220" s="3"/>
      <c r="J220" s="3"/>
      <c r="K220" s="3"/>
      <c r="L220" s="7"/>
    </row>
    <row r="221" spans="1:12" s="4" customFormat="1" ht="12.5" x14ac:dyDescent="0.25">
      <c r="A221" s="6"/>
      <c r="B221" s="6"/>
      <c r="C221" s="6"/>
      <c r="D221" s="3"/>
      <c r="E221" s="3"/>
      <c r="F221" s="3"/>
      <c r="G221" s="7"/>
      <c r="H221" s="7"/>
      <c r="I221" s="3"/>
      <c r="J221" s="3"/>
      <c r="K221" s="3"/>
      <c r="L221" s="7"/>
    </row>
    <row r="222" spans="1:12" s="4" customFormat="1" ht="12.5" x14ac:dyDescent="0.25">
      <c r="A222" s="6"/>
      <c r="B222" s="6"/>
      <c r="C222" s="6"/>
      <c r="D222" s="3"/>
      <c r="E222" s="3"/>
      <c r="F222" s="3"/>
      <c r="G222" s="7"/>
      <c r="H222" s="7"/>
      <c r="I222" s="3"/>
      <c r="J222" s="3"/>
      <c r="K222" s="3"/>
      <c r="L222" s="7"/>
    </row>
    <row r="223" spans="1:12" s="4" customFormat="1" ht="12.5" x14ac:dyDescent="0.25">
      <c r="A223" s="6"/>
      <c r="B223" s="6"/>
      <c r="C223" s="6"/>
      <c r="D223" s="3"/>
      <c r="E223" s="3"/>
      <c r="F223" s="3"/>
      <c r="G223" s="7"/>
      <c r="H223" s="7"/>
      <c r="I223" s="3"/>
      <c r="J223" s="3"/>
      <c r="K223" s="3"/>
      <c r="L223" s="7"/>
    </row>
    <row r="224" spans="1:12" s="4" customFormat="1" ht="12.5" x14ac:dyDescent="0.25">
      <c r="A224" s="6"/>
      <c r="B224" s="6"/>
      <c r="C224" s="6"/>
      <c r="D224" s="3"/>
      <c r="E224" s="3"/>
      <c r="F224" s="3"/>
      <c r="G224" s="7"/>
      <c r="H224" s="7"/>
      <c r="I224" s="3"/>
      <c r="J224" s="3"/>
      <c r="K224" s="3"/>
      <c r="L224" s="7"/>
    </row>
    <row r="225" spans="1:12" s="4" customFormat="1" ht="12.5" x14ac:dyDescent="0.25">
      <c r="A225" s="6"/>
      <c r="B225" s="6"/>
      <c r="C225" s="6"/>
      <c r="D225" s="3"/>
      <c r="E225" s="3"/>
      <c r="F225" s="3"/>
      <c r="G225" s="7"/>
      <c r="H225" s="7"/>
      <c r="I225" s="3"/>
      <c r="J225" s="3"/>
      <c r="K225" s="3"/>
      <c r="L225" s="7"/>
    </row>
    <row r="226" spans="1:12" s="4" customFormat="1" ht="12.5" x14ac:dyDescent="0.25">
      <c r="A226" s="6"/>
      <c r="B226" s="6"/>
      <c r="C226" s="6"/>
      <c r="D226" s="3"/>
      <c r="E226" s="3"/>
      <c r="F226" s="3"/>
      <c r="G226" s="7"/>
      <c r="H226" s="7"/>
      <c r="I226" s="3"/>
      <c r="J226" s="3"/>
      <c r="K226" s="3"/>
      <c r="L226" s="7"/>
    </row>
    <row r="227" spans="1:12" s="4" customFormat="1" ht="12.5" x14ac:dyDescent="0.25">
      <c r="A227" s="6"/>
      <c r="B227" s="6"/>
      <c r="C227" s="6"/>
      <c r="D227" s="3"/>
      <c r="E227" s="3"/>
      <c r="F227" s="3"/>
      <c r="G227" s="7"/>
      <c r="H227" s="7"/>
      <c r="I227" s="3"/>
      <c r="J227" s="3"/>
      <c r="K227" s="3"/>
      <c r="L227" s="7"/>
    </row>
    <row r="228" spans="1:12" s="4" customFormat="1" ht="12.5" x14ac:dyDescent="0.25">
      <c r="A228" s="6"/>
      <c r="B228" s="6"/>
      <c r="C228" s="6"/>
      <c r="D228" s="3"/>
      <c r="E228" s="3"/>
      <c r="F228" s="3"/>
      <c r="G228" s="7"/>
      <c r="H228" s="7"/>
      <c r="I228" s="3"/>
      <c r="J228" s="3"/>
      <c r="K228" s="3"/>
      <c r="L228" s="7"/>
    </row>
    <row r="229" spans="1:12" s="4" customFormat="1" ht="12.5" x14ac:dyDescent="0.25">
      <c r="A229" s="6"/>
      <c r="B229" s="6"/>
      <c r="C229" s="6"/>
      <c r="D229" s="3"/>
      <c r="E229" s="3"/>
      <c r="F229" s="3"/>
      <c r="G229" s="7"/>
      <c r="H229" s="7"/>
      <c r="I229" s="3"/>
      <c r="J229" s="3"/>
      <c r="K229" s="3"/>
      <c r="L229" s="7"/>
    </row>
    <row r="230" spans="1:12" s="4" customFormat="1" ht="12.5" x14ac:dyDescent="0.25">
      <c r="A230" s="6"/>
      <c r="B230" s="6"/>
      <c r="C230" s="6"/>
      <c r="D230" s="3"/>
      <c r="E230" s="3"/>
      <c r="F230" s="3"/>
      <c r="G230" s="7"/>
      <c r="H230" s="7"/>
      <c r="I230" s="3"/>
      <c r="J230" s="3"/>
      <c r="K230" s="3"/>
      <c r="L230" s="7"/>
    </row>
    <row r="231" spans="1:12" s="4" customFormat="1" ht="12.5" x14ac:dyDescent="0.25">
      <c r="A231" s="6"/>
      <c r="B231" s="6"/>
      <c r="C231" s="6"/>
      <c r="D231" s="3"/>
      <c r="E231" s="3"/>
      <c r="F231" s="3"/>
      <c r="G231" s="7"/>
      <c r="H231" s="7"/>
      <c r="I231" s="3"/>
      <c r="J231" s="3"/>
      <c r="K231" s="3"/>
      <c r="L231" s="7"/>
    </row>
    <row r="232" spans="1:12" s="4" customFormat="1" ht="12.5" x14ac:dyDescent="0.25">
      <c r="A232" s="6"/>
      <c r="B232" s="6"/>
      <c r="C232" s="6"/>
      <c r="D232" s="3"/>
      <c r="E232" s="3"/>
      <c r="F232" s="3"/>
      <c r="G232" s="7"/>
      <c r="H232" s="7"/>
      <c r="I232" s="3"/>
      <c r="J232" s="3"/>
      <c r="K232" s="3"/>
      <c r="L232" s="7"/>
    </row>
    <row r="233" spans="1:12" s="4" customFormat="1" ht="12.5" x14ac:dyDescent="0.25">
      <c r="A233" s="6"/>
      <c r="B233" s="6"/>
      <c r="C233" s="6"/>
      <c r="D233" s="3"/>
      <c r="E233" s="3"/>
      <c r="F233" s="3"/>
      <c r="G233" s="7"/>
      <c r="H233" s="7"/>
      <c r="I233" s="3"/>
      <c r="J233" s="3"/>
      <c r="K233" s="3"/>
      <c r="L233" s="7"/>
    </row>
    <row r="234" spans="1:12" s="4" customFormat="1" ht="12.5" x14ac:dyDescent="0.25">
      <c r="A234" s="6"/>
      <c r="B234" s="6"/>
      <c r="C234" s="6"/>
      <c r="D234" s="3"/>
      <c r="E234" s="3"/>
      <c r="F234" s="3"/>
      <c r="G234" s="7"/>
      <c r="H234" s="7"/>
      <c r="I234" s="3"/>
      <c r="J234" s="3"/>
      <c r="K234" s="3"/>
      <c r="L234" s="7"/>
    </row>
    <row r="235" spans="1:12" s="4" customFormat="1" ht="12.5" x14ac:dyDescent="0.25">
      <c r="A235" s="6"/>
      <c r="B235" s="6"/>
      <c r="C235" s="6"/>
      <c r="D235" s="3"/>
      <c r="E235" s="3"/>
      <c r="F235" s="3"/>
      <c r="G235" s="7"/>
      <c r="H235" s="7"/>
      <c r="I235" s="3"/>
      <c r="J235" s="3"/>
      <c r="K235" s="3"/>
      <c r="L235" s="7"/>
    </row>
    <row r="236" spans="1:12" s="4" customFormat="1" ht="12.5" x14ac:dyDescent="0.25">
      <c r="A236" s="6"/>
      <c r="B236" s="6"/>
      <c r="C236" s="6"/>
      <c r="D236" s="3"/>
      <c r="E236" s="3"/>
      <c r="F236" s="3"/>
      <c r="G236" s="7"/>
      <c r="H236" s="7"/>
      <c r="I236" s="3"/>
      <c r="J236" s="3"/>
      <c r="K236" s="3"/>
      <c r="L236" s="7"/>
    </row>
    <row r="237" spans="1:12" s="4" customFormat="1" ht="12.5" x14ac:dyDescent="0.25">
      <c r="A237" s="6"/>
      <c r="B237" s="6"/>
      <c r="C237" s="6"/>
      <c r="D237" s="3"/>
      <c r="E237" s="3"/>
      <c r="F237" s="3"/>
      <c r="G237" s="7"/>
      <c r="H237" s="7"/>
      <c r="I237" s="3"/>
      <c r="J237" s="3"/>
      <c r="K237" s="3"/>
      <c r="L237" s="7"/>
    </row>
    <row r="238" spans="1:12" s="4" customFormat="1" ht="12.5" x14ac:dyDescent="0.25">
      <c r="A238" s="6"/>
      <c r="B238" s="6"/>
      <c r="C238" s="6"/>
      <c r="D238" s="3"/>
      <c r="E238" s="3"/>
      <c r="F238" s="3"/>
      <c r="G238" s="7"/>
      <c r="H238" s="7"/>
      <c r="I238" s="3"/>
      <c r="J238" s="3"/>
      <c r="K238" s="3"/>
      <c r="L238" s="7"/>
    </row>
    <row r="239" spans="1:12" s="4" customFormat="1" ht="12.5" x14ac:dyDescent="0.25">
      <c r="A239" s="6"/>
      <c r="B239" s="6"/>
      <c r="C239" s="6"/>
      <c r="D239" s="3"/>
      <c r="E239" s="3"/>
      <c r="F239" s="3"/>
      <c r="G239" s="7"/>
      <c r="H239" s="7"/>
      <c r="I239" s="3"/>
      <c r="J239" s="3"/>
      <c r="K239" s="3"/>
      <c r="L239" s="7"/>
    </row>
    <row r="240" spans="1:12" s="4" customFormat="1" ht="12.5" x14ac:dyDescent="0.25">
      <c r="A240" s="6"/>
      <c r="B240" s="6"/>
      <c r="C240" s="6"/>
      <c r="D240" s="3"/>
      <c r="E240" s="3"/>
      <c r="F240" s="3"/>
      <c r="G240" s="7"/>
      <c r="H240" s="7"/>
      <c r="I240" s="3"/>
      <c r="J240" s="3"/>
      <c r="K240" s="3"/>
      <c r="L240" s="7"/>
    </row>
    <row r="241" spans="1:12" s="4" customFormat="1" ht="12.5" x14ac:dyDescent="0.25">
      <c r="A241" s="6"/>
      <c r="B241" s="6"/>
      <c r="C241" s="6"/>
      <c r="D241" s="3"/>
      <c r="E241" s="3"/>
      <c r="F241" s="3"/>
      <c r="G241" s="7"/>
      <c r="H241" s="7"/>
      <c r="I241" s="3"/>
      <c r="J241" s="3"/>
      <c r="K241" s="3"/>
      <c r="L241" s="7"/>
    </row>
    <row r="242" spans="1:12" s="4" customFormat="1" ht="12.5" x14ac:dyDescent="0.25">
      <c r="A242" s="6"/>
      <c r="B242" s="6"/>
      <c r="C242" s="6"/>
      <c r="D242" s="3"/>
      <c r="E242" s="3"/>
      <c r="F242" s="3"/>
      <c r="G242" s="7"/>
      <c r="H242" s="7"/>
      <c r="I242" s="3"/>
      <c r="J242" s="3"/>
      <c r="K242" s="3"/>
      <c r="L242" s="7"/>
    </row>
    <row r="243" spans="1:12" s="4" customFormat="1" ht="12.5" x14ac:dyDescent="0.25">
      <c r="A243" s="6"/>
      <c r="B243" s="6"/>
      <c r="C243" s="6"/>
      <c r="D243" s="3"/>
      <c r="E243" s="3"/>
      <c r="F243" s="3"/>
      <c r="G243" s="7"/>
      <c r="H243" s="7"/>
      <c r="I243" s="3"/>
      <c r="J243" s="3"/>
      <c r="K243" s="3"/>
      <c r="L243" s="7"/>
    </row>
    <row r="244" spans="1:12" s="4" customFormat="1" ht="12.5" x14ac:dyDescent="0.25">
      <c r="A244" s="6"/>
      <c r="B244" s="6"/>
      <c r="C244" s="6"/>
      <c r="D244" s="3"/>
      <c r="E244" s="3"/>
      <c r="F244" s="3"/>
      <c r="G244" s="7"/>
      <c r="H244" s="7"/>
      <c r="I244" s="3"/>
      <c r="J244" s="3"/>
      <c r="K244" s="3"/>
      <c r="L244" s="7"/>
    </row>
    <row r="245" spans="1:12" s="4" customFormat="1" ht="12.5" x14ac:dyDescent="0.25">
      <c r="A245" s="6"/>
      <c r="B245" s="6"/>
      <c r="C245" s="6"/>
      <c r="D245" s="3"/>
      <c r="E245" s="3"/>
      <c r="F245" s="3"/>
      <c r="G245" s="7"/>
      <c r="H245" s="7"/>
      <c r="I245" s="3"/>
      <c r="J245" s="3"/>
      <c r="K245" s="3"/>
      <c r="L245" s="7"/>
    </row>
    <row r="246" spans="1:12" s="4" customFormat="1" ht="12.5" x14ac:dyDescent="0.25">
      <c r="A246" s="6"/>
      <c r="B246" s="6"/>
      <c r="C246" s="6"/>
      <c r="D246" s="3"/>
      <c r="E246" s="3"/>
      <c r="F246" s="3"/>
      <c r="G246" s="7"/>
      <c r="H246" s="7"/>
      <c r="I246" s="3"/>
      <c r="J246" s="3"/>
      <c r="K246" s="3"/>
      <c r="L246" s="7"/>
    </row>
    <row r="247" spans="1:12" s="4" customFormat="1" ht="12.5" x14ac:dyDescent="0.25">
      <c r="A247" s="6"/>
      <c r="B247" s="6"/>
      <c r="C247" s="6"/>
      <c r="D247" s="3"/>
      <c r="E247" s="3"/>
      <c r="F247" s="3"/>
      <c r="G247" s="7"/>
      <c r="H247" s="7"/>
      <c r="I247" s="3"/>
      <c r="J247" s="3"/>
      <c r="K247" s="3"/>
      <c r="L247" s="7"/>
    </row>
    <row r="248" spans="1:12" s="4" customFormat="1" ht="12.5" x14ac:dyDescent="0.25">
      <c r="A248" s="6"/>
      <c r="B248" s="6"/>
      <c r="C248" s="6"/>
      <c r="D248" s="3"/>
      <c r="E248" s="3"/>
      <c r="F248" s="3"/>
      <c r="G248" s="7"/>
      <c r="H248" s="7"/>
      <c r="I248" s="3"/>
      <c r="J248" s="3"/>
      <c r="K248" s="3"/>
      <c r="L248" s="7"/>
    </row>
    <row r="249" spans="1:12" s="4" customFormat="1" ht="12.5" x14ac:dyDescent="0.25">
      <c r="A249" s="6"/>
      <c r="B249" s="6"/>
      <c r="C249" s="6"/>
      <c r="D249" s="3"/>
      <c r="E249" s="3"/>
      <c r="F249" s="3"/>
      <c r="G249" s="7"/>
      <c r="H249" s="7"/>
      <c r="I249" s="3"/>
      <c r="J249" s="3"/>
      <c r="K249" s="3"/>
      <c r="L249" s="7"/>
    </row>
    <row r="250" spans="1:12" s="4" customFormat="1" ht="12.5" x14ac:dyDescent="0.25">
      <c r="A250" s="6"/>
      <c r="B250" s="6"/>
      <c r="C250" s="6"/>
      <c r="D250" s="3"/>
      <c r="E250" s="3"/>
      <c r="F250" s="3"/>
      <c r="G250" s="7"/>
      <c r="H250" s="7"/>
      <c r="I250" s="3"/>
      <c r="J250" s="3"/>
      <c r="K250" s="3"/>
      <c r="L250" s="7"/>
    </row>
    <row r="251" spans="1:12" s="4" customFormat="1" ht="12.5" x14ac:dyDescent="0.25">
      <c r="A251" s="6"/>
      <c r="B251" s="6"/>
      <c r="C251" s="6"/>
      <c r="D251" s="3"/>
      <c r="E251" s="3"/>
      <c r="F251" s="3"/>
      <c r="G251" s="7"/>
      <c r="H251" s="7"/>
      <c r="I251" s="3"/>
      <c r="J251" s="3"/>
      <c r="K251" s="3"/>
      <c r="L251" s="7"/>
    </row>
    <row r="252" spans="1:12" s="4" customFormat="1" ht="12.5" x14ac:dyDescent="0.25">
      <c r="A252" s="6"/>
      <c r="B252" s="6"/>
      <c r="C252" s="6"/>
      <c r="D252" s="3"/>
      <c r="E252" s="3"/>
      <c r="F252" s="3"/>
      <c r="G252" s="7"/>
      <c r="H252" s="7"/>
      <c r="I252" s="3"/>
      <c r="J252" s="3"/>
      <c r="K252" s="3"/>
      <c r="L252" s="7"/>
    </row>
    <row r="253" spans="1:12" s="4" customFormat="1" ht="12.5" x14ac:dyDescent="0.25">
      <c r="A253" s="6"/>
      <c r="B253" s="6"/>
      <c r="C253" s="6"/>
      <c r="D253" s="3"/>
      <c r="E253" s="3"/>
      <c r="F253" s="3"/>
      <c r="G253" s="7"/>
      <c r="H253" s="7"/>
      <c r="I253" s="3"/>
      <c r="J253" s="3"/>
      <c r="K253" s="3"/>
      <c r="L253" s="7"/>
    </row>
    <row r="254" spans="1:12" s="4" customFormat="1" ht="12.5" x14ac:dyDescent="0.25">
      <c r="A254" s="6"/>
      <c r="B254" s="6"/>
      <c r="C254" s="6"/>
      <c r="D254" s="3"/>
      <c r="E254" s="3"/>
      <c r="F254" s="3"/>
      <c r="G254" s="7"/>
      <c r="H254" s="7"/>
      <c r="I254" s="3"/>
      <c r="J254" s="3"/>
      <c r="K254" s="3"/>
      <c r="L254" s="7"/>
    </row>
    <row r="255" spans="1:12" s="4" customFormat="1" ht="12.5" x14ac:dyDescent="0.25">
      <c r="A255" s="6"/>
      <c r="B255" s="6"/>
      <c r="C255" s="6"/>
      <c r="D255" s="3"/>
      <c r="E255" s="3"/>
      <c r="F255" s="3"/>
      <c r="G255" s="7"/>
      <c r="H255" s="7"/>
      <c r="I255" s="3"/>
      <c r="J255" s="3"/>
      <c r="K255" s="3"/>
      <c r="L255" s="7"/>
    </row>
    <row r="256" spans="1:12" s="4" customFormat="1" ht="12.5" x14ac:dyDescent="0.25">
      <c r="A256" s="6"/>
      <c r="B256" s="6"/>
      <c r="C256" s="6"/>
      <c r="D256" s="3"/>
      <c r="E256" s="3"/>
      <c r="F256" s="3"/>
      <c r="G256" s="7"/>
      <c r="H256" s="7"/>
      <c r="I256" s="3"/>
      <c r="J256" s="3"/>
      <c r="K256" s="3"/>
      <c r="L256" s="7"/>
    </row>
    <row r="257" spans="1:12" s="4" customFormat="1" ht="12.5" x14ac:dyDescent="0.25">
      <c r="A257" s="6"/>
      <c r="B257" s="6"/>
      <c r="C257" s="6"/>
      <c r="D257" s="3"/>
      <c r="E257" s="3"/>
      <c r="F257" s="3"/>
      <c r="G257" s="7"/>
      <c r="H257" s="7"/>
      <c r="I257" s="3"/>
      <c r="J257" s="3"/>
      <c r="K257" s="3"/>
      <c r="L257" s="7"/>
    </row>
    <row r="258" spans="1:12" s="4" customFormat="1" ht="12.5" x14ac:dyDescent="0.25">
      <c r="A258" s="6"/>
      <c r="B258" s="6"/>
      <c r="C258" s="6"/>
      <c r="D258" s="3"/>
      <c r="E258" s="3"/>
      <c r="F258" s="3"/>
      <c r="G258" s="7"/>
      <c r="H258" s="7"/>
      <c r="I258" s="3"/>
      <c r="J258" s="3"/>
      <c r="K258" s="3"/>
      <c r="L258" s="7"/>
    </row>
    <row r="259" spans="1:12" s="4" customFormat="1" ht="12.5" x14ac:dyDescent="0.25">
      <c r="A259" s="6"/>
      <c r="B259" s="6"/>
      <c r="C259" s="6"/>
      <c r="D259" s="3"/>
      <c r="E259" s="3"/>
      <c r="F259" s="3"/>
      <c r="G259" s="7"/>
      <c r="H259" s="7"/>
      <c r="I259" s="3"/>
      <c r="J259" s="3"/>
      <c r="K259" s="3"/>
      <c r="L259" s="7"/>
    </row>
    <row r="260" spans="1:12" s="4" customFormat="1" ht="12.5" x14ac:dyDescent="0.25">
      <c r="A260" s="6"/>
      <c r="B260" s="6"/>
      <c r="C260" s="6"/>
      <c r="D260" s="3"/>
      <c r="E260" s="3"/>
      <c r="F260" s="3"/>
      <c r="G260" s="7"/>
      <c r="H260" s="7"/>
      <c r="I260" s="3"/>
      <c r="J260" s="3"/>
      <c r="K260" s="3"/>
      <c r="L260" s="7"/>
    </row>
    <row r="261" spans="1:12" s="4" customFormat="1" ht="12.5" x14ac:dyDescent="0.25">
      <c r="A261" s="6"/>
      <c r="B261" s="6"/>
      <c r="C261" s="6"/>
      <c r="D261" s="3"/>
      <c r="E261" s="3"/>
      <c r="F261" s="3"/>
      <c r="G261" s="7"/>
      <c r="H261" s="7"/>
      <c r="I261" s="3"/>
      <c r="J261" s="3"/>
      <c r="K261" s="3"/>
      <c r="L261" s="7"/>
    </row>
    <row r="262" spans="1:12" s="4" customFormat="1" ht="12.5" x14ac:dyDescent="0.25">
      <c r="A262" s="6"/>
      <c r="B262" s="6"/>
      <c r="C262" s="6"/>
      <c r="D262" s="3"/>
      <c r="E262" s="3"/>
      <c r="F262" s="3"/>
      <c r="G262" s="7"/>
      <c r="H262" s="7"/>
      <c r="I262" s="3"/>
      <c r="J262" s="3"/>
      <c r="K262" s="3"/>
      <c r="L262" s="7"/>
    </row>
    <row r="263" spans="1:12" s="4" customFormat="1" ht="12.5" x14ac:dyDescent="0.25">
      <c r="A263" s="6"/>
      <c r="B263" s="6"/>
      <c r="C263" s="6"/>
      <c r="D263" s="3"/>
      <c r="E263" s="3"/>
      <c r="F263" s="3"/>
      <c r="G263" s="7"/>
      <c r="H263" s="7"/>
      <c r="I263" s="3"/>
      <c r="J263" s="3"/>
      <c r="K263" s="3"/>
      <c r="L263" s="7"/>
    </row>
    <row r="264" spans="1:12" s="4" customFormat="1" ht="12.5" x14ac:dyDescent="0.25">
      <c r="A264" s="6"/>
      <c r="B264" s="6"/>
      <c r="C264" s="6"/>
      <c r="D264" s="3"/>
      <c r="E264" s="3"/>
      <c r="F264" s="3"/>
      <c r="G264" s="7"/>
      <c r="H264" s="7"/>
      <c r="I264" s="3"/>
      <c r="J264" s="3"/>
      <c r="K264" s="3"/>
      <c r="L264" s="7"/>
    </row>
    <row r="265" spans="1:12" s="4" customFormat="1" ht="12.5" x14ac:dyDescent="0.25">
      <c r="A265" s="6"/>
      <c r="B265" s="6"/>
      <c r="C265" s="6"/>
      <c r="D265" s="3"/>
      <c r="E265" s="3"/>
      <c r="F265" s="3"/>
      <c r="G265" s="7"/>
      <c r="H265" s="7"/>
      <c r="I265" s="3"/>
      <c r="J265" s="3"/>
      <c r="K265" s="3"/>
      <c r="L265" s="7"/>
    </row>
    <row r="266" spans="1:12" s="4" customFormat="1" ht="12.5" x14ac:dyDescent="0.25">
      <c r="A266" s="6"/>
      <c r="B266" s="6"/>
      <c r="C266" s="6"/>
      <c r="D266" s="3"/>
      <c r="E266" s="3"/>
      <c r="F266" s="3"/>
      <c r="G266" s="7"/>
      <c r="H266" s="7"/>
      <c r="I266" s="3"/>
      <c r="J266" s="3"/>
      <c r="K266" s="3"/>
      <c r="L266" s="7"/>
    </row>
    <row r="267" spans="1:12" s="4" customFormat="1" ht="12.5" x14ac:dyDescent="0.25">
      <c r="A267" s="6"/>
      <c r="B267" s="6"/>
      <c r="C267" s="6"/>
      <c r="D267" s="3"/>
      <c r="E267" s="3"/>
      <c r="F267" s="3"/>
      <c r="G267" s="7"/>
      <c r="H267" s="7"/>
      <c r="I267" s="3"/>
      <c r="J267" s="3"/>
      <c r="K267" s="3"/>
      <c r="L267" s="7"/>
    </row>
    <row r="268" spans="1:12" s="4" customFormat="1" ht="12.5" x14ac:dyDescent="0.25">
      <c r="A268" s="6"/>
      <c r="B268" s="6"/>
      <c r="C268" s="6"/>
      <c r="D268" s="3"/>
      <c r="E268" s="3"/>
      <c r="F268" s="3"/>
      <c r="G268" s="7"/>
      <c r="H268" s="7"/>
      <c r="I268" s="3"/>
      <c r="J268" s="3"/>
      <c r="K268" s="3"/>
      <c r="L268" s="7"/>
    </row>
    <row r="269" spans="1:12" s="4" customFormat="1" ht="12.5" x14ac:dyDescent="0.25">
      <c r="A269" s="6"/>
      <c r="B269" s="6"/>
      <c r="C269" s="6"/>
      <c r="D269" s="3"/>
      <c r="E269" s="3"/>
      <c r="F269" s="3"/>
      <c r="G269" s="7"/>
      <c r="H269" s="7"/>
      <c r="I269" s="3"/>
      <c r="J269" s="3"/>
      <c r="K269" s="3"/>
      <c r="L269" s="7"/>
    </row>
    <row r="270" spans="1:12" s="4" customFormat="1" ht="12.5" x14ac:dyDescent="0.25">
      <c r="A270" s="6"/>
      <c r="B270" s="6"/>
      <c r="C270" s="6"/>
      <c r="D270" s="3"/>
      <c r="E270" s="3"/>
      <c r="F270" s="3"/>
      <c r="G270" s="7"/>
      <c r="H270" s="7"/>
      <c r="I270" s="3"/>
      <c r="J270" s="3"/>
      <c r="K270" s="3"/>
      <c r="L270" s="7"/>
    </row>
    <row r="271" spans="1:12" s="4" customFormat="1" ht="12.5" x14ac:dyDescent="0.25">
      <c r="A271" s="6"/>
      <c r="B271" s="6"/>
      <c r="C271" s="6"/>
      <c r="D271" s="3"/>
      <c r="E271" s="3"/>
      <c r="F271" s="3"/>
      <c r="G271" s="7"/>
      <c r="H271" s="7"/>
      <c r="I271" s="3"/>
      <c r="J271" s="3"/>
      <c r="K271" s="3"/>
      <c r="L271" s="7"/>
    </row>
    <row r="272" spans="1:12" s="4" customFormat="1" ht="12.5" x14ac:dyDescent="0.25">
      <c r="A272" s="6"/>
      <c r="B272" s="6"/>
      <c r="C272" s="6"/>
      <c r="D272" s="3"/>
      <c r="E272" s="3"/>
      <c r="F272" s="3"/>
      <c r="G272" s="7"/>
      <c r="H272" s="7"/>
      <c r="I272" s="3"/>
      <c r="J272" s="3"/>
      <c r="K272" s="3"/>
      <c r="L272" s="7"/>
    </row>
    <row r="273" spans="1:12" s="4" customFormat="1" ht="12.5" x14ac:dyDescent="0.25">
      <c r="A273" s="6"/>
      <c r="B273" s="6"/>
      <c r="C273" s="6"/>
      <c r="D273" s="3"/>
      <c r="E273" s="3"/>
      <c r="F273" s="3"/>
      <c r="G273" s="7"/>
      <c r="H273" s="7"/>
      <c r="I273" s="3"/>
      <c r="J273" s="3"/>
      <c r="K273" s="3"/>
      <c r="L273" s="7"/>
    </row>
    <row r="274" spans="1:12" s="4" customFormat="1" ht="12.5" x14ac:dyDescent="0.25">
      <c r="A274" s="6"/>
      <c r="B274" s="6"/>
      <c r="C274" s="6"/>
      <c r="D274" s="3"/>
      <c r="E274" s="3"/>
      <c r="F274" s="3"/>
      <c r="G274" s="7"/>
      <c r="H274" s="7"/>
      <c r="I274" s="3"/>
      <c r="J274" s="3"/>
      <c r="K274" s="3"/>
      <c r="L274" s="7"/>
    </row>
    <row r="275" spans="1:12" s="4" customFormat="1" ht="12.5" x14ac:dyDescent="0.25">
      <c r="A275" s="6"/>
      <c r="B275" s="6"/>
      <c r="C275" s="6"/>
      <c r="D275" s="3"/>
      <c r="E275" s="3"/>
      <c r="F275" s="3"/>
      <c r="G275" s="7"/>
      <c r="H275" s="7"/>
      <c r="I275" s="3"/>
      <c r="J275" s="3"/>
      <c r="K275" s="3"/>
      <c r="L275" s="7"/>
    </row>
    <row r="276" spans="1:12" s="4" customFormat="1" ht="12.5" x14ac:dyDescent="0.25">
      <c r="A276" s="6"/>
      <c r="B276" s="6"/>
      <c r="C276" s="6"/>
      <c r="D276" s="3"/>
      <c r="E276" s="3"/>
      <c r="F276" s="3"/>
      <c r="G276" s="7"/>
      <c r="H276" s="7"/>
      <c r="I276" s="3"/>
      <c r="J276" s="3"/>
      <c r="K276" s="3"/>
      <c r="L276" s="7"/>
    </row>
    <row r="277" spans="1:12" s="4" customFormat="1" ht="12.5" x14ac:dyDescent="0.25">
      <c r="A277" s="6"/>
      <c r="B277" s="6"/>
      <c r="C277" s="6"/>
      <c r="D277" s="3"/>
      <c r="E277" s="3"/>
      <c r="F277" s="3"/>
      <c r="G277" s="7"/>
      <c r="H277" s="7"/>
      <c r="I277" s="3"/>
      <c r="J277" s="3"/>
      <c r="K277" s="3"/>
      <c r="L277" s="7"/>
    </row>
    <row r="278" spans="1:12" s="4" customFormat="1" ht="12.5" x14ac:dyDescent="0.25">
      <c r="A278" s="6"/>
      <c r="B278" s="6"/>
      <c r="C278" s="6"/>
      <c r="D278" s="3"/>
      <c r="E278" s="3"/>
      <c r="F278" s="3"/>
      <c r="G278" s="7"/>
      <c r="H278" s="7"/>
      <c r="I278" s="3"/>
      <c r="J278" s="3"/>
      <c r="K278" s="3"/>
      <c r="L278" s="7"/>
    </row>
    <row r="279" spans="1:12" s="4" customFormat="1" ht="12.5" x14ac:dyDescent="0.25">
      <c r="A279" s="6"/>
      <c r="B279" s="6"/>
      <c r="C279" s="6"/>
      <c r="D279" s="3"/>
      <c r="E279" s="3"/>
      <c r="F279" s="3"/>
      <c r="G279" s="7"/>
      <c r="H279" s="7"/>
      <c r="I279" s="3"/>
      <c r="J279" s="3"/>
      <c r="K279" s="3"/>
      <c r="L279" s="7"/>
    </row>
    <row r="280" spans="1:12" s="4" customFormat="1" ht="12.5" x14ac:dyDescent="0.25">
      <c r="A280" s="6"/>
      <c r="B280" s="6"/>
      <c r="C280" s="6"/>
      <c r="D280" s="3"/>
      <c r="E280" s="3"/>
      <c r="F280" s="3"/>
      <c r="G280" s="7"/>
      <c r="H280" s="7"/>
      <c r="I280" s="3"/>
      <c r="J280" s="3"/>
      <c r="K280" s="3"/>
      <c r="L280" s="7"/>
    </row>
    <row r="281" spans="1:12" s="4" customFormat="1" ht="12.5" x14ac:dyDescent="0.25">
      <c r="A281" s="6"/>
      <c r="B281" s="6"/>
      <c r="C281" s="6"/>
      <c r="D281" s="3"/>
      <c r="E281" s="3"/>
      <c r="F281" s="3"/>
      <c r="G281" s="7"/>
      <c r="H281" s="7"/>
      <c r="I281" s="3"/>
      <c r="J281" s="3"/>
      <c r="K281" s="3"/>
      <c r="L281" s="7"/>
    </row>
    <row r="282" spans="1:12" s="4" customFormat="1" ht="12.5" x14ac:dyDescent="0.25">
      <c r="A282" s="6"/>
      <c r="B282" s="6"/>
      <c r="C282" s="6"/>
      <c r="D282" s="3"/>
      <c r="E282" s="3"/>
      <c r="F282" s="3"/>
      <c r="G282" s="7"/>
      <c r="H282" s="7"/>
      <c r="I282" s="3"/>
      <c r="J282" s="3"/>
      <c r="K282" s="3"/>
      <c r="L282" s="7"/>
    </row>
    <row r="283" spans="1:12" s="4" customFormat="1" ht="12.5" x14ac:dyDescent="0.25">
      <c r="A283" s="6"/>
      <c r="B283" s="6"/>
      <c r="C283" s="6"/>
      <c r="D283" s="3"/>
      <c r="E283" s="3"/>
      <c r="F283" s="3"/>
      <c r="G283" s="7"/>
      <c r="H283" s="7"/>
      <c r="I283" s="3"/>
      <c r="J283" s="3"/>
      <c r="K283" s="3"/>
      <c r="L283" s="7"/>
    </row>
    <row r="284" spans="1:12" s="4" customFormat="1" ht="12.5" x14ac:dyDescent="0.25">
      <c r="A284" s="6"/>
      <c r="B284" s="6"/>
      <c r="C284" s="6"/>
      <c r="D284" s="3"/>
      <c r="E284" s="3"/>
      <c r="F284" s="3"/>
      <c r="G284" s="7"/>
      <c r="H284" s="7"/>
      <c r="I284" s="3"/>
      <c r="J284" s="3"/>
      <c r="K284" s="3"/>
      <c r="L284" s="7"/>
    </row>
    <row r="285" spans="1:12" s="4" customFormat="1" ht="12.5" x14ac:dyDescent="0.25">
      <c r="A285" s="6"/>
      <c r="B285" s="6"/>
      <c r="C285" s="6"/>
      <c r="D285" s="3"/>
      <c r="E285" s="3"/>
      <c r="F285" s="3"/>
      <c r="G285" s="7"/>
      <c r="H285" s="7"/>
      <c r="I285" s="3"/>
      <c r="J285" s="3"/>
      <c r="K285" s="3"/>
      <c r="L285" s="7"/>
    </row>
    <row r="286" spans="1:12" s="4" customFormat="1" ht="12.5" x14ac:dyDescent="0.25">
      <c r="A286" s="6"/>
      <c r="B286" s="6"/>
      <c r="C286" s="6"/>
      <c r="D286" s="3"/>
      <c r="E286" s="3"/>
      <c r="F286" s="3"/>
      <c r="G286" s="7"/>
      <c r="H286" s="7"/>
      <c r="I286" s="3"/>
      <c r="J286" s="3"/>
      <c r="K286" s="3"/>
      <c r="L286" s="7"/>
    </row>
    <row r="287" spans="1:12" s="4" customFormat="1" ht="12.5" x14ac:dyDescent="0.25">
      <c r="A287" s="6"/>
      <c r="B287" s="6"/>
      <c r="C287" s="6"/>
      <c r="D287" s="3"/>
      <c r="E287" s="3"/>
      <c r="F287" s="3"/>
      <c r="G287" s="7"/>
      <c r="H287" s="7"/>
      <c r="I287" s="3"/>
      <c r="J287" s="3"/>
      <c r="K287" s="3"/>
      <c r="L287" s="7"/>
    </row>
    <row r="288" spans="1:12" s="4" customFormat="1" ht="12.5" x14ac:dyDescent="0.25">
      <c r="A288" s="6"/>
      <c r="B288" s="6"/>
      <c r="C288" s="6"/>
      <c r="D288" s="3"/>
      <c r="E288" s="3"/>
      <c r="F288" s="3"/>
      <c r="G288" s="7"/>
      <c r="H288" s="7"/>
      <c r="I288" s="3"/>
      <c r="J288" s="3"/>
      <c r="K288" s="3"/>
      <c r="L288" s="7"/>
    </row>
    <row r="289" spans="1:12" s="4" customFormat="1" ht="12.5" x14ac:dyDescent="0.25">
      <c r="A289" s="6"/>
      <c r="B289" s="6"/>
      <c r="C289" s="6"/>
      <c r="D289" s="3"/>
      <c r="E289" s="3"/>
      <c r="F289" s="3"/>
      <c r="G289" s="7"/>
      <c r="H289" s="7"/>
      <c r="I289" s="3"/>
      <c r="J289" s="3"/>
      <c r="K289" s="3"/>
      <c r="L289" s="7"/>
    </row>
    <row r="290" spans="1:12" s="4" customFormat="1" ht="12.5" x14ac:dyDescent="0.25">
      <c r="A290" s="6"/>
      <c r="B290" s="6"/>
      <c r="C290" s="6"/>
      <c r="D290" s="3"/>
      <c r="E290" s="3"/>
      <c r="F290" s="3"/>
      <c r="G290" s="7"/>
      <c r="H290" s="7"/>
      <c r="I290" s="3"/>
      <c r="J290" s="3"/>
      <c r="K290" s="3"/>
      <c r="L290" s="7"/>
    </row>
    <row r="291" spans="1:12" s="4" customFormat="1" ht="12.5" x14ac:dyDescent="0.25">
      <c r="A291" s="6"/>
      <c r="B291" s="6"/>
      <c r="C291" s="6"/>
      <c r="D291" s="3"/>
      <c r="E291" s="3"/>
      <c r="F291" s="3"/>
      <c r="G291" s="7"/>
      <c r="H291" s="7"/>
      <c r="I291" s="3"/>
      <c r="J291" s="3"/>
      <c r="K291" s="3"/>
      <c r="L291" s="7"/>
    </row>
    <row r="292" spans="1:12" s="4" customFormat="1" ht="12.5" x14ac:dyDescent="0.25">
      <c r="A292" s="6"/>
      <c r="B292" s="6"/>
      <c r="C292" s="6"/>
      <c r="D292" s="3"/>
      <c r="E292" s="3"/>
      <c r="F292" s="3"/>
      <c r="G292" s="7"/>
      <c r="H292" s="7"/>
      <c r="I292" s="3"/>
      <c r="J292" s="3"/>
      <c r="K292" s="3"/>
      <c r="L292" s="7"/>
    </row>
    <row r="293" spans="1:12" s="4" customFormat="1" ht="12.5" x14ac:dyDescent="0.25">
      <c r="A293" s="6"/>
      <c r="B293" s="6"/>
      <c r="C293" s="6"/>
      <c r="D293" s="3"/>
      <c r="E293" s="3"/>
      <c r="F293" s="3"/>
      <c r="G293" s="7"/>
      <c r="H293" s="7"/>
      <c r="I293" s="3"/>
      <c r="J293" s="3"/>
      <c r="K293" s="3"/>
      <c r="L293" s="7"/>
    </row>
    <row r="294" spans="1:12" s="4" customFormat="1" ht="12.5" x14ac:dyDescent="0.25">
      <c r="A294" s="6"/>
      <c r="B294" s="6"/>
      <c r="C294" s="6"/>
      <c r="D294" s="3"/>
      <c r="E294" s="3"/>
      <c r="F294" s="3"/>
      <c r="G294" s="7"/>
      <c r="H294" s="7"/>
      <c r="I294" s="3"/>
      <c r="J294" s="3"/>
      <c r="K294" s="3"/>
      <c r="L294" s="7"/>
    </row>
    <row r="295" spans="1:12" s="4" customFormat="1" ht="12.5" x14ac:dyDescent="0.25">
      <c r="A295" s="6"/>
      <c r="B295" s="6"/>
      <c r="C295" s="6"/>
      <c r="D295" s="3"/>
      <c r="E295" s="3"/>
      <c r="F295" s="3"/>
      <c r="G295" s="7"/>
      <c r="H295" s="7"/>
      <c r="I295" s="3"/>
      <c r="J295" s="3"/>
      <c r="K295" s="3"/>
      <c r="L295" s="7"/>
    </row>
    <row r="296" spans="1:12" s="4" customFormat="1" ht="12.5" x14ac:dyDescent="0.25">
      <c r="A296" s="6"/>
      <c r="B296" s="6"/>
      <c r="C296" s="6"/>
      <c r="D296" s="3"/>
      <c r="E296" s="3"/>
      <c r="F296" s="3"/>
      <c r="G296" s="7"/>
      <c r="H296" s="7"/>
      <c r="I296" s="3"/>
      <c r="J296" s="3"/>
      <c r="K296" s="3"/>
      <c r="L296" s="7"/>
    </row>
    <row r="297" spans="1:12" s="4" customFormat="1" ht="12.5" x14ac:dyDescent="0.25">
      <c r="A297" s="6"/>
      <c r="B297" s="6"/>
      <c r="C297" s="6"/>
      <c r="D297" s="3"/>
      <c r="E297" s="3"/>
      <c r="F297" s="3"/>
      <c r="G297" s="7"/>
      <c r="H297" s="7"/>
      <c r="I297" s="3"/>
      <c r="J297" s="3"/>
      <c r="K297" s="3"/>
      <c r="L297" s="7"/>
    </row>
    <row r="298" spans="1:12" s="4" customFormat="1" ht="12.5" x14ac:dyDescent="0.25">
      <c r="A298" s="6"/>
      <c r="B298" s="6"/>
      <c r="C298" s="6"/>
      <c r="D298" s="3"/>
      <c r="E298" s="3"/>
      <c r="F298" s="3"/>
      <c r="G298" s="7"/>
      <c r="H298" s="7"/>
      <c r="I298" s="3"/>
      <c r="J298" s="3"/>
      <c r="K298" s="3"/>
      <c r="L298" s="7"/>
    </row>
    <row r="299" spans="1:12" s="4" customFormat="1" ht="12.5" x14ac:dyDescent="0.25">
      <c r="A299" s="6"/>
      <c r="B299" s="6"/>
      <c r="C299" s="6"/>
      <c r="D299" s="3"/>
      <c r="E299" s="3"/>
      <c r="F299" s="3"/>
      <c r="G299" s="7"/>
      <c r="H299" s="7"/>
      <c r="I299" s="3"/>
      <c r="J299" s="3"/>
      <c r="K299" s="3"/>
      <c r="L299" s="7"/>
    </row>
    <row r="300" spans="1:12" s="4" customFormat="1" ht="12.5" x14ac:dyDescent="0.25">
      <c r="A300" s="6"/>
      <c r="B300" s="6"/>
      <c r="C300" s="6"/>
      <c r="D300" s="3"/>
      <c r="E300" s="3"/>
      <c r="F300" s="3"/>
      <c r="G300" s="7"/>
      <c r="H300" s="3"/>
      <c r="I300" s="3"/>
      <c r="J300" s="3"/>
      <c r="K300" s="3"/>
      <c r="L300" s="7"/>
    </row>
    <row r="301" spans="1:12" s="4" customFormat="1" ht="12.5" x14ac:dyDescent="0.25">
      <c r="A301" s="6"/>
      <c r="B301" s="6"/>
      <c r="C301" s="6"/>
      <c r="D301" s="3"/>
      <c r="E301" s="3"/>
      <c r="F301" s="3"/>
      <c r="G301" s="7"/>
      <c r="H301" s="7"/>
      <c r="I301" s="3"/>
      <c r="J301" s="3"/>
      <c r="K301" s="3"/>
      <c r="L301" s="7"/>
    </row>
    <row r="302" spans="1:12" s="4" customFormat="1" ht="12.5" x14ac:dyDescent="0.25">
      <c r="A302" s="6"/>
      <c r="B302" s="6"/>
      <c r="C302" s="6"/>
      <c r="D302" s="3"/>
      <c r="E302" s="3"/>
      <c r="F302" s="3"/>
      <c r="G302" s="7"/>
      <c r="H302" s="7"/>
      <c r="I302" s="3"/>
      <c r="J302" s="3"/>
      <c r="K302" s="3"/>
      <c r="L302" s="7"/>
    </row>
    <row r="303" spans="1:12" s="4" customFormat="1" ht="12.5" x14ac:dyDescent="0.25">
      <c r="A303" s="6"/>
      <c r="B303" s="6"/>
      <c r="C303" s="6"/>
      <c r="D303" s="3"/>
      <c r="E303" s="3"/>
      <c r="F303" s="3"/>
      <c r="G303" s="7"/>
      <c r="H303" s="7"/>
      <c r="I303" s="3"/>
      <c r="J303" s="3"/>
      <c r="K303" s="3"/>
      <c r="L303" s="7"/>
    </row>
    <row r="304" spans="1:12" s="4" customFormat="1" ht="12.5" x14ac:dyDescent="0.25">
      <c r="A304" s="6"/>
      <c r="B304" s="6"/>
      <c r="C304" s="6"/>
      <c r="D304" s="3"/>
      <c r="E304" s="3"/>
      <c r="F304" s="3"/>
      <c r="G304" s="7"/>
      <c r="H304" s="7"/>
      <c r="I304" s="3"/>
      <c r="J304" s="3"/>
      <c r="K304" s="3"/>
      <c r="L304" s="7"/>
    </row>
    <row r="305" spans="1:12" s="4" customFormat="1" ht="12.5" x14ac:dyDescent="0.25">
      <c r="A305" s="6"/>
      <c r="B305" s="6"/>
      <c r="C305" s="6"/>
      <c r="D305" s="3"/>
      <c r="E305" s="3"/>
      <c r="F305" s="3"/>
      <c r="G305" s="7"/>
      <c r="H305" s="7"/>
      <c r="I305" s="3"/>
      <c r="J305" s="3"/>
      <c r="K305" s="3"/>
      <c r="L305" s="7"/>
    </row>
    <row r="306" spans="1:12" s="4" customFormat="1" ht="12.5" x14ac:dyDescent="0.25">
      <c r="A306" s="6"/>
      <c r="B306" s="6"/>
      <c r="C306" s="6"/>
      <c r="D306" s="3"/>
      <c r="E306" s="3"/>
      <c r="F306" s="3"/>
      <c r="G306" s="7"/>
      <c r="H306" s="7"/>
      <c r="I306" s="3"/>
      <c r="J306" s="3"/>
      <c r="K306" s="3"/>
      <c r="L306" s="7"/>
    </row>
    <row r="307" spans="1:12" s="4" customFormat="1" ht="12.5" x14ac:dyDescent="0.25">
      <c r="A307" s="6"/>
      <c r="B307" s="6"/>
      <c r="C307" s="6"/>
      <c r="D307" s="3"/>
      <c r="E307" s="3"/>
      <c r="F307" s="3"/>
      <c r="G307" s="7"/>
      <c r="H307" s="7"/>
      <c r="I307" s="3"/>
      <c r="J307" s="3"/>
      <c r="K307" s="3"/>
      <c r="L307" s="7"/>
    </row>
    <row r="308" spans="1:12" s="4" customFormat="1" ht="12.5" x14ac:dyDescent="0.25">
      <c r="A308" s="6"/>
      <c r="B308" s="6"/>
      <c r="C308" s="6"/>
      <c r="D308" s="3"/>
      <c r="E308" s="3"/>
      <c r="F308" s="3"/>
      <c r="G308" s="3"/>
      <c r="H308" s="7"/>
      <c r="I308" s="3"/>
      <c r="J308" s="3"/>
      <c r="K308" s="3"/>
      <c r="L308" s="7"/>
    </row>
    <row r="309" spans="1:12" s="4" customFormat="1" ht="12.5" x14ac:dyDescent="0.25">
      <c r="A309" s="6"/>
      <c r="B309" s="6"/>
      <c r="C309" s="6"/>
      <c r="D309" s="3"/>
      <c r="E309" s="3"/>
      <c r="F309" s="3"/>
      <c r="G309" s="7"/>
      <c r="H309" s="7"/>
      <c r="I309" s="3"/>
      <c r="J309" s="3"/>
      <c r="K309" s="3"/>
      <c r="L309" s="7"/>
    </row>
    <row r="310" spans="1:12" s="4" customFormat="1" ht="12.5" x14ac:dyDescent="0.25">
      <c r="A310" s="6"/>
      <c r="B310" s="6"/>
      <c r="C310" s="6"/>
      <c r="D310" s="3"/>
      <c r="E310" s="3"/>
      <c r="F310" s="3"/>
      <c r="G310" s="7"/>
      <c r="H310" s="7"/>
      <c r="I310" s="3"/>
      <c r="J310" s="3"/>
      <c r="K310" s="3"/>
      <c r="L310" s="7"/>
    </row>
    <row r="311" spans="1:12" s="4" customFormat="1" ht="12.5" x14ac:dyDescent="0.25">
      <c r="A311" s="6"/>
      <c r="B311" s="6"/>
      <c r="C311" s="6"/>
      <c r="D311" s="3"/>
      <c r="E311" s="3"/>
      <c r="F311" s="3"/>
      <c r="G311" s="7"/>
      <c r="H311" s="7"/>
      <c r="I311" s="3"/>
      <c r="J311" s="3"/>
      <c r="K311" s="3"/>
      <c r="L311" s="7"/>
    </row>
    <row r="312" spans="1:12" s="4" customFormat="1" ht="12.5" x14ac:dyDescent="0.25">
      <c r="A312" s="6"/>
      <c r="B312" s="6"/>
      <c r="C312" s="6"/>
      <c r="D312" s="3"/>
      <c r="E312" s="3"/>
      <c r="F312" s="3"/>
      <c r="G312" s="7"/>
      <c r="H312" s="7"/>
      <c r="I312" s="3"/>
      <c r="J312" s="3"/>
      <c r="K312" s="3"/>
      <c r="L312" s="3"/>
    </row>
    <row r="313" spans="1:12" s="4" customFormat="1" ht="12.5" x14ac:dyDescent="0.25">
      <c r="A313" s="6"/>
      <c r="B313" s="6"/>
      <c r="C313" s="6"/>
      <c r="D313" s="3"/>
      <c r="E313" s="3"/>
      <c r="F313" s="3"/>
      <c r="G313" s="7"/>
      <c r="H313" s="7"/>
      <c r="I313" s="3"/>
      <c r="J313" s="3"/>
      <c r="K313" s="3"/>
      <c r="L313" s="7"/>
    </row>
    <row r="314" spans="1:12" s="4" customFormat="1" ht="12.5" x14ac:dyDescent="0.25">
      <c r="A314" s="6"/>
      <c r="B314" s="6"/>
      <c r="C314" s="6"/>
      <c r="D314" s="3"/>
      <c r="E314" s="3"/>
      <c r="F314" s="3"/>
      <c r="G314" s="7"/>
      <c r="H314" s="7"/>
      <c r="I314" s="3"/>
      <c r="J314" s="3"/>
      <c r="K314" s="3"/>
      <c r="L314" s="7"/>
    </row>
    <row r="315" spans="1:12" s="4" customFormat="1" ht="12.5" x14ac:dyDescent="0.25">
      <c r="A315" s="6"/>
      <c r="B315" s="6"/>
      <c r="C315" s="6"/>
      <c r="D315" s="3"/>
      <c r="E315" s="3"/>
      <c r="F315" s="3"/>
      <c r="G315" s="7"/>
      <c r="H315" s="7"/>
      <c r="I315" s="3"/>
      <c r="J315" s="3"/>
      <c r="K315" s="3"/>
      <c r="L315" s="7"/>
    </row>
    <row r="316" spans="1:12" s="4" customFormat="1" ht="12.5" x14ac:dyDescent="0.25">
      <c r="A316" s="6"/>
      <c r="B316" s="6"/>
      <c r="C316" s="6"/>
      <c r="D316" s="3"/>
      <c r="E316" s="3"/>
      <c r="F316" s="3"/>
      <c r="G316" s="7"/>
      <c r="H316" s="7"/>
      <c r="I316" s="3"/>
      <c r="J316" s="3"/>
      <c r="K316" s="3"/>
      <c r="L316" s="3"/>
    </row>
    <row r="317" spans="1:12" s="4" customFormat="1" ht="12.5" x14ac:dyDescent="0.25">
      <c r="A317" s="6"/>
      <c r="B317" s="6"/>
      <c r="C317" s="6"/>
      <c r="D317" s="3"/>
      <c r="E317" s="3"/>
      <c r="F317" s="3"/>
      <c r="G317" s="7"/>
      <c r="H317" s="7"/>
      <c r="I317" s="3"/>
      <c r="J317" s="3"/>
      <c r="K317" s="3"/>
      <c r="L317" s="7"/>
    </row>
    <row r="318" spans="1:12" s="4" customFormat="1" ht="12.5" x14ac:dyDescent="0.25">
      <c r="A318" s="6"/>
      <c r="B318" s="6"/>
      <c r="C318" s="6"/>
      <c r="D318" s="3"/>
      <c r="E318" s="3"/>
      <c r="F318" s="3"/>
      <c r="G318" s="7"/>
      <c r="H318" s="7"/>
      <c r="I318" s="3"/>
      <c r="J318" s="3"/>
      <c r="K318" s="3"/>
      <c r="L318" s="7"/>
    </row>
    <row r="319" spans="1:12" s="4" customFormat="1" ht="12.5" x14ac:dyDescent="0.25">
      <c r="A319" s="6"/>
      <c r="B319" s="6"/>
      <c r="C319" s="6"/>
      <c r="D319" s="3"/>
      <c r="E319" s="3"/>
      <c r="F319" s="3"/>
      <c r="G319" s="7"/>
      <c r="H319" s="7"/>
      <c r="I319" s="3"/>
      <c r="J319" s="3"/>
      <c r="K319" s="3"/>
      <c r="L319" s="7"/>
    </row>
    <row r="320" spans="1:12" s="4" customFormat="1" ht="12.5" x14ac:dyDescent="0.25">
      <c r="A320" s="6"/>
      <c r="B320" s="6"/>
      <c r="C320" s="6"/>
      <c r="D320" s="3"/>
      <c r="E320" s="3"/>
      <c r="F320" s="3"/>
      <c r="G320" s="7"/>
      <c r="H320" s="7"/>
      <c r="I320" s="3"/>
      <c r="J320" s="3"/>
      <c r="K320" s="3"/>
      <c r="L320" s="7"/>
    </row>
    <row r="321" spans="1:12" s="4" customFormat="1" ht="12.5" x14ac:dyDescent="0.25">
      <c r="A321" s="6"/>
      <c r="B321" s="6"/>
      <c r="C321" s="6"/>
      <c r="D321" s="3"/>
      <c r="E321" s="3"/>
      <c r="F321" s="3"/>
      <c r="G321" s="7"/>
      <c r="H321" s="7"/>
      <c r="I321" s="3"/>
      <c r="J321" s="3"/>
      <c r="K321" s="3"/>
      <c r="L321" s="7"/>
    </row>
    <row r="322" spans="1:12" s="4" customFormat="1" ht="12.5" x14ac:dyDescent="0.25">
      <c r="A322" s="6"/>
      <c r="B322" s="6"/>
      <c r="C322" s="6"/>
      <c r="D322" s="3"/>
      <c r="E322" s="3"/>
      <c r="F322" s="3"/>
      <c r="G322" s="7"/>
      <c r="H322" s="7"/>
      <c r="I322" s="3"/>
      <c r="J322" s="3"/>
      <c r="K322" s="3"/>
      <c r="L322" s="7"/>
    </row>
    <row r="323" spans="1:12" s="4" customFormat="1" ht="12.5" x14ac:dyDescent="0.25">
      <c r="A323" s="6"/>
      <c r="B323" s="6"/>
      <c r="C323" s="6"/>
      <c r="D323" s="3"/>
      <c r="E323" s="3"/>
      <c r="F323" s="3"/>
      <c r="G323" s="7"/>
      <c r="H323" s="7"/>
      <c r="I323" s="3"/>
      <c r="J323" s="3"/>
      <c r="K323" s="3"/>
      <c r="L323" s="7"/>
    </row>
    <row r="324" spans="1:12" s="4" customFormat="1" ht="12.5" x14ac:dyDescent="0.25">
      <c r="A324" s="6"/>
      <c r="B324" s="6"/>
      <c r="C324" s="6"/>
      <c r="D324" s="3"/>
      <c r="E324" s="3"/>
      <c r="F324" s="3"/>
      <c r="G324" s="7"/>
      <c r="H324" s="7"/>
      <c r="I324" s="3"/>
      <c r="J324" s="3"/>
      <c r="K324" s="3"/>
      <c r="L324" s="7"/>
    </row>
    <row r="325" spans="1:12" s="4" customFormat="1" ht="12.5" x14ac:dyDescent="0.25">
      <c r="A325" s="6"/>
      <c r="B325" s="6"/>
      <c r="C325" s="6"/>
      <c r="D325" s="3"/>
      <c r="E325" s="3"/>
      <c r="F325" s="3"/>
      <c r="G325" s="7"/>
      <c r="H325" s="7"/>
      <c r="I325" s="3"/>
      <c r="J325" s="3"/>
      <c r="K325" s="3"/>
      <c r="L325" s="7"/>
    </row>
    <row r="326" spans="1:12" s="4" customFormat="1" ht="12.5" x14ac:dyDescent="0.25">
      <c r="A326" s="6"/>
      <c r="B326" s="6"/>
      <c r="C326" s="6"/>
      <c r="D326" s="3"/>
      <c r="E326" s="3"/>
      <c r="F326" s="3"/>
      <c r="G326" s="7"/>
      <c r="H326" s="7"/>
      <c r="I326" s="3"/>
      <c r="J326" s="3"/>
      <c r="K326" s="3"/>
      <c r="L326" s="7"/>
    </row>
    <row r="327" spans="1:12" s="4" customFormat="1" ht="12.5" x14ac:dyDescent="0.25">
      <c r="A327" s="6"/>
      <c r="B327" s="6"/>
      <c r="C327" s="6"/>
      <c r="D327" s="3"/>
      <c r="E327" s="3"/>
      <c r="F327" s="3"/>
      <c r="G327" s="7"/>
      <c r="H327" s="7"/>
      <c r="I327" s="3"/>
      <c r="J327" s="3"/>
      <c r="K327" s="3"/>
      <c r="L327" s="7"/>
    </row>
    <row r="328" spans="1:12" s="4" customFormat="1" ht="12.5" x14ac:dyDescent="0.25">
      <c r="A328" s="6"/>
      <c r="B328" s="6"/>
      <c r="C328" s="6"/>
      <c r="D328" s="3"/>
      <c r="E328" s="3"/>
      <c r="F328" s="3"/>
      <c r="G328" s="7"/>
      <c r="H328" s="7"/>
      <c r="I328" s="3"/>
      <c r="J328" s="3"/>
      <c r="K328" s="3"/>
      <c r="L328" s="7"/>
    </row>
    <row r="329" spans="1:12" s="4" customFormat="1" ht="12.5" x14ac:dyDescent="0.25">
      <c r="A329" s="6"/>
      <c r="B329" s="6"/>
      <c r="C329" s="6"/>
      <c r="D329" s="3"/>
      <c r="E329" s="3"/>
      <c r="F329" s="3"/>
      <c r="G329" s="7"/>
      <c r="H329" s="7"/>
      <c r="I329" s="3"/>
      <c r="J329" s="3"/>
      <c r="K329" s="3"/>
      <c r="L329" s="7"/>
    </row>
    <row r="330" spans="1:12" s="4" customFormat="1" ht="12.5" x14ac:dyDescent="0.25">
      <c r="A330" s="6"/>
      <c r="B330" s="6"/>
      <c r="C330" s="6"/>
      <c r="D330" s="3"/>
      <c r="E330" s="3"/>
      <c r="F330" s="3"/>
      <c r="G330" s="7"/>
      <c r="H330" s="7"/>
      <c r="I330" s="3"/>
      <c r="J330" s="3"/>
      <c r="K330" s="3"/>
      <c r="L330" s="7"/>
    </row>
    <row r="331" spans="1:12" s="4" customFormat="1" ht="12.5" x14ac:dyDescent="0.25">
      <c r="A331" s="6"/>
      <c r="B331" s="6"/>
      <c r="C331" s="6"/>
      <c r="D331" s="3"/>
      <c r="E331" s="3"/>
      <c r="F331" s="3"/>
      <c r="G331" s="7"/>
      <c r="H331" s="7"/>
      <c r="I331" s="3"/>
      <c r="J331" s="3"/>
      <c r="K331" s="3"/>
      <c r="L331" s="7"/>
    </row>
    <row r="332" spans="1:12" s="4" customFormat="1" ht="12.5" x14ac:dyDescent="0.25">
      <c r="A332" s="6"/>
      <c r="B332" s="6"/>
      <c r="C332" s="6"/>
      <c r="D332" s="3"/>
      <c r="E332" s="3"/>
      <c r="F332" s="3"/>
      <c r="G332" s="7"/>
      <c r="H332" s="7"/>
      <c r="I332" s="3"/>
      <c r="J332" s="3"/>
      <c r="K332" s="3"/>
      <c r="L332" s="7"/>
    </row>
    <row r="333" spans="1:12" s="4" customFormat="1" ht="12.5" x14ac:dyDescent="0.25">
      <c r="A333" s="6"/>
      <c r="B333" s="6"/>
      <c r="C333" s="6"/>
      <c r="D333" s="3"/>
      <c r="E333" s="3"/>
      <c r="F333" s="3"/>
      <c r="G333" s="7"/>
      <c r="H333" s="7"/>
      <c r="I333" s="3"/>
      <c r="J333" s="3"/>
      <c r="K333" s="3"/>
      <c r="L333" s="7"/>
    </row>
    <row r="334" spans="1:12" s="4" customFormat="1" ht="12.5" x14ac:dyDescent="0.25">
      <c r="A334" s="6"/>
      <c r="B334" s="6"/>
      <c r="C334" s="6"/>
      <c r="D334" s="3"/>
      <c r="E334" s="3"/>
      <c r="F334" s="3"/>
      <c r="G334" s="7"/>
      <c r="H334" s="7"/>
      <c r="I334" s="3"/>
      <c r="J334" s="3"/>
      <c r="K334" s="3"/>
      <c r="L334" s="7"/>
    </row>
    <row r="335" spans="1:12" s="4" customFormat="1" ht="12.5" x14ac:dyDescent="0.25">
      <c r="A335" s="6"/>
      <c r="B335" s="6"/>
      <c r="C335" s="6"/>
      <c r="D335" s="3"/>
      <c r="E335" s="3"/>
      <c r="F335" s="3"/>
      <c r="G335" s="7"/>
      <c r="H335" s="7"/>
      <c r="I335" s="3"/>
      <c r="J335" s="3"/>
      <c r="K335" s="3"/>
      <c r="L335" s="7"/>
    </row>
    <row r="336" spans="1:12" s="4" customFormat="1" ht="12.5" x14ac:dyDescent="0.25">
      <c r="A336" s="6"/>
      <c r="B336" s="6"/>
      <c r="C336" s="6"/>
      <c r="D336" s="3"/>
      <c r="E336" s="3"/>
      <c r="F336" s="3"/>
      <c r="G336" s="7"/>
      <c r="H336" s="7"/>
      <c r="I336" s="3"/>
      <c r="J336" s="3"/>
      <c r="K336" s="3"/>
      <c r="L336" s="7"/>
    </row>
    <row r="337" spans="1:12" s="4" customFormat="1" ht="12.5" x14ac:dyDescent="0.25">
      <c r="A337" s="6"/>
      <c r="B337" s="6"/>
      <c r="C337" s="6"/>
      <c r="D337" s="3"/>
      <c r="E337" s="3"/>
      <c r="F337" s="3"/>
      <c r="G337" s="7"/>
      <c r="H337" s="7"/>
      <c r="I337" s="3"/>
      <c r="J337" s="3"/>
      <c r="K337" s="3"/>
      <c r="L337" s="7"/>
    </row>
    <row r="338" spans="1:12" s="4" customFormat="1" ht="12.5" x14ac:dyDescent="0.25">
      <c r="A338" s="6"/>
      <c r="B338" s="6"/>
      <c r="C338" s="6"/>
      <c r="D338" s="3"/>
      <c r="E338" s="3"/>
      <c r="F338" s="3"/>
      <c r="G338" s="7"/>
      <c r="H338" s="7"/>
      <c r="I338" s="3"/>
      <c r="J338" s="3"/>
      <c r="K338" s="3"/>
      <c r="L338" s="7"/>
    </row>
    <row r="339" spans="1:12" s="4" customFormat="1" ht="12.5" x14ac:dyDescent="0.25">
      <c r="A339" s="6"/>
      <c r="B339" s="6"/>
      <c r="C339" s="6"/>
      <c r="D339" s="3"/>
      <c r="E339" s="3"/>
      <c r="F339" s="3"/>
      <c r="G339" s="7"/>
      <c r="H339" s="7"/>
      <c r="I339" s="3"/>
      <c r="J339" s="3"/>
      <c r="K339" s="3"/>
      <c r="L339" s="7"/>
    </row>
    <row r="340" spans="1:12" s="4" customFormat="1" ht="12.5" x14ac:dyDescent="0.25">
      <c r="A340" s="6"/>
      <c r="B340" s="6"/>
      <c r="C340" s="6"/>
      <c r="D340" s="3"/>
      <c r="E340" s="3"/>
      <c r="F340" s="3"/>
      <c r="G340" s="7"/>
      <c r="H340" s="7"/>
      <c r="I340" s="3"/>
      <c r="J340" s="3"/>
      <c r="K340" s="3"/>
      <c r="L340" s="3"/>
    </row>
    <row r="341" spans="1:12" s="4" customFormat="1" ht="12.5" x14ac:dyDescent="0.25">
      <c r="A341" s="6"/>
      <c r="B341" s="6"/>
      <c r="C341" s="6"/>
      <c r="D341" s="3"/>
      <c r="E341" s="3"/>
      <c r="F341" s="3"/>
      <c r="G341" s="7"/>
      <c r="H341" s="7"/>
      <c r="I341" s="3"/>
      <c r="J341" s="3"/>
      <c r="K341" s="3"/>
      <c r="L341" s="7"/>
    </row>
    <row r="342" spans="1:12" s="4" customFormat="1" ht="12.5" x14ac:dyDescent="0.25">
      <c r="A342" s="6"/>
      <c r="B342" s="6"/>
      <c r="C342" s="6"/>
      <c r="D342" s="3"/>
      <c r="E342" s="3"/>
      <c r="F342" s="3"/>
      <c r="G342" s="7"/>
      <c r="H342" s="7"/>
      <c r="I342" s="3"/>
      <c r="J342" s="3"/>
      <c r="K342" s="3"/>
      <c r="L342" s="7"/>
    </row>
    <row r="343" spans="1:12" s="4" customFormat="1" ht="12.5" x14ac:dyDescent="0.25">
      <c r="A343" s="6"/>
      <c r="B343" s="6"/>
      <c r="C343" s="6"/>
      <c r="D343" s="3"/>
      <c r="E343" s="3"/>
      <c r="F343" s="3"/>
      <c r="G343" s="7"/>
      <c r="H343" s="7"/>
      <c r="I343" s="3"/>
      <c r="J343" s="3"/>
      <c r="K343" s="3"/>
      <c r="L343" s="7"/>
    </row>
    <row r="344" spans="1:12" s="4" customFormat="1" ht="12.5" x14ac:dyDescent="0.25">
      <c r="A344" s="6"/>
      <c r="B344" s="6"/>
      <c r="C344" s="6"/>
      <c r="D344" s="3"/>
      <c r="E344" s="3"/>
      <c r="F344" s="3"/>
      <c r="G344" s="7"/>
      <c r="H344" s="7"/>
      <c r="I344" s="3"/>
      <c r="J344" s="3"/>
      <c r="K344" s="3"/>
      <c r="L344" s="7"/>
    </row>
    <row r="345" spans="1:12" s="4" customFormat="1" ht="12.5" x14ac:dyDescent="0.25">
      <c r="A345" s="6"/>
      <c r="B345" s="6"/>
      <c r="C345" s="6"/>
      <c r="D345" s="3"/>
      <c r="E345" s="3"/>
      <c r="F345" s="3"/>
      <c r="G345" s="7"/>
      <c r="H345" s="7"/>
      <c r="I345" s="3"/>
      <c r="J345" s="3"/>
      <c r="K345" s="3"/>
      <c r="L345" s="7"/>
    </row>
    <row r="346" spans="1:12" s="4" customFormat="1" ht="12.5" x14ac:dyDescent="0.25">
      <c r="A346" s="6"/>
      <c r="B346" s="6"/>
      <c r="C346" s="6"/>
      <c r="D346" s="3"/>
      <c r="E346" s="3"/>
      <c r="F346" s="3"/>
      <c r="G346" s="7"/>
      <c r="H346" s="7"/>
      <c r="I346" s="3"/>
      <c r="J346" s="3"/>
      <c r="K346" s="3"/>
      <c r="L346" s="7"/>
    </row>
    <row r="347" spans="1:12" s="4" customFormat="1" ht="12.5" x14ac:dyDescent="0.25">
      <c r="A347" s="6"/>
      <c r="B347" s="6"/>
      <c r="C347" s="6"/>
      <c r="D347" s="3"/>
      <c r="E347" s="3"/>
      <c r="F347" s="3"/>
      <c r="G347" s="7"/>
      <c r="H347" s="7"/>
      <c r="I347" s="3"/>
      <c r="J347" s="3"/>
      <c r="K347" s="3"/>
      <c r="L347" s="7"/>
    </row>
    <row r="348" spans="1:12" s="4" customFormat="1" ht="12.5" x14ac:dyDescent="0.25">
      <c r="A348" s="6"/>
      <c r="B348" s="6"/>
      <c r="C348" s="6"/>
      <c r="D348" s="3"/>
      <c r="E348" s="3"/>
      <c r="F348" s="3"/>
      <c r="G348" s="7"/>
      <c r="H348" s="7"/>
      <c r="I348" s="3"/>
      <c r="J348" s="3"/>
      <c r="K348" s="3"/>
      <c r="L348" s="7"/>
    </row>
    <row r="349" spans="1:12" s="4" customFormat="1" ht="12.5" x14ac:dyDescent="0.25">
      <c r="A349" s="6"/>
      <c r="B349" s="6"/>
      <c r="C349" s="6"/>
      <c r="D349" s="3"/>
      <c r="E349" s="3"/>
      <c r="F349" s="3"/>
      <c r="G349" s="7"/>
      <c r="H349" s="7"/>
      <c r="I349" s="3"/>
      <c r="J349" s="3"/>
      <c r="K349" s="3"/>
      <c r="L349" s="7"/>
    </row>
    <row r="350" spans="1:12" s="4" customFormat="1" ht="12.5" x14ac:dyDescent="0.25">
      <c r="A350" s="6"/>
      <c r="B350" s="6"/>
      <c r="C350" s="6"/>
      <c r="D350" s="3"/>
      <c r="E350" s="3"/>
      <c r="F350" s="3"/>
      <c r="G350" s="7"/>
      <c r="H350" s="7"/>
      <c r="I350" s="3"/>
      <c r="J350" s="3"/>
      <c r="K350" s="3"/>
      <c r="L350" s="7"/>
    </row>
    <row r="351" spans="1:12" s="4" customFormat="1" ht="12.5" x14ac:dyDescent="0.25">
      <c r="A351" s="6"/>
      <c r="B351" s="6"/>
      <c r="C351" s="6"/>
      <c r="D351" s="3"/>
      <c r="E351" s="3"/>
      <c r="F351" s="3"/>
      <c r="G351" s="7"/>
      <c r="H351" s="7"/>
      <c r="I351" s="3"/>
      <c r="J351" s="3"/>
      <c r="K351" s="3"/>
      <c r="L351" s="7"/>
    </row>
    <row r="352" spans="1:12" s="4" customFormat="1" ht="12.5" x14ac:dyDescent="0.25">
      <c r="A352" s="6"/>
      <c r="B352" s="6"/>
      <c r="C352" s="6"/>
      <c r="D352" s="3"/>
      <c r="E352" s="3"/>
      <c r="F352" s="3"/>
      <c r="G352" s="7"/>
      <c r="H352" s="7"/>
      <c r="I352" s="3"/>
      <c r="J352" s="3"/>
      <c r="K352" s="3"/>
      <c r="L352" s="7"/>
    </row>
    <row r="353" spans="1:12" s="4" customFormat="1" ht="12.5" x14ac:dyDescent="0.25">
      <c r="A353" s="6"/>
      <c r="B353" s="6"/>
      <c r="C353" s="6"/>
      <c r="D353" s="3"/>
      <c r="E353" s="3"/>
      <c r="F353" s="3"/>
      <c r="G353" s="7"/>
      <c r="H353" s="7"/>
      <c r="I353" s="3"/>
      <c r="J353" s="3"/>
      <c r="K353" s="3"/>
      <c r="L353" s="7"/>
    </row>
    <row r="354" spans="1:12" s="4" customFormat="1" ht="12.5" x14ac:dyDescent="0.25">
      <c r="A354" s="6"/>
      <c r="B354" s="6"/>
      <c r="C354" s="6"/>
      <c r="D354" s="3"/>
      <c r="E354" s="3"/>
      <c r="F354" s="3"/>
      <c r="G354" s="7"/>
      <c r="H354" s="7"/>
      <c r="I354" s="3"/>
      <c r="J354" s="3"/>
      <c r="K354" s="3"/>
      <c r="L354" s="7"/>
    </row>
    <row r="355" spans="1:12" s="4" customFormat="1" ht="12.5" x14ac:dyDescent="0.25">
      <c r="A355" s="6"/>
      <c r="B355" s="6"/>
      <c r="C355" s="6"/>
      <c r="D355" s="3"/>
      <c r="E355" s="3"/>
      <c r="F355" s="3"/>
      <c r="G355" s="7"/>
      <c r="H355" s="7"/>
      <c r="I355" s="3"/>
      <c r="J355" s="3"/>
      <c r="K355" s="3"/>
      <c r="L355" s="7"/>
    </row>
    <row r="356" spans="1:12" s="4" customFormat="1" ht="12.5" x14ac:dyDescent="0.25">
      <c r="A356" s="6"/>
      <c r="B356" s="6"/>
      <c r="C356" s="6"/>
      <c r="D356" s="3"/>
      <c r="E356" s="3"/>
      <c r="F356" s="3"/>
      <c r="G356" s="7"/>
      <c r="H356" s="7"/>
      <c r="I356" s="3"/>
      <c r="J356" s="3"/>
      <c r="K356" s="3"/>
      <c r="L356" s="7"/>
    </row>
    <row r="357" spans="1:12" s="4" customFormat="1" ht="12.5" x14ac:dyDescent="0.25">
      <c r="A357" s="6"/>
      <c r="B357" s="6"/>
      <c r="C357" s="6"/>
      <c r="D357" s="3"/>
      <c r="E357" s="3"/>
      <c r="F357" s="3"/>
      <c r="G357" s="7"/>
      <c r="H357" s="7"/>
      <c r="I357" s="3"/>
      <c r="J357" s="3"/>
      <c r="K357" s="3"/>
      <c r="L357" s="7"/>
    </row>
    <row r="358" spans="1:12" s="4" customFormat="1" ht="12.5" x14ac:dyDescent="0.25">
      <c r="A358" s="6"/>
      <c r="B358" s="6"/>
      <c r="C358" s="6"/>
      <c r="D358" s="3"/>
      <c r="E358" s="3"/>
      <c r="F358" s="3"/>
      <c r="G358" s="7"/>
      <c r="H358" s="7"/>
      <c r="I358" s="3"/>
      <c r="J358" s="3"/>
      <c r="K358" s="3"/>
      <c r="L358" s="7"/>
    </row>
    <row r="359" spans="1:12" s="4" customFormat="1" ht="12.5" x14ac:dyDescent="0.25">
      <c r="A359" s="6"/>
      <c r="B359" s="6"/>
      <c r="C359" s="6"/>
      <c r="D359" s="3"/>
      <c r="E359" s="3"/>
      <c r="F359" s="3"/>
      <c r="G359" s="7"/>
      <c r="H359" s="7"/>
      <c r="I359" s="3"/>
      <c r="J359" s="3"/>
      <c r="K359" s="3"/>
      <c r="L359" s="7"/>
    </row>
    <row r="360" spans="1:12" s="4" customFormat="1" ht="12.5" x14ac:dyDescent="0.25">
      <c r="A360" s="6"/>
      <c r="B360" s="6"/>
      <c r="C360" s="6"/>
      <c r="D360" s="3"/>
      <c r="E360" s="3"/>
      <c r="F360" s="3"/>
      <c r="G360" s="7"/>
      <c r="H360" s="7"/>
      <c r="I360" s="3"/>
      <c r="J360" s="3"/>
      <c r="K360" s="3"/>
      <c r="L360" s="7"/>
    </row>
    <row r="361" spans="1:12" s="4" customFormat="1" ht="12.5" x14ac:dyDescent="0.25">
      <c r="A361" s="6"/>
      <c r="B361" s="6"/>
      <c r="C361" s="6"/>
      <c r="D361" s="3"/>
      <c r="E361" s="3"/>
      <c r="F361" s="3"/>
      <c r="G361" s="7"/>
      <c r="H361" s="7"/>
      <c r="I361" s="3"/>
      <c r="J361" s="3"/>
      <c r="K361" s="3"/>
      <c r="L361" s="7"/>
    </row>
    <row r="362" spans="1:12" s="4" customFormat="1" ht="12.5" x14ac:dyDescent="0.25">
      <c r="A362" s="6"/>
      <c r="B362" s="6"/>
      <c r="C362" s="6"/>
      <c r="D362" s="3"/>
      <c r="E362" s="3"/>
      <c r="F362" s="3"/>
      <c r="G362" s="7"/>
      <c r="H362" s="7"/>
      <c r="I362" s="3"/>
      <c r="J362" s="3"/>
      <c r="K362" s="3"/>
      <c r="L362" s="7"/>
    </row>
    <row r="363" spans="1:12" s="4" customFormat="1" ht="12.5" x14ac:dyDescent="0.25">
      <c r="A363" s="6"/>
      <c r="B363" s="6"/>
      <c r="C363" s="6"/>
      <c r="D363" s="3"/>
      <c r="E363" s="3"/>
      <c r="F363" s="3"/>
      <c r="G363" s="7"/>
      <c r="H363" s="7"/>
      <c r="I363" s="3"/>
      <c r="J363" s="3"/>
      <c r="K363" s="3"/>
      <c r="L363" s="7"/>
    </row>
    <row r="364" spans="1:12" s="4" customFormat="1" ht="12.5" x14ac:dyDescent="0.25">
      <c r="A364" s="6"/>
      <c r="B364" s="6"/>
      <c r="C364" s="6"/>
      <c r="D364" s="3"/>
      <c r="E364" s="3"/>
      <c r="F364" s="3"/>
      <c r="G364" s="7"/>
      <c r="H364" s="7"/>
      <c r="I364" s="3"/>
      <c r="J364" s="3"/>
      <c r="K364" s="3"/>
      <c r="L364" s="7"/>
    </row>
    <row r="365" spans="1:12" s="4" customFormat="1" ht="12.5" x14ac:dyDescent="0.25">
      <c r="A365" s="6"/>
      <c r="B365" s="6"/>
      <c r="C365" s="6"/>
      <c r="D365" s="3"/>
      <c r="E365" s="3"/>
      <c r="F365" s="3"/>
      <c r="G365" s="7"/>
      <c r="H365" s="7"/>
      <c r="I365" s="3"/>
      <c r="J365" s="3"/>
      <c r="K365" s="3"/>
      <c r="L365" s="7"/>
    </row>
    <row r="366" spans="1:12" s="4" customFormat="1" ht="12.5" x14ac:dyDescent="0.25">
      <c r="A366" s="6"/>
      <c r="B366" s="6"/>
      <c r="C366" s="6"/>
      <c r="D366" s="3"/>
      <c r="E366" s="3"/>
      <c r="F366" s="3"/>
      <c r="G366" s="7"/>
      <c r="H366" s="7"/>
      <c r="I366" s="3"/>
      <c r="J366" s="3"/>
      <c r="K366" s="3"/>
      <c r="L366" s="7"/>
    </row>
    <row r="367" spans="1:12" s="4" customFormat="1" ht="12.5" x14ac:dyDescent="0.25">
      <c r="A367" s="6"/>
      <c r="B367" s="6"/>
      <c r="C367" s="6"/>
      <c r="D367" s="3"/>
      <c r="E367" s="3"/>
      <c r="F367" s="3"/>
      <c r="G367" s="7"/>
      <c r="H367" s="7"/>
      <c r="I367" s="3"/>
      <c r="J367" s="3"/>
      <c r="K367" s="3"/>
      <c r="L367" s="7"/>
    </row>
    <row r="368" spans="1:12" s="4" customFormat="1" ht="12.5" x14ac:dyDescent="0.25">
      <c r="A368" s="6"/>
      <c r="B368" s="6"/>
      <c r="C368" s="6"/>
      <c r="D368" s="3"/>
      <c r="E368" s="3"/>
      <c r="F368" s="3"/>
      <c r="G368" s="7"/>
      <c r="H368" s="7"/>
      <c r="I368" s="3"/>
      <c r="J368" s="3"/>
      <c r="K368" s="3"/>
      <c r="L368" s="7"/>
    </row>
    <row r="369" spans="1:12" s="4" customFormat="1" ht="12.5" x14ac:dyDescent="0.25">
      <c r="A369" s="6"/>
      <c r="B369" s="6"/>
      <c r="C369" s="6"/>
      <c r="D369" s="3"/>
      <c r="E369" s="3"/>
      <c r="F369" s="3"/>
      <c r="G369" s="7"/>
      <c r="H369" s="7"/>
      <c r="I369" s="3"/>
      <c r="J369" s="3"/>
      <c r="K369" s="3"/>
      <c r="L369" s="7"/>
    </row>
    <row r="370" spans="1:12" s="4" customFormat="1" ht="12.5" x14ac:dyDescent="0.25">
      <c r="A370" s="6"/>
      <c r="B370" s="6"/>
      <c r="C370" s="6"/>
      <c r="D370" s="3"/>
      <c r="E370" s="3"/>
      <c r="F370" s="3"/>
      <c r="G370" s="7"/>
      <c r="H370" s="7"/>
      <c r="I370" s="3"/>
      <c r="J370" s="3"/>
      <c r="K370" s="3"/>
      <c r="L370" s="7"/>
    </row>
    <row r="371" spans="1:12" s="4" customFormat="1" ht="12.5" x14ac:dyDescent="0.25">
      <c r="A371" s="6"/>
      <c r="B371" s="6"/>
      <c r="C371" s="6"/>
      <c r="D371" s="3"/>
      <c r="E371" s="3"/>
      <c r="F371" s="3"/>
      <c r="G371" s="7"/>
      <c r="H371" s="7"/>
      <c r="I371" s="3"/>
      <c r="J371" s="3"/>
      <c r="K371" s="3"/>
      <c r="L371" s="7"/>
    </row>
    <row r="372" spans="1:12" s="4" customFormat="1" ht="12.5" x14ac:dyDescent="0.25">
      <c r="A372" s="6"/>
      <c r="B372" s="6"/>
      <c r="C372" s="6"/>
      <c r="D372" s="3"/>
      <c r="E372" s="3"/>
      <c r="F372" s="3"/>
      <c r="G372" s="7"/>
      <c r="H372" s="7"/>
      <c r="I372" s="3"/>
      <c r="J372" s="3"/>
      <c r="K372" s="3"/>
      <c r="L372" s="7"/>
    </row>
    <row r="373" spans="1:12" s="4" customFormat="1" ht="12.5" x14ac:dyDescent="0.25">
      <c r="A373" s="6"/>
      <c r="B373" s="6"/>
      <c r="C373" s="6"/>
      <c r="D373" s="3"/>
      <c r="E373" s="3"/>
      <c r="F373" s="3"/>
      <c r="G373" s="7"/>
      <c r="H373" s="7"/>
      <c r="I373" s="3"/>
      <c r="J373" s="3"/>
      <c r="K373" s="3"/>
      <c r="L373" s="7"/>
    </row>
    <row r="374" spans="1:12" s="4" customFormat="1" ht="12.5" x14ac:dyDescent="0.25">
      <c r="A374" s="6"/>
      <c r="B374" s="6"/>
      <c r="C374" s="6"/>
      <c r="D374" s="3"/>
      <c r="E374" s="3"/>
      <c r="F374" s="3"/>
      <c r="G374" s="7"/>
      <c r="H374" s="7"/>
      <c r="I374" s="3"/>
      <c r="J374" s="3"/>
      <c r="K374" s="3"/>
      <c r="L374" s="7"/>
    </row>
    <row r="375" spans="1:12" s="4" customFormat="1" ht="12.5" x14ac:dyDescent="0.25">
      <c r="A375" s="6"/>
      <c r="B375" s="6"/>
      <c r="C375" s="6"/>
      <c r="D375" s="3"/>
      <c r="E375" s="3"/>
      <c r="F375" s="3"/>
      <c r="G375" s="7"/>
      <c r="H375" s="7"/>
      <c r="I375" s="3"/>
      <c r="J375" s="3"/>
      <c r="K375" s="3"/>
      <c r="L375" s="7"/>
    </row>
    <row r="376" spans="1:12" s="4" customFormat="1" ht="12.5" x14ac:dyDescent="0.25">
      <c r="A376" s="6"/>
      <c r="B376" s="6"/>
      <c r="C376" s="6"/>
      <c r="D376" s="3"/>
      <c r="E376" s="3"/>
      <c r="F376" s="3"/>
      <c r="G376" s="7"/>
      <c r="H376" s="7"/>
      <c r="I376" s="3"/>
      <c r="J376" s="3"/>
      <c r="K376" s="3"/>
      <c r="L376" s="7"/>
    </row>
    <row r="377" spans="1:12" s="4" customFormat="1" ht="12.5" x14ac:dyDescent="0.25">
      <c r="A377" s="6"/>
      <c r="B377" s="6"/>
      <c r="C377" s="6"/>
      <c r="D377" s="3"/>
      <c r="E377" s="3"/>
      <c r="F377" s="3"/>
      <c r="G377" s="7"/>
      <c r="H377" s="7"/>
      <c r="I377" s="3"/>
      <c r="J377" s="3"/>
      <c r="K377" s="3"/>
      <c r="L377" s="7"/>
    </row>
    <row r="378" spans="1:12" s="4" customFormat="1" ht="12.5" x14ac:dyDescent="0.25">
      <c r="A378" s="6"/>
      <c r="B378" s="6"/>
      <c r="C378" s="6"/>
      <c r="D378" s="3"/>
      <c r="E378" s="3"/>
      <c r="F378" s="3"/>
      <c r="G378" s="7"/>
      <c r="H378" s="7"/>
      <c r="I378" s="3"/>
      <c r="J378" s="3"/>
      <c r="K378" s="3"/>
      <c r="L378" s="7"/>
    </row>
    <row r="379" spans="1:12" s="4" customFormat="1" ht="12.5" x14ac:dyDescent="0.25">
      <c r="A379" s="6"/>
      <c r="B379" s="6"/>
      <c r="C379" s="6"/>
      <c r="D379" s="3"/>
      <c r="E379" s="3"/>
      <c r="F379" s="3"/>
      <c r="G379" s="7"/>
      <c r="H379" s="7"/>
      <c r="I379" s="3"/>
      <c r="J379" s="3"/>
      <c r="K379" s="3"/>
      <c r="L379" s="7"/>
    </row>
    <row r="380" spans="1:12" s="4" customFormat="1" ht="12.5" x14ac:dyDescent="0.25">
      <c r="A380" s="6"/>
      <c r="B380" s="6"/>
      <c r="C380" s="6"/>
      <c r="D380" s="3"/>
      <c r="E380" s="3"/>
      <c r="F380" s="3"/>
      <c r="G380" s="7"/>
      <c r="H380" s="7"/>
      <c r="I380" s="3"/>
      <c r="J380" s="3"/>
      <c r="K380" s="3"/>
      <c r="L380" s="7"/>
    </row>
    <row r="381" spans="1:12" s="4" customFormat="1" ht="12.5" x14ac:dyDescent="0.25">
      <c r="A381" s="6"/>
      <c r="B381" s="6"/>
      <c r="C381" s="6"/>
      <c r="D381" s="3"/>
      <c r="E381" s="3"/>
      <c r="F381" s="3"/>
      <c r="G381" s="7"/>
      <c r="H381" s="7"/>
      <c r="I381" s="3"/>
      <c r="J381" s="3"/>
      <c r="K381" s="3"/>
      <c r="L381" s="7"/>
    </row>
    <row r="382" spans="1:12" s="4" customFormat="1" ht="12.5" x14ac:dyDescent="0.25">
      <c r="A382" s="6"/>
      <c r="B382" s="6"/>
      <c r="C382" s="6"/>
      <c r="D382" s="3"/>
      <c r="E382" s="3"/>
      <c r="F382" s="3"/>
      <c r="G382" s="7"/>
      <c r="H382" s="7"/>
      <c r="I382" s="3"/>
      <c r="J382" s="3"/>
      <c r="K382" s="3"/>
      <c r="L382" s="7"/>
    </row>
    <row r="383" spans="1:12" s="4" customFormat="1" ht="12.5" x14ac:dyDescent="0.25">
      <c r="A383" s="6"/>
      <c r="B383" s="6"/>
      <c r="C383" s="6"/>
      <c r="D383" s="3"/>
      <c r="E383" s="3"/>
      <c r="F383" s="3"/>
      <c r="G383" s="7"/>
      <c r="H383" s="7"/>
      <c r="I383" s="3"/>
      <c r="J383" s="3"/>
      <c r="K383" s="3"/>
      <c r="L383" s="7"/>
    </row>
    <row r="384" spans="1:12" s="4" customFormat="1" ht="12.5" x14ac:dyDescent="0.25">
      <c r="A384" s="6"/>
      <c r="B384" s="6"/>
      <c r="C384" s="6"/>
      <c r="D384" s="3"/>
      <c r="E384" s="3"/>
      <c r="F384" s="3"/>
      <c r="G384" s="7"/>
      <c r="H384" s="7"/>
      <c r="I384" s="3"/>
      <c r="J384" s="3"/>
      <c r="K384" s="3"/>
      <c r="L384" s="7"/>
    </row>
    <row r="385" spans="1:12" s="4" customFormat="1" ht="12.5" x14ac:dyDescent="0.25">
      <c r="A385" s="6"/>
      <c r="B385" s="6"/>
      <c r="C385" s="6"/>
      <c r="D385" s="3"/>
      <c r="E385" s="3"/>
      <c r="F385" s="3"/>
      <c r="G385" s="7"/>
      <c r="H385" s="7"/>
      <c r="I385" s="3"/>
      <c r="J385" s="3"/>
      <c r="K385" s="3"/>
      <c r="L385" s="7"/>
    </row>
    <row r="386" spans="1:12" s="4" customFormat="1" ht="12.5" x14ac:dyDescent="0.25">
      <c r="A386" s="6"/>
      <c r="B386" s="6"/>
      <c r="C386" s="6"/>
      <c r="D386" s="3"/>
      <c r="E386" s="3"/>
      <c r="F386" s="3"/>
      <c r="G386" s="7"/>
      <c r="H386" s="7"/>
      <c r="I386" s="3"/>
      <c r="J386" s="3"/>
      <c r="K386" s="3"/>
      <c r="L386" s="7"/>
    </row>
    <row r="387" spans="1:12" s="4" customFormat="1" ht="12.5" x14ac:dyDescent="0.25">
      <c r="A387" s="6"/>
      <c r="B387" s="6"/>
      <c r="C387" s="6"/>
      <c r="D387" s="3"/>
      <c r="E387" s="3"/>
      <c r="F387" s="3"/>
      <c r="G387" s="7"/>
      <c r="H387" s="7"/>
      <c r="I387" s="3"/>
      <c r="J387" s="3"/>
      <c r="K387" s="3"/>
      <c r="L387" s="7"/>
    </row>
    <row r="388" spans="1:12" s="4" customFormat="1" ht="12.5" x14ac:dyDescent="0.25">
      <c r="A388" s="6"/>
      <c r="B388" s="6"/>
      <c r="C388" s="6"/>
      <c r="D388" s="3"/>
      <c r="E388" s="3"/>
      <c r="F388" s="3"/>
      <c r="G388" s="7"/>
      <c r="H388" s="7"/>
      <c r="I388" s="3"/>
      <c r="J388" s="3"/>
      <c r="K388" s="3"/>
      <c r="L388" s="7"/>
    </row>
    <row r="389" spans="1:12" s="4" customFormat="1" ht="12.5" x14ac:dyDescent="0.25">
      <c r="A389" s="6"/>
      <c r="B389" s="6"/>
      <c r="C389" s="6"/>
      <c r="D389" s="3"/>
      <c r="E389" s="3"/>
      <c r="F389" s="3"/>
      <c r="G389" s="7"/>
      <c r="H389" s="7"/>
      <c r="I389" s="3"/>
      <c r="J389" s="3"/>
      <c r="K389" s="3"/>
      <c r="L389" s="7"/>
    </row>
    <row r="390" spans="1:12" s="4" customFormat="1" ht="12.5" x14ac:dyDescent="0.25">
      <c r="A390" s="6"/>
      <c r="B390" s="6"/>
      <c r="C390" s="6"/>
      <c r="D390" s="3"/>
      <c r="E390" s="3"/>
      <c r="F390" s="3"/>
      <c r="G390" s="7"/>
      <c r="H390" s="7"/>
      <c r="I390" s="3"/>
      <c r="J390" s="3"/>
      <c r="K390" s="3"/>
      <c r="L390" s="7"/>
    </row>
    <row r="391" spans="1:12" s="4" customFormat="1" ht="12.5" x14ac:dyDescent="0.25">
      <c r="A391" s="6"/>
      <c r="B391" s="6"/>
      <c r="C391" s="6"/>
      <c r="D391" s="3"/>
      <c r="E391" s="3"/>
      <c r="F391" s="3"/>
      <c r="G391" s="7"/>
      <c r="H391" s="3"/>
      <c r="I391" s="3"/>
      <c r="J391" s="3"/>
      <c r="K391" s="3"/>
      <c r="L391" s="7"/>
    </row>
    <row r="392" spans="1:12" s="4" customFormat="1" ht="12.5" x14ac:dyDescent="0.25">
      <c r="A392" s="6"/>
      <c r="B392" s="6"/>
      <c r="C392" s="6"/>
      <c r="D392" s="3"/>
      <c r="E392" s="3"/>
      <c r="F392" s="3"/>
      <c r="G392" s="7"/>
      <c r="H392" s="3"/>
      <c r="I392" s="3"/>
      <c r="J392" s="3"/>
      <c r="K392" s="3"/>
      <c r="L392" s="7"/>
    </row>
    <row r="393" spans="1:12" s="4" customFormat="1" ht="12.5" x14ac:dyDescent="0.25">
      <c r="A393" s="6"/>
      <c r="B393" s="6"/>
      <c r="C393" s="6"/>
      <c r="D393" s="3"/>
      <c r="E393" s="3"/>
      <c r="F393" s="3"/>
      <c r="G393" s="7"/>
      <c r="H393" s="3"/>
      <c r="I393" s="3"/>
      <c r="J393" s="3"/>
      <c r="K393" s="3"/>
      <c r="L393" s="7"/>
    </row>
    <row r="394" spans="1:12" s="4" customFormat="1" ht="12.5" x14ac:dyDescent="0.25">
      <c r="A394" s="6"/>
      <c r="B394" s="6"/>
      <c r="C394" s="6"/>
      <c r="D394" s="3"/>
      <c r="E394" s="3"/>
      <c r="F394" s="3"/>
      <c r="G394" s="7"/>
      <c r="H394" s="3"/>
      <c r="I394" s="3"/>
      <c r="J394" s="3"/>
      <c r="K394" s="3"/>
      <c r="L394" s="7"/>
    </row>
    <row r="395" spans="1:12" s="4" customFormat="1" ht="12.5" x14ac:dyDescent="0.25">
      <c r="A395" s="6"/>
      <c r="B395" s="6"/>
      <c r="C395" s="6"/>
      <c r="D395" s="3"/>
      <c r="E395" s="3"/>
      <c r="F395" s="3"/>
      <c r="G395" s="7"/>
      <c r="H395" s="3"/>
      <c r="I395" s="3"/>
      <c r="J395" s="3"/>
      <c r="K395" s="3"/>
      <c r="L395" s="7"/>
    </row>
    <row r="396" spans="1:12" s="4" customFormat="1" ht="12.5" x14ac:dyDescent="0.25">
      <c r="A396" s="6"/>
      <c r="B396" s="6"/>
      <c r="C396" s="6"/>
      <c r="D396" s="3"/>
      <c r="E396" s="3"/>
      <c r="F396" s="3"/>
      <c r="G396" s="7"/>
      <c r="H396" s="3"/>
      <c r="I396" s="3"/>
      <c r="J396" s="3"/>
      <c r="K396" s="3"/>
      <c r="L396" s="7"/>
    </row>
    <row r="397" spans="1:12" s="4" customFormat="1" ht="12.5" x14ac:dyDescent="0.25">
      <c r="A397" s="6"/>
      <c r="B397" s="6"/>
      <c r="C397" s="6"/>
      <c r="D397" s="3"/>
      <c r="E397" s="3"/>
      <c r="F397" s="3"/>
      <c r="G397" s="7"/>
      <c r="H397" s="7"/>
      <c r="I397" s="3"/>
      <c r="J397" s="3"/>
      <c r="K397" s="3"/>
      <c r="L397" s="7"/>
    </row>
    <row r="398" spans="1:12" s="4" customFormat="1" ht="12.5" x14ac:dyDescent="0.25">
      <c r="A398" s="6"/>
      <c r="B398" s="6"/>
      <c r="C398" s="6"/>
      <c r="D398" s="3"/>
      <c r="E398" s="3"/>
      <c r="F398" s="3"/>
      <c r="G398" s="7"/>
      <c r="H398" s="7"/>
      <c r="I398" s="3"/>
      <c r="J398" s="3"/>
      <c r="K398" s="3"/>
      <c r="L398" s="7"/>
    </row>
    <row r="399" spans="1:12" s="4" customFormat="1" ht="12.5" x14ac:dyDescent="0.25">
      <c r="A399" s="6"/>
      <c r="B399" s="6"/>
      <c r="C399" s="6"/>
      <c r="D399" s="3"/>
      <c r="E399" s="3"/>
      <c r="F399" s="3"/>
      <c r="G399" s="3"/>
      <c r="H399" s="7"/>
      <c r="I399" s="3"/>
      <c r="J399" s="3"/>
      <c r="K399" s="3"/>
      <c r="L399" s="7"/>
    </row>
    <row r="400" spans="1:12" s="4" customFormat="1" ht="12.5" x14ac:dyDescent="0.25">
      <c r="A400" s="6"/>
      <c r="B400" s="6"/>
      <c r="C400" s="6"/>
      <c r="D400" s="3"/>
      <c r="E400" s="3"/>
      <c r="F400" s="3"/>
      <c r="G400" s="3"/>
      <c r="H400" s="7"/>
      <c r="I400" s="3"/>
      <c r="J400" s="3"/>
      <c r="K400" s="3"/>
      <c r="L400" s="7"/>
    </row>
    <row r="401" spans="1:12" s="4" customFormat="1" ht="12.5" x14ac:dyDescent="0.25">
      <c r="A401" s="6"/>
      <c r="B401" s="6"/>
      <c r="C401" s="6"/>
      <c r="D401" s="3"/>
      <c r="E401" s="3"/>
      <c r="F401" s="3"/>
      <c r="G401" s="3"/>
      <c r="H401" s="7"/>
      <c r="I401" s="3"/>
      <c r="J401" s="3"/>
      <c r="K401" s="3"/>
      <c r="L401" s="7"/>
    </row>
    <row r="402" spans="1:12" s="4" customFormat="1" ht="12.5" x14ac:dyDescent="0.25">
      <c r="A402" s="6"/>
      <c r="B402" s="6"/>
      <c r="C402" s="6"/>
      <c r="D402" s="3"/>
      <c r="E402" s="3"/>
      <c r="F402" s="3"/>
      <c r="G402" s="3"/>
      <c r="H402" s="7"/>
      <c r="I402" s="3"/>
      <c r="J402" s="3"/>
      <c r="K402" s="3"/>
      <c r="L402" s="7"/>
    </row>
    <row r="403" spans="1:12" s="4" customFormat="1" ht="12.5" x14ac:dyDescent="0.25">
      <c r="A403" s="6"/>
      <c r="B403" s="6"/>
      <c r="C403" s="6"/>
      <c r="D403" s="3"/>
      <c r="E403" s="3"/>
      <c r="F403" s="3"/>
      <c r="G403" s="3"/>
      <c r="H403" s="7"/>
      <c r="I403" s="3"/>
      <c r="J403" s="3"/>
      <c r="K403" s="3"/>
      <c r="L403" s="7"/>
    </row>
    <row r="404" spans="1:12" s="4" customFormat="1" ht="12.5" x14ac:dyDescent="0.25">
      <c r="A404" s="6"/>
      <c r="B404" s="6"/>
      <c r="C404" s="6"/>
      <c r="D404" s="3"/>
      <c r="E404" s="3"/>
      <c r="F404" s="3"/>
      <c r="G404" s="3"/>
      <c r="H404" s="7"/>
      <c r="I404" s="3"/>
      <c r="J404" s="3"/>
      <c r="K404" s="3"/>
      <c r="L404" s="7"/>
    </row>
    <row r="405" spans="1:12" s="4" customFormat="1" ht="12.5" x14ac:dyDescent="0.25">
      <c r="A405" s="6"/>
      <c r="B405" s="6"/>
      <c r="C405" s="6"/>
      <c r="D405" s="3"/>
      <c r="E405" s="3"/>
      <c r="F405" s="3"/>
      <c r="G405" s="7"/>
      <c r="H405" s="7"/>
      <c r="I405" s="3"/>
      <c r="J405" s="3"/>
      <c r="K405" s="3"/>
      <c r="L405" s="7"/>
    </row>
    <row r="406" spans="1:12" s="4" customFormat="1" ht="12.5" x14ac:dyDescent="0.25">
      <c r="A406" s="6"/>
      <c r="B406" s="6"/>
      <c r="C406" s="6"/>
      <c r="D406" s="3"/>
      <c r="E406" s="3"/>
      <c r="F406" s="3"/>
      <c r="G406" s="7"/>
      <c r="H406" s="7"/>
      <c r="I406" s="3"/>
      <c r="J406" s="3"/>
      <c r="K406" s="3"/>
      <c r="L406" s="7"/>
    </row>
    <row r="407" spans="1:12" s="4" customFormat="1" ht="12.5" x14ac:dyDescent="0.25">
      <c r="A407" s="6"/>
      <c r="B407" s="6"/>
      <c r="C407" s="6"/>
      <c r="D407" s="3"/>
      <c r="E407" s="3"/>
      <c r="F407" s="3"/>
      <c r="G407" s="7"/>
      <c r="H407" s="7"/>
      <c r="I407" s="3"/>
      <c r="J407" s="3"/>
      <c r="K407" s="3"/>
      <c r="L407" s="7"/>
    </row>
    <row r="408" spans="1:12" s="4" customFormat="1" ht="12.5" x14ac:dyDescent="0.25">
      <c r="A408" s="6"/>
      <c r="B408" s="6"/>
      <c r="C408" s="6"/>
      <c r="D408" s="3"/>
      <c r="E408" s="3"/>
      <c r="F408" s="3"/>
      <c r="G408" s="7"/>
      <c r="H408" s="7"/>
      <c r="I408" s="3"/>
      <c r="J408" s="3"/>
      <c r="K408" s="3"/>
      <c r="L408" s="7"/>
    </row>
    <row r="409" spans="1:12" s="4" customFormat="1" ht="12.5" x14ac:dyDescent="0.25">
      <c r="A409" s="6"/>
      <c r="B409" s="6"/>
      <c r="C409" s="6"/>
      <c r="D409" s="3"/>
      <c r="E409" s="3"/>
      <c r="F409" s="3"/>
      <c r="G409" s="7"/>
      <c r="H409" s="7"/>
      <c r="I409" s="3"/>
      <c r="J409" s="3"/>
      <c r="K409" s="3"/>
      <c r="L409" s="7"/>
    </row>
    <row r="410" spans="1:12" s="4" customFormat="1" ht="12.5" x14ac:dyDescent="0.25">
      <c r="A410" s="6"/>
      <c r="B410" s="6"/>
      <c r="C410" s="6"/>
      <c r="D410" s="3"/>
      <c r="E410" s="3"/>
      <c r="F410" s="3"/>
      <c r="G410" s="7"/>
      <c r="H410" s="7"/>
      <c r="I410" s="3"/>
      <c r="J410" s="3"/>
      <c r="K410" s="3"/>
      <c r="L410" s="7"/>
    </row>
    <row r="411" spans="1:12" s="4" customFormat="1" ht="12.5" x14ac:dyDescent="0.25">
      <c r="A411" s="6"/>
      <c r="B411" s="6"/>
      <c r="C411" s="6"/>
      <c r="D411" s="3"/>
      <c r="E411" s="3"/>
      <c r="F411" s="3"/>
      <c r="G411" s="7"/>
      <c r="H411" s="7"/>
      <c r="I411" s="3"/>
      <c r="J411" s="3"/>
      <c r="K411" s="3"/>
      <c r="L411" s="7"/>
    </row>
    <row r="412" spans="1:12" s="4" customFormat="1" ht="12.5" x14ac:dyDescent="0.25">
      <c r="A412" s="6"/>
      <c r="B412" s="6"/>
      <c r="C412" s="6"/>
      <c r="D412" s="3"/>
      <c r="E412" s="3"/>
      <c r="F412" s="3"/>
      <c r="G412" s="7"/>
      <c r="H412" s="7"/>
      <c r="I412" s="3"/>
      <c r="J412" s="3"/>
      <c r="K412" s="3"/>
      <c r="L412" s="7"/>
    </row>
    <row r="413" spans="1:12" s="4" customFormat="1" ht="12.5" x14ac:dyDescent="0.25">
      <c r="A413" s="6"/>
      <c r="B413" s="6"/>
      <c r="C413" s="6"/>
      <c r="D413" s="3"/>
      <c r="E413" s="3"/>
      <c r="F413" s="3"/>
      <c r="G413" s="7"/>
      <c r="H413" s="7"/>
      <c r="I413" s="3"/>
      <c r="J413" s="3"/>
      <c r="K413" s="3"/>
      <c r="L413" s="7"/>
    </row>
    <row r="414" spans="1:12" s="4" customFormat="1" ht="12.5" x14ac:dyDescent="0.25">
      <c r="A414" s="6"/>
      <c r="B414" s="6"/>
      <c r="C414" s="6"/>
      <c r="D414" s="3"/>
      <c r="E414" s="3"/>
      <c r="F414" s="3"/>
      <c r="G414" s="7"/>
      <c r="H414" s="7"/>
      <c r="I414" s="3"/>
      <c r="J414" s="3"/>
      <c r="K414" s="3"/>
      <c r="L414" s="7"/>
    </row>
    <row r="415" spans="1:12" s="4" customFormat="1" ht="12.5" x14ac:dyDescent="0.25">
      <c r="A415" s="6"/>
      <c r="B415" s="6"/>
      <c r="C415" s="6"/>
      <c r="D415" s="3"/>
      <c r="E415" s="3"/>
      <c r="F415" s="3"/>
      <c r="G415" s="7"/>
      <c r="H415" s="7"/>
      <c r="I415" s="3"/>
      <c r="J415" s="3"/>
      <c r="K415" s="3"/>
      <c r="L415" s="7"/>
    </row>
    <row r="416" spans="1:12" s="4" customFormat="1" ht="12.5" x14ac:dyDescent="0.25">
      <c r="A416" s="6"/>
      <c r="B416" s="6"/>
      <c r="C416" s="6"/>
      <c r="D416" s="3"/>
      <c r="E416" s="3"/>
      <c r="F416" s="3"/>
      <c r="G416" s="7"/>
      <c r="H416" s="7"/>
      <c r="I416" s="3"/>
      <c r="J416" s="3"/>
      <c r="K416" s="3"/>
      <c r="L416" s="7"/>
    </row>
    <row r="417" spans="1:12" s="4" customFormat="1" ht="12.5" x14ac:dyDescent="0.25">
      <c r="A417" s="6"/>
      <c r="B417" s="6"/>
      <c r="C417" s="6"/>
      <c r="D417" s="3"/>
      <c r="E417" s="3"/>
      <c r="F417" s="3"/>
      <c r="G417" s="7"/>
      <c r="H417" s="7"/>
      <c r="I417" s="3"/>
      <c r="J417" s="3"/>
      <c r="K417" s="3"/>
      <c r="L417" s="7"/>
    </row>
    <row r="418" spans="1:12" s="4" customFormat="1" ht="12.5" x14ac:dyDescent="0.25">
      <c r="A418" s="6"/>
      <c r="B418" s="6"/>
      <c r="C418" s="6"/>
      <c r="D418" s="3"/>
      <c r="E418" s="3"/>
      <c r="F418" s="3"/>
      <c r="G418" s="7"/>
      <c r="H418" s="7"/>
      <c r="I418" s="3"/>
      <c r="J418" s="3"/>
      <c r="K418" s="3"/>
      <c r="L418" s="7"/>
    </row>
    <row r="419" spans="1:12" s="4" customFormat="1" ht="12.5" x14ac:dyDescent="0.25">
      <c r="A419" s="6"/>
      <c r="B419" s="6"/>
      <c r="C419" s="6"/>
      <c r="D419" s="3"/>
      <c r="E419" s="3"/>
      <c r="F419" s="3"/>
      <c r="G419" s="7"/>
      <c r="H419" s="7"/>
      <c r="I419" s="3"/>
      <c r="J419" s="3"/>
      <c r="K419" s="3"/>
      <c r="L419" s="7"/>
    </row>
    <row r="420" spans="1:12" s="4" customFormat="1" ht="12.5" x14ac:dyDescent="0.25">
      <c r="A420" s="6"/>
      <c r="B420" s="6"/>
      <c r="C420" s="6"/>
      <c r="D420" s="3"/>
      <c r="E420" s="3"/>
      <c r="F420" s="3"/>
      <c r="G420" s="7"/>
      <c r="H420" s="7"/>
      <c r="I420" s="3"/>
      <c r="J420" s="3"/>
      <c r="K420" s="3"/>
      <c r="L420" s="7"/>
    </row>
    <row r="421" spans="1:12" s="4" customFormat="1" ht="12.5" x14ac:dyDescent="0.25">
      <c r="A421" s="6"/>
      <c r="B421" s="6"/>
      <c r="C421" s="6"/>
      <c r="D421" s="3"/>
      <c r="E421" s="3"/>
      <c r="F421" s="3"/>
      <c r="G421" s="7"/>
      <c r="H421" s="7"/>
      <c r="I421" s="3"/>
      <c r="J421" s="3"/>
      <c r="K421" s="3"/>
      <c r="L421" s="7"/>
    </row>
    <row r="422" spans="1:12" s="4" customFormat="1" ht="12.5" x14ac:dyDescent="0.25">
      <c r="A422" s="6"/>
      <c r="B422" s="6"/>
      <c r="C422" s="6"/>
      <c r="D422" s="3"/>
      <c r="E422" s="3"/>
      <c r="F422" s="3"/>
      <c r="G422" s="7"/>
      <c r="H422" s="7"/>
      <c r="I422" s="3"/>
      <c r="J422" s="3"/>
      <c r="K422" s="3"/>
      <c r="L422" s="7"/>
    </row>
    <row r="423" spans="1:12" s="4" customFormat="1" ht="12.5" x14ac:dyDescent="0.25">
      <c r="A423" s="6"/>
      <c r="B423" s="6"/>
      <c r="C423" s="6"/>
      <c r="D423" s="3"/>
      <c r="E423" s="3"/>
      <c r="F423" s="3"/>
      <c r="G423" s="7"/>
      <c r="H423" s="7"/>
      <c r="I423" s="3"/>
      <c r="J423" s="3"/>
      <c r="K423" s="3"/>
      <c r="L423" s="7"/>
    </row>
    <row r="424" spans="1:12" s="4" customFormat="1" ht="12.5" x14ac:dyDescent="0.25">
      <c r="A424" s="6"/>
      <c r="B424" s="6"/>
      <c r="C424" s="6"/>
      <c r="D424" s="3"/>
      <c r="E424" s="3"/>
      <c r="F424" s="3"/>
      <c r="G424" s="7"/>
      <c r="H424" s="7"/>
      <c r="I424" s="3"/>
      <c r="J424" s="3"/>
      <c r="K424" s="3"/>
      <c r="L424" s="7"/>
    </row>
    <row r="425" spans="1:12" s="4" customFormat="1" ht="12.5" x14ac:dyDescent="0.25">
      <c r="A425" s="6"/>
      <c r="B425" s="6"/>
      <c r="C425" s="6"/>
      <c r="D425" s="3"/>
      <c r="E425" s="3"/>
      <c r="F425" s="3"/>
      <c r="G425" s="7"/>
      <c r="H425" s="7"/>
      <c r="I425" s="3"/>
      <c r="J425" s="3"/>
      <c r="K425" s="3"/>
      <c r="L425" s="7"/>
    </row>
    <row r="426" spans="1:12" s="4" customFormat="1" ht="12.5" x14ac:dyDescent="0.25">
      <c r="A426" s="6"/>
      <c r="B426" s="6"/>
      <c r="C426" s="6"/>
      <c r="D426" s="3"/>
      <c r="E426" s="3"/>
      <c r="F426" s="3"/>
      <c r="G426" s="7"/>
      <c r="H426" s="7"/>
      <c r="I426" s="3"/>
      <c r="J426" s="3"/>
      <c r="K426" s="3"/>
      <c r="L426" s="7"/>
    </row>
    <row r="427" spans="1:12" s="4" customFormat="1" ht="12.5" x14ac:dyDescent="0.25">
      <c r="A427" s="6"/>
      <c r="B427" s="6"/>
      <c r="C427" s="6"/>
      <c r="D427" s="3"/>
      <c r="E427" s="3"/>
      <c r="F427" s="3"/>
      <c r="G427" s="7"/>
      <c r="H427" s="7"/>
      <c r="I427" s="3"/>
      <c r="J427" s="3"/>
      <c r="K427" s="3"/>
      <c r="L427" s="7"/>
    </row>
    <row r="428" spans="1:12" s="4" customFormat="1" ht="12.5" x14ac:dyDescent="0.25">
      <c r="A428" s="6"/>
      <c r="B428" s="6"/>
      <c r="C428" s="6"/>
      <c r="D428" s="3"/>
      <c r="E428" s="3"/>
      <c r="F428" s="3"/>
      <c r="G428" s="7"/>
      <c r="H428" s="7"/>
      <c r="I428" s="3"/>
      <c r="J428" s="3"/>
      <c r="K428" s="3"/>
      <c r="L428" s="7"/>
    </row>
    <row r="429" spans="1:12" s="4" customFormat="1" ht="12.5" x14ac:dyDescent="0.25">
      <c r="A429" s="6"/>
      <c r="B429" s="6"/>
      <c r="C429" s="6"/>
      <c r="D429" s="3"/>
      <c r="E429" s="3"/>
      <c r="F429" s="3"/>
      <c r="G429" s="7"/>
      <c r="H429" s="7"/>
      <c r="I429" s="3"/>
      <c r="J429" s="3"/>
      <c r="K429" s="3"/>
      <c r="L429" s="7"/>
    </row>
    <row r="430" spans="1:12" s="4" customFormat="1" ht="12.5" x14ac:dyDescent="0.25">
      <c r="A430" s="6"/>
      <c r="B430" s="6"/>
      <c r="C430" s="6"/>
      <c r="D430" s="3"/>
      <c r="E430" s="3"/>
      <c r="F430" s="3"/>
      <c r="G430" s="7"/>
      <c r="H430" s="7"/>
      <c r="I430" s="3"/>
      <c r="J430" s="3"/>
      <c r="K430" s="3"/>
      <c r="L430" s="7"/>
    </row>
    <row r="431" spans="1:12" s="4" customFormat="1" ht="12.5" x14ac:dyDescent="0.25">
      <c r="A431" s="6"/>
      <c r="B431" s="6"/>
      <c r="C431" s="6"/>
      <c r="D431" s="3"/>
      <c r="E431" s="3"/>
      <c r="F431" s="3"/>
      <c r="G431" s="7"/>
      <c r="H431" s="7"/>
      <c r="I431" s="3"/>
      <c r="J431" s="3"/>
      <c r="K431" s="3"/>
      <c r="L431" s="7"/>
    </row>
    <row r="432" spans="1:12" s="4" customFormat="1" ht="12.5" x14ac:dyDescent="0.25">
      <c r="A432" s="6"/>
      <c r="B432" s="6"/>
      <c r="C432" s="6"/>
      <c r="D432" s="3"/>
      <c r="E432" s="3"/>
      <c r="F432" s="3"/>
      <c r="G432" s="7"/>
      <c r="H432" s="7"/>
      <c r="I432" s="3"/>
      <c r="J432" s="3"/>
      <c r="K432" s="3"/>
      <c r="L432" s="7"/>
    </row>
    <row r="433" spans="1:12" s="4" customFormat="1" ht="12.5" x14ac:dyDescent="0.25">
      <c r="A433" s="6"/>
      <c r="B433" s="6"/>
      <c r="C433" s="6"/>
      <c r="D433" s="3"/>
      <c r="E433" s="3"/>
      <c r="F433" s="3"/>
      <c r="G433" s="7"/>
      <c r="H433" s="3"/>
      <c r="I433" s="3"/>
      <c r="J433" s="3"/>
      <c r="K433" s="3"/>
      <c r="L433" s="7"/>
    </row>
    <row r="434" spans="1:12" s="4" customFormat="1" ht="12.5" x14ac:dyDescent="0.25">
      <c r="A434" s="6"/>
      <c r="B434" s="6"/>
      <c r="C434" s="6"/>
      <c r="D434" s="3"/>
      <c r="E434" s="3"/>
      <c r="F434" s="3"/>
      <c r="G434" s="7"/>
      <c r="H434" s="3"/>
      <c r="I434" s="3"/>
      <c r="J434" s="3"/>
      <c r="K434" s="3"/>
      <c r="L434" s="7"/>
    </row>
    <row r="435" spans="1:12" s="4" customFormat="1" ht="12.5" x14ac:dyDescent="0.25">
      <c r="A435" s="6"/>
      <c r="B435" s="6"/>
      <c r="C435" s="6"/>
      <c r="D435" s="3"/>
      <c r="E435" s="3"/>
      <c r="F435" s="3"/>
      <c r="G435" s="7"/>
      <c r="H435" s="3"/>
      <c r="I435" s="3"/>
      <c r="J435" s="3"/>
      <c r="K435" s="3"/>
      <c r="L435" s="7"/>
    </row>
    <row r="436" spans="1:12" s="4" customFormat="1" ht="12.5" x14ac:dyDescent="0.25">
      <c r="A436" s="6"/>
      <c r="B436" s="6"/>
      <c r="C436" s="6"/>
      <c r="D436" s="3"/>
      <c r="E436" s="3"/>
      <c r="F436" s="3"/>
      <c r="G436" s="7"/>
      <c r="H436" s="7"/>
      <c r="I436" s="3"/>
      <c r="J436" s="3"/>
      <c r="K436" s="3"/>
      <c r="L436" s="7"/>
    </row>
    <row r="437" spans="1:12" s="4" customFormat="1" ht="12.5" x14ac:dyDescent="0.25">
      <c r="A437" s="6"/>
      <c r="B437" s="6"/>
      <c r="C437" s="6"/>
      <c r="D437" s="3"/>
      <c r="E437" s="3"/>
      <c r="F437" s="3"/>
      <c r="G437" s="7"/>
      <c r="H437" s="7"/>
      <c r="I437" s="3"/>
      <c r="J437" s="3"/>
      <c r="K437" s="3"/>
      <c r="L437" s="7"/>
    </row>
    <row r="438" spans="1:12" s="4" customFormat="1" ht="12.5" x14ac:dyDescent="0.25">
      <c r="A438" s="6"/>
      <c r="B438" s="6"/>
      <c r="C438" s="6"/>
      <c r="D438" s="3"/>
      <c r="E438" s="3"/>
      <c r="F438" s="3"/>
      <c r="G438" s="7"/>
      <c r="H438" s="7"/>
      <c r="I438" s="3"/>
      <c r="J438" s="3"/>
      <c r="K438" s="3"/>
      <c r="L438" s="7"/>
    </row>
    <row r="439" spans="1:12" s="4" customFormat="1" ht="12.5" x14ac:dyDescent="0.25">
      <c r="A439" s="6"/>
      <c r="B439" s="6"/>
      <c r="C439" s="6"/>
      <c r="D439" s="3"/>
      <c r="E439" s="3"/>
      <c r="F439" s="3"/>
      <c r="G439" s="7"/>
      <c r="H439" s="7"/>
      <c r="I439" s="3"/>
      <c r="J439" s="3"/>
      <c r="K439" s="3"/>
      <c r="L439" s="7"/>
    </row>
    <row r="440" spans="1:12" s="4" customFormat="1" ht="12.5" x14ac:dyDescent="0.25">
      <c r="A440" s="6"/>
      <c r="B440" s="6"/>
      <c r="C440" s="6"/>
      <c r="D440" s="3"/>
      <c r="E440" s="3"/>
      <c r="F440" s="3"/>
      <c r="G440" s="7"/>
      <c r="H440" s="7"/>
      <c r="I440" s="3"/>
      <c r="J440" s="3"/>
      <c r="K440" s="3"/>
      <c r="L440" s="7"/>
    </row>
    <row r="441" spans="1:12" s="4" customFormat="1" ht="12.5" x14ac:dyDescent="0.25">
      <c r="A441" s="6"/>
      <c r="B441" s="6"/>
      <c r="C441" s="6"/>
      <c r="D441" s="3"/>
      <c r="E441" s="3"/>
      <c r="F441" s="3"/>
      <c r="G441" s="3"/>
      <c r="H441" s="7"/>
      <c r="I441" s="3"/>
      <c r="J441" s="3"/>
      <c r="K441" s="3"/>
      <c r="L441" s="7"/>
    </row>
    <row r="442" spans="1:12" s="4" customFormat="1" ht="12.5" x14ac:dyDescent="0.25">
      <c r="A442" s="6"/>
      <c r="B442" s="6"/>
      <c r="C442" s="6"/>
      <c r="D442" s="3"/>
      <c r="E442" s="3"/>
      <c r="F442" s="3"/>
      <c r="G442" s="3"/>
      <c r="H442" s="7"/>
      <c r="I442" s="3"/>
      <c r="J442" s="3"/>
      <c r="K442" s="3"/>
      <c r="L442" s="7"/>
    </row>
    <row r="443" spans="1:12" s="4" customFormat="1" ht="12.5" x14ac:dyDescent="0.25">
      <c r="A443" s="6"/>
      <c r="B443" s="6"/>
      <c r="C443" s="6"/>
      <c r="D443" s="3"/>
      <c r="E443" s="3"/>
      <c r="F443" s="3"/>
      <c r="G443" s="3"/>
      <c r="H443" s="7"/>
      <c r="I443" s="3"/>
      <c r="J443" s="3"/>
      <c r="K443" s="3"/>
      <c r="L443" s="7"/>
    </row>
    <row r="444" spans="1:12" s="4" customFormat="1" ht="12.5" x14ac:dyDescent="0.25">
      <c r="A444" s="6"/>
      <c r="B444" s="6"/>
      <c r="C444" s="6"/>
      <c r="D444" s="3"/>
      <c r="E444" s="3"/>
      <c r="F444" s="3"/>
      <c r="G444" s="7"/>
      <c r="H444" s="7"/>
      <c r="I444" s="3"/>
      <c r="J444" s="3"/>
      <c r="K444" s="3"/>
      <c r="L444" s="7"/>
    </row>
    <row r="445" spans="1:12" s="4" customFormat="1" ht="12.5" x14ac:dyDescent="0.25">
      <c r="A445" s="6"/>
      <c r="B445" s="6"/>
      <c r="C445" s="6"/>
      <c r="D445" s="3"/>
      <c r="E445" s="3"/>
      <c r="F445" s="3"/>
      <c r="G445" s="7"/>
      <c r="H445" s="7"/>
      <c r="I445" s="3"/>
      <c r="J445" s="3"/>
      <c r="K445" s="3"/>
      <c r="L445" s="7"/>
    </row>
    <row r="446" spans="1:12" s="4" customFormat="1" ht="12.5" x14ac:dyDescent="0.25">
      <c r="A446" s="6"/>
      <c r="B446" s="6"/>
      <c r="C446" s="6"/>
      <c r="D446" s="3"/>
      <c r="E446" s="3"/>
      <c r="F446" s="3"/>
      <c r="G446" s="7"/>
      <c r="H446" s="7"/>
      <c r="I446" s="3"/>
      <c r="J446" s="3"/>
      <c r="K446" s="3"/>
      <c r="L446" s="7"/>
    </row>
    <row r="447" spans="1:12" s="4" customFormat="1" ht="12.5" x14ac:dyDescent="0.25">
      <c r="A447" s="6"/>
      <c r="B447" s="6"/>
      <c r="C447" s="6"/>
      <c r="D447" s="3"/>
      <c r="E447" s="3"/>
      <c r="F447" s="3"/>
      <c r="G447" s="7"/>
      <c r="H447" s="7"/>
      <c r="I447" s="3"/>
      <c r="J447" s="3"/>
      <c r="K447" s="3"/>
      <c r="L447" s="7"/>
    </row>
    <row r="448" spans="1:12" s="4" customFormat="1" ht="12.5" x14ac:dyDescent="0.25">
      <c r="A448" s="6"/>
      <c r="B448" s="6"/>
      <c r="C448" s="6"/>
      <c r="D448" s="3"/>
      <c r="E448" s="3"/>
      <c r="F448" s="3"/>
      <c r="G448" s="7"/>
      <c r="H448" s="7"/>
      <c r="I448" s="3"/>
      <c r="J448" s="3"/>
      <c r="K448" s="3"/>
      <c r="L448" s="7"/>
    </row>
    <row r="449" spans="1:12" s="4" customFormat="1" ht="12.5" x14ac:dyDescent="0.25">
      <c r="A449" s="6"/>
      <c r="B449" s="6"/>
      <c r="C449" s="6"/>
      <c r="D449" s="3"/>
      <c r="E449" s="3"/>
      <c r="F449" s="3"/>
      <c r="G449" s="7"/>
      <c r="H449" s="7"/>
      <c r="I449" s="3"/>
      <c r="J449" s="3"/>
      <c r="K449" s="3"/>
      <c r="L449" s="7"/>
    </row>
    <row r="450" spans="1:12" s="4" customFormat="1" ht="12.5" x14ac:dyDescent="0.25">
      <c r="A450" s="6"/>
      <c r="B450" s="6"/>
      <c r="C450" s="6"/>
      <c r="D450" s="3"/>
      <c r="E450" s="3"/>
      <c r="F450" s="3"/>
      <c r="G450" s="7"/>
      <c r="H450" s="7"/>
      <c r="I450" s="3"/>
      <c r="J450" s="3"/>
      <c r="K450" s="3"/>
      <c r="L450" s="7"/>
    </row>
    <row r="451" spans="1:12" s="4" customFormat="1" ht="12.5" x14ac:dyDescent="0.25">
      <c r="A451" s="6"/>
      <c r="B451" s="6"/>
      <c r="C451" s="6"/>
      <c r="D451" s="3"/>
      <c r="E451" s="3"/>
      <c r="F451" s="3"/>
      <c r="G451" s="7"/>
      <c r="H451" s="7"/>
      <c r="I451" s="3"/>
      <c r="J451" s="3"/>
      <c r="K451" s="3"/>
      <c r="L451" s="7"/>
    </row>
    <row r="452" spans="1:12" s="4" customFormat="1" ht="12.5" x14ac:dyDescent="0.25">
      <c r="A452" s="6"/>
      <c r="B452" s="6"/>
      <c r="C452" s="6"/>
      <c r="D452" s="3"/>
      <c r="E452" s="3"/>
      <c r="F452" s="3"/>
      <c r="G452" s="7"/>
      <c r="H452" s="7"/>
      <c r="I452" s="3"/>
      <c r="J452" s="3"/>
      <c r="K452" s="3"/>
      <c r="L452" s="7"/>
    </row>
    <row r="453" spans="1:12" s="4" customFormat="1" ht="12.5" x14ac:dyDescent="0.25">
      <c r="A453" s="6"/>
      <c r="B453" s="6"/>
      <c r="C453" s="6"/>
      <c r="D453" s="3"/>
      <c r="E453" s="3"/>
      <c r="F453" s="3"/>
      <c r="G453" s="7"/>
      <c r="H453" s="7"/>
      <c r="I453" s="3"/>
      <c r="J453" s="3"/>
      <c r="K453" s="3"/>
      <c r="L453" s="7"/>
    </row>
    <row r="454" spans="1:12" s="4" customFormat="1" ht="12.5" x14ac:dyDescent="0.25">
      <c r="A454" s="6"/>
      <c r="B454" s="6"/>
      <c r="C454" s="6"/>
      <c r="D454" s="3"/>
      <c r="E454" s="3"/>
      <c r="F454" s="3"/>
      <c r="G454" s="7"/>
      <c r="H454" s="7"/>
      <c r="I454" s="3"/>
      <c r="J454" s="3"/>
      <c r="K454" s="3"/>
      <c r="L454" s="7"/>
    </row>
    <row r="455" spans="1:12" s="4" customFormat="1" ht="12.5" x14ac:dyDescent="0.25">
      <c r="A455" s="6"/>
      <c r="B455" s="6"/>
      <c r="C455" s="6"/>
      <c r="D455" s="3"/>
      <c r="E455" s="3"/>
      <c r="F455" s="3"/>
      <c r="G455" s="7"/>
      <c r="H455" s="7"/>
      <c r="I455" s="3"/>
      <c r="J455" s="3"/>
      <c r="K455" s="3"/>
      <c r="L455" s="7"/>
    </row>
    <row r="456" spans="1:12" s="4" customFormat="1" ht="12.5" x14ac:dyDescent="0.25">
      <c r="A456" s="6"/>
      <c r="B456" s="6"/>
      <c r="C456" s="6"/>
      <c r="D456" s="3"/>
      <c r="E456" s="3"/>
      <c r="F456" s="3"/>
      <c r="G456" s="7"/>
      <c r="H456" s="7"/>
      <c r="I456" s="3"/>
      <c r="J456" s="3"/>
      <c r="K456" s="3"/>
      <c r="L456" s="7"/>
    </row>
    <row r="457" spans="1:12" s="4" customFormat="1" ht="12.5" x14ac:dyDescent="0.25">
      <c r="A457" s="6"/>
      <c r="B457" s="6"/>
      <c r="C457" s="6"/>
      <c r="D457" s="3"/>
      <c r="E457" s="3"/>
      <c r="F457" s="3"/>
      <c r="G457" s="7"/>
      <c r="H457" s="7"/>
      <c r="I457" s="3"/>
      <c r="J457" s="3"/>
      <c r="K457" s="3"/>
      <c r="L457" s="7"/>
    </row>
    <row r="458" spans="1:12" s="4" customFormat="1" ht="12.5" x14ac:dyDescent="0.25">
      <c r="A458" s="6"/>
      <c r="B458" s="6"/>
      <c r="C458" s="6"/>
      <c r="D458" s="3"/>
      <c r="E458" s="3"/>
      <c r="F458" s="3"/>
      <c r="G458" s="7"/>
      <c r="H458" s="7"/>
      <c r="I458" s="3"/>
      <c r="J458" s="3"/>
      <c r="K458" s="3"/>
      <c r="L458" s="7"/>
    </row>
    <row r="459" spans="1:12" s="4" customFormat="1" ht="12.5" x14ac:dyDescent="0.25">
      <c r="A459" s="6"/>
      <c r="B459" s="6"/>
      <c r="C459" s="6"/>
      <c r="D459" s="3"/>
      <c r="E459" s="3"/>
      <c r="F459" s="3"/>
      <c r="G459" s="7"/>
      <c r="H459" s="7"/>
      <c r="I459" s="3"/>
      <c r="J459" s="3"/>
      <c r="K459" s="3"/>
      <c r="L459" s="7"/>
    </row>
    <row r="460" spans="1:12" s="4" customFormat="1" ht="12.5" x14ac:dyDescent="0.25">
      <c r="A460" s="6"/>
      <c r="B460" s="6"/>
      <c r="C460" s="6"/>
      <c r="D460" s="3"/>
      <c r="E460" s="3"/>
      <c r="F460" s="3"/>
      <c r="G460" s="7"/>
      <c r="H460" s="7"/>
      <c r="I460" s="3"/>
      <c r="J460" s="3"/>
      <c r="K460" s="3"/>
      <c r="L460" s="7"/>
    </row>
    <row r="461" spans="1:12" s="4" customFormat="1" ht="12.5" x14ac:dyDescent="0.25">
      <c r="A461" s="6"/>
      <c r="B461" s="6"/>
      <c r="C461" s="6"/>
      <c r="D461" s="3"/>
      <c r="E461" s="3"/>
      <c r="F461" s="3"/>
      <c r="G461" s="7"/>
      <c r="H461" s="7"/>
      <c r="I461" s="3"/>
      <c r="J461" s="3"/>
      <c r="K461" s="3"/>
      <c r="L461" s="7"/>
    </row>
    <row r="462" spans="1:12" s="4" customFormat="1" ht="12.5" x14ac:dyDescent="0.25">
      <c r="A462" s="6"/>
      <c r="B462" s="6"/>
      <c r="C462" s="6"/>
      <c r="D462" s="3"/>
      <c r="E462" s="3"/>
      <c r="F462" s="3"/>
      <c r="G462" s="7"/>
      <c r="H462" s="7"/>
      <c r="I462" s="3"/>
      <c r="J462" s="3"/>
      <c r="K462" s="3"/>
      <c r="L462" s="7"/>
    </row>
    <row r="463" spans="1:12" s="4" customFormat="1" ht="12.5" x14ac:dyDescent="0.25">
      <c r="A463" s="6"/>
      <c r="B463" s="6"/>
      <c r="C463" s="6"/>
      <c r="D463" s="3"/>
      <c r="E463" s="3"/>
      <c r="F463" s="3"/>
      <c r="G463" s="7"/>
      <c r="H463" s="7"/>
      <c r="I463" s="3"/>
      <c r="J463" s="3"/>
      <c r="K463" s="3"/>
      <c r="L463" s="3"/>
    </row>
    <row r="464" spans="1:12" s="4" customFormat="1" ht="12.5" x14ac:dyDescent="0.25">
      <c r="A464" s="6"/>
      <c r="B464" s="6"/>
      <c r="C464" s="6"/>
      <c r="D464" s="3"/>
      <c r="E464" s="3"/>
      <c r="F464" s="3"/>
      <c r="G464" s="7"/>
      <c r="H464" s="7"/>
      <c r="I464" s="3"/>
      <c r="J464" s="3"/>
      <c r="K464" s="3"/>
      <c r="L464" s="3"/>
    </row>
    <row r="465" spans="1:12" s="4" customFormat="1" ht="12.5" x14ac:dyDescent="0.25">
      <c r="A465" s="6"/>
      <c r="B465" s="6"/>
      <c r="C465" s="6"/>
      <c r="D465" s="3"/>
      <c r="E465" s="3"/>
      <c r="F465" s="3"/>
      <c r="G465" s="7"/>
      <c r="H465" s="3"/>
      <c r="I465" s="3"/>
      <c r="J465" s="3"/>
      <c r="K465" s="3"/>
      <c r="L465" s="7"/>
    </row>
    <row r="466" spans="1:12" s="4" customFormat="1" ht="12.5" x14ac:dyDescent="0.25">
      <c r="A466" s="6"/>
      <c r="B466" s="6"/>
      <c r="C466" s="6"/>
      <c r="D466" s="3"/>
      <c r="E466" s="3"/>
      <c r="F466" s="3"/>
      <c r="G466" s="7"/>
      <c r="H466" s="3"/>
      <c r="I466" s="3"/>
      <c r="J466" s="3"/>
      <c r="K466" s="3"/>
      <c r="L466" s="7"/>
    </row>
    <row r="467" spans="1:12" s="4" customFormat="1" ht="12.5" x14ac:dyDescent="0.25">
      <c r="A467" s="6"/>
      <c r="B467" s="6"/>
      <c r="C467" s="6"/>
      <c r="D467" s="3"/>
      <c r="E467" s="3"/>
      <c r="F467" s="3"/>
      <c r="G467" s="7"/>
      <c r="H467" s="7"/>
      <c r="I467" s="3"/>
      <c r="J467" s="3"/>
      <c r="K467" s="3"/>
      <c r="L467" s="3"/>
    </row>
    <row r="468" spans="1:12" s="4" customFormat="1" ht="12.5" x14ac:dyDescent="0.25">
      <c r="A468" s="6"/>
      <c r="B468" s="6"/>
      <c r="C468" s="6"/>
      <c r="D468" s="3"/>
      <c r="E468" s="3"/>
      <c r="F468" s="3"/>
      <c r="G468" s="7"/>
      <c r="H468" s="7"/>
      <c r="I468" s="3"/>
      <c r="J468" s="3"/>
      <c r="K468" s="3"/>
      <c r="L468" s="3"/>
    </row>
    <row r="469" spans="1:12" s="4" customFormat="1" ht="12.5" x14ac:dyDescent="0.25">
      <c r="A469" s="6"/>
      <c r="B469" s="6"/>
      <c r="C469" s="6"/>
      <c r="D469" s="3"/>
      <c r="E469" s="3"/>
      <c r="F469" s="3"/>
      <c r="G469" s="7"/>
      <c r="H469" s="7"/>
      <c r="I469" s="3"/>
      <c r="J469" s="3"/>
      <c r="K469" s="3"/>
      <c r="L469" s="7"/>
    </row>
    <row r="470" spans="1:12" s="4" customFormat="1" ht="12.5" x14ac:dyDescent="0.25">
      <c r="A470" s="6"/>
      <c r="B470" s="6"/>
      <c r="C470" s="6"/>
      <c r="D470" s="3"/>
      <c r="E470" s="3"/>
      <c r="F470" s="3"/>
      <c r="G470" s="7"/>
      <c r="H470" s="7"/>
      <c r="I470" s="3"/>
      <c r="J470" s="3"/>
      <c r="K470" s="3"/>
      <c r="L470" s="7"/>
    </row>
    <row r="471" spans="1:12" s="4" customFormat="1" ht="12.5" x14ac:dyDescent="0.25">
      <c r="A471" s="6"/>
      <c r="B471" s="6"/>
      <c r="C471" s="6"/>
      <c r="D471" s="3"/>
      <c r="E471" s="3"/>
      <c r="F471" s="3"/>
      <c r="G471" s="7"/>
      <c r="H471" s="7"/>
      <c r="I471" s="3"/>
      <c r="J471" s="3"/>
      <c r="K471" s="3"/>
      <c r="L471" s="7"/>
    </row>
    <row r="472" spans="1:12" s="4" customFormat="1" ht="12.5" x14ac:dyDescent="0.25">
      <c r="A472" s="6"/>
      <c r="B472" s="6"/>
      <c r="C472" s="6"/>
      <c r="D472" s="3"/>
      <c r="E472" s="3"/>
      <c r="F472" s="3"/>
      <c r="G472" s="7"/>
      <c r="H472" s="7"/>
      <c r="I472" s="3"/>
      <c r="J472" s="3"/>
      <c r="K472" s="3"/>
      <c r="L472" s="7"/>
    </row>
    <row r="473" spans="1:12" s="4" customFormat="1" ht="12.5" x14ac:dyDescent="0.25">
      <c r="A473" s="6"/>
      <c r="B473" s="6"/>
      <c r="C473" s="6"/>
      <c r="D473" s="3"/>
      <c r="E473" s="3"/>
      <c r="F473" s="3"/>
      <c r="G473" s="3"/>
      <c r="H473" s="7"/>
      <c r="I473" s="3"/>
      <c r="J473" s="3"/>
      <c r="K473" s="3"/>
      <c r="L473" s="7"/>
    </row>
    <row r="474" spans="1:12" s="4" customFormat="1" ht="12.5" x14ac:dyDescent="0.25">
      <c r="A474" s="6"/>
      <c r="B474" s="6"/>
      <c r="C474" s="6"/>
      <c r="D474" s="3"/>
      <c r="E474" s="3"/>
      <c r="F474" s="3"/>
      <c r="G474" s="3"/>
      <c r="H474" s="7"/>
      <c r="I474" s="3"/>
      <c r="J474" s="3"/>
      <c r="K474" s="3"/>
      <c r="L474" s="7"/>
    </row>
    <row r="475" spans="1:12" s="4" customFormat="1" ht="12.5" x14ac:dyDescent="0.25">
      <c r="A475" s="6"/>
      <c r="B475" s="6"/>
      <c r="C475" s="6"/>
      <c r="D475" s="3"/>
      <c r="E475" s="3"/>
      <c r="F475" s="3"/>
      <c r="G475" s="7"/>
      <c r="H475" s="7"/>
      <c r="I475" s="3"/>
      <c r="J475" s="3"/>
      <c r="K475" s="3"/>
      <c r="L475" s="7"/>
    </row>
    <row r="476" spans="1:12" s="4" customFormat="1" ht="12.5" x14ac:dyDescent="0.25">
      <c r="A476" s="6"/>
      <c r="B476" s="6"/>
      <c r="C476" s="6"/>
      <c r="D476" s="3"/>
      <c r="E476" s="3"/>
      <c r="F476" s="3"/>
      <c r="G476" s="7"/>
      <c r="H476" s="7"/>
      <c r="I476" s="3"/>
      <c r="J476" s="3"/>
      <c r="K476" s="3"/>
      <c r="L476" s="7"/>
    </row>
    <row r="477" spans="1:12" s="4" customFormat="1" ht="12.5" x14ac:dyDescent="0.25">
      <c r="A477" s="6"/>
      <c r="B477" s="6"/>
      <c r="C477" s="6"/>
      <c r="D477" s="3"/>
      <c r="E477" s="3"/>
      <c r="F477" s="3"/>
      <c r="G477" s="7"/>
      <c r="H477" s="7"/>
      <c r="I477" s="3"/>
      <c r="J477" s="3"/>
      <c r="K477" s="3"/>
      <c r="L477" s="7"/>
    </row>
    <row r="478" spans="1:12" s="4" customFormat="1" ht="12.5" x14ac:dyDescent="0.25">
      <c r="A478" s="6"/>
      <c r="B478" s="6"/>
      <c r="C478" s="6"/>
      <c r="D478" s="3"/>
      <c r="E478" s="3"/>
      <c r="F478" s="3"/>
      <c r="G478" s="7"/>
      <c r="H478" s="3"/>
      <c r="I478" s="3"/>
      <c r="J478" s="3"/>
      <c r="K478" s="3"/>
      <c r="L478" s="7"/>
    </row>
    <row r="479" spans="1:12" s="4" customFormat="1" ht="12.5" x14ac:dyDescent="0.25">
      <c r="A479" s="6"/>
      <c r="B479" s="6"/>
      <c r="C479" s="6"/>
      <c r="D479" s="3"/>
      <c r="E479" s="3"/>
      <c r="F479" s="3"/>
      <c r="G479" s="7"/>
      <c r="H479" s="7"/>
      <c r="I479" s="3"/>
      <c r="J479" s="3"/>
      <c r="K479" s="3"/>
      <c r="L479" s="7"/>
    </row>
    <row r="480" spans="1:12" s="4" customFormat="1" ht="12.5" x14ac:dyDescent="0.25">
      <c r="A480" s="6"/>
      <c r="B480" s="6"/>
      <c r="C480" s="6"/>
      <c r="D480" s="3"/>
      <c r="E480" s="3"/>
      <c r="F480" s="3"/>
      <c r="G480" s="7"/>
      <c r="H480" s="7"/>
      <c r="I480" s="3"/>
      <c r="J480" s="3"/>
      <c r="K480" s="3"/>
      <c r="L480" s="7"/>
    </row>
    <row r="481" spans="1:12" s="4" customFormat="1" ht="12.5" x14ac:dyDescent="0.25">
      <c r="A481" s="6"/>
      <c r="B481" s="6"/>
      <c r="C481" s="6"/>
      <c r="D481" s="3"/>
      <c r="E481" s="3"/>
      <c r="F481" s="3"/>
      <c r="G481" s="7"/>
      <c r="H481" s="3"/>
      <c r="I481" s="3"/>
      <c r="J481" s="3"/>
      <c r="K481" s="3"/>
      <c r="L481" s="7"/>
    </row>
    <row r="482" spans="1:12" s="4" customFormat="1" ht="12.5" x14ac:dyDescent="0.25">
      <c r="A482" s="6"/>
      <c r="B482" s="6"/>
      <c r="C482" s="6"/>
      <c r="D482" s="3"/>
      <c r="E482" s="3"/>
      <c r="F482" s="3"/>
      <c r="G482" s="7"/>
      <c r="H482" s="7"/>
      <c r="I482" s="3"/>
      <c r="J482" s="3"/>
      <c r="K482" s="3"/>
      <c r="L482" s="7"/>
    </row>
    <row r="483" spans="1:12" s="4" customFormat="1" ht="12.5" x14ac:dyDescent="0.25">
      <c r="A483" s="6"/>
      <c r="B483" s="6"/>
      <c r="C483" s="6"/>
      <c r="D483" s="3"/>
      <c r="E483" s="3"/>
      <c r="F483" s="3"/>
      <c r="G483" s="7"/>
      <c r="H483" s="7"/>
      <c r="I483" s="3"/>
      <c r="J483" s="3"/>
      <c r="K483" s="3"/>
      <c r="L483" s="7"/>
    </row>
    <row r="484" spans="1:12" s="4" customFormat="1" ht="12.5" x14ac:dyDescent="0.25">
      <c r="A484" s="6"/>
      <c r="B484" s="6"/>
      <c r="C484" s="6"/>
      <c r="D484" s="3"/>
      <c r="E484" s="3"/>
      <c r="F484" s="3"/>
      <c r="G484" s="7"/>
      <c r="H484" s="7"/>
      <c r="I484" s="3"/>
      <c r="J484" s="3"/>
      <c r="K484" s="3"/>
      <c r="L484" s="7"/>
    </row>
    <row r="485" spans="1:12" s="4" customFormat="1" ht="12.5" x14ac:dyDescent="0.25">
      <c r="A485" s="6"/>
      <c r="B485" s="6"/>
      <c r="C485" s="6"/>
      <c r="D485" s="3"/>
      <c r="E485" s="3"/>
      <c r="F485" s="3"/>
      <c r="G485" s="7"/>
      <c r="H485" s="7"/>
      <c r="I485" s="3"/>
      <c r="J485" s="3"/>
      <c r="K485" s="3"/>
      <c r="L485" s="7"/>
    </row>
    <row r="486" spans="1:12" s="4" customFormat="1" ht="12.5" x14ac:dyDescent="0.25">
      <c r="A486" s="6"/>
      <c r="B486" s="6"/>
      <c r="C486" s="6"/>
      <c r="D486" s="3"/>
      <c r="E486" s="3"/>
      <c r="F486" s="3"/>
      <c r="G486" s="3"/>
      <c r="H486" s="7"/>
      <c r="I486" s="3"/>
      <c r="J486" s="3"/>
      <c r="K486" s="3"/>
      <c r="L486" s="7"/>
    </row>
    <row r="487" spans="1:12" s="4" customFormat="1" ht="12.5" x14ac:dyDescent="0.25">
      <c r="A487" s="6"/>
      <c r="B487" s="6"/>
      <c r="C487" s="6"/>
      <c r="D487" s="3"/>
      <c r="E487" s="3"/>
      <c r="F487" s="3"/>
      <c r="G487" s="7"/>
      <c r="H487" s="7"/>
      <c r="I487" s="3"/>
      <c r="J487" s="3"/>
      <c r="K487" s="3"/>
      <c r="L487" s="7"/>
    </row>
    <row r="488" spans="1:12" s="4" customFormat="1" ht="12.5" x14ac:dyDescent="0.25">
      <c r="A488" s="6"/>
      <c r="B488" s="6"/>
      <c r="C488" s="6"/>
      <c r="D488" s="3"/>
      <c r="E488" s="3"/>
      <c r="F488" s="3"/>
      <c r="G488" s="7"/>
      <c r="H488" s="7"/>
      <c r="I488" s="3"/>
      <c r="J488" s="3"/>
      <c r="K488" s="3"/>
      <c r="L488" s="7"/>
    </row>
    <row r="489" spans="1:12" s="4" customFormat="1" ht="12.5" x14ac:dyDescent="0.25">
      <c r="A489" s="6"/>
      <c r="B489" s="6"/>
      <c r="C489" s="6"/>
      <c r="D489" s="3"/>
      <c r="E489" s="3"/>
      <c r="F489" s="3"/>
      <c r="G489" s="3"/>
      <c r="H489" s="7"/>
      <c r="I489" s="3"/>
      <c r="J489" s="3"/>
      <c r="K489" s="3"/>
      <c r="L489" s="7"/>
    </row>
    <row r="490" spans="1:12" s="4" customFormat="1" ht="12.5" x14ac:dyDescent="0.25">
      <c r="A490" s="6"/>
      <c r="B490" s="6"/>
      <c r="C490" s="6"/>
      <c r="D490" s="3"/>
      <c r="E490" s="3"/>
      <c r="F490" s="3"/>
      <c r="G490" s="7"/>
      <c r="H490" s="7"/>
      <c r="I490" s="3"/>
      <c r="J490" s="3"/>
      <c r="K490" s="3"/>
      <c r="L490" s="7"/>
    </row>
    <row r="491" spans="1:12" s="4" customFormat="1" ht="12.5" x14ac:dyDescent="0.25">
      <c r="A491" s="6"/>
      <c r="B491" s="6"/>
      <c r="C491" s="6"/>
      <c r="D491" s="3"/>
      <c r="E491" s="3"/>
      <c r="F491" s="3"/>
      <c r="G491" s="7"/>
      <c r="H491" s="7"/>
      <c r="I491" s="3"/>
      <c r="J491" s="3"/>
      <c r="K491" s="3"/>
      <c r="L491" s="7"/>
    </row>
    <row r="492" spans="1:12" s="4" customFormat="1" ht="12.5" x14ac:dyDescent="0.25">
      <c r="A492" s="6"/>
      <c r="B492" s="6"/>
      <c r="C492" s="6"/>
      <c r="D492" s="3"/>
      <c r="E492" s="3"/>
      <c r="F492" s="3"/>
      <c r="G492" s="7"/>
      <c r="H492" s="3"/>
      <c r="I492" s="3"/>
      <c r="J492" s="3"/>
      <c r="K492" s="3"/>
      <c r="L492" s="7"/>
    </row>
    <row r="493" spans="1:12" s="4" customFormat="1" ht="12.5" x14ac:dyDescent="0.25">
      <c r="A493" s="6"/>
      <c r="B493" s="6"/>
      <c r="C493" s="6"/>
      <c r="D493" s="3"/>
      <c r="E493" s="3"/>
      <c r="F493" s="3"/>
      <c r="G493" s="7"/>
      <c r="H493" s="3"/>
      <c r="I493" s="3"/>
      <c r="J493" s="3"/>
      <c r="K493" s="3"/>
      <c r="L493" s="7"/>
    </row>
    <row r="494" spans="1:12" s="4" customFormat="1" ht="12.5" x14ac:dyDescent="0.25">
      <c r="A494" s="6"/>
      <c r="B494" s="6"/>
      <c r="C494" s="6"/>
      <c r="D494" s="3"/>
      <c r="E494" s="3"/>
      <c r="F494" s="3"/>
      <c r="G494" s="7"/>
      <c r="H494" s="3"/>
      <c r="I494" s="3"/>
      <c r="J494" s="3"/>
      <c r="K494" s="3"/>
      <c r="L494" s="7"/>
    </row>
    <row r="495" spans="1:12" s="4" customFormat="1" ht="12.5" x14ac:dyDescent="0.25">
      <c r="A495" s="6"/>
      <c r="B495" s="6"/>
      <c r="C495" s="6"/>
      <c r="D495" s="3"/>
      <c r="E495" s="3"/>
      <c r="F495" s="3"/>
      <c r="G495" s="7"/>
      <c r="H495" s="3"/>
      <c r="I495" s="3"/>
      <c r="J495" s="3"/>
      <c r="K495" s="3"/>
      <c r="L495" s="7"/>
    </row>
    <row r="496" spans="1:12" s="4" customFormat="1" ht="12.5" x14ac:dyDescent="0.25">
      <c r="A496" s="6"/>
      <c r="B496" s="6"/>
      <c r="C496" s="6"/>
      <c r="D496" s="3"/>
      <c r="E496" s="3"/>
      <c r="F496" s="3"/>
      <c r="G496" s="7"/>
      <c r="H496" s="7"/>
      <c r="I496" s="3"/>
      <c r="J496" s="3"/>
      <c r="K496" s="3"/>
      <c r="L496" s="7"/>
    </row>
    <row r="497" spans="1:12" s="4" customFormat="1" ht="12.5" x14ac:dyDescent="0.25">
      <c r="A497" s="6"/>
      <c r="B497" s="6"/>
      <c r="C497" s="6"/>
      <c r="D497" s="3"/>
      <c r="E497" s="3"/>
      <c r="F497" s="3"/>
      <c r="G497" s="7"/>
      <c r="H497" s="3"/>
      <c r="I497" s="3"/>
      <c r="J497" s="3"/>
      <c r="K497" s="3"/>
      <c r="L497" s="7"/>
    </row>
    <row r="498" spans="1:12" s="4" customFormat="1" ht="12.5" x14ac:dyDescent="0.25">
      <c r="A498" s="6"/>
      <c r="B498" s="6"/>
      <c r="C498" s="6"/>
      <c r="D498" s="3"/>
      <c r="E498" s="3"/>
      <c r="F498" s="3"/>
      <c r="G498" s="7"/>
      <c r="H498" s="3"/>
      <c r="I498" s="3"/>
      <c r="J498" s="3"/>
      <c r="K498" s="3"/>
      <c r="L498" s="7"/>
    </row>
    <row r="499" spans="1:12" s="4" customFormat="1" ht="12.5" x14ac:dyDescent="0.25">
      <c r="A499" s="6"/>
      <c r="B499" s="6"/>
      <c r="C499" s="6"/>
      <c r="D499" s="3"/>
      <c r="E499" s="3"/>
      <c r="F499" s="3"/>
      <c r="G499" s="7"/>
      <c r="H499" s="3"/>
      <c r="I499" s="3"/>
      <c r="J499" s="3"/>
      <c r="K499" s="3"/>
      <c r="L499" s="7"/>
    </row>
    <row r="500" spans="1:12" s="4" customFormat="1" ht="12.5" x14ac:dyDescent="0.25">
      <c r="A500" s="6"/>
      <c r="B500" s="6"/>
      <c r="C500" s="6"/>
      <c r="D500" s="3"/>
      <c r="E500" s="3"/>
      <c r="F500" s="3"/>
      <c r="G500" s="3"/>
      <c r="H500" s="7"/>
      <c r="I500" s="3"/>
      <c r="J500" s="3"/>
      <c r="K500" s="3"/>
      <c r="L500" s="7"/>
    </row>
    <row r="501" spans="1:12" s="4" customFormat="1" ht="12.5" x14ac:dyDescent="0.25">
      <c r="A501" s="6"/>
      <c r="B501" s="6"/>
      <c r="C501" s="6"/>
      <c r="D501" s="3"/>
      <c r="E501" s="3"/>
      <c r="F501" s="3"/>
      <c r="G501" s="3"/>
      <c r="H501" s="7"/>
      <c r="I501" s="3"/>
      <c r="J501" s="3"/>
      <c r="K501" s="3"/>
      <c r="L501" s="7"/>
    </row>
    <row r="502" spans="1:12" s="4" customFormat="1" ht="12.5" x14ac:dyDescent="0.25">
      <c r="A502" s="6"/>
      <c r="B502" s="6"/>
      <c r="C502" s="6"/>
      <c r="D502" s="3"/>
      <c r="E502" s="3"/>
      <c r="F502" s="3"/>
      <c r="G502" s="3"/>
      <c r="H502" s="7"/>
      <c r="I502" s="3"/>
      <c r="J502" s="3"/>
      <c r="K502" s="3"/>
      <c r="L502" s="7"/>
    </row>
    <row r="503" spans="1:12" s="4" customFormat="1" ht="12.5" x14ac:dyDescent="0.25">
      <c r="A503" s="6"/>
      <c r="B503" s="6"/>
      <c r="C503" s="6"/>
      <c r="D503" s="3"/>
      <c r="E503" s="3"/>
      <c r="F503" s="3"/>
      <c r="G503" s="3"/>
      <c r="H503" s="7"/>
      <c r="I503" s="3"/>
      <c r="J503" s="3"/>
      <c r="K503" s="3"/>
      <c r="L503" s="7"/>
    </row>
    <row r="504" spans="1:12" s="4" customFormat="1" ht="12.5" x14ac:dyDescent="0.25">
      <c r="A504" s="6"/>
      <c r="B504" s="6"/>
      <c r="C504" s="6"/>
      <c r="D504" s="3"/>
      <c r="E504" s="3"/>
      <c r="F504" s="3"/>
      <c r="G504" s="7"/>
      <c r="H504" s="7"/>
      <c r="I504" s="3"/>
      <c r="J504" s="3"/>
      <c r="K504" s="3"/>
      <c r="L504" s="7"/>
    </row>
    <row r="505" spans="1:12" s="4" customFormat="1" ht="12.5" x14ac:dyDescent="0.25">
      <c r="A505" s="6"/>
      <c r="B505" s="6"/>
      <c r="C505" s="6"/>
      <c r="D505" s="3"/>
      <c r="E505" s="3"/>
      <c r="F505" s="3"/>
      <c r="G505" s="3"/>
      <c r="H505" s="7"/>
      <c r="I505" s="3"/>
      <c r="J505" s="3"/>
      <c r="K505" s="3"/>
      <c r="L505" s="7"/>
    </row>
    <row r="506" spans="1:12" s="4" customFormat="1" ht="12.5" x14ac:dyDescent="0.25">
      <c r="A506" s="6"/>
      <c r="B506" s="6"/>
      <c r="C506" s="6"/>
      <c r="D506" s="3"/>
      <c r="E506" s="3"/>
      <c r="F506" s="3"/>
      <c r="G506" s="3"/>
      <c r="H506" s="7"/>
      <c r="I506" s="3"/>
      <c r="J506" s="3"/>
      <c r="K506" s="3"/>
      <c r="L506" s="7"/>
    </row>
    <row r="507" spans="1:12" s="4" customFormat="1" ht="12.5" x14ac:dyDescent="0.25">
      <c r="A507" s="6"/>
      <c r="B507" s="6"/>
      <c r="C507" s="6"/>
      <c r="D507" s="3"/>
      <c r="E507" s="3"/>
      <c r="F507" s="3"/>
      <c r="G507" s="3"/>
      <c r="H507" s="7"/>
      <c r="I507" s="3"/>
      <c r="J507" s="3"/>
      <c r="K507" s="3"/>
      <c r="L507" s="7"/>
    </row>
    <row r="508" spans="1:12" s="4" customFormat="1" ht="12.5" x14ac:dyDescent="0.25">
      <c r="A508" s="6"/>
      <c r="B508" s="6"/>
      <c r="C508" s="6"/>
      <c r="D508" s="3"/>
      <c r="E508" s="3"/>
      <c r="F508" s="3"/>
      <c r="G508" s="7"/>
      <c r="H508" s="7"/>
      <c r="I508" s="3"/>
      <c r="J508" s="3"/>
      <c r="K508" s="3"/>
      <c r="L508" s="7"/>
    </row>
    <row r="509" spans="1:12" s="4" customFormat="1" ht="12.5" x14ac:dyDescent="0.25">
      <c r="A509" s="6"/>
      <c r="B509" s="6"/>
      <c r="C509" s="6"/>
      <c r="D509" s="3"/>
      <c r="E509" s="3"/>
      <c r="F509" s="3"/>
      <c r="G509" s="7"/>
      <c r="H509" s="7"/>
      <c r="I509" s="3"/>
      <c r="J509" s="3"/>
      <c r="K509" s="3"/>
      <c r="L509" s="7"/>
    </row>
    <row r="510" spans="1:12" s="4" customFormat="1" ht="12.5" x14ac:dyDescent="0.25">
      <c r="A510" s="6"/>
      <c r="B510" s="6"/>
      <c r="C510" s="6"/>
      <c r="D510" s="3"/>
      <c r="E510" s="3"/>
      <c r="F510" s="3"/>
      <c r="G510" s="7"/>
      <c r="H510" s="7"/>
      <c r="I510" s="3"/>
      <c r="J510" s="3"/>
      <c r="K510" s="3"/>
      <c r="L510" s="7"/>
    </row>
    <row r="511" spans="1:12" s="4" customFormat="1" ht="12.5" x14ac:dyDescent="0.25">
      <c r="A511" s="6"/>
      <c r="B511" s="6"/>
      <c r="C511" s="6"/>
      <c r="D511" s="3"/>
      <c r="E511" s="3"/>
      <c r="F511" s="3"/>
      <c r="G511" s="7"/>
      <c r="H511" s="7"/>
      <c r="I511" s="3"/>
      <c r="J511" s="3"/>
      <c r="K511" s="3"/>
      <c r="L511" s="7"/>
    </row>
    <row r="512" spans="1:12" s="4" customFormat="1" ht="12.5" x14ac:dyDescent="0.25">
      <c r="A512" s="6"/>
      <c r="B512" s="6"/>
      <c r="C512" s="6"/>
      <c r="D512" s="3"/>
      <c r="E512" s="3"/>
      <c r="F512" s="3"/>
      <c r="G512" s="7"/>
      <c r="H512" s="3"/>
      <c r="I512" s="3"/>
      <c r="J512" s="3"/>
      <c r="K512" s="3"/>
      <c r="L512" s="7"/>
    </row>
    <row r="513" spans="1:12" s="4" customFormat="1" ht="12.5" x14ac:dyDescent="0.25">
      <c r="A513" s="6"/>
      <c r="B513" s="6"/>
      <c r="C513" s="6"/>
      <c r="D513" s="3"/>
      <c r="E513" s="3"/>
      <c r="F513" s="3"/>
      <c r="G513" s="7"/>
      <c r="H513" s="7"/>
      <c r="I513" s="3"/>
      <c r="J513" s="3"/>
      <c r="K513" s="3"/>
      <c r="L513" s="7"/>
    </row>
    <row r="514" spans="1:12" s="4" customFormat="1" ht="12.5" x14ac:dyDescent="0.25">
      <c r="A514" s="6"/>
      <c r="B514" s="6"/>
      <c r="C514" s="6"/>
      <c r="D514" s="3"/>
      <c r="E514" s="3"/>
      <c r="F514" s="3"/>
      <c r="G514" s="7"/>
      <c r="H514" s="7"/>
      <c r="I514" s="3"/>
      <c r="J514" s="3"/>
      <c r="K514" s="3"/>
      <c r="L514" s="7"/>
    </row>
    <row r="515" spans="1:12" s="4" customFormat="1" ht="12.5" x14ac:dyDescent="0.25">
      <c r="A515" s="6"/>
      <c r="B515" s="6"/>
      <c r="C515" s="6"/>
      <c r="D515" s="3"/>
      <c r="E515" s="3"/>
      <c r="F515" s="3"/>
      <c r="G515" s="7"/>
      <c r="H515" s="7"/>
      <c r="I515" s="3"/>
      <c r="J515" s="3"/>
      <c r="K515" s="3"/>
      <c r="L515" s="7"/>
    </row>
    <row r="516" spans="1:12" s="4" customFormat="1" ht="12.5" x14ac:dyDescent="0.25">
      <c r="A516" s="6"/>
      <c r="B516" s="6"/>
      <c r="C516" s="6"/>
      <c r="D516" s="3"/>
      <c r="E516" s="3"/>
      <c r="F516" s="3"/>
      <c r="G516" s="7"/>
      <c r="H516" s="7"/>
      <c r="I516" s="3"/>
      <c r="J516" s="3"/>
      <c r="K516" s="3"/>
      <c r="L516" s="7"/>
    </row>
    <row r="517" spans="1:12" s="4" customFormat="1" ht="12.5" x14ac:dyDescent="0.25">
      <c r="A517" s="6"/>
      <c r="B517" s="6"/>
      <c r="C517" s="6"/>
      <c r="D517" s="3"/>
      <c r="E517" s="3"/>
      <c r="F517" s="3"/>
      <c r="G517" s="7"/>
      <c r="H517" s="7"/>
      <c r="I517" s="3"/>
      <c r="J517" s="3"/>
      <c r="K517" s="3"/>
      <c r="L517" s="3"/>
    </row>
    <row r="518" spans="1:12" s="4" customFormat="1" ht="12.5" x14ac:dyDescent="0.25">
      <c r="A518" s="6"/>
      <c r="B518" s="6"/>
      <c r="C518" s="6"/>
      <c r="D518" s="3"/>
      <c r="E518" s="3"/>
      <c r="F518" s="3"/>
      <c r="G518" s="7"/>
      <c r="H518" s="7"/>
      <c r="I518" s="3"/>
      <c r="J518" s="3"/>
      <c r="K518" s="3"/>
      <c r="L518" s="7"/>
    </row>
    <row r="519" spans="1:12" s="4" customFormat="1" ht="12.5" x14ac:dyDescent="0.25">
      <c r="A519" s="6"/>
      <c r="B519" s="6"/>
      <c r="C519" s="6"/>
      <c r="D519" s="3"/>
      <c r="E519" s="3"/>
      <c r="F519" s="3"/>
      <c r="G519" s="7"/>
      <c r="H519" s="7"/>
      <c r="I519" s="3"/>
      <c r="J519" s="3"/>
      <c r="K519" s="3"/>
      <c r="L519" s="7"/>
    </row>
    <row r="520" spans="1:12" s="4" customFormat="1" ht="12.5" x14ac:dyDescent="0.25">
      <c r="A520" s="6"/>
      <c r="B520" s="6"/>
      <c r="C520" s="6"/>
      <c r="D520" s="3"/>
      <c r="E520" s="3"/>
      <c r="F520" s="3"/>
      <c r="G520" s="3"/>
      <c r="H520" s="7"/>
      <c r="I520" s="3"/>
      <c r="J520" s="3"/>
      <c r="K520" s="3"/>
      <c r="L520" s="7"/>
    </row>
    <row r="521" spans="1:12" s="4" customFormat="1" ht="12.5" x14ac:dyDescent="0.25">
      <c r="A521" s="6"/>
      <c r="B521" s="6"/>
      <c r="C521" s="6"/>
      <c r="D521" s="3"/>
      <c r="E521" s="3"/>
      <c r="F521" s="3"/>
      <c r="G521" s="7"/>
      <c r="H521" s="7"/>
      <c r="I521" s="3"/>
      <c r="J521" s="3"/>
      <c r="K521" s="3"/>
      <c r="L521" s="7"/>
    </row>
    <row r="522" spans="1:12" s="4" customFormat="1" ht="12.5" x14ac:dyDescent="0.25">
      <c r="A522" s="6"/>
      <c r="B522" s="6"/>
      <c r="C522" s="6"/>
      <c r="D522" s="3"/>
      <c r="E522" s="3"/>
      <c r="F522" s="3"/>
      <c r="G522" s="7"/>
      <c r="H522" s="7"/>
      <c r="I522" s="3"/>
      <c r="J522" s="3"/>
      <c r="K522" s="3"/>
      <c r="L522" s="7"/>
    </row>
    <row r="523" spans="1:12" s="4" customFormat="1" ht="12.5" x14ac:dyDescent="0.25">
      <c r="A523" s="6"/>
      <c r="B523" s="6"/>
      <c r="C523" s="6"/>
      <c r="D523" s="3"/>
      <c r="E523" s="3"/>
      <c r="F523" s="3"/>
      <c r="G523" s="7"/>
      <c r="H523" s="7"/>
      <c r="I523" s="3"/>
      <c r="J523" s="3"/>
      <c r="K523" s="3"/>
      <c r="L523" s="7"/>
    </row>
    <row r="524" spans="1:12" s="4" customFormat="1" ht="12.5" x14ac:dyDescent="0.25">
      <c r="A524" s="6"/>
      <c r="B524" s="6"/>
      <c r="C524" s="6"/>
      <c r="D524" s="3"/>
      <c r="E524" s="3"/>
      <c r="F524" s="3"/>
      <c r="G524" s="7"/>
      <c r="H524" s="7"/>
      <c r="I524" s="3"/>
      <c r="J524" s="3"/>
      <c r="K524" s="3"/>
      <c r="L524" s="7"/>
    </row>
    <row r="525" spans="1:12" s="4" customFormat="1" ht="12.5" x14ac:dyDescent="0.25">
      <c r="A525" s="6"/>
      <c r="B525" s="6"/>
      <c r="C525" s="6"/>
      <c r="D525" s="3"/>
      <c r="E525" s="3"/>
      <c r="F525" s="3"/>
      <c r="G525" s="7"/>
      <c r="H525" s="7"/>
      <c r="I525" s="3"/>
      <c r="J525" s="3"/>
      <c r="K525" s="3"/>
      <c r="L525" s="7"/>
    </row>
    <row r="526" spans="1:12" s="4" customFormat="1" ht="12.5" x14ac:dyDescent="0.25">
      <c r="A526" s="6"/>
      <c r="B526" s="6"/>
      <c r="C526" s="6"/>
      <c r="D526" s="3"/>
      <c r="E526" s="3"/>
      <c r="F526" s="3"/>
      <c r="G526" s="7"/>
      <c r="H526" s="7"/>
      <c r="I526" s="3"/>
      <c r="J526" s="3"/>
      <c r="K526" s="3"/>
      <c r="L526" s="7"/>
    </row>
    <row r="527" spans="1:12" s="4" customFormat="1" ht="12.5" x14ac:dyDescent="0.25">
      <c r="A527" s="6"/>
      <c r="B527" s="6"/>
      <c r="C527" s="6"/>
      <c r="D527" s="3"/>
      <c r="E527" s="3"/>
      <c r="F527" s="3"/>
      <c r="G527" s="7"/>
      <c r="H527" s="7"/>
      <c r="I527" s="3"/>
      <c r="J527" s="3"/>
      <c r="K527" s="3"/>
      <c r="L527" s="7"/>
    </row>
    <row r="528" spans="1:12" s="4" customFormat="1" ht="12.5" x14ac:dyDescent="0.25">
      <c r="A528" s="6"/>
      <c r="B528" s="6"/>
      <c r="C528" s="6"/>
      <c r="D528" s="3"/>
      <c r="E528" s="3"/>
      <c r="F528" s="3"/>
      <c r="G528" s="7"/>
      <c r="H528" s="7"/>
      <c r="I528" s="3"/>
      <c r="J528" s="3"/>
      <c r="K528" s="3"/>
      <c r="L528" s="7"/>
    </row>
    <row r="529" spans="1:12" s="4" customFormat="1" ht="12.5" x14ac:dyDescent="0.25">
      <c r="A529" s="6"/>
      <c r="B529" s="6"/>
      <c r="C529" s="6"/>
      <c r="D529" s="3"/>
      <c r="E529" s="3"/>
      <c r="F529" s="3"/>
      <c r="G529" s="7"/>
      <c r="H529" s="7"/>
      <c r="I529" s="3"/>
      <c r="J529" s="3"/>
      <c r="K529" s="3"/>
      <c r="L529" s="7"/>
    </row>
    <row r="530" spans="1:12" s="4" customFormat="1" ht="12.5" x14ac:dyDescent="0.25">
      <c r="A530" s="6"/>
      <c r="B530" s="6"/>
      <c r="C530" s="6"/>
      <c r="D530" s="3"/>
      <c r="E530" s="3"/>
      <c r="F530" s="3"/>
      <c r="G530" s="7"/>
      <c r="H530" s="7"/>
      <c r="I530" s="3"/>
      <c r="J530" s="3"/>
      <c r="K530" s="3"/>
      <c r="L530" s="7"/>
    </row>
    <row r="531" spans="1:12" s="4" customFormat="1" ht="12.5" x14ac:dyDescent="0.25">
      <c r="A531" s="6"/>
      <c r="B531" s="6"/>
      <c r="C531" s="6"/>
      <c r="D531" s="3"/>
      <c r="E531" s="3"/>
      <c r="F531" s="3"/>
      <c r="G531" s="7"/>
      <c r="H531" s="7"/>
      <c r="I531" s="3"/>
      <c r="J531" s="3"/>
      <c r="K531" s="3"/>
      <c r="L531" s="7"/>
    </row>
    <row r="532" spans="1:12" s="4" customFormat="1" ht="12.5" x14ac:dyDescent="0.25">
      <c r="A532" s="6"/>
      <c r="B532" s="6"/>
      <c r="C532" s="6"/>
      <c r="D532" s="3"/>
      <c r="E532" s="3"/>
      <c r="F532" s="3"/>
      <c r="G532" s="7"/>
      <c r="H532" s="3"/>
      <c r="I532" s="3"/>
      <c r="J532" s="3"/>
      <c r="K532" s="3"/>
      <c r="L532" s="7"/>
    </row>
    <row r="533" spans="1:12" s="4" customFormat="1" ht="12.5" x14ac:dyDescent="0.25">
      <c r="A533" s="6"/>
      <c r="B533" s="6"/>
      <c r="C533" s="6"/>
      <c r="D533" s="3"/>
      <c r="E533" s="3"/>
      <c r="F533" s="3"/>
      <c r="G533" s="7"/>
      <c r="H533" s="7"/>
      <c r="I533" s="3"/>
      <c r="J533" s="3"/>
      <c r="K533" s="3"/>
      <c r="L533" s="7"/>
    </row>
    <row r="534" spans="1:12" s="4" customFormat="1" ht="12.5" x14ac:dyDescent="0.25">
      <c r="A534" s="6"/>
      <c r="B534" s="6"/>
      <c r="C534" s="6"/>
      <c r="D534" s="3"/>
      <c r="E534" s="3"/>
      <c r="F534" s="3"/>
      <c r="G534" s="7"/>
      <c r="H534" s="7"/>
      <c r="I534" s="3"/>
      <c r="J534" s="3"/>
      <c r="K534" s="3"/>
      <c r="L534" s="7"/>
    </row>
    <row r="535" spans="1:12" s="4" customFormat="1" ht="12.5" x14ac:dyDescent="0.25">
      <c r="A535" s="6"/>
      <c r="B535" s="6"/>
      <c r="C535" s="6"/>
      <c r="D535" s="3"/>
      <c r="E535" s="3"/>
      <c r="F535" s="3"/>
      <c r="G535" s="7"/>
      <c r="H535" s="7"/>
      <c r="I535" s="3"/>
      <c r="J535" s="3"/>
      <c r="K535" s="3"/>
      <c r="L535" s="7"/>
    </row>
    <row r="536" spans="1:12" s="4" customFormat="1" ht="12.5" x14ac:dyDescent="0.25">
      <c r="A536" s="6"/>
      <c r="B536" s="6"/>
      <c r="C536" s="6"/>
      <c r="D536" s="3"/>
      <c r="E536" s="3"/>
      <c r="F536" s="3"/>
      <c r="G536" s="7"/>
      <c r="H536" s="7"/>
      <c r="I536" s="3"/>
      <c r="J536" s="3"/>
      <c r="K536" s="3"/>
      <c r="L536" s="7"/>
    </row>
    <row r="537" spans="1:12" s="4" customFormat="1" ht="12.5" x14ac:dyDescent="0.25">
      <c r="A537" s="6"/>
      <c r="B537" s="6"/>
      <c r="C537" s="6"/>
      <c r="D537" s="3"/>
      <c r="E537" s="3"/>
      <c r="F537" s="3"/>
      <c r="G537" s="7"/>
      <c r="H537" s="7"/>
      <c r="I537" s="3"/>
      <c r="J537" s="3"/>
      <c r="K537" s="3"/>
      <c r="L537" s="7"/>
    </row>
    <row r="538" spans="1:12" s="4" customFormat="1" ht="12.5" x14ac:dyDescent="0.25">
      <c r="A538" s="6"/>
      <c r="B538" s="6"/>
      <c r="C538" s="6"/>
      <c r="D538" s="3"/>
      <c r="E538" s="3"/>
      <c r="F538" s="3"/>
      <c r="G538" s="7"/>
      <c r="H538" s="7"/>
      <c r="I538" s="3"/>
      <c r="J538" s="3"/>
      <c r="K538" s="3"/>
      <c r="L538" s="7"/>
    </row>
    <row r="539" spans="1:12" s="4" customFormat="1" ht="12.5" x14ac:dyDescent="0.25">
      <c r="A539" s="6"/>
      <c r="B539" s="6"/>
      <c r="C539" s="6"/>
      <c r="D539" s="3"/>
      <c r="E539" s="3"/>
      <c r="F539" s="3"/>
      <c r="G539" s="7"/>
      <c r="H539" s="7"/>
      <c r="I539" s="3"/>
      <c r="J539" s="3"/>
      <c r="K539" s="3"/>
      <c r="L539" s="7"/>
    </row>
    <row r="540" spans="1:12" s="4" customFormat="1" ht="12.5" x14ac:dyDescent="0.25">
      <c r="A540" s="6"/>
      <c r="B540" s="6"/>
      <c r="C540" s="6"/>
      <c r="D540" s="3"/>
      <c r="E540" s="3"/>
      <c r="F540" s="3"/>
      <c r="G540" s="3"/>
      <c r="H540" s="7"/>
      <c r="I540" s="3"/>
      <c r="J540" s="3"/>
      <c r="K540" s="3"/>
      <c r="L540" s="3"/>
    </row>
    <row r="541" spans="1:12" s="4" customFormat="1" ht="12.5" x14ac:dyDescent="0.25">
      <c r="A541" s="6"/>
      <c r="B541" s="6"/>
      <c r="C541" s="6"/>
      <c r="D541" s="3"/>
      <c r="E541" s="3"/>
      <c r="F541" s="3"/>
      <c r="G541" s="7"/>
      <c r="H541" s="7"/>
      <c r="I541" s="3"/>
      <c r="J541" s="3"/>
      <c r="K541" s="3"/>
      <c r="L541" s="7"/>
    </row>
    <row r="542" spans="1:12" s="4" customFormat="1" ht="12.5" x14ac:dyDescent="0.25">
      <c r="A542" s="6"/>
      <c r="B542" s="6"/>
      <c r="C542" s="6"/>
      <c r="D542" s="3"/>
      <c r="E542" s="3"/>
      <c r="F542" s="3"/>
      <c r="G542" s="7"/>
      <c r="H542" s="7"/>
      <c r="I542" s="3"/>
      <c r="J542" s="3"/>
      <c r="K542" s="3"/>
      <c r="L542" s="7"/>
    </row>
    <row r="543" spans="1:12" s="4" customFormat="1" ht="12.5" x14ac:dyDescent="0.25">
      <c r="A543" s="6"/>
      <c r="B543" s="6"/>
      <c r="C543" s="6"/>
      <c r="D543" s="3"/>
      <c r="E543" s="3"/>
      <c r="F543" s="3"/>
      <c r="G543" s="7"/>
      <c r="H543" s="7"/>
      <c r="I543" s="3"/>
      <c r="J543" s="3"/>
      <c r="K543" s="3"/>
      <c r="L543" s="7"/>
    </row>
    <row r="544" spans="1:12" s="4" customFormat="1" ht="12.5" x14ac:dyDescent="0.25">
      <c r="A544" s="6"/>
      <c r="B544" s="6"/>
      <c r="C544" s="6"/>
      <c r="D544" s="3"/>
      <c r="E544" s="3"/>
      <c r="F544" s="3"/>
      <c r="G544" s="7"/>
      <c r="H544" s="7"/>
      <c r="I544" s="3"/>
      <c r="J544" s="3"/>
      <c r="K544" s="3"/>
      <c r="L544" s="7"/>
    </row>
    <row r="545" spans="1:12" s="4" customFormat="1" ht="12.5" x14ac:dyDescent="0.25">
      <c r="A545" s="6"/>
      <c r="B545" s="6"/>
      <c r="C545" s="6"/>
      <c r="D545" s="3"/>
      <c r="E545" s="3"/>
      <c r="F545" s="3"/>
      <c r="G545" s="7"/>
      <c r="H545" s="7"/>
      <c r="I545" s="3"/>
      <c r="J545" s="3"/>
      <c r="K545" s="3"/>
      <c r="L545" s="7"/>
    </row>
    <row r="546" spans="1:12" s="4" customFormat="1" ht="12.5" x14ac:dyDescent="0.25">
      <c r="A546" s="6"/>
      <c r="B546" s="6"/>
      <c r="C546" s="6"/>
      <c r="D546" s="3"/>
      <c r="E546" s="3"/>
      <c r="F546" s="3"/>
      <c r="G546" s="7"/>
      <c r="H546" s="7"/>
      <c r="I546" s="3"/>
      <c r="J546" s="3"/>
      <c r="K546" s="3"/>
      <c r="L546" s="7"/>
    </row>
    <row r="547" spans="1:12" s="4" customFormat="1" ht="12.5" x14ac:dyDescent="0.25">
      <c r="A547" s="6"/>
      <c r="B547" s="6"/>
      <c r="C547" s="6"/>
      <c r="D547" s="3"/>
      <c r="E547" s="3"/>
      <c r="F547" s="3"/>
      <c r="G547" s="7"/>
      <c r="H547" s="3"/>
      <c r="I547" s="3"/>
      <c r="J547" s="3"/>
      <c r="K547" s="3"/>
      <c r="L547" s="7"/>
    </row>
    <row r="548" spans="1:12" s="4" customFormat="1" ht="12.5" x14ac:dyDescent="0.25">
      <c r="A548" s="6"/>
      <c r="B548" s="6"/>
      <c r="C548" s="6"/>
      <c r="D548" s="3"/>
      <c r="E548" s="3"/>
      <c r="F548" s="3"/>
      <c r="G548" s="7"/>
      <c r="H548" s="3"/>
      <c r="I548" s="3"/>
      <c r="J548" s="3"/>
      <c r="K548" s="3"/>
      <c r="L548" s="7"/>
    </row>
    <row r="549" spans="1:12" s="4" customFormat="1" ht="12.5" x14ac:dyDescent="0.25">
      <c r="A549" s="6"/>
      <c r="B549" s="6"/>
      <c r="C549" s="6"/>
      <c r="D549" s="3"/>
      <c r="E549" s="3"/>
      <c r="F549" s="3"/>
      <c r="G549" s="7"/>
      <c r="H549" s="7"/>
      <c r="I549" s="3"/>
      <c r="J549" s="3"/>
      <c r="K549" s="3"/>
      <c r="L549" s="7"/>
    </row>
    <row r="550" spans="1:12" s="4" customFormat="1" ht="12.5" x14ac:dyDescent="0.25">
      <c r="A550" s="6"/>
      <c r="B550" s="6"/>
      <c r="C550" s="6"/>
      <c r="D550" s="3"/>
      <c r="E550" s="3"/>
      <c r="F550" s="3"/>
      <c r="G550" s="7"/>
      <c r="H550" s="7"/>
      <c r="I550" s="3"/>
      <c r="J550" s="3"/>
      <c r="K550" s="3"/>
      <c r="L550" s="7"/>
    </row>
    <row r="551" spans="1:12" s="4" customFormat="1" ht="12.5" x14ac:dyDescent="0.25">
      <c r="A551" s="6"/>
      <c r="B551" s="6"/>
      <c r="C551" s="6"/>
      <c r="D551" s="3"/>
      <c r="E551" s="3"/>
      <c r="F551" s="3"/>
      <c r="G551" s="7"/>
      <c r="H551" s="7"/>
      <c r="I551" s="3"/>
      <c r="J551" s="3"/>
      <c r="K551" s="3"/>
      <c r="L551" s="7"/>
    </row>
    <row r="552" spans="1:12" s="4" customFormat="1" ht="12.5" x14ac:dyDescent="0.25">
      <c r="A552" s="6"/>
      <c r="B552" s="6"/>
      <c r="C552" s="6"/>
      <c r="D552" s="3"/>
      <c r="E552" s="3"/>
      <c r="F552" s="3"/>
      <c r="G552" s="7"/>
      <c r="H552" s="7"/>
      <c r="I552" s="3"/>
      <c r="J552" s="3"/>
      <c r="K552" s="3"/>
      <c r="L552" s="7"/>
    </row>
    <row r="553" spans="1:12" s="4" customFormat="1" ht="12.5" x14ac:dyDescent="0.25">
      <c r="A553" s="6"/>
      <c r="B553" s="6"/>
      <c r="C553" s="6"/>
      <c r="D553" s="3"/>
      <c r="E553" s="3"/>
      <c r="F553" s="3"/>
      <c r="G553" s="7"/>
      <c r="H553" s="7"/>
      <c r="I553" s="3"/>
      <c r="J553" s="3"/>
      <c r="K553" s="3"/>
      <c r="L553" s="7"/>
    </row>
    <row r="554" spans="1:12" s="4" customFormat="1" ht="12.5" x14ac:dyDescent="0.25">
      <c r="A554" s="6"/>
      <c r="B554" s="6"/>
      <c r="C554" s="6"/>
      <c r="D554" s="3"/>
      <c r="E554" s="3"/>
      <c r="F554" s="3"/>
      <c r="G554" s="7"/>
      <c r="H554" s="7"/>
      <c r="I554" s="3"/>
      <c r="J554" s="3"/>
      <c r="K554" s="3"/>
      <c r="L554" s="7"/>
    </row>
    <row r="555" spans="1:12" s="4" customFormat="1" ht="12.5" x14ac:dyDescent="0.25">
      <c r="A555" s="6"/>
      <c r="B555" s="6"/>
      <c r="C555" s="6"/>
      <c r="D555" s="3"/>
      <c r="E555" s="3"/>
      <c r="F555" s="3"/>
      <c r="G555" s="3"/>
      <c r="H555" s="7"/>
      <c r="I555" s="3"/>
      <c r="J555" s="3"/>
      <c r="K555" s="3"/>
      <c r="L555" s="7"/>
    </row>
    <row r="556" spans="1:12" s="4" customFormat="1" ht="12.5" x14ac:dyDescent="0.25">
      <c r="A556" s="6"/>
      <c r="B556" s="6"/>
      <c r="C556" s="6"/>
      <c r="D556" s="3"/>
      <c r="E556" s="3"/>
      <c r="F556" s="3"/>
      <c r="G556" s="3"/>
      <c r="H556" s="7"/>
      <c r="I556" s="3"/>
      <c r="J556" s="3"/>
      <c r="K556" s="3"/>
      <c r="L556" s="7"/>
    </row>
    <row r="557" spans="1:12" s="4" customFormat="1" ht="12.5" x14ac:dyDescent="0.25">
      <c r="A557" s="6"/>
      <c r="B557" s="6"/>
      <c r="C557" s="6"/>
      <c r="D557" s="3"/>
      <c r="E557" s="3"/>
      <c r="F557" s="3"/>
      <c r="G557" s="7"/>
      <c r="H557" s="7"/>
      <c r="I557" s="3"/>
      <c r="J557" s="3"/>
      <c r="K557" s="3"/>
      <c r="L557" s="7"/>
    </row>
    <row r="558" spans="1:12" s="4" customFormat="1" ht="12.5" x14ac:dyDescent="0.25">
      <c r="A558" s="6"/>
      <c r="B558" s="6"/>
      <c r="C558" s="6"/>
      <c r="D558" s="3"/>
      <c r="E558" s="3"/>
      <c r="F558" s="3"/>
      <c r="G558" s="7"/>
      <c r="H558" s="7"/>
      <c r="I558" s="3"/>
      <c r="J558" s="3"/>
      <c r="K558" s="3"/>
      <c r="L558" s="7"/>
    </row>
    <row r="559" spans="1:12" s="4" customFormat="1" ht="12.5" x14ac:dyDescent="0.25">
      <c r="A559" s="6"/>
      <c r="B559" s="6"/>
      <c r="C559" s="6"/>
      <c r="D559" s="3"/>
      <c r="E559" s="3"/>
      <c r="F559" s="3"/>
      <c r="G559" s="7"/>
      <c r="H559" s="7"/>
      <c r="I559" s="3"/>
      <c r="J559" s="3"/>
      <c r="K559" s="3"/>
      <c r="L559" s="7"/>
    </row>
    <row r="560" spans="1:12" s="4" customFormat="1" ht="12.5" x14ac:dyDescent="0.25">
      <c r="A560" s="6"/>
      <c r="B560" s="6"/>
      <c r="C560" s="6"/>
      <c r="D560" s="3"/>
      <c r="E560" s="3"/>
      <c r="F560" s="3"/>
      <c r="G560" s="7"/>
      <c r="H560" s="7"/>
      <c r="I560" s="3"/>
      <c r="J560" s="3"/>
      <c r="K560" s="3"/>
      <c r="L560" s="7"/>
    </row>
    <row r="561" spans="1:12" s="4" customFormat="1" ht="12.5" x14ac:dyDescent="0.25">
      <c r="A561" s="6"/>
      <c r="B561" s="6"/>
      <c r="C561" s="6"/>
      <c r="D561" s="3"/>
      <c r="E561" s="3"/>
      <c r="F561" s="3"/>
      <c r="G561" s="7"/>
      <c r="H561" s="7"/>
      <c r="I561" s="3"/>
      <c r="J561" s="3"/>
      <c r="K561" s="3"/>
      <c r="L561" s="7"/>
    </row>
    <row r="562" spans="1:12" s="4" customFormat="1" ht="12.5" x14ac:dyDescent="0.25">
      <c r="A562" s="6"/>
      <c r="B562" s="6"/>
      <c r="C562" s="6"/>
      <c r="D562" s="3"/>
      <c r="E562" s="3"/>
      <c r="F562" s="3"/>
      <c r="G562" s="7"/>
      <c r="H562" s="7"/>
      <c r="I562" s="3"/>
      <c r="J562" s="3"/>
      <c r="K562" s="3"/>
      <c r="L562" s="7"/>
    </row>
    <row r="563" spans="1:12" s="4" customFormat="1" ht="12.5" x14ac:dyDescent="0.25">
      <c r="A563" s="6"/>
      <c r="B563" s="6"/>
      <c r="C563" s="6"/>
      <c r="D563" s="3"/>
      <c r="E563" s="3"/>
      <c r="F563" s="3"/>
      <c r="G563" s="7"/>
      <c r="H563" s="7"/>
      <c r="I563" s="3"/>
      <c r="J563" s="3"/>
      <c r="K563" s="3"/>
      <c r="L563" s="7"/>
    </row>
    <row r="564" spans="1:12" s="4" customFormat="1" ht="12.5" x14ac:dyDescent="0.25">
      <c r="A564" s="6"/>
      <c r="B564" s="6"/>
      <c r="C564" s="6"/>
      <c r="D564" s="3"/>
      <c r="E564" s="3"/>
      <c r="F564" s="3"/>
      <c r="G564" s="7"/>
      <c r="H564" s="7"/>
      <c r="I564" s="3"/>
      <c r="J564" s="3"/>
      <c r="K564" s="3"/>
      <c r="L564" s="7"/>
    </row>
    <row r="565" spans="1:12" s="4" customFormat="1" ht="12.5" x14ac:dyDescent="0.25">
      <c r="A565" s="6"/>
      <c r="B565" s="6"/>
      <c r="C565" s="6"/>
      <c r="D565" s="3"/>
      <c r="E565" s="3"/>
      <c r="F565" s="3"/>
      <c r="G565" s="7"/>
      <c r="H565" s="7"/>
      <c r="I565" s="3"/>
      <c r="J565" s="3"/>
      <c r="K565" s="3"/>
      <c r="L565" s="7"/>
    </row>
    <row r="566" spans="1:12" s="4" customFormat="1" ht="12.5" x14ac:dyDescent="0.25">
      <c r="A566" s="6"/>
      <c r="B566" s="6"/>
      <c r="C566" s="6"/>
      <c r="D566" s="3"/>
      <c r="E566" s="3"/>
      <c r="F566" s="3"/>
      <c r="G566" s="7"/>
      <c r="H566" s="7"/>
      <c r="I566" s="3"/>
      <c r="J566" s="3"/>
      <c r="K566" s="3"/>
      <c r="L566" s="7"/>
    </row>
    <row r="567" spans="1:12" s="4" customFormat="1" ht="12.5" x14ac:dyDescent="0.25">
      <c r="A567" s="6"/>
      <c r="B567" s="6"/>
      <c r="C567" s="6"/>
      <c r="D567" s="3"/>
      <c r="E567" s="3"/>
      <c r="F567" s="3"/>
      <c r="G567" s="7"/>
      <c r="H567" s="7"/>
      <c r="I567" s="3"/>
      <c r="J567" s="3"/>
      <c r="K567" s="3"/>
      <c r="L567" s="7"/>
    </row>
    <row r="568" spans="1:12" s="4" customFormat="1" ht="12.5" x14ac:dyDescent="0.25">
      <c r="A568" s="6"/>
      <c r="B568" s="6"/>
      <c r="C568" s="6"/>
      <c r="D568" s="3"/>
      <c r="E568" s="3"/>
      <c r="F568" s="3"/>
      <c r="G568" s="7"/>
      <c r="H568" s="7"/>
      <c r="I568" s="3"/>
      <c r="J568" s="3"/>
      <c r="K568" s="3"/>
      <c r="L568" s="3"/>
    </row>
    <row r="569" spans="1:12" s="4" customFormat="1" ht="12.5" x14ac:dyDescent="0.25">
      <c r="A569" s="6"/>
      <c r="B569" s="6"/>
      <c r="C569" s="6"/>
      <c r="D569" s="3"/>
      <c r="E569" s="3"/>
      <c r="F569" s="3"/>
      <c r="G569" s="7"/>
      <c r="H569" s="7"/>
      <c r="I569" s="3"/>
      <c r="J569" s="3"/>
      <c r="K569" s="3"/>
      <c r="L569" s="7"/>
    </row>
    <row r="570" spans="1:12" s="4" customFormat="1" ht="12.5" x14ac:dyDescent="0.25">
      <c r="A570" s="6"/>
      <c r="B570" s="6"/>
      <c r="C570" s="6"/>
      <c r="D570" s="3"/>
      <c r="E570" s="3"/>
      <c r="F570" s="3"/>
      <c r="G570" s="7"/>
      <c r="H570" s="7"/>
      <c r="I570" s="3"/>
      <c r="J570" s="3"/>
      <c r="K570" s="3"/>
      <c r="L570" s="7"/>
    </row>
    <row r="571" spans="1:12" s="4" customFormat="1" ht="12.5" x14ac:dyDescent="0.25">
      <c r="A571" s="6"/>
      <c r="B571" s="6"/>
      <c r="C571" s="6"/>
      <c r="D571" s="3"/>
      <c r="E571" s="3"/>
      <c r="F571" s="3"/>
      <c r="G571" s="7"/>
      <c r="H571" s="7"/>
      <c r="I571" s="3"/>
      <c r="J571" s="3"/>
      <c r="K571" s="3"/>
      <c r="L571" s="7"/>
    </row>
    <row r="572" spans="1:12" s="4" customFormat="1" ht="12.5" x14ac:dyDescent="0.25">
      <c r="A572" s="6"/>
      <c r="B572" s="6"/>
      <c r="C572" s="6"/>
      <c r="D572" s="3"/>
      <c r="E572" s="3"/>
      <c r="F572" s="3"/>
      <c r="G572" s="7"/>
      <c r="H572" s="7"/>
      <c r="I572" s="3"/>
      <c r="J572" s="3"/>
      <c r="K572" s="3"/>
      <c r="L572" s="7"/>
    </row>
    <row r="573" spans="1:12" s="4" customFormat="1" ht="12.5" x14ac:dyDescent="0.25">
      <c r="A573" s="6"/>
      <c r="B573" s="6"/>
      <c r="C573" s="6"/>
      <c r="D573" s="3"/>
      <c r="E573" s="3"/>
      <c r="F573" s="3"/>
      <c r="G573" s="7"/>
      <c r="H573" s="7"/>
      <c r="I573" s="3"/>
      <c r="J573" s="3"/>
      <c r="K573" s="3"/>
      <c r="L573" s="3"/>
    </row>
    <row r="574" spans="1:12" s="4" customFormat="1" ht="12.5" x14ac:dyDescent="0.25">
      <c r="A574" s="6"/>
      <c r="B574" s="6"/>
      <c r="C574" s="6"/>
      <c r="D574" s="3"/>
      <c r="E574" s="3"/>
      <c r="F574" s="3"/>
      <c r="G574" s="7"/>
      <c r="H574" s="7"/>
      <c r="I574" s="3"/>
      <c r="J574" s="3"/>
      <c r="K574" s="3"/>
      <c r="L574" s="7"/>
    </row>
    <row r="575" spans="1:12" s="4" customFormat="1" ht="12.5" x14ac:dyDescent="0.25">
      <c r="A575" s="6"/>
      <c r="B575" s="6"/>
      <c r="C575" s="6"/>
      <c r="D575" s="3"/>
      <c r="E575" s="3"/>
      <c r="F575" s="3"/>
      <c r="G575" s="7"/>
      <c r="H575" s="7"/>
      <c r="I575" s="3"/>
      <c r="J575" s="3"/>
      <c r="K575" s="3"/>
      <c r="L575" s="3"/>
    </row>
    <row r="576" spans="1:12" s="4" customFormat="1" ht="12.5" x14ac:dyDescent="0.25">
      <c r="A576" s="6"/>
      <c r="B576" s="6"/>
      <c r="C576" s="6"/>
      <c r="D576" s="3"/>
      <c r="E576" s="3"/>
      <c r="F576" s="3"/>
      <c r="G576" s="7"/>
      <c r="H576" s="7"/>
      <c r="I576" s="3"/>
      <c r="J576" s="3"/>
      <c r="K576" s="3"/>
      <c r="L576" s="3"/>
    </row>
    <row r="577" spans="1:12" s="4" customFormat="1" ht="12.5" x14ac:dyDescent="0.25">
      <c r="A577" s="6"/>
      <c r="B577" s="6"/>
      <c r="C577" s="6"/>
      <c r="D577" s="3"/>
      <c r="E577" s="3"/>
      <c r="F577" s="3"/>
      <c r="G577" s="7"/>
      <c r="H577" s="7"/>
      <c r="I577" s="3"/>
      <c r="J577" s="3"/>
      <c r="K577" s="3"/>
      <c r="L577" s="3"/>
    </row>
    <row r="578" spans="1:12" s="4" customFormat="1" ht="12.5" x14ac:dyDescent="0.25">
      <c r="A578" s="6"/>
      <c r="B578" s="6"/>
      <c r="C578" s="6"/>
      <c r="D578" s="3"/>
      <c r="E578" s="3"/>
      <c r="F578" s="3"/>
      <c r="G578" s="7"/>
      <c r="H578" s="3"/>
      <c r="I578" s="3"/>
      <c r="J578" s="3"/>
      <c r="K578" s="3"/>
      <c r="L578" s="3"/>
    </row>
    <row r="579" spans="1:12" s="4" customFormat="1" ht="12.5" x14ac:dyDescent="0.25">
      <c r="A579" s="6"/>
      <c r="B579" s="6"/>
      <c r="C579" s="6"/>
      <c r="D579" s="3"/>
      <c r="E579" s="3"/>
      <c r="F579" s="3"/>
      <c r="G579" s="7"/>
      <c r="H579" s="7"/>
      <c r="I579" s="3"/>
      <c r="J579" s="3"/>
      <c r="K579" s="3"/>
      <c r="L579" s="7"/>
    </row>
    <row r="580" spans="1:12" s="4" customFormat="1" ht="12.5" x14ac:dyDescent="0.25">
      <c r="A580" s="6"/>
      <c r="B580" s="6"/>
      <c r="C580" s="6"/>
      <c r="D580" s="3"/>
      <c r="E580" s="3"/>
      <c r="F580" s="3"/>
      <c r="G580" s="7"/>
      <c r="H580" s="7"/>
      <c r="I580" s="3"/>
      <c r="J580" s="3"/>
      <c r="K580" s="3"/>
      <c r="L580" s="3"/>
    </row>
    <row r="581" spans="1:12" s="4" customFormat="1" ht="12.5" x14ac:dyDescent="0.25">
      <c r="A581" s="6"/>
      <c r="B581" s="6"/>
      <c r="C581" s="6"/>
      <c r="D581" s="3"/>
      <c r="E581" s="3"/>
      <c r="F581" s="3"/>
      <c r="G581" s="7"/>
      <c r="H581" s="3"/>
      <c r="I581" s="3"/>
      <c r="J581" s="3"/>
      <c r="K581" s="3"/>
      <c r="L581" s="7"/>
    </row>
    <row r="582" spans="1:12" s="4" customFormat="1" ht="12.5" x14ac:dyDescent="0.25">
      <c r="A582" s="6"/>
      <c r="B582" s="6"/>
      <c r="C582" s="6"/>
      <c r="D582" s="3"/>
      <c r="E582" s="3"/>
      <c r="F582" s="3"/>
      <c r="G582" s="7"/>
      <c r="H582" s="3"/>
      <c r="I582" s="3"/>
      <c r="J582" s="3"/>
      <c r="K582" s="3"/>
      <c r="L582" s="7"/>
    </row>
    <row r="583" spans="1:12" s="4" customFormat="1" ht="12.5" x14ac:dyDescent="0.25">
      <c r="A583" s="6"/>
      <c r="B583" s="6"/>
      <c r="C583" s="6"/>
      <c r="D583" s="3"/>
      <c r="E583" s="3"/>
      <c r="F583" s="3"/>
      <c r="G583" s="7"/>
      <c r="H583" s="7"/>
      <c r="I583" s="3"/>
      <c r="J583" s="3"/>
      <c r="K583" s="3"/>
      <c r="L583" s="7"/>
    </row>
    <row r="584" spans="1:12" s="4" customFormat="1" ht="12.5" x14ac:dyDescent="0.25">
      <c r="A584" s="6"/>
      <c r="B584" s="6"/>
      <c r="C584" s="6"/>
      <c r="D584" s="3"/>
      <c r="E584" s="3"/>
      <c r="F584" s="3"/>
      <c r="G584" s="7"/>
      <c r="H584" s="7"/>
      <c r="I584" s="3"/>
      <c r="J584" s="3"/>
      <c r="K584" s="3"/>
      <c r="L584" s="7"/>
    </row>
    <row r="585" spans="1:12" s="4" customFormat="1" ht="12.5" x14ac:dyDescent="0.25">
      <c r="A585" s="6"/>
      <c r="B585" s="6"/>
      <c r="C585" s="6"/>
      <c r="D585" s="3"/>
      <c r="E585" s="3"/>
      <c r="F585" s="3"/>
      <c r="G585" s="7"/>
      <c r="H585" s="7"/>
      <c r="I585" s="3"/>
      <c r="J585" s="3"/>
      <c r="K585" s="3"/>
      <c r="L585" s="7"/>
    </row>
    <row r="586" spans="1:12" s="4" customFormat="1" ht="12.5" x14ac:dyDescent="0.25">
      <c r="A586" s="6"/>
      <c r="B586" s="6"/>
      <c r="C586" s="6"/>
      <c r="D586" s="3"/>
      <c r="E586" s="3"/>
      <c r="F586" s="3"/>
      <c r="G586" s="3"/>
      <c r="H586" s="7"/>
      <c r="I586" s="3"/>
      <c r="J586" s="3"/>
      <c r="K586" s="3"/>
      <c r="L586" s="7"/>
    </row>
    <row r="587" spans="1:12" s="4" customFormat="1" ht="12.5" x14ac:dyDescent="0.25">
      <c r="A587" s="6"/>
      <c r="B587" s="6"/>
      <c r="C587" s="6"/>
      <c r="D587" s="3"/>
      <c r="E587" s="3"/>
      <c r="F587" s="3"/>
      <c r="G587" s="7"/>
      <c r="H587" s="7"/>
      <c r="I587" s="3"/>
      <c r="J587" s="3"/>
      <c r="K587" s="3"/>
      <c r="L587" s="7"/>
    </row>
    <row r="588" spans="1:12" s="4" customFormat="1" ht="12.5" x14ac:dyDescent="0.25">
      <c r="A588" s="6"/>
      <c r="B588" s="6"/>
      <c r="C588" s="6"/>
      <c r="D588" s="3"/>
      <c r="E588" s="3"/>
      <c r="F588" s="3"/>
      <c r="G588" s="7"/>
      <c r="H588" s="7"/>
      <c r="I588" s="3"/>
      <c r="J588" s="3"/>
      <c r="K588" s="3"/>
      <c r="L588" s="7"/>
    </row>
    <row r="589" spans="1:12" s="4" customFormat="1" ht="12.5" x14ac:dyDescent="0.25">
      <c r="A589" s="6"/>
      <c r="B589" s="6"/>
      <c r="C589" s="6"/>
      <c r="D589" s="3"/>
      <c r="E589" s="3"/>
      <c r="F589" s="3"/>
      <c r="G589" s="3"/>
      <c r="H589" s="7"/>
      <c r="I589" s="3"/>
      <c r="J589" s="3"/>
      <c r="K589" s="3"/>
      <c r="L589" s="7"/>
    </row>
    <row r="590" spans="1:12" s="4" customFormat="1" ht="12.5" x14ac:dyDescent="0.25">
      <c r="A590" s="6"/>
      <c r="B590" s="6"/>
      <c r="C590" s="6"/>
      <c r="D590" s="3"/>
      <c r="E590" s="3"/>
      <c r="F590" s="3"/>
      <c r="G590" s="3"/>
      <c r="H590" s="7"/>
      <c r="I590" s="3"/>
      <c r="J590" s="3"/>
      <c r="K590" s="3"/>
      <c r="L590" s="7"/>
    </row>
    <row r="591" spans="1:12" s="4" customFormat="1" ht="12.5" x14ac:dyDescent="0.25">
      <c r="A591" s="6"/>
      <c r="B591" s="6"/>
      <c r="C591" s="6"/>
      <c r="D591" s="3"/>
      <c r="E591" s="3"/>
      <c r="F591" s="3"/>
      <c r="G591" s="7"/>
      <c r="H591" s="7"/>
      <c r="I591" s="3"/>
      <c r="J591" s="3"/>
      <c r="K591" s="3"/>
      <c r="L591" s="3"/>
    </row>
    <row r="592" spans="1:12" s="4" customFormat="1" ht="12.5" x14ac:dyDescent="0.25">
      <c r="A592" s="6"/>
      <c r="B592" s="6"/>
      <c r="C592" s="6"/>
      <c r="D592" s="3"/>
      <c r="E592" s="3"/>
      <c r="F592" s="3"/>
      <c r="G592" s="7"/>
      <c r="H592" s="7"/>
      <c r="I592" s="3"/>
      <c r="J592" s="3"/>
      <c r="K592" s="3"/>
      <c r="L592" s="7"/>
    </row>
    <row r="593" spans="1:12" s="4" customFormat="1" ht="12.5" x14ac:dyDescent="0.25">
      <c r="A593" s="6"/>
      <c r="B593" s="6"/>
      <c r="C593" s="6"/>
      <c r="D593" s="3"/>
      <c r="E593" s="3"/>
      <c r="F593" s="3"/>
      <c r="G593" s="7"/>
      <c r="H593" s="7"/>
      <c r="I593" s="3"/>
      <c r="J593" s="3"/>
      <c r="K593" s="3"/>
      <c r="L593" s="3"/>
    </row>
    <row r="594" spans="1:12" s="4" customFormat="1" ht="12.5" x14ac:dyDescent="0.25">
      <c r="A594" s="6"/>
      <c r="B594" s="6"/>
      <c r="C594" s="6"/>
      <c r="D594" s="3"/>
      <c r="E594" s="3"/>
      <c r="F594" s="3"/>
      <c r="G594" s="7"/>
      <c r="H594" s="7"/>
      <c r="I594" s="3"/>
      <c r="J594" s="3"/>
      <c r="K594" s="3"/>
      <c r="L594" s="3"/>
    </row>
    <row r="595" spans="1:12" s="4" customFormat="1" ht="12.5" x14ac:dyDescent="0.25">
      <c r="A595" s="6"/>
      <c r="B595" s="6"/>
      <c r="C595" s="6"/>
      <c r="D595" s="3"/>
      <c r="E595" s="3"/>
      <c r="F595" s="3"/>
      <c r="G595" s="7"/>
      <c r="H595" s="7"/>
      <c r="I595" s="3"/>
      <c r="J595" s="3"/>
      <c r="K595" s="3"/>
      <c r="L595" s="3"/>
    </row>
    <row r="596" spans="1:12" s="4" customFormat="1" ht="12.5" x14ac:dyDescent="0.25">
      <c r="A596" s="6"/>
      <c r="B596" s="6"/>
      <c r="C596" s="6"/>
      <c r="D596" s="3"/>
      <c r="E596" s="3"/>
      <c r="F596" s="3"/>
      <c r="G596" s="7"/>
      <c r="H596" s="7"/>
      <c r="I596" s="3"/>
      <c r="J596" s="3"/>
      <c r="K596" s="3"/>
      <c r="L596" s="3"/>
    </row>
    <row r="597" spans="1:12" s="4" customFormat="1" ht="12.5" x14ac:dyDescent="0.25">
      <c r="A597" s="6"/>
      <c r="B597" s="6"/>
      <c r="C597" s="6"/>
      <c r="D597" s="3"/>
      <c r="E597" s="3"/>
      <c r="F597" s="3"/>
      <c r="G597" s="7"/>
      <c r="H597" s="7"/>
      <c r="I597" s="3"/>
      <c r="J597" s="3"/>
      <c r="K597" s="3"/>
      <c r="L597" s="7"/>
    </row>
    <row r="598" spans="1:12" s="4" customFormat="1" ht="12.5" x14ac:dyDescent="0.25">
      <c r="A598" s="6"/>
      <c r="B598" s="6"/>
      <c r="C598" s="6"/>
      <c r="D598" s="3"/>
      <c r="E598" s="3"/>
      <c r="F598" s="3"/>
      <c r="G598" s="7"/>
      <c r="H598" s="7"/>
      <c r="I598" s="3"/>
      <c r="J598" s="3"/>
      <c r="K598" s="3"/>
      <c r="L598" s="7"/>
    </row>
    <row r="599" spans="1:12" s="4" customFormat="1" ht="12.5" x14ac:dyDescent="0.25">
      <c r="A599" s="6"/>
      <c r="B599" s="6"/>
      <c r="C599" s="6"/>
      <c r="D599" s="3"/>
      <c r="E599" s="3"/>
      <c r="F599" s="3"/>
      <c r="G599" s="7"/>
      <c r="H599" s="7"/>
      <c r="I599" s="3"/>
      <c r="J599" s="3"/>
      <c r="K599" s="3"/>
      <c r="L599" s="3"/>
    </row>
    <row r="600" spans="1:12" s="4" customFormat="1" ht="12.5" x14ac:dyDescent="0.25">
      <c r="A600" s="6"/>
      <c r="B600" s="6"/>
      <c r="C600" s="6"/>
      <c r="D600" s="3"/>
      <c r="E600" s="3"/>
      <c r="F600" s="3"/>
      <c r="G600" s="7"/>
      <c r="H600" s="7"/>
      <c r="I600" s="3"/>
      <c r="J600" s="3"/>
      <c r="K600" s="3"/>
      <c r="L600" s="3"/>
    </row>
    <row r="601" spans="1:12" s="4" customFormat="1" ht="12.5" x14ac:dyDescent="0.25">
      <c r="A601" s="6"/>
      <c r="B601" s="6"/>
      <c r="C601" s="6"/>
      <c r="D601" s="3"/>
      <c r="E601" s="3"/>
      <c r="F601" s="3"/>
      <c r="G601" s="7"/>
      <c r="H601" s="7"/>
      <c r="I601" s="3"/>
      <c r="J601" s="3"/>
      <c r="K601" s="3"/>
      <c r="L601" s="7"/>
    </row>
    <row r="602" spans="1:12" s="4" customFormat="1" ht="12.5" x14ac:dyDescent="0.25">
      <c r="A602" s="6"/>
      <c r="B602" s="6"/>
      <c r="C602" s="6"/>
      <c r="D602" s="3"/>
      <c r="E602" s="3"/>
      <c r="F602" s="3"/>
      <c r="G602" s="7"/>
      <c r="H602" s="7"/>
      <c r="I602" s="3"/>
      <c r="J602" s="3"/>
      <c r="K602" s="3"/>
      <c r="L602" s="7"/>
    </row>
    <row r="603" spans="1:12" s="4" customFormat="1" ht="12.5" x14ac:dyDescent="0.25">
      <c r="A603" s="6"/>
      <c r="B603" s="6"/>
      <c r="C603" s="6"/>
      <c r="D603" s="3"/>
      <c r="E603" s="3"/>
      <c r="F603" s="3"/>
      <c r="G603" s="7"/>
      <c r="H603" s="7"/>
      <c r="I603" s="3"/>
      <c r="J603" s="3"/>
      <c r="K603" s="3"/>
      <c r="L603" s="3"/>
    </row>
    <row r="604" spans="1:12" s="4" customFormat="1" ht="12.5" x14ac:dyDescent="0.25">
      <c r="A604" s="6"/>
      <c r="B604" s="6"/>
      <c r="C604" s="6"/>
      <c r="D604" s="3"/>
      <c r="E604" s="3"/>
      <c r="F604" s="3"/>
      <c r="G604" s="7"/>
      <c r="H604" s="7"/>
      <c r="I604" s="3"/>
      <c r="J604" s="3"/>
      <c r="K604" s="3"/>
      <c r="L604" s="3"/>
    </row>
    <row r="605" spans="1:12" s="4" customFormat="1" ht="12.5" x14ac:dyDescent="0.25">
      <c r="A605" s="6"/>
      <c r="B605" s="6"/>
      <c r="C605" s="6"/>
      <c r="D605" s="3"/>
      <c r="E605" s="3"/>
      <c r="F605" s="3"/>
      <c r="G605" s="7"/>
      <c r="H605" s="7"/>
      <c r="I605" s="3"/>
      <c r="J605" s="3"/>
      <c r="K605" s="3"/>
      <c r="L605" s="7"/>
    </row>
    <row r="606" spans="1:12" s="4" customFormat="1" ht="12.5" x14ac:dyDescent="0.25">
      <c r="A606" s="6"/>
      <c r="B606" s="6"/>
      <c r="C606" s="6"/>
      <c r="D606" s="3"/>
      <c r="E606" s="3"/>
      <c r="F606" s="3"/>
      <c r="G606" s="7"/>
      <c r="H606" s="7"/>
      <c r="I606" s="3"/>
      <c r="J606" s="3"/>
      <c r="K606" s="3"/>
      <c r="L606" s="7"/>
    </row>
    <row r="607" spans="1:12" s="4" customFormat="1" ht="12.5" x14ac:dyDescent="0.25">
      <c r="A607" s="6"/>
      <c r="B607" s="6"/>
      <c r="C607" s="6"/>
      <c r="D607" s="3"/>
      <c r="E607" s="3"/>
      <c r="F607" s="3"/>
      <c r="G607" s="7"/>
      <c r="H607" s="7"/>
      <c r="I607" s="3"/>
      <c r="J607" s="3"/>
      <c r="K607" s="3"/>
      <c r="L607" s="7"/>
    </row>
    <row r="608" spans="1:12" s="4" customFormat="1" ht="12.5" x14ac:dyDescent="0.25">
      <c r="A608" s="6"/>
      <c r="B608" s="6"/>
      <c r="C608" s="6"/>
      <c r="D608" s="3"/>
      <c r="E608" s="3"/>
      <c r="F608" s="3"/>
      <c r="G608" s="7"/>
      <c r="H608" s="7"/>
      <c r="I608" s="3"/>
      <c r="J608" s="3"/>
      <c r="K608" s="3"/>
      <c r="L608" s="7"/>
    </row>
    <row r="609" spans="1:12" s="4" customFormat="1" ht="12.5" x14ac:dyDescent="0.25">
      <c r="A609" s="6"/>
      <c r="B609" s="6"/>
      <c r="C609" s="6"/>
      <c r="D609" s="3"/>
      <c r="E609" s="3"/>
      <c r="F609" s="3"/>
      <c r="G609" s="7"/>
      <c r="H609" s="7"/>
      <c r="I609" s="3"/>
      <c r="J609" s="3"/>
      <c r="K609" s="3"/>
      <c r="L609" s="7"/>
    </row>
    <row r="610" spans="1:12" s="4" customFormat="1" ht="12.5" x14ac:dyDescent="0.25">
      <c r="A610" s="6"/>
      <c r="B610" s="6"/>
      <c r="C610" s="6"/>
      <c r="D610" s="3"/>
      <c r="E610" s="3"/>
      <c r="F610" s="3"/>
      <c r="G610" s="7"/>
      <c r="H610" s="7"/>
      <c r="I610" s="3"/>
      <c r="J610" s="3"/>
      <c r="K610" s="3"/>
      <c r="L610" s="7"/>
    </row>
    <row r="611" spans="1:12" s="4" customFormat="1" ht="12.5" x14ac:dyDescent="0.25">
      <c r="A611" s="6"/>
      <c r="B611" s="6"/>
      <c r="C611" s="6"/>
      <c r="D611" s="3"/>
      <c r="E611" s="3"/>
      <c r="F611" s="3"/>
      <c r="G611" s="7"/>
      <c r="H611" s="7"/>
      <c r="I611" s="3"/>
      <c r="J611" s="3"/>
      <c r="K611" s="3"/>
      <c r="L611" s="7"/>
    </row>
    <row r="612" spans="1:12" s="4" customFormat="1" ht="12.5" x14ac:dyDescent="0.25">
      <c r="A612" s="6"/>
      <c r="B612" s="6"/>
      <c r="C612" s="6"/>
      <c r="D612" s="3"/>
      <c r="E612" s="3"/>
      <c r="F612" s="3"/>
      <c r="G612" s="7"/>
      <c r="H612" s="7"/>
      <c r="I612" s="3"/>
      <c r="J612" s="3"/>
      <c r="K612" s="3"/>
      <c r="L612" s="7"/>
    </row>
    <row r="613" spans="1:12" s="4" customFormat="1" ht="12.5" x14ac:dyDescent="0.25">
      <c r="A613" s="6"/>
      <c r="B613" s="6"/>
      <c r="C613" s="6"/>
      <c r="D613" s="3"/>
      <c r="E613" s="3"/>
      <c r="F613" s="3"/>
      <c r="G613" s="7"/>
      <c r="H613" s="7"/>
      <c r="I613" s="3"/>
      <c r="J613" s="3"/>
      <c r="K613" s="3"/>
      <c r="L613" s="7"/>
    </row>
    <row r="614" spans="1:12" s="4" customFormat="1" ht="12.5" x14ac:dyDescent="0.25">
      <c r="A614" s="6"/>
      <c r="B614" s="6"/>
      <c r="C614" s="6"/>
      <c r="D614" s="3"/>
      <c r="E614" s="3"/>
      <c r="F614" s="3"/>
      <c r="G614" s="7"/>
      <c r="H614" s="7"/>
      <c r="I614" s="3"/>
      <c r="J614" s="3"/>
      <c r="K614" s="3"/>
      <c r="L614" s="7"/>
    </row>
    <row r="615" spans="1:12" s="4" customFormat="1" ht="12.5" x14ac:dyDescent="0.25">
      <c r="A615" s="6"/>
      <c r="B615" s="6"/>
      <c r="C615" s="6"/>
      <c r="D615" s="3"/>
      <c r="E615" s="3"/>
      <c r="F615" s="3"/>
      <c r="G615" s="7"/>
      <c r="H615" s="7"/>
      <c r="I615" s="3"/>
      <c r="J615" s="3"/>
      <c r="K615" s="3"/>
      <c r="L615" s="7"/>
    </row>
    <row r="616" spans="1:12" s="4" customFormat="1" ht="12.5" x14ac:dyDescent="0.25">
      <c r="A616" s="6"/>
      <c r="B616" s="6"/>
      <c r="C616" s="6"/>
      <c r="D616" s="3"/>
      <c r="E616" s="3"/>
      <c r="F616" s="3"/>
      <c r="G616" s="7"/>
      <c r="H616" s="7"/>
      <c r="I616" s="3"/>
      <c r="J616" s="3"/>
      <c r="K616" s="3"/>
      <c r="L616" s="7"/>
    </row>
    <row r="617" spans="1:12" s="4" customFormat="1" ht="12.5" x14ac:dyDescent="0.25">
      <c r="A617" s="6"/>
      <c r="B617" s="6"/>
      <c r="C617" s="6"/>
      <c r="D617" s="3"/>
      <c r="E617" s="3"/>
      <c r="F617" s="3"/>
      <c r="G617" s="7"/>
      <c r="H617" s="7"/>
      <c r="I617" s="3"/>
      <c r="J617" s="3"/>
      <c r="K617" s="3"/>
      <c r="L617" s="7"/>
    </row>
    <row r="618" spans="1:12" s="4" customFormat="1" ht="12.5" x14ac:dyDescent="0.25">
      <c r="A618" s="6"/>
      <c r="B618" s="6"/>
      <c r="C618" s="6"/>
      <c r="D618" s="3"/>
      <c r="E618" s="3"/>
      <c r="F618" s="3"/>
      <c r="G618" s="7"/>
      <c r="H618" s="7"/>
      <c r="I618" s="3"/>
      <c r="J618" s="3"/>
      <c r="K618" s="3"/>
      <c r="L618" s="7"/>
    </row>
    <row r="619" spans="1:12" s="4" customFormat="1" ht="12.5" x14ac:dyDescent="0.25">
      <c r="A619" s="6"/>
      <c r="B619" s="6"/>
      <c r="C619" s="6"/>
      <c r="D619" s="3"/>
      <c r="E619" s="3"/>
      <c r="F619" s="3"/>
      <c r="G619" s="7"/>
      <c r="H619" s="7"/>
      <c r="I619" s="3"/>
      <c r="J619" s="3"/>
      <c r="K619" s="3"/>
      <c r="L619" s="7"/>
    </row>
    <row r="620" spans="1:12" s="4" customFormat="1" ht="12.5" x14ac:dyDescent="0.25">
      <c r="A620" s="6"/>
      <c r="B620" s="6"/>
      <c r="C620" s="6"/>
      <c r="D620" s="3"/>
      <c r="E620" s="3"/>
      <c r="F620" s="3"/>
      <c r="G620" s="7"/>
      <c r="H620" s="7"/>
      <c r="I620" s="3"/>
      <c r="J620" s="3"/>
      <c r="K620" s="3"/>
      <c r="L620" s="7"/>
    </row>
    <row r="621" spans="1:12" s="4" customFormat="1" ht="12.5" x14ac:dyDescent="0.25">
      <c r="A621" s="6"/>
      <c r="B621" s="6"/>
      <c r="C621" s="6"/>
      <c r="D621" s="3"/>
      <c r="E621" s="3"/>
      <c r="F621" s="3"/>
      <c r="G621" s="7"/>
      <c r="H621" s="7"/>
      <c r="I621" s="3"/>
      <c r="J621" s="3"/>
      <c r="K621" s="3"/>
      <c r="L621" s="7"/>
    </row>
    <row r="622" spans="1:12" s="4" customFormat="1" ht="12.5" x14ac:dyDescent="0.25">
      <c r="A622" s="6"/>
      <c r="B622" s="6"/>
      <c r="C622" s="6"/>
      <c r="D622" s="3"/>
      <c r="E622" s="3"/>
      <c r="F622" s="3"/>
      <c r="G622" s="7"/>
      <c r="H622" s="7"/>
      <c r="I622" s="3"/>
      <c r="J622" s="3"/>
      <c r="K622" s="3"/>
      <c r="L622" s="7"/>
    </row>
    <row r="623" spans="1:12" s="4" customFormat="1" ht="12.5" x14ac:dyDescent="0.25">
      <c r="A623" s="6"/>
      <c r="B623" s="6"/>
      <c r="C623" s="6"/>
      <c r="D623" s="3"/>
      <c r="E623" s="3"/>
      <c r="F623" s="3"/>
      <c r="G623" s="7"/>
      <c r="H623" s="7"/>
      <c r="I623" s="3"/>
      <c r="J623" s="3"/>
      <c r="K623" s="3"/>
      <c r="L623" s="7"/>
    </row>
    <row r="624" spans="1:12" s="4" customFormat="1" ht="12.5" x14ac:dyDescent="0.25">
      <c r="A624" s="6"/>
      <c r="B624" s="6"/>
      <c r="C624" s="6"/>
      <c r="D624" s="3"/>
      <c r="E624" s="3"/>
      <c r="F624" s="3"/>
      <c r="G624" s="7"/>
      <c r="H624" s="7"/>
      <c r="I624" s="3"/>
      <c r="J624" s="3"/>
      <c r="K624" s="3"/>
      <c r="L624" s="7"/>
    </row>
    <row r="625" spans="1:12" s="4" customFormat="1" ht="12.5" x14ac:dyDescent="0.25">
      <c r="A625" s="6"/>
      <c r="B625" s="6"/>
      <c r="C625" s="6"/>
      <c r="D625" s="3"/>
      <c r="E625" s="3"/>
      <c r="F625" s="3"/>
      <c r="G625" s="7"/>
      <c r="H625" s="7"/>
      <c r="I625" s="3"/>
      <c r="J625" s="3"/>
      <c r="K625" s="3"/>
      <c r="L625" s="7"/>
    </row>
    <row r="626" spans="1:12" s="4" customFormat="1" ht="12.5" x14ac:dyDescent="0.25">
      <c r="A626" s="6"/>
      <c r="B626" s="6"/>
      <c r="C626" s="6"/>
      <c r="D626" s="3"/>
      <c r="E626" s="3"/>
      <c r="F626" s="3"/>
      <c r="G626" s="7"/>
      <c r="H626" s="7"/>
      <c r="I626" s="3"/>
      <c r="J626" s="3"/>
      <c r="K626" s="3"/>
      <c r="L626" s="7"/>
    </row>
    <row r="627" spans="1:12" s="4" customFormat="1" ht="12.5" x14ac:dyDescent="0.25">
      <c r="A627" s="6"/>
      <c r="B627" s="6"/>
      <c r="C627" s="6"/>
      <c r="D627" s="3"/>
      <c r="E627" s="3"/>
      <c r="F627" s="3"/>
      <c r="G627" s="7"/>
      <c r="H627" s="7"/>
      <c r="I627" s="3"/>
      <c r="J627" s="3"/>
      <c r="K627" s="3"/>
      <c r="L627" s="7"/>
    </row>
    <row r="628" spans="1:12" s="4" customFormat="1" ht="12.5" x14ac:dyDescent="0.25">
      <c r="A628" s="6"/>
      <c r="B628" s="6"/>
      <c r="C628" s="6"/>
      <c r="D628" s="3"/>
      <c r="E628" s="3"/>
      <c r="F628" s="3"/>
      <c r="G628" s="7"/>
      <c r="H628" s="7"/>
      <c r="I628" s="3"/>
      <c r="J628" s="3"/>
      <c r="K628" s="3"/>
      <c r="L628" s="7"/>
    </row>
    <row r="629" spans="1:12" s="4" customFormat="1" ht="12.5" x14ac:dyDescent="0.25">
      <c r="A629" s="6"/>
      <c r="B629" s="6"/>
      <c r="C629" s="6"/>
      <c r="D629" s="3"/>
      <c r="E629" s="3"/>
      <c r="F629" s="3"/>
      <c r="G629" s="7"/>
      <c r="H629" s="7"/>
      <c r="I629" s="3"/>
      <c r="J629" s="3"/>
      <c r="K629" s="3"/>
      <c r="L629" s="7"/>
    </row>
    <row r="630" spans="1:12" s="4" customFormat="1" ht="12.5" x14ac:dyDescent="0.25">
      <c r="A630" s="6"/>
      <c r="B630" s="6"/>
      <c r="C630" s="6"/>
      <c r="D630" s="3"/>
      <c r="E630" s="3"/>
      <c r="F630" s="3"/>
      <c r="G630" s="7"/>
      <c r="H630" s="7"/>
      <c r="I630" s="3"/>
      <c r="J630" s="3"/>
      <c r="K630" s="3"/>
      <c r="L630" s="7"/>
    </row>
    <row r="631" spans="1:12" s="4" customFormat="1" ht="12.5" x14ac:dyDescent="0.25">
      <c r="A631" s="6"/>
      <c r="B631" s="6"/>
      <c r="C631" s="6"/>
      <c r="D631" s="3"/>
      <c r="E631" s="3"/>
      <c r="F631" s="3"/>
      <c r="G631" s="7"/>
      <c r="H631" s="7"/>
      <c r="I631" s="3"/>
      <c r="J631" s="3"/>
      <c r="K631" s="3"/>
      <c r="L631" s="7"/>
    </row>
    <row r="632" spans="1:12" s="4" customFormat="1" ht="12.5" x14ac:dyDescent="0.25">
      <c r="A632" s="6"/>
      <c r="B632" s="6"/>
      <c r="C632" s="6"/>
      <c r="D632" s="3"/>
      <c r="E632" s="3"/>
      <c r="F632" s="3"/>
      <c r="G632" s="7"/>
      <c r="H632" s="7"/>
      <c r="I632" s="3"/>
      <c r="J632" s="3"/>
      <c r="K632" s="3"/>
      <c r="L632" s="7"/>
    </row>
    <row r="633" spans="1:12" s="4" customFormat="1" ht="12.5" x14ac:dyDescent="0.25">
      <c r="A633" s="6"/>
      <c r="B633" s="6"/>
      <c r="C633" s="6"/>
      <c r="D633" s="3"/>
      <c r="E633" s="3"/>
      <c r="F633" s="3"/>
      <c r="G633" s="7"/>
      <c r="H633" s="7"/>
      <c r="I633" s="3"/>
      <c r="J633" s="3"/>
      <c r="K633" s="3"/>
      <c r="L633" s="3"/>
    </row>
    <row r="634" spans="1:12" s="4" customFormat="1" ht="12.5" x14ac:dyDescent="0.25">
      <c r="A634" s="6"/>
      <c r="B634" s="6"/>
      <c r="C634" s="6"/>
      <c r="D634" s="3"/>
      <c r="E634" s="3"/>
      <c r="F634" s="3"/>
      <c r="G634" s="7"/>
      <c r="H634" s="7"/>
      <c r="I634" s="3"/>
      <c r="J634" s="3"/>
      <c r="K634" s="3"/>
      <c r="L634" s="7"/>
    </row>
    <row r="635" spans="1:12" s="4" customFormat="1" ht="12.5" x14ac:dyDescent="0.25">
      <c r="A635" s="6"/>
      <c r="B635" s="6"/>
      <c r="C635" s="6"/>
      <c r="D635" s="3"/>
      <c r="E635" s="3"/>
      <c r="F635" s="3"/>
      <c r="G635" s="7"/>
      <c r="H635" s="7"/>
      <c r="I635" s="3"/>
      <c r="J635" s="3"/>
      <c r="K635" s="3"/>
      <c r="L635" s="3"/>
    </row>
    <row r="636" spans="1:12" s="4" customFormat="1" ht="12.5" x14ac:dyDescent="0.25">
      <c r="A636" s="6"/>
      <c r="B636" s="6"/>
      <c r="C636" s="6"/>
      <c r="D636" s="3"/>
      <c r="E636" s="3"/>
      <c r="F636" s="3"/>
      <c r="G636" s="7"/>
      <c r="H636" s="7"/>
      <c r="I636" s="3"/>
      <c r="J636" s="3"/>
      <c r="K636" s="3"/>
      <c r="L636" s="7"/>
    </row>
    <row r="637" spans="1:12" s="4" customFormat="1" ht="12.5" x14ac:dyDescent="0.25">
      <c r="A637" s="6"/>
      <c r="B637" s="6"/>
      <c r="C637" s="6"/>
      <c r="D637" s="3"/>
      <c r="E637" s="3"/>
      <c r="F637" s="3"/>
      <c r="G637" s="7"/>
      <c r="H637" s="7"/>
      <c r="I637" s="3"/>
      <c r="J637" s="3"/>
      <c r="K637" s="3"/>
      <c r="L637" s="7"/>
    </row>
    <row r="638" spans="1:12" s="4" customFormat="1" ht="12.5" x14ac:dyDescent="0.25">
      <c r="A638" s="6"/>
      <c r="B638" s="6"/>
      <c r="C638" s="6"/>
      <c r="D638" s="3"/>
      <c r="E638" s="3"/>
      <c r="F638" s="3"/>
      <c r="G638" s="7"/>
      <c r="H638" s="7"/>
      <c r="I638" s="3"/>
      <c r="J638" s="3"/>
      <c r="K638" s="3"/>
      <c r="L638" s="7"/>
    </row>
    <row r="639" spans="1:12" s="4" customFormat="1" ht="12.5" x14ac:dyDescent="0.25">
      <c r="A639" s="6"/>
      <c r="B639" s="6"/>
      <c r="C639" s="6"/>
      <c r="D639" s="3"/>
      <c r="E639" s="3"/>
      <c r="F639" s="3"/>
      <c r="G639" s="7"/>
      <c r="H639" s="7"/>
      <c r="I639" s="3"/>
      <c r="J639" s="3"/>
      <c r="K639" s="3"/>
      <c r="L639" s="7"/>
    </row>
    <row r="640" spans="1:12" s="4" customFormat="1" ht="12.5" x14ac:dyDescent="0.25">
      <c r="A640" s="6"/>
      <c r="B640" s="6"/>
      <c r="C640" s="6"/>
      <c r="D640" s="3"/>
      <c r="E640" s="3"/>
      <c r="F640" s="3"/>
      <c r="G640" s="7"/>
      <c r="H640" s="7"/>
      <c r="I640" s="3"/>
      <c r="J640" s="3"/>
      <c r="K640" s="3"/>
      <c r="L640" s="7"/>
    </row>
    <row r="641" spans="1:12" s="4" customFormat="1" ht="12.5" x14ac:dyDescent="0.25">
      <c r="A641" s="6"/>
      <c r="B641" s="6"/>
      <c r="C641" s="6"/>
      <c r="D641" s="3"/>
      <c r="E641" s="3"/>
      <c r="F641" s="3"/>
      <c r="G641" s="7"/>
      <c r="H641" s="7"/>
      <c r="I641" s="3"/>
      <c r="J641" s="3"/>
      <c r="K641" s="3"/>
      <c r="L641" s="7"/>
    </row>
    <row r="642" spans="1:12" s="4" customFormat="1" ht="12.5" x14ac:dyDescent="0.25">
      <c r="A642" s="6"/>
      <c r="B642" s="6"/>
      <c r="C642" s="6"/>
      <c r="D642" s="3"/>
      <c r="E642" s="3"/>
      <c r="F642" s="3"/>
      <c r="G642" s="7"/>
      <c r="H642" s="7"/>
      <c r="I642" s="3"/>
      <c r="J642" s="3"/>
      <c r="K642" s="3"/>
      <c r="L642" s="7"/>
    </row>
    <row r="643" spans="1:12" s="4" customFormat="1" ht="12.5" x14ac:dyDescent="0.25">
      <c r="A643" s="6"/>
      <c r="B643" s="6"/>
      <c r="C643" s="6"/>
      <c r="D643" s="3"/>
      <c r="E643" s="3"/>
      <c r="F643" s="3"/>
      <c r="G643" s="7"/>
      <c r="H643" s="7"/>
      <c r="I643" s="3"/>
      <c r="J643" s="3"/>
      <c r="K643" s="3"/>
      <c r="L643" s="7"/>
    </row>
    <row r="644" spans="1:12" s="4" customFormat="1" ht="12.5" x14ac:dyDescent="0.25">
      <c r="A644" s="6"/>
      <c r="B644" s="6"/>
      <c r="C644" s="6"/>
      <c r="D644" s="3"/>
      <c r="E644" s="3"/>
      <c r="F644" s="3"/>
      <c r="G644" s="7"/>
      <c r="H644" s="7"/>
      <c r="I644" s="3"/>
      <c r="J644" s="3"/>
      <c r="K644" s="3"/>
      <c r="L644" s="3"/>
    </row>
    <row r="645" spans="1:12" s="4" customFormat="1" ht="12.5" x14ac:dyDescent="0.25">
      <c r="A645" s="6"/>
      <c r="B645" s="6"/>
      <c r="C645" s="6"/>
      <c r="D645" s="3"/>
      <c r="E645" s="3"/>
      <c r="F645" s="3"/>
      <c r="G645" s="7"/>
      <c r="H645" s="7"/>
      <c r="I645" s="3"/>
      <c r="J645" s="3"/>
      <c r="K645" s="3"/>
      <c r="L645" s="3"/>
    </row>
    <row r="646" spans="1:12" s="4" customFormat="1" ht="12.5" x14ac:dyDescent="0.25">
      <c r="A646" s="6"/>
      <c r="B646" s="6"/>
      <c r="C646" s="6"/>
      <c r="D646" s="3"/>
      <c r="E646" s="3"/>
      <c r="F646" s="3"/>
      <c r="G646" s="7"/>
      <c r="H646" s="7"/>
      <c r="I646" s="3"/>
      <c r="J646" s="3"/>
      <c r="K646" s="3"/>
      <c r="L646" s="7"/>
    </row>
    <row r="647" spans="1:12" s="4" customFormat="1" ht="12.5" x14ac:dyDescent="0.25">
      <c r="A647" s="6"/>
      <c r="B647" s="6"/>
      <c r="C647" s="6"/>
      <c r="D647" s="3"/>
      <c r="E647" s="3"/>
      <c r="F647" s="3"/>
      <c r="G647" s="7"/>
      <c r="H647" s="7"/>
      <c r="I647" s="3"/>
      <c r="J647" s="3"/>
      <c r="K647" s="3"/>
      <c r="L647" s="7"/>
    </row>
    <row r="648" spans="1:12" s="4" customFormat="1" ht="12.5" x14ac:dyDescent="0.25">
      <c r="A648" s="6"/>
      <c r="B648" s="6"/>
      <c r="C648" s="6"/>
      <c r="D648" s="3"/>
      <c r="E648" s="3"/>
      <c r="F648" s="3"/>
      <c r="G648" s="7"/>
      <c r="H648" s="7"/>
      <c r="I648" s="3"/>
      <c r="J648" s="3"/>
      <c r="K648" s="3"/>
      <c r="L648" s="7"/>
    </row>
    <row r="649" spans="1:12" s="4" customFormat="1" ht="12.5" x14ac:dyDescent="0.25">
      <c r="A649" s="6"/>
      <c r="B649" s="6"/>
      <c r="C649" s="6"/>
      <c r="D649" s="3"/>
      <c r="E649" s="3"/>
      <c r="F649" s="3"/>
      <c r="G649" s="7"/>
      <c r="H649" s="7"/>
      <c r="I649" s="3"/>
      <c r="J649" s="3"/>
      <c r="K649" s="3"/>
      <c r="L649" s="7"/>
    </row>
    <row r="650" spans="1:12" s="4" customFormat="1" ht="12.5" x14ac:dyDescent="0.25">
      <c r="A650" s="6"/>
      <c r="B650" s="6"/>
      <c r="C650" s="6"/>
      <c r="D650" s="3"/>
      <c r="E650" s="3"/>
      <c r="F650" s="3"/>
      <c r="G650" s="7"/>
      <c r="H650" s="7"/>
      <c r="I650" s="3"/>
      <c r="J650" s="3"/>
      <c r="K650" s="3"/>
      <c r="L650" s="7"/>
    </row>
    <row r="651" spans="1:12" s="4" customFormat="1" ht="12.5" x14ac:dyDescent="0.25">
      <c r="A651" s="6"/>
      <c r="B651" s="6"/>
      <c r="C651" s="6"/>
      <c r="D651" s="3"/>
      <c r="E651" s="3"/>
      <c r="F651" s="3"/>
      <c r="G651" s="7"/>
      <c r="H651" s="7"/>
      <c r="I651" s="3"/>
      <c r="J651" s="3"/>
      <c r="K651" s="3"/>
      <c r="L651" s="7"/>
    </row>
    <row r="652" spans="1:12" s="4" customFormat="1" ht="12.5" x14ac:dyDescent="0.25">
      <c r="A652" s="6"/>
      <c r="B652" s="6"/>
      <c r="C652" s="6"/>
      <c r="D652" s="3"/>
      <c r="E652" s="3"/>
      <c r="F652" s="3"/>
      <c r="G652" s="7"/>
      <c r="H652" s="7"/>
      <c r="I652" s="3"/>
      <c r="J652" s="3"/>
      <c r="K652" s="3"/>
      <c r="L652" s="7"/>
    </row>
    <row r="653" spans="1:12" s="4" customFormat="1" ht="12.5" x14ac:dyDescent="0.25">
      <c r="A653" s="6"/>
      <c r="B653" s="6"/>
      <c r="C653" s="6"/>
      <c r="D653" s="3"/>
      <c r="E653" s="3"/>
      <c r="F653" s="3"/>
      <c r="G653" s="7"/>
      <c r="H653" s="7"/>
      <c r="I653" s="3"/>
      <c r="J653" s="3"/>
      <c r="K653" s="3"/>
      <c r="L653" s="7"/>
    </row>
    <row r="654" spans="1:12" s="4" customFormat="1" ht="12.5" x14ac:dyDescent="0.25">
      <c r="A654" s="6"/>
      <c r="B654" s="6"/>
      <c r="C654" s="6"/>
      <c r="D654" s="3"/>
      <c r="E654" s="3"/>
      <c r="F654" s="3"/>
      <c r="G654" s="7"/>
      <c r="H654" s="7"/>
      <c r="I654" s="3"/>
      <c r="J654" s="3"/>
      <c r="K654" s="3"/>
      <c r="L654" s="7"/>
    </row>
    <row r="655" spans="1:12" s="4" customFormat="1" ht="12.5" x14ac:dyDescent="0.25">
      <c r="A655" s="6"/>
      <c r="B655" s="6"/>
      <c r="C655" s="6"/>
      <c r="D655" s="3"/>
      <c r="E655" s="3"/>
      <c r="F655" s="3"/>
      <c r="G655" s="7"/>
      <c r="H655" s="7"/>
      <c r="I655" s="3"/>
      <c r="J655" s="3"/>
      <c r="K655" s="3"/>
      <c r="L655" s="7"/>
    </row>
    <row r="656" spans="1:12" s="4" customFormat="1" ht="12.5" x14ac:dyDescent="0.25">
      <c r="A656" s="6"/>
      <c r="B656" s="6"/>
      <c r="C656" s="6"/>
      <c r="D656" s="3"/>
      <c r="E656" s="3"/>
      <c r="F656" s="3"/>
      <c r="G656" s="7"/>
      <c r="H656" s="7"/>
      <c r="I656" s="3"/>
      <c r="J656" s="3"/>
      <c r="K656" s="3"/>
      <c r="L656" s="7"/>
    </row>
    <row r="657" spans="1:12" s="4" customFormat="1" ht="12.5" x14ac:dyDescent="0.25">
      <c r="A657" s="6"/>
      <c r="B657" s="6"/>
      <c r="C657" s="6"/>
      <c r="D657" s="3"/>
      <c r="E657" s="3"/>
      <c r="F657" s="3"/>
      <c r="G657" s="7"/>
      <c r="H657" s="3"/>
      <c r="I657" s="3"/>
      <c r="J657" s="3"/>
      <c r="K657" s="3"/>
      <c r="L657" s="7"/>
    </row>
    <row r="658" spans="1:12" s="4" customFormat="1" ht="12.5" x14ac:dyDescent="0.25">
      <c r="A658" s="6"/>
      <c r="B658" s="6"/>
      <c r="C658" s="6"/>
      <c r="D658" s="3"/>
      <c r="E658" s="3"/>
      <c r="F658" s="3"/>
      <c r="G658" s="7"/>
      <c r="H658" s="3"/>
      <c r="I658" s="3"/>
      <c r="J658" s="3"/>
      <c r="K658" s="3"/>
      <c r="L658" s="7"/>
    </row>
    <row r="659" spans="1:12" s="4" customFormat="1" ht="12.5" x14ac:dyDescent="0.25">
      <c r="A659" s="6"/>
      <c r="B659" s="6"/>
      <c r="C659" s="6"/>
      <c r="D659" s="3"/>
      <c r="E659" s="3"/>
      <c r="F659" s="3"/>
      <c r="G659" s="7"/>
      <c r="H659" s="3"/>
      <c r="I659" s="3"/>
      <c r="J659" s="3"/>
      <c r="K659" s="3"/>
      <c r="L659" s="7"/>
    </row>
    <row r="660" spans="1:12" s="4" customFormat="1" ht="12.5" x14ac:dyDescent="0.25">
      <c r="A660" s="6"/>
      <c r="B660" s="6"/>
      <c r="C660" s="6"/>
      <c r="D660" s="3"/>
      <c r="E660" s="3"/>
      <c r="F660" s="3"/>
      <c r="G660" s="7"/>
      <c r="H660" s="3"/>
      <c r="I660" s="3"/>
      <c r="J660" s="3"/>
      <c r="K660" s="3"/>
      <c r="L660" s="7"/>
    </row>
    <row r="661" spans="1:12" s="4" customFormat="1" ht="12.5" x14ac:dyDescent="0.25">
      <c r="A661" s="6"/>
      <c r="B661" s="6"/>
      <c r="C661" s="6"/>
      <c r="D661" s="3"/>
      <c r="E661" s="3"/>
      <c r="F661" s="3"/>
      <c r="G661" s="7"/>
      <c r="H661" s="7"/>
      <c r="I661" s="3"/>
      <c r="J661" s="3"/>
      <c r="K661" s="3"/>
      <c r="L661" s="7"/>
    </row>
    <row r="662" spans="1:12" s="4" customFormat="1" ht="12.5" x14ac:dyDescent="0.25">
      <c r="A662" s="6"/>
      <c r="B662" s="6"/>
      <c r="C662" s="6"/>
      <c r="D662" s="3"/>
      <c r="E662" s="3"/>
      <c r="F662" s="3"/>
      <c r="G662" s="7"/>
      <c r="H662" s="7"/>
      <c r="I662" s="3"/>
      <c r="J662" s="3"/>
      <c r="K662" s="3"/>
      <c r="L662" s="7"/>
    </row>
    <row r="663" spans="1:12" s="4" customFormat="1" ht="12.5" x14ac:dyDescent="0.25">
      <c r="A663" s="6"/>
      <c r="B663" s="6"/>
      <c r="C663" s="6"/>
      <c r="D663" s="3"/>
      <c r="E663" s="3"/>
      <c r="F663" s="3"/>
      <c r="G663" s="7"/>
      <c r="H663" s="7"/>
      <c r="I663" s="3"/>
      <c r="J663" s="3"/>
      <c r="K663" s="3"/>
      <c r="L663" s="7"/>
    </row>
    <row r="664" spans="1:12" s="4" customFormat="1" ht="12.5" x14ac:dyDescent="0.25">
      <c r="A664" s="6"/>
      <c r="B664" s="6"/>
      <c r="C664" s="6"/>
      <c r="D664" s="3"/>
      <c r="E664" s="3"/>
      <c r="F664" s="3"/>
      <c r="G664" s="7"/>
      <c r="H664" s="7"/>
      <c r="I664" s="3"/>
      <c r="J664" s="3"/>
      <c r="K664" s="3"/>
      <c r="L664" s="7"/>
    </row>
    <row r="665" spans="1:12" s="4" customFormat="1" ht="12.5" x14ac:dyDescent="0.25">
      <c r="A665" s="6"/>
      <c r="B665" s="6"/>
      <c r="C665" s="6"/>
      <c r="D665" s="3"/>
      <c r="E665" s="3"/>
      <c r="F665" s="3"/>
      <c r="G665" s="3"/>
      <c r="H665" s="7"/>
      <c r="I665" s="3"/>
      <c r="J665" s="3"/>
      <c r="K665" s="3"/>
      <c r="L665" s="7"/>
    </row>
    <row r="666" spans="1:12" s="4" customFormat="1" ht="12.5" x14ac:dyDescent="0.25">
      <c r="A666" s="6"/>
      <c r="B666" s="6"/>
      <c r="C666" s="6"/>
      <c r="D666" s="3"/>
      <c r="E666" s="3"/>
      <c r="F666" s="3"/>
      <c r="G666" s="3"/>
      <c r="H666" s="7"/>
      <c r="I666" s="3"/>
      <c r="J666" s="3"/>
      <c r="K666" s="3"/>
      <c r="L666" s="7"/>
    </row>
    <row r="667" spans="1:12" s="4" customFormat="1" ht="12.5" x14ac:dyDescent="0.25">
      <c r="A667" s="6"/>
      <c r="B667" s="6"/>
      <c r="C667" s="6"/>
      <c r="D667" s="3"/>
      <c r="E667" s="3"/>
      <c r="F667" s="3"/>
      <c r="G667" s="3"/>
      <c r="H667" s="7"/>
      <c r="I667" s="3"/>
      <c r="J667" s="3"/>
      <c r="K667" s="3"/>
      <c r="L667" s="7"/>
    </row>
    <row r="668" spans="1:12" s="4" customFormat="1" ht="12.5" x14ac:dyDescent="0.25">
      <c r="A668" s="6"/>
      <c r="B668" s="6"/>
      <c r="C668" s="6"/>
      <c r="D668" s="3"/>
      <c r="E668" s="3"/>
      <c r="F668" s="3"/>
      <c r="G668" s="3"/>
      <c r="H668" s="7"/>
      <c r="I668" s="3"/>
      <c r="J668" s="3"/>
      <c r="K668" s="3"/>
      <c r="L668" s="7"/>
    </row>
    <row r="669" spans="1:12" s="4" customFormat="1" ht="12.5" x14ac:dyDescent="0.25">
      <c r="A669" s="6"/>
      <c r="B669" s="6"/>
      <c r="C669" s="6"/>
      <c r="D669" s="3"/>
      <c r="E669" s="3"/>
      <c r="F669" s="3"/>
      <c r="G669" s="7"/>
      <c r="H669" s="7"/>
      <c r="I669" s="3"/>
      <c r="J669" s="3"/>
      <c r="K669" s="3"/>
      <c r="L669" s="7"/>
    </row>
    <row r="670" spans="1:12" s="4" customFormat="1" ht="12.5" x14ac:dyDescent="0.25">
      <c r="A670" s="6"/>
      <c r="B670" s="6"/>
      <c r="C670" s="6"/>
      <c r="D670" s="3"/>
      <c r="E670" s="3"/>
      <c r="F670" s="3"/>
      <c r="G670" s="7"/>
      <c r="H670" s="3"/>
      <c r="I670" s="3"/>
      <c r="J670" s="3"/>
      <c r="K670" s="3"/>
      <c r="L670" s="7"/>
    </row>
    <row r="671" spans="1:12" s="4" customFormat="1" ht="12.5" x14ac:dyDescent="0.25">
      <c r="A671" s="6"/>
      <c r="B671" s="6"/>
      <c r="C671" s="6"/>
      <c r="D671" s="3"/>
      <c r="E671" s="3"/>
      <c r="F671" s="3"/>
      <c r="G671" s="7"/>
      <c r="H671" s="7"/>
      <c r="I671" s="3"/>
      <c r="J671" s="3"/>
      <c r="K671" s="3"/>
      <c r="L671" s="7"/>
    </row>
    <row r="672" spans="1:12" s="4" customFormat="1" ht="12.5" x14ac:dyDescent="0.25">
      <c r="A672" s="6"/>
      <c r="B672" s="6"/>
      <c r="C672" s="6"/>
      <c r="D672" s="3"/>
      <c r="E672" s="3"/>
      <c r="F672" s="3"/>
      <c r="G672" s="7"/>
      <c r="H672" s="7"/>
      <c r="I672" s="3"/>
      <c r="J672" s="3"/>
      <c r="K672" s="3"/>
      <c r="L672" s="7"/>
    </row>
    <row r="673" spans="1:12" s="4" customFormat="1" ht="12.5" x14ac:dyDescent="0.25">
      <c r="A673" s="6"/>
      <c r="B673" s="6"/>
      <c r="C673" s="6"/>
      <c r="D673" s="3"/>
      <c r="E673" s="3"/>
      <c r="F673" s="3"/>
      <c r="G673" s="7"/>
      <c r="H673" s="7"/>
      <c r="I673" s="3"/>
      <c r="J673" s="3"/>
      <c r="K673" s="3"/>
      <c r="L673" s="7"/>
    </row>
    <row r="674" spans="1:12" s="4" customFormat="1" ht="12.5" x14ac:dyDescent="0.25">
      <c r="A674" s="6"/>
      <c r="B674" s="6"/>
      <c r="C674" s="6"/>
      <c r="D674" s="3"/>
      <c r="E674" s="3"/>
      <c r="F674" s="3"/>
      <c r="G674" s="7"/>
      <c r="H674" s="7"/>
      <c r="I674" s="3"/>
      <c r="J674" s="3"/>
      <c r="K674" s="3"/>
      <c r="L674" s="7"/>
    </row>
    <row r="675" spans="1:12" s="4" customFormat="1" ht="12.5" x14ac:dyDescent="0.25">
      <c r="A675" s="6"/>
      <c r="B675" s="6"/>
      <c r="C675" s="6"/>
      <c r="D675" s="3"/>
      <c r="E675" s="3"/>
      <c r="F675" s="3"/>
      <c r="G675" s="7"/>
      <c r="H675" s="7"/>
      <c r="I675" s="3"/>
      <c r="J675" s="3"/>
      <c r="K675" s="3"/>
      <c r="L675" s="7"/>
    </row>
    <row r="676" spans="1:12" s="4" customFormat="1" ht="12.5" x14ac:dyDescent="0.25">
      <c r="A676" s="6"/>
      <c r="B676" s="6"/>
      <c r="C676" s="6"/>
      <c r="D676" s="3"/>
      <c r="E676" s="3"/>
      <c r="F676" s="3"/>
      <c r="G676" s="7"/>
      <c r="H676" s="7"/>
      <c r="I676" s="3"/>
      <c r="J676" s="3"/>
      <c r="K676" s="3"/>
      <c r="L676" s="7"/>
    </row>
    <row r="677" spans="1:12" s="4" customFormat="1" ht="12.5" x14ac:dyDescent="0.25">
      <c r="A677" s="6"/>
      <c r="B677" s="6"/>
      <c r="C677" s="6"/>
      <c r="D677" s="3"/>
      <c r="E677" s="3"/>
      <c r="F677" s="3"/>
      <c r="G677" s="7"/>
      <c r="H677" s="7"/>
      <c r="I677" s="3"/>
      <c r="J677" s="3"/>
      <c r="K677" s="3"/>
      <c r="L677" s="7"/>
    </row>
    <row r="678" spans="1:12" s="4" customFormat="1" ht="12.5" x14ac:dyDescent="0.25">
      <c r="A678" s="6"/>
      <c r="B678" s="6"/>
      <c r="C678" s="6"/>
      <c r="D678" s="3"/>
      <c r="E678" s="3"/>
      <c r="F678" s="3"/>
      <c r="G678" s="3"/>
      <c r="H678" s="7"/>
      <c r="I678" s="3"/>
      <c r="J678" s="3"/>
      <c r="K678" s="3"/>
      <c r="L678" s="7"/>
    </row>
    <row r="679" spans="1:12" s="4" customFormat="1" ht="12.5" x14ac:dyDescent="0.25">
      <c r="A679" s="6"/>
      <c r="B679" s="6"/>
      <c r="C679" s="6"/>
      <c r="D679" s="3"/>
      <c r="E679" s="3"/>
      <c r="F679" s="3"/>
      <c r="G679" s="7"/>
      <c r="H679" s="7"/>
      <c r="I679" s="3"/>
      <c r="J679" s="3"/>
      <c r="K679" s="3"/>
      <c r="L679" s="7"/>
    </row>
    <row r="680" spans="1:12" s="4" customFormat="1" ht="12.5" x14ac:dyDescent="0.25">
      <c r="A680" s="6"/>
      <c r="B680" s="6"/>
      <c r="C680" s="6"/>
      <c r="D680" s="3"/>
      <c r="E680" s="3"/>
      <c r="F680" s="3"/>
      <c r="G680" s="7"/>
      <c r="H680" s="3"/>
      <c r="I680" s="3"/>
      <c r="J680" s="3"/>
      <c r="K680" s="3"/>
      <c r="L680" s="7"/>
    </row>
    <row r="681" spans="1:12" s="4" customFormat="1" ht="12.5" x14ac:dyDescent="0.25">
      <c r="A681" s="6"/>
      <c r="B681" s="6"/>
      <c r="C681" s="6"/>
      <c r="D681" s="3"/>
      <c r="E681" s="3"/>
      <c r="F681" s="3"/>
      <c r="G681" s="7"/>
      <c r="H681" s="7"/>
      <c r="I681" s="3"/>
      <c r="J681" s="3"/>
      <c r="K681" s="3"/>
      <c r="L681" s="7"/>
    </row>
    <row r="682" spans="1:12" s="4" customFormat="1" ht="12.5" x14ac:dyDescent="0.25">
      <c r="A682" s="6"/>
      <c r="B682" s="6"/>
      <c r="C682" s="6"/>
      <c r="D682" s="3"/>
      <c r="E682" s="3"/>
      <c r="F682" s="3"/>
      <c r="G682" s="7"/>
      <c r="H682" s="7"/>
      <c r="I682" s="3"/>
      <c r="J682" s="3"/>
      <c r="K682" s="3"/>
      <c r="L682" s="7"/>
    </row>
    <row r="683" spans="1:12" s="4" customFormat="1" ht="12.5" x14ac:dyDescent="0.25">
      <c r="A683" s="6"/>
      <c r="B683" s="6"/>
      <c r="C683" s="6"/>
      <c r="D683" s="3"/>
      <c r="E683" s="3"/>
      <c r="F683" s="3"/>
      <c r="G683" s="7"/>
      <c r="H683" s="3"/>
      <c r="I683" s="3"/>
      <c r="J683" s="3"/>
      <c r="K683" s="3"/>
      <c r="L683" s="7"/>
    </row>
    <row r="684" spans="1:12" s="4" customFormat="1" ht="12.5" x14ac:dyDescent="0.25">
      <c r="A684" s="6"/>
      <c r="B684" s="6"/>
      <c r="C684" s="6"/>
      <c r="D684" s="3"/>
      <c r="E684" s="3"/>
      <c r="F684" s="3"/>
      <c r="G684" s="7"/>
      <c r="H684" s="3"/>
      <c r="I684" s="3"/>
      <c r="J684" s="3"/>
      <c r="K684" s="3"/>
      <c r="L684" s="7"/>
    </row>
    <row r="685" spans="1:12" s="4" customFormat="1" ht="12.5" x14ac:dyDescent="0.25">
      <c r="A685" s="6"/>
      <c r="B685" s="6"/>
      <c r="C685" s="6"/>
      <c r="D685" s="3"/>
      <c r="E685" s="3"/>
      <c r="F685" s="3"/>
      <c r="G685" s="7"/>
      <c r="H685" s="7"/>
      <c r="I685" s="3"/>
      <c r="J685" s="3"/>
      <c r="K685" s="3"/>
      <c r="L685" s="7"/>
    </row>
    <row r="686" spans="1:12" s="4" customFormat="1" ht="12.5" x14ac:dyDescent="0.25">
      <c r="A686" s="6"/>
      <c r="B686" s="6"/>
      <c r="C686" s="6"/>
      <c r="D686" s="3"/>
      <c r="E686" s="3"/>
      <c r="F686" s="3"/>
      <c r="G686" s="7"/>
      <c r="H686" s="7"/>
      <c r="I686" s="3"/>
      <c r="J686" s="3"/>
      <c r="K686" s="3"/>
      <c r="L686" s="7"/>
    </row>
    <row r="687" spans="1:12" s="4" customFormat="1" ht="12.5" x14ac:dyDescent="0.25">
      <c r="A687" s="6"/>
      <c r="B687" s="6"/>
      <c r="C687" s="6"/>
      <c r="D687" s="3"/>
      <c r="E687" s="3"/>
      <c r="F687" s="3"/>
      <c r="G687" s="7"/>
      <c r="H687" s="7"/>
      <c r="I687" s="3"/>
      <c r="J687" s="3"/>
      <c r="K687" s="3"/>
      <c r="L687" s="7"/>
    </row>
    <row r="688" spans="1:12" s="4" customFormat="1" ht="12.5" x14ac:dyDescent="0.25">
      <c r="A688" s="6"/>
      <c r="B688" s="6"/>
      <c r="C688" s="6"/>
      <c r="D688" s="3"/>
      <c r="E688" s="3"/>
      <c r="F688" s="3"/>
      <c r="G688" s="3"/>
      <c r="H688" s="7"/>
      <c r="I688" s="3"/>
      <c r="J688" s="3"/>
      <c r="K688" s="3"/>
      <c r="L688" s="7"/>
    </row>
    <row r="689" spans="1:12" s="4" customFormat="1" ht="12.5" x14ac:dyDescent="0.25">
      <c r="A689" s="6"/>
      <c r="B689" s="6"/>
      <c r="C689" s="6"/>
      <c r="D689" s="3"/>
      <c r="E689" s="3"/>
      <c r="F689" s="3"/>
      <c r="G689" s="7"/>
      <c r="H689" s="7"/>
      <c r="I689" s="3"/>
      <c r="J689" s="3"/>
      <c r="K689" s="3"/>
      <c r="L689" s="7"/>
    </row>
    <row r="690" spans="1:12" s="4" customFormat="1" ht="12.5" x14ac:dyDescent="0.25">
      <c r="A690" s="6"/>
      <c r="B690" s="6"/>
      <c r="C690" s="6"/>
      <c r="D690" s="3"/>
      <c r="E690" s="3"/>
      <c r="F690" s="3"/>
      <c r="G690" s="7"/>
      <c r="H690" s="7"/>
      <c r="I690" s="3"/>
      <c r="J690" s="3"/>
      <c r="K690" s="3"/>
      <c r="L690" s="7"/>
    </row>
    <row r="691" spans="1:12" s="4" customFormat="1" ht="12.5" x14ac:dyDescent="0.25">
      <c r="A691" s="6"/>
      <c r="B691" s="6"/>
      <c r="C691" s="6"/>
      <c r="D691" s="3"/>
      <c r="E691" s="3"/>
      <c r="F691" s="3"/>
      <c r="G691" s="3"/>
      <c r="H691" s="7"/>
      <c r="I691" s="3"/>
      <c r="J691" s="3"/>
      <c r="K691" s="3"/>
      <c r="L691" s="7"/>
    </row>
    <row r="692" spans="1:12" s="4" customFormat="1" ht="12.5" x14ac:dyDescent="0.25">
      <c r="A692" s="6"/>
      <c r="B692" s="6"/>
      <c r="C692" s="6"/>
      <c r="D692" s="3"/>
      <c r="E692" s="3"/>
      <c r="F692" s="3"/>
      <c r="G692" s="3"/>
      <c r="H692" s="7"/>
      <c r="I692" s="3"/>
      <c r="J692" s="3"/>
      <c r="K692" s="3"/>
      <c r="L692" s="7"/>
    </row>
    <row r="693" spans="1:12" s="4" customFormat="1" ht="12.5" x14ac:dyDescent="0.25">
      <c r="A693" s="6"/>
      <c r="B693" s="6"/>
      <c r="C693" s="6"/>
      <c r="D693" s="3"/>
      <c r="E693" s="3"/>
      <c r="F693" s="3"/>
      <c r="G693" s="7"/>
      <c r="H693" s="7"/>
      <c r="I693" s="3"/>
      <c r="J693" s="3"/>
      <c r="K693" s="3"/>
      <c r="L693" s="7"/>
    </row>
    <row r="694" spans="1:12" s="4" customFormat="1" ht="12.5" x14ac:dyDescent="0.25">
      <c r="A694" s="6"/>
      <c r="B694" s="6"/>
      <c r="C694" s="6"/>
      <c r="D694" s="3"/>
      <c r="E694" s="3"/>
      <c r="F694" s="3"/>
      <c r="G694" s="7"/>
      <c r="H694" s="7"/>
      <c r="I694" s="3"/>
      <c r="J694" s="3"/>
      <c r="K694" s="3"/>
      <c r="L694" s="7"/>
    </row>
    <row r="695" spans="1:12" s="4" customFormat="1" ht="12.5" x14ac:dyDescent="0.25">
      <c r="A695" s="6"/>
      <c r="B695" s="6"/>
      <c r="C695" s="6"/>
      <c r="D695" s="3"/>
      <c r="E695" s="3"/>
      <c r="F695" s="3"/>
      <c r="G695" s="7"/>
      <c r="H695" s="7"/>
      <c r="I695" s="3"/>
      <c r="J695" s="3"/>
      <c r="K695" s="3"/>
      <c r="L695" s="7"/>
    </row>
    <row r="696" spans="1:12" s="4" customFormat="1" ht="12.5" x14ac:dyDescent="0.25">
      <c r="A696" s="6"/>
      <c r="B696" s="6"/>
      <c r="C696" s="6"/>
      <c r="D696" s="3"/>
      <c r="E696" s="3"/>
      <c r="F696" s="3"/>
      <c r="G696" s="7"/>
      <c r="H696" s="7"/>
      <c r="I696" s="3"/>
      <c r="J696" s="3"/>
      <c r="K696" s="3"/>
      <c r="L696" s="7"/>
    </row>
    <row r="697" spans="1:12" s="4" customFormat="1" ht="12.5" x14ac:dyDescent="0.25">
      <c r="A697" s="6"/>
      <c r="B697" s="6"/>
      <c r="C697" s="6"/>
      <c r="D697" s="3"/>
      <c r="E697" s="3"/>
      <c r="F697" s="3"/>
      <c r="G697" s="7"/>
      <c r="H697" s="7"/>
      <c r="I697" s="3"/>
      <c r="J697" s="3"/>
      <c r="K697" s="3"/>
      <c r="L697" s="7"/>
    </row>
    <row r="698" spans="1:12" s="4" customFormat="1" ht="12.5" x14ac:dyDescent="0.25">
      <c r="A698" s="6"/>
      <c r="B698" s="6"/>
      <c r="C698" s="6"/>
      <c r="D698" s="3"/>
      <c r="E698" s="3"/>
      <c r="F698" s="3"/>
      <c r="G698" s="7"/>
      <c r="H698" s="7"/>
      <c r="I698" s="3"/>
      <c r="J698" s="3"/>
      <c r="K698" s="3"/>
      <c r="L698" s="7"/>
    </row>
    <row r="699" spans="1:12" s="4" customFormat="1" ht="12.5" x14ac:dyDescent="0.25">
      <c r="A699" s="6"/>
      <c r="B699" s="6"/>
      <c r="C699" s="6"/>
      <c r="D699" s="3"/>
      <c r="E699" s="3"/>
      <c r="F699" s="3"/>
      <c r="G699" s="7"/>
      <c r="H699" s="3"/>
      <c r="I699" s="3"/>
      <c r="J699" s="3"/>
      <c r="K699" s="3"/>
      <c r="L699" s="7"/>
    </row>
    <row r="700" spans="1:12" s="4" customFormat="1" ht="12.5" x14ac:dyDescent="0.25">
      <c r="A700" s="6"/>
      <c r="B700" s="6"/>
      <c r="C700" s="6"/>
      <c r="D700" s="3"/>
      <c r="E700" s="3"/>
      <c r="F700" s="3"/>
      <c r="G700" s="7"/>
      <c r="H700" s="7"/>
      <c r="I700" s="3"/>
      <c r="J700" s="3"/>
      <c r="K700" s="3"/>
      <c r="L700" s="7"/>
    </row>
    <row r="701" spans="1:12" s="4" customFormat="1" ht="12.5" x14ac:dyDescent="0.25">
      <c r="A701" s="6"/>
      <c r="B701" s="6"/>
      <c r="C701" s="6"/>
      <c r="D701" s="3"/>
      <c r="E701" s="3"/>
      <c r="F701" s="3"/>
      <c r="G701" s="7"/>
      <c r="H701" s="7"/>
      <c r="I701" s="3"/>
      <c r="J701" s="3"/>
      <c r="K701" s="3"/>
      <c r="L701" s="7"/>
    </row>
    <row r="702" spans="1:12" s="4" customFormat="1" ht="12.5" x14ac:dyDescent="0.25">
      <c r="A702" s="6"/>
      <c r="B702" s="6"/>
      <c r="C702" s="6"/>
      <c r="D702" s="3"/>
      <c r="E702" s="3"/>
      <c r="F702" s="3"/>
      <c r="G702" s="7"/>
      <c r="H702" s="7"/>
      <c r="I702" s="3"/>
      <c r="J702" s="3"/>
      <c r="K702" s="3"/>
      <c r="L702" s="7"/>
    </row>
    <row r="703" spans="1:12" s="4" customFormat="1" ht="12.5" x14ac:dyDescent="0.25">
      <c r="A703" s="6"/>
      <c r="B703" s="6"/>
      <c r="C703" s="6"/>
      <c r="D703" s="3"/>
      <c r="E703" s="3"/>
      <c r="F703" s="3"/>
      <c r="G703" s="7"/>
      <c r="H703" s="7"/>
      <c r="I703" s="3"/>
      <c r="J703" s="3"/>
      <c r="K703" s="3"/>
      <c r="L703" s="7"/>
    </row>
    <row r="704" spans="1:12" s="4" customFormat="1" ht="12.5" x14ac:dyDescent="0.25">
      <c r="A704" s="6"/>
      <c r="B704" s="6"/>
      <c r="C704" s="6"/>
      <c r="D704" s="3"/>
      <c r="E704" s="3"/>
      <c r="F704" s="3"/>
      <c r="G704" s="7"/>
      <c r="H704" s="7"/>
      <c r="I704" s="3"/>
      <c r="J704" s="3"/>
      <c r="K704" s="3"/>
      <c r="L704" s="7"/>
    </row>
    <row r="705" spans="1:12" s="4" customFormat="1" ht="12.5" x14ac:dyDescent="0.25">
      <c r="A705" s="6"/>
      <c r="B705" s="6"/>
      <c r="C705" s="6"/>
      <c r="D705" s="3"/>
      <c r="E705" s="3"/>
      <c r="F705" s="3"/>
      <c r="G705" s="7"/>
      <c r="H705" s="3"/>
      <c r="I705" s="3"/>
      <c r="J705" s="3"/>
      <c r="K705" s="3"/>
      <c r="L705" s="7"/>
    </row>
    <row r="706" spans="1:12" s="4" customFormat="1" ht="12.5" x14ac:dyDescent="0.25">
      <c r="A706" s="6"/>
      <c r="B706" s="6"/>
      <c r="C706" s="6"/>
      <c r="D706" s="3"/>
      <c r="E706" s="3"/>
      <c r="F706" s="3"/>
      <c r="G706" s="7"/>
      <c r="H706" s="7"/>
      <c r="I706" s="3"/>
      <c r="J706" s="3"/>
      <c r="K706" s="3"/>
      <c r="L706" s="7"/>
    </row>
    <row r="707" spans="1:12" s="4" customFormat="1" ht="12.5" x14ac:dyDescent="0.25">
      <c r="A707" s="6"/>
      <c r="B707" s="6"/>
      <c r="C707" s="6"/>
      <c r="D707" s="3"/>
      <c r="E707" s="3"/>
      <c r="F707" s="3"/>
      <c r="G707" s="3"/>
      <c r="H707" s="7"/>
      <c r="I707" s="3"/>
      <c r="J707" s="3"/>
      <c r="K707" s="3"/>
      <c r="L707" s="7"/>
    </row>
    <row r="708" spans="1:12" s="4" customFormat="1" ht="12.5" x14ac:dyDescent="0.25">
      <c r="A708" s="6"/>
      <c r="B708" s="6"/>
      <c r="C708" s="6"/>
      <c r="D708" s="3"/>
      <c r="E708" s="3"/>
      <c r="F708" s="3"/>
      <c r="G708" s="7"/>
      <c r="H708" s="3"/>
      <c r="I708" s="3"/>
      <c r="J708" s="3"/>
      <c r="K708" s="3"/>
      <c r="L708" s="7"/>
    </row>
    <row r="709" spans="1:12" s="4" customFormat="1" ht="12.5" x14ac:dyDescent="0.25">
      <c r="A709" s="6"/>
      <c r="B709" s="6"/>
      <c r="C709" s="6"/>
      <c r="D709" s="3"/>
      <c r="E709" s="3"/>
      <c r="F709" s="3"/>
      <c r="G709" s="7"/>
      <c r="H709" s="7"/>
      <c r="I709" s="3"/>
      <c r="J709" s="3"/>
      <c r="K709" s="3"/>
      <c r="L709" s="7"/>
    </row>
    <row r="710" spans="1:12" s="4" customFormat="1" ht="12.5" x14ac:dyDescent="0.25">
      <c r="A710" s="6"/>
      <c r="B710" s="6"/>
      <c r="C710" s="6"/>
      <c r="D710" s="3"/>
      <c r="E710" s="3"/>
      <c r="F710" s="3"/>
      <c r="G710" s="7"/>
      <c r="H710" s="7"/>
      <c r="I710" s="3"/>
      <c r="J710" s="3"/>
      <c r="K710" s="3"/>
      <c r="L710" s="7"/>
    </row>
    <row r="711" spans="1:12" s="4" customFormat="1" ht="12.5" x14ac:dyDescent="0.25">
      <c r="A711" s="6"/>
      <c r="B711" s="6"/>
      <c r="C711" s="6"/>
      <c r="D711" s="3"/>
      <c r="E711" s="3"/>
      <c r="F711" s="3"/>
      <c r="G711" s="7"/>
      <c r="H711" s="7"/>
      <c r="I711" s="3"/>
      <c r="J711" s="3"/>
      <c r="K711" s="3"/>
      <c r="L711" s="7"/>
    </row>
    <row r="712" spans="1:12" s="4" customFormat="1" ht="12.5" x14ac:dyDescent="0.25">
      <c r="A712" s="6"/>
      <c r="B712" s="6"/>
      <c r="C712" s="6"/>
      <c r="D712" s="3"/>
      <c r="E712" s="3"/>
      <c r="F712" s="3"/>
      <c r="G712" s="7"/>
      <c r="H712" s="7"/>
      <c r="I712" s="3"/>
      <c r="J712" s="3"/>
      <c r="K712" s="3"/>
      <c r="L712" s="7"/>
    </row>
    <row r="713" spans="1:12" s="4" customFormat="1" ht="12.5" x14ac:dyDescent="0.25">
      <c r="A713" s="6"/>
      <c r="B713" s="6"/>
      <c r="C713" s="6"/>
      <c r="D713" s="3"/>
      <c r="E713" s="3"/>
      <c r="F713" s="3"/>
      <c r="G713" s="3"/>
      <c r="H713" s="7"/>
      <c r="I713" s="3"/>
      <c r="J713" s="3"/>
      <c r="K713" s="3"/>
      <c r="L713" s="7"/>
    </row>
    <row r="714" spans="1:12" s="4" customFormat="1" ht="12.5" x14ac:dyDescent="0.25">
      <c r="A714" s="6"/>
      <c r="B714" s="6"/>
      <c r="C714" s="6"/>
      <c r="D714" s="3"/>
      <c r="E714" s="3"/>
      <c r="F714" s="3"/>
      <c r="G714" s="7"/>
      <c r="H714" s="3"/>
      <c r="I714" s="3"/>
      <c r="J714" s="3"/>
      <c r="K714" s="3"/>
      <c r="L714" s="7"/>
    </row>
    <row r="715" spans="1:12" s="4" customFormat="1" ht="12.5" x14ac:dyDescent="0.25">
      <c r="A715" s="6"/>
      <c r="B715" s="6"/>
      <c r="C715" s="6"/>
      <c r="D715" s="3"/>
      <c r="E715" s="3"/>
      <c r="F715" s="3"/>
      <c r="G715" s="7"/>
      <c r="H715" s="7"/>
      <c r="I715" s="3"/>
      <c r="J715" s="3"/>
      <c r="K715" s="3"/>
      <c r="L715" s="7"/>
    </row>
    <row r="716" spans="1:12" s="4" customFormat="1" ht="12.5" x14ac:dyDescent="0.25">
      <c r="A716" s="6"/>
      <c r="B716" s="6"/>
      <c r="C716" s="6"/>
      <c r="D716" s="3"/>
      <c r="E716" s="3"/>
      <c r="F716" s="3"/>
      <c r="G716" s="3"/>
      <c r="H716" s="3"/>
      <c r="I716" s="3"/>
      <c r="J716" s="3"/>
      <c r="K716" s="3"/>
      <c r="L716" s="7"/>
    </row>
    <row r="717" spans="1:12" s="4" customFormat="1" ht="12.5" x14ac:dyDescent="0.25">
      <c r="A717" s="6"/>
      <c r="B717" s="6"/>
      <c r="C717" s="6"/>
      <c r="D717" s="3"/>
      <c r="E717" s="3"/>
      <c r="F717" s="3"/>
      <c r="G717" s="7"/>
      <c r="H717" s="3"/>
      <c r="I717" s="3"/>
      <c r="J717" s="3"/>
      <c r="K717" s="3"/>
      <c r="L717" s="3"/>
    </row>
    <row r="718" spans="1:12" s="4" customFormat="1" ht="12.5" x14ac:dyDescent="0.25">
      <c r="A718" s="6"/>
      <c r="B718" s="6"/>
      <c r="C718" s="6"/>
      <c r="D718" s="3"/>
      <c r="E718" s="3"/>
      <c r="F718" s="3"/>
      <c r="G718" s="7"/>
      <c r="H718" s="3"/>
      <c r="I718" s="3"/>
      <c r="J718" s="3"/>
      <c r="K718" s="3"/>
      <c r="L718" s="7"/>
    </row>
    <row r="719" spans="1:12" s="4" customFormat="1" ht="12.5" x14ac:dyDescent="0.25">
      <c r="A719" s="6"/>
      <c r="B719" s="6"/>
      <c r="C719" s="6"/>
      <c r="D719" s="3"/>
      <c r="E719" s="3"/>
      <c r="F719" s="3"/>
      <c r="G719" s="7"/>
      <c r="H719" s="3"/>
      <c r="I719" s="3"/>
      <c r="J719" s="3"/>
      <c r="K719" s="3"/>
      <c r="L719" s="7"/>
    </row>
    <row r="720" spans="1:12" s="4" customFormat="1" ht="12.5" x14ac:dyDescent="0.25">
      <c r="A720" s="6"/>
      <c r="B720" s="6"/>
      <c r="C720" s="6"/>
      <c r="D720" s="3"/>
      <c r="E720" s="3"/>
      <c r="F720" s="3"/>
      <c r="G720" s="7"/>
      <c r="H720" s="7"/>
      <c r="I720" s="3"/>
      <c r="J720" s="3"/>
      <c r="K720" s="3"/>
      <c r="L720" s="7"/>
    </row>
    <row r="721" spans="1:12" s="4" customFormat="1" ht="12.5" x14ac:dyDescent="0.25">
      <c r="A721" s="6"/>
      <c r="B721" s="6"/>
      <c r="C721" s="6"/>
      <c r="D721" s="3"/>
      <c r="E721" s="3"/>
      <c r="F721" s="3"/>
      <c r="G721" s="7"/>
      <c r="H721" s="7"/>
      <c r="I721" s="3"/>
      <c r="J721" s="3"/>
      <c r="K721" s="3"/>
      <c r="L721" s="7"/>
    </row>
    <row r="722" spans="1:12" s="4" customFormat="1" ht="12.5" x14ac:dyDescent="0.25">
      <c r="A722" s="6"/>
      <c r="B722" s="6"/>
      <c r="C722" s="6"/>
      <c r="D722" s="3"/>
      <c r="E722" s="3"/>
      <c r="F722" s="3"/>
      <c r="G722" s="3"/>
      <c r="H722" s="7"/>
      <c r="I722" s="3"/>
      <c r="J722" s="3"/>
      <c r="K722" s="3"/>
      <c r="L722" s="7"/>
    </row>
    <row r="723" spans="1:12" s="4" customFormat="1" ht="12.5" x14ac:dyDescent="0.25">
      <c r="A723" s="6"/>
      <c r="B723" s="6"/>
      <c r="C723" s="6"/>
      <c r="D723" s="3"/>
      <c r="E723" s="3"/>
      <c r="F723" s="3"/>
      <c r="G723" s="7"/>
      <c r="H723" s="7"/>
      <c r="I723" s="3"/>
      <c r="J723" s="3"/>
      <c r="K723" s="3"/>
      <c r="L723" s="7"/>
    </row>
    <row r="724" spans="1:12" s="4" customFormat="1" ht="12.5" x14ac:dyDescent="0.25">
      <c r="A724" s="6"/>
      <c r="B724" s="6"/>
      <c r="C724" s="6"/>
      <c r="D724" s="3"/>
      <c r="E724" s="3"/>
      <c r="F724" s="3"/>
      <c r="G724" s="3"/>
      <c r="H724" s="7"/>
      <c r="I724" s="3"/>
      <c r="J724" s="3"/>
      <c r="K724" s="3"/>
      <c r="L724" s="3"/>
    </row>
    <row r="725" spans="1:12" s="4" customFormat="1" ht="12.5" x14ac:dyDescent="0.25">
      <c r="A725" s="6"/>
      <c r="B725" s="6"/>
      <c r="C725" s="6"/>
      <c r="D725" s="3"/>
      <c r="E725" s="3"/>
      <c r="F725" s="3"/>
      <c r="G725" s="3"/>
      <c r="H725" s="7"/>
      <c r="I725" s="3"/>
      <c r="J725" s="3"/>
      <c r="K725" s="3"/>
      <c r="L725" s="7"/>
    </row>
    <row r="726" spans="1:12" s="4" customFormat="1" ht="12.5" x14ac:dyDescent="0.25">
      <c r="A726" s="6"/>
      <c r="B726" s="6"/>
      <c r="C726" s="6"/>
      <c r="D726" s="3"/>
      <c r="E726" s="3"/>
      <c r="F726" s="3"/>
      <c r="G726" s="3"/>
      <c r="H726" s="7"/>
      <c r="I726" s="3"/>
      <c r="J726" s="3"/>
      <c r="K726" s="3"/>
      <c r="L726" s="7"/>
    </row>
    <row r="727" spans="1:12" s="4" customFormat="1" ht="12.5" x14ac:dyDescent="0.25">
      <c r="A727" s="6"/>
      <c r="B727" s="6"/>
      <c r="C727" s="6"/>
      <c r="D727" s="3"/>
      <c r="E727" s="3"/>
      <c r="F727" s="3"/>
      <c r="G727" s="3"/>
      <c r="H727" s="7"/>
      <c r="I727" s="3"/>
      <c r="J727" s="3"/>
      <c r="K727" s="3"/>
      <c r="L727" s="7"/>
    </row>
    <row r="728" spans="1:12" s="4" customFormat="1" ht="12.5" x14ac:dyDescent="0.25">
      <c r="A728" s="6"/>
      <c r="B728" s="6"/>
      <c r="C728" s="6"/>
      <c r="D728" s="3"/>
      <c r="E728" s="3"/>
      <c r="F728" s="3"/>
      <c r="G728" s="7"/>
      <c r="H728" s="7"/>
      <c r="I728" s="3"/>
      <c r="J728" s="3"/>
      <c r="K728" s="3"/>
      <c r="L728" s="7"/>
    </row>
    <row r="729" spans="1:12" s="4" customFormat="1" ht="12.5" x14ac:dyDescent="0.25">
      <c r="A729" s="6"/>
      <c r="B729" s="6"/>
      <c r="C729" s="6"/>
      <c r="D729" s="3"/>
      <c r="E729" s="3"/>
      <c r="F729" s="3"/>
      <c r="G729" s="7"/>
      <c r="H729" s="7"/>
      <c r="I729" s="3"/>
      <c r="J729" s="3"/>
      <c r="K729" s="3"/>
      <c r="L729" s="7"/>
    </row>
    <row r="730" spans="1:12" s="4" customFormat="1" ht="12.5" x14ac:dyDescent="0.25">
      <c r="A730" s="6"/>
      <c r="B730" s="6"/>
      <c r="C730" s="6"/>
      <c r="D730" s="3"/>
      <c r="E730" s="3"/>
      <c r="F730" s="3"/>
      <c r="G730" s="7"/>
      <c r="H730" s="3"/>
      <c r="I730" s="3"/>
      <c r="J730" s="3"/>
      <c r="K730" s="3"/>
      <c r="L730" s="7"/>
    </row>
    <row r="731" spans="1:12" s="4" customFormat="1" ht="12.5" x14ac:dyDescent="0.25">
      <c r="A731" s="6"/>
      <c r="B731" s="6"/>
      <c r="C731" s="6"/>
      <c r="D731" s="3"/>
      <c r="E731" s="3"/>
      <c r="F731" s="3"/>
      <c r="G731" s="7"/>
      <c r="H731" s="7"/>
      <c r="I731" s="3"/>
      <c r="J731" s="3"/>
      <c r="K731" s="3"/>
      <c r="L731" s="7"/>
    </row>
    <row r="732" spans="1:12" s="4" customFormat="1" ht="12.5" x14ac:dyDescent="0.25">
      <c r="A732" s="6"/>
      <c r="B732" s="6"/>
      <c r="C732" s="6"/>
      <c r="D732" s="3"/>
      <c r="E732" s="3"/>
      <c r="F732" s="3"/>
      <c r="G732" s="7"/>
      <c r="H732" s="7"/>
      <c r="I732" s="3"/>
      <c r="J732" s="3"/>
      <c r="K732" s="3"/>
      <c r="L732" s="7"/>
    </row>
    <row r="733" spans="1:12" s="4" customFormat="1" ht="12.5" x14ac:dyDescent="0.25">
      <c r="A733" s="6"/>
      <c r="B733" s="6"/>
      <c r="C733" s="6"/>
      <c r="D733" s="3"/>
      <c r="E733" s="3"/>
      <c r="F733" s="3"/>
      <c r="G733" s="7"/>
      <c r="H733" s="7"/>
      <c r="I733" s="3"/>
      <c r="J733" s="3"/>
      <c r="K733" s="3"/>
      <c r="L733" s="7"/>
    </row>
    <row r="734" spans="1:12" s="4" customFormat="1" ht="12.5" x14ac:dyDescent="0.25">
      <c r="A734" s="6"/>
      <c r="B734" s="6"/>
      <c r="C734" s="6"/>
      <c r="D734" s="3"/>
      <c r="E734" s="3"/>
      <c r="F734" s="3"/>
      <c r="G734" s="7"/>
      <c r="H734" s="7"/>
      <c r="I734" s="3"/>
      <c r="J734" s="3"/>
      <c r="K734" s="3"/>
      <c r="L734" s="7"/>
    </row>
    <row r="735" spans="1:12" s="4" customFormat="1" ht="12.5" x14ac:dyDescent="0.25">
      <c r="A735" s="6"/>
      <c r="B735" s="6"/>
      <c r="C735" s="6"/>
      <c r="D735" s="3"/>
      <c r="E735" s="3"/>
      <c r="F735" s="3"/>
      <c r="G735" s="7"/>
      <c r="H735" s="7"/>
      <c r="I735" s="3"/>
      <c r="J735" s="3"/>
      <c r="K735" s="3"/>
      <c r="L735" s="7"/>
    </row>
    <row r="736" spans="1:12" s="4" customFormat="1" ht="12.5" x14ac:dyDescent="0.25">
      <c r="A736" s="6"/>
      <c r="B736" s="6"/>
      <c r="C736" s="6"/>
      <c r="D736" s="3"/>
      <c r="E736" s="3"/>
      <c r="F736" s="3"/>
      <c r="G736" s="7"/>
      <c r="H736" s="7"/>
      <c r="I736" s="3"/>
      <c r="J736" s="3"/>
      <c r="K736" s="3"/>
      <c r="L736" s="7"/>
    </row>
    <row r="737" spans="1:12" s="4" customFormat="1" ht="12.5" x14ac:dyDescent="0.25">
      <c r="A737" s="6"/>
      <c r="B737" s="6"/>
      <c r="C737" s="6"/>
      <c r="D737" s="3"/>
      <c r="E737" s="3"/>
      <c r="F737" s="3"/>
      <c r="G737" s="7"/>
      <c r="H737" s="7"/>
      <c r="I737" s="3"/>
      <c r="J737" s="3"/>
      <c r="K737" s="3"/>
      <c r="L737" s="7"/>
    </row>
    <row r="738" spans="1:12" s="4" customFormat="1" ht="12.5" x14ac:dyDescent="0.25">
      <c r="A738" s="6"/>
      <c r="B738" s="6"/>
      <c r="C738" s="6"/>
      <c r="D738" s="3"/>
      <c r="E738" s="3"/>
      <c r="F738" s="3"/>
      <c r="G738" s="3"/>
      <c r="H738" s="7"/>
      <c r="I738" s="3"/>
      <c r="J738" s="3"/>
      <c r="K738" s="3"/>
      <c r="L738" s="7"/>
    </row>
    <row r="739" spans="1:12" s="4" customFormat="1" ht="12.5" x14ac:dyDescent="0.25">
      <c r="A739" s="6"/>
      <c r="B739" s="6"/>
      <c r="C739" s="6"/>
      <c r="D739" s="3"/>
      <c r="E739" s="3"/>
      <c r="F739" s="3"/>
      <c r="G739" s="7"/>
      <c r="H739" s="7"/>
      <c r="I739" s="3"/>
      <c r="J739" s="3"/>
      <c r="K739" s="3"/>
      <c r="L739" s="7"/>
    </row>
    <row r="740" spans="1:12" s="4" customFormat="1" ht="12.5" x14ac:dyDescent="0.25">
      <c r="A740" s="6"/>
      <c r="B740" s="6"/>
      <c r="C740" s="6"/>
      <c r="D740" s="3"/>
      <c r="E740" s="3"/>
      <c r="F740" s="3"/>
      <c r="G740" s="7"/>
      <c r="H740" s="3"/>
      <c r="I740" s="3"/>
      <c r="J740" s="3"/>
      <c r="K740" s="3"/>
      <c r="L740" s="7"/>
    </row>
    <row r="741" spans="1:12" s="4" customFormat="1" ht="12.5" x14ac:dyDescent="0.25">
      <c r="A741" s="6"/>
      <c r="B741" s="6"/>
      <c r="C741" s="6"/>
      <c r="D741" s="3"/>
      <c r="E741" s="3"/>
      <c r="F741" s="3"/>
      <c r="G741" s="7"/>
      <c r="H741" s="7"/>
      <c r="I741" s="3"/>
      <c r="J741" s="3"/>
      <c r="K741" s="3"/>
      <c r="L741" s="7"/>
    </row>
    <row r="742" spans="1:12" s="4" customFormat="1" ht="12.5" x14ac:dyDescent="0.25">
      <c r="A742" s="6"/>
      <c r="B742" s="6"/>
      <c r="C742" s="6"/>
      <c r="D742" s="3"/>
      <c r="E742" s="3"/>
      <c r="F742" s="3"/>
      <c r="G742" s="7"/>
      <c r="H742" s="7"/>
      <c r="I742" s="3"/>
      <c r="J742" s="3"/>
      <c r="K742" s="3"/>
      <c r="L742" s="7"/>
    </row>
    <row r="743" spans="1:12" s="4" customFormat="1" ht="12.5" x14ac:dyDescent="0.25">
      <c r="A743" s="6"/>
      <c r="B743" s="6"/>
      <c r="C743" s="6"/>
      <c r="D743" s="3"/>
      <c r="E743" s="3"/>
      <c r="F743" s="3"/>
      <c r="G743" s="7"/>
      <c r="H743" s="7"/>
      <c r="I743" s="3"/>
      <c r="J743" s="3"/>
      <c r="K743" s="3"/>
      <c r="L743" s="7"/>
    </row>
    <row r="744" spans="1:12" s="4" customFormat="1" ht="12.5" x14ac:dyDescent="0.25">
      <c r="A744" s="6"/>
      <c r="B744" s="6"/>
      <c r="C744" s="6"/>
      <c r="D744" s="3"/>
      <c r="E744" s="3"/>
      <c r="F744" s="3"/>
      <c r="G744" s="7"/>
      <c r="H744" s="3"/>
      <c r="I744" s="3"/>
      <c r="J744" s="3"/>
      <c r="K744" s="3"/>
      <c r="L744" s="7"/>
    </row>
    <row r="745" spans="1:12" s="4" customFormat="1" ht="12.5" x14ac:dyDescent="0.25">
      <c r="A745" s="6"/>
      <c r="B745" s="6"/>
      <c r="C745" s="6"/>
      <c r="D745" s="3"/>
      <c r="E745" s="3"/>
      <c r="F745" s="3"/>
      <c r="G745" s="7"/>
      <c r="H745" s="7"/>
      <c r="I745" s="3"/>
      <c r="J745" s="3"/>
      <c r="K745" s="3"/>
      <c r="L745" s="7"/>
    </row>
    <row r="746" spans="1:12" s="4" customFormat="1" ht="12.5" x14ac:dyDescent="0.25">
      <c r="A746" s="6"/>
      <c r="B746" s="6"/>
      <c r="C746" s="6"/>
      <c r="D746" s="3"/>
      <c r="E746" s="3"/>
      <c r="F746" s="3"/>
      <c r="G746" s="7"/>
      <c r="H746" s="7"/>
      <c r="I746" s="3"/>
      <c r="J746" s="3"/>
      <c r="K746" s="3"/>
      <c r="L746" s="7"/>
    </row>
    <row r="747" spans="1:12" s="4" customFormat="1" ht="12.5" x14ac:dyDescent="0.25">
      <c r="A747" s="6"/>
      <c r="B747" s="6"/>
      <c r="C747" s="6"/>
      <c r="D747" s="3"/>
      <c r="E747" s="3"/>
      <c r="F747" s="3"/>
      <c r="G747" s="7"/>
      <c r="H747" s="7"/>
      <c r="I747" s="3"/>
      <c r="J747" s="3"/>
      <c r="K747" s="3"/>
      <c r="L747" s="3"/>
    </row>
    <row r="748" spans="1:12" s="4" customFormat="1" ht="12.5" x14ac:dyDescent="0.25">
      <c r="A748" s="6"/>
      <c r="B748" s="6"/>
      <c r="C748" s="6"/>
      <c r="D748" s="3"/>
      <c r="E748" s="3"/>
      <c r="F748" s="3"/>
      <c r="G748" s="3"/>
      <c r="H748" s="7"/>
      <c r="I748" s="3"/>
      <c r="J748" s="3"/>
      <c r="K748" s="3"/>
      <c r="L748" s="7"/>
    </row>
    <row r="749" spans="1:12" s="4" customFormat="1" ht="12.5" x14ac:dyDescent="0.25">
      <c r="A749" s="6"/>
      <c r="B749" s="6"/>
      <c r="C749" s="6"/>
      <c r="D749" s="3"/>
      <c r="E749" s="3"/>
      <c r="F749" s="3"/>
      <c r="G749" s="7"/>
      <c r="H749" s="7"/>
      <c r="I749" s="3"/>
      <c r="J749" s="3"/>
      <c r="K749" s="3"/>
      <c r="L749" s="7"/>
    </row>
    <row r="750" spans="1:12" s="4" customFormat="1" ht="12.5" x14ac:dyDescent="0.25">
      <c r="A750" s="6"/>
      <c r="B750" s="6"/>
      <c r="C750" s="6"/>
      <c r="D750" s="3"/>
      <c r="E750" s="3"/>
      <c r="F750" s="3"/>
      <c r="G750" s="7"/>
      <c r="H750" s="7"/>
      <c r="I750" s="3"/>
      <c r="J750" s="3"/>
      <c r="K750" s="3"/>
      <c r="L750" s="7"/>
    </row>
    <row r="751" spans="1:12" s="4" customFormat="1" ht="12.5" x14ac:dyDescent="0.25">
      <c r="A751" s="6"/>
      <c r="B751" s="6"/>
      <c r="C751" s="6"/>
      <c r="D751" s="3"/>
      <c r="E751" s="3"/>
      <c r="F751" s="3"/>
      <c r="G751" s="7"/>
      <c r="H751" s="7"/>
      <c r="I751" s="3"/>
      <c r="J751" s="3"/>
      <c r="K751" s="3"/>
      <c r="L751" s="7"/>
    </row>
    <row r="752" spans="1:12" s="4" customFormat="1" ht="12.5" x14ac:dyDescent="0.25">
      <c r="A752" s="6"/>
      <c r="B752" s="6"/>
      <c r="C752" s="6"/>
      <c r="D752" s="3"/>
      <c r="E752" s="3"/>
      <c r="F752" s="3"/>
      <c r="G752" s="3"/>
      <c r="H752" s="7"/>
      <c r="I752" s="3"/>
      <c r="J752" s="3"/>
      <c r="K752" s="3"/>
      <c r="L752" s="7"/>
    </row>
    <row r="753" spans="1:12" s="4" customFormat="1" ht="12.5" x14ac:dyDescent="0.25">
      <c r="A753" s="6"/>
      <c r="B753" s="6"/>
      <c r="C753" s="6"/>
      <c r="D753" s="3"/>
      <c r="E753" s="3"/>
      <c r="F753" s="3"/>
      <c r="G753" s="7"/>
      <c r="H753" s="3"/>
      <c r="I753" s="3"/>
      <c r="J753" s="3"/>
      <c r="K753" s="3"/>
      <c r="L753" s="7"/>
    </row>
    <row r="754" spans="1:12" s="4" customFormat="1" ht="12.5" x14ac:dyDescent="0.25">
      <c r="A754" s="6"/>
      <c r="B754" s="6"/>
      <c r="C754" s="6"/>
      <c r="D754" s="3"/>
      <c r="E754" s="3"/>
      <c r="F754" s="3"/>
      <c r="G754" s="7"/>
      <c r="H754" s="7"/>
      <c r="I754" s="3"/>
      <c r="J754" s="3"/>
      <c r="K754" s="3"/>
      <c r="L754" s="7"/>
    </row>
    <row r="755" spans="1:12" s="4" customFormat="1" ht="12.5" x14ac:dyDescent="0.25">
      <c r="A755" s="6"/>
      <c r="B755" s="6"/>
      <c r="C755" s="6"/>
      <c r="D755" s="3"/>
      <c r="E755" s="3"/>
      <c r="F755" s="3"/>
      <c r="G755" s="7"/>
      <c r="H755" s="7"/>
      <c r="I755" s="3"/>
      <c r="J755" s="3"/>
      <c r="K755" s="3"/>
      <c r="L755" s="7"/>
    </row>
    <row r="756" spans="1:12" s="4" customFormat="1" ht="12.5" x14ac:dyDescent="0.25">
      <c r="A756" s="6"/>
      <c r="B756" s="6"/>
      <c r="C756" s="6"/>
      <c r="D756" s="3"/>
      <c r="E756" s="3"/>
      <c r="F756" s="3"/>
      <c r="G756" s="7"/>
      <c r="H756" s="7"/>
      <c r="I756" s="3"/>
      <c r="J756" s="3"/>
      <c r="K756" s="3"/>
      <c r="L756" s="7"/>
    </row>
    <row r="757" spans="1:12" s="4" customFormat="1" ht="12.5" x14ac:dyDescent="0.25">
      <c r="A757" s="6"/>
      <c r="B757" s="6"/>
      <c r="C757" s="6"/>
      <c r="D757" s="3"/>
      <c r="E757" s="3"/>
      <c r="F757" s="3"/>
      <c r="G757" s="7"/>
      <c r="H757" s="7"/>
      <c r="I757" s="3"/>
      <c r="J757" s="3"/>
      <c r="K757" s="3"/>
      <c r="L757" s="7"/>
    </row>
    <row r="758" spans="1:12" s="4" customFormat="1" ht="12.5" x14ac:dyDescent="0.25">
      <c r="A758" s="6"/>
      <c r="B758" s="6"/>
      <c r="C758" s="6"/>
      <c r="D758" s="3"/>
      <c r="E758" s="3"/>
      <c r="F758" s="3"/>
      <c r="G758" s="7"/>
      <c r="H758" s="7"/>
      <c r="I758" s="3"/>
      <c r="J758" s="3"/>
      <c r="K758" s="3"/>
      <c r="L758" s="7"/>
    </row>
    <row r="759" spans="1:12" s="4" customFormat="1" ht="12.5" x14ac:dyDescent="0.25">
      <c r="A759" s="6"/>
      <c r="B759" s="6"/>
      <c r="C759" s="6"/>
      <c r="D759" s="3"/>
      <c r="E759" s="3"/>
      <c r="F759" s="3"/>
      <c r="G759" s="7"/>
      <c r="H759" s="7"/>
      <c r="I759" s="3"/>
      <c r="J759" s="3"/>
      <c r="K759" s="3"/>
      <c r="L759" s="7"/>
    </row>
    <row r="760" spans="1:12" s="4" customFormat="1" ht="12.5" x14ac:dyDescent="0.25">
      <c r="A760" s="6"/>
      <c r="B760" s="6"/>
      <c r="C760" s="6"/>
      <c r="D760" s="3"/>
      <c r="E760" s="3"/>
      <c r="F760" s="3"/>
      <c r="G760" s="7"/>
      <c r="H760" s="7"/>
      <c r="I760" s="3"/>
      <c r="J760" s="3"/>
      <c r="K760" s="3"/>
      <c r="L760" s="7"/>
    </row>
    <row r="761" spans="1:12" s="4" customFormat="1" ht="12.5" x14ac:dyDescent="0.25">
      <c r="A761" s="6"/>
      <c r="B761" s="6"/>
      <c r="C761" s="6"/>
      <c r="D761" s="3"/>
      <c r="E761" s="3"/>
      <c r="F761" s="3"/>
      <c r="G761" s="3"/>
      <c r="H761" s="7"/>
      <c r="I761" s="3"/>
      <c r="J761" s="3"/>
      <c r="K761" s="3"/>
      <c r="L761" s="7"/>
    </row>
    <row r="762" spans="1:12" s="4" customFormat="1" ht="12.5" x14ac:dyDescent="0.25">
      <c r="A762" s="6"/>
      <c r="B762" s="6"/>
      <c r="C762" s="6"/>
      <c r="D762" s="3"/>
      <c r="E762" s="3"/>
      <c r="F762" s="3"/>
      <c r="G762" s="7"/>
      <c r="H762" s="7"/>
      <c r="I762" s="3"/>
      <c r="J762" s="3"/>
      <c r="K762" s="3"/>
      <c r="L762" s="3"/>
    </row>
    <row r="763" spans="1:12" s="4" customFormat="1" ht="12.5" x14ac:dyDescent="0.25">
      <c r="A763" s="6"/>
      <c r="B763" s="6"/>
      <c r="C763" s="6"/>
      <c r="D763" s="3"/>
      <c r="E763" s="3"/>
      <c r="F763" s="3"/>
      <c r="G763" s="7"/>
      <c r="H763" s="7"/>
      <c r="I763" s="3"/>
      <c r="J763" s="3"/>
      <c r="K763" s="3"/>
      <c r="L763" s="7"/>
    </row>
    <row r="764" spans="1:12" s="4" customFormat="1" ht="12.5" x14ac:dyDescent="0.25">
      <c r="A764" s="6"/>
      <c r="B764" s="6"/>
      <c r="C764" s="6"/>
      <c r="D764" s="3"/>
      <c r="E764" s="3"/>
      <c r="F764" s="3"/>
      <c r="G764" s="7"/>
      <c r="H764" s="7"/>
      <c r="I764" s="3"/>
      <c r="J764" s="3"/>
      <c r="K764" s="3"/>
      <c r="L764" s="3"/>
    </row>
    <row r="765" spans="1:12" s="4" customFormat="1" ht="12.5" x14ac:dyDescent="0.25">
      <c r="A765" s="6"/>
      <c r="B765" s="6"/>
      <c r="C765" s="6"/>
      <c r="D765" s="3"/>
      <c r="E765" s="3"/>
      <c r="F765" s="3"/>
      <c r="G765" s="7"/>
      <c r="H765" s="7"/>
      <c r="I765" s="3"/>
      <c r="J765" s="3"/>
      <c r="K765" s="3"/>
      <c r="L765" s="3"/>
    </row>
    <row r="766" spans="1:12" s="4" customFormat="1" ht="12.5" x14ac:dyDescent="0.25">
      <c r="A766" s="6"/>
      <c r="B766" s="6"/>
      <c r="C766" s="6"/>
      <c r="D766" s="3"/>
      <c r="E766" s="3"/>
      <c r="F766" s="3"/>
      <c r="G766" s="7"/>
      <c r="H766" s="7"/>
      <c r="I766" s="3"/>
      <c r="J766" s="3"/>
      <c r="K766" s="3"/>
      <c r="L766" s="7"/>
    </row>
    <row r="767" spans="1:12" s="4" customFormat="1" ht="12.5" x14ac:dyDescent="0.25">
      <c r="A767" s="6"/>
      <c r="B767" s="6"/>
      <c r="C767" s="6"/>
      <c r="D767" s="3"/>
      <c r="E767" s="3"/>
      <c r="F767" s="3"/>
      <c r="G767" s="7"/>
      <c r="H767" s="7"/>
      <c r="I767" s="3"/>
      <c r="J767" s="3"/>
      <c r="K767" s="3"/>
      <c r="L767" s="7"/>
    </row>
    <row r="768" spans="1:12" s="4" customFormat="1" ht="12.5" x14ac:dyDescent="0.25">
      <c r="A768" s="6"/>
      <c r="B768" s="6"/>
      <c r="C768" s="6"/>
      <c r="D768" s="3"/>
      <c r="E768" s="3"/>
      <c r="F768" s="3"/>
      <c r="G768" s="7"/>
      <c r="H768" s="7"/>
      <c r="I768" s="3"/>
      <c r="J768" s="3"/>
      <c r="K768" s="3"/>
      <c r="L768" s="7"/>
    </row>
    <row r="769" spans="1:12" s="4" customFormat="1" ht="12.5" x14ac:dyDescent="0.25">
      <c r="A769" s="6"/>
      <c r="B769" s="6"/>
      <c r="C769" s="6"/>
      <c r="D769" s="3"/>
      <c r="E769" s="3"/>
      <c r="F769" s="3"/>
      <c r="G769" s="7"/>
      <c r="H769" s="7"/>
      <c r="I769" s="3"/>
      <c r="J769" s="3"/>
      <c r="K769" s="3"/>
      <c r="L769" s="7"/>
    </row>
    <row r="770" spans="1:12" s="4" customFormat="1" ht="12.5" x14ac:dyDescent="0.25">
      <c r="A770" s="6"/>
      <c r="B770" s="6"/>
      <c r="C770" s="6"/>
      <c r="D770" s="3"/>
      <c r="E770" s="3"/>
      <c r="F770" s="3"/>
      <c r="G770" s="7"/>
      <c r="H770" s="7"/>
      <c r="I770" s="3"/>
      <c r="J770" s="3"/>
      <c r="K770" s="3"/>
      <c r="L770" s="7"/>
    </row>
    <row r="771" spans="1:12" s="4" customFormat="1" ht="12.5" x14ac:dyDescent="0.25">
      <c r="A771" s="6"/>
      <c r="B771" s="6"/>
      <c r="C771" s="6"/>
      <c r="D771" s="3"/>
      <c r="E771" s="3"/>
      <c r="F771" s="3"/>
      <c r="G771" s="7"/>
      <c r="H771" s="7"/>
      <c r="I771" s="3"/>
      <c r="J771" s="3"/>
      <c r="K771" s="3"/>
      <c r="L771" s="7"/>
    </row>
    <row r="772" spans="1:12" s="4" customFormat="1" ht="12.5" x14ac:dyDescent="0.25">
      <c r="A772" s="6"/>
      <c r="B772" s="6"/>
      <c r="C772" s="6"/>
      <c r="D772" s="3"/>
      <c r="E772" s="3"/>
      <c r="F772" s="3"/>
      <c r="G772" s="7"/>
      <c r="H772" s="7"/>
      <c r="I772" s="3"/>
      <c r="J772" s="3"/>
      <c r="K772" s="3"/>
      <c r="L772" s="3"/>
    </row>
    <row r="773" spans="1:12" s="4" customFormat="1" ht="12.5" x14ac:dyDescent="0.25">
      <c r="A773" s="6"/>
      <c r="B773" s="6"/>
      <c r="C773" s="6"/>
      <c r="D773" s="3"/>
      <c r="E773" s="3"/>
      <c r="F773" s="3"/>
      <c r="G773" s="7"/>
      <c r="H773" s="7"/>
      <c r="I773" s="3"/>
      <c r="J773" s="3"/>
      <c r="K773" s="3"/>
      <c r="L773" s="7"/>
    </row>
    <row r="774" spans="1:12" s="4" customFormat="1" ht="12.5" x14ac:dyDescent="0.25">
      <c r="A774" s="6"/>
      <c r="B774" s="6"/>
      <c r="C774" s="6"/>
      <c r="D774" s="3"/>
      <c r="E774" s="3"/>
      <c r="F774" s="3"/>
      <c r="G774" s="7"/>
      <c r="H774" s="7"/>
      <c r="I774" s="3"/>
      <c r="J774" s="3"/>
      <c r="K774" s="3"/>
      <c r="L774" s="7"/>
    </row>
    <row r="775" spans="1:12" s="4" customFormat="1" ht="12.5" x14ac:dyDescent="0.25">
      <c r="A775" s="6"/>
      <c r="B775" s="6"/>
      <c r="C775" s="6"/>
      <c r="D775" s="3"/>
      <c r="E775" s="3"/>
      <c r="F775" s="3"/>
      <c r="G775" s="7"/>
      <c r="H775" s="7"/>
      <c r="I775" s="3"/>
      <c r="J775" s="3"/>
      <c r="K775" s="3"/>
      <c r="L775" s="7"/>
    </row>
    <row r="776" spans="1:12" s="4" customFormat="1" ht="12.5" x14ac:dyDescent="0.25">
      <c r="A776" s="6"/>
      <c r="B776" s="6"/>
      <c r="C776" s="6"/>
      <c r="D776" s="3"/>
      <c r="E776" s="3"/>
      <c r="F776" s="3"/>
      <c r="G776" s="7"/>
      <c r="H776" s="7"/>
      <c r="I776" s="3"/>
      <c r="J776" s="3"/>
      <c r="K776" s="3"/>
      <c r="L776" s="7"/>
    </row>
    <row r="777" spans="1:12" s="4" customFormat="1" ht="12.5" x14ac:dyDescent="0.25">
      <c r="A777" s="6"/>
      <c r="B777" s="6"/>
      <c r="C777" s="6"/>
      <c r="D777" s="3"/>
      <c r="E777" s="3"/>
      <c r="F777" s="3"/>
      <c r="G777" s="7"/>
      <c r="H777" s="7"/>
      <c r="I777" s="3"/>
      <c r="J777" s="3"/>
      <c r="K777" s="3"/>
      <c r="L777" s="7"/>
    </row>
    <row r="778" spans="1:12" s="4" customFormat="1" ht="12.5" x14ac:dyDescent="0.25">
      <c r="A778" s="6"/>
      <c r="B778" s="6"/>
      <c r="C778" s="6"/>
      <c r="D778" s="3"/>
      <c r="E778" s="3"/>
      <c r="F778" s="3"/>
      <c r="G778" s="7"/>
      <c r="H778" s="7"/>
      <c r="I778" s="3"/>
      <c r="J778" s="3"/>
      <c r="K778" s="3"/>
      <c r="L778" s="7"/>
    </row>
    <row r="779" spans="1:12" s="4" customFormat="1" ht="12.5" x14ac:dyDescent="0.25">
      <c r="A779" s="6"/>
      <c r="B779" s="6"/>
      <c r="C779" s="6"/>
      <c r="D779" s="3"/>
      <c r="E779" s="3"/>
      <c r="F779" s="3"/>
      <c r="G779" s="7"/>
      <c r="H779" s="7"/>
      <c r="I779" s="3"/>
      <c r="J779" s="3"/>
      <c r="K779" s="3"/>
      <c r="L779" s="3"/>
    </row>
    <row r="780" spans="1:12" s="4" customFormat="1" ht="12.5" x14ac:dyDescent="0.25">
      <c r="A780" s="6"/>
      <c r="B780" s="6"/>
      <c r="C780" s="6"/>
      <c r="D780" s="3"/>
      <c r="E780" s="3"/>
      <c r="F780" s="3"/>
      <c r="G780" s="7"/>
      <c r="H780" s="7"/>
      <c r="I780" s="3"/>
      <c r="J780" s="3"/>
      <c r="K780" s="3"/>
      <c r="L780" s="7"/>
    </row>
    <row r="781" spans="1:12" s="4" customFormat="1" ht="12.5" x14ac:dyDescent="0.25">
      <c r="A781" s="6"/>
      <c r="B781" s="6"/>
      <c r="C781" s="6"/>
      <c r="D781" s="3"/>
      <c r="E781" s="3"/>
      <c r="F781" s="3"/>
      <c r="G781" s="7"/>
      <c r="H781" s="7"/>
      <c r="I781" s="3"/>
      <c r="J781" s="3"/>
      <c r="K781" s="3"/>
      <c r="L781" s="7"/>
    </row>
    <row r="782" spans="1:12" s="4" customFormat="1" ht="12.5" x14ac:dyDescent="0.25">
      <c r="A782" s="6"/>
      <c r="B782" s="6"/>
      <c r="C782" s="6"/>
      <c r="D782" s="3"/>
      <c r="E782" s="3"/>
      <c r="F782" s="3"/>
      <c r="G782" s="7"/>
      <c r="H782" s="3"/>
      <c r="I782" s="3"/>
      <c r="J782" s="3"/>
      <c r="K782" s="3"/>
      <c r="L782" s="7"/>
    </row>
    <row r="783" spans="1:12" s="4" customFormat="1" ht="12.5" x14ac:dyDescent="0.25">
      <c r="A783" s="6"/>
      <c r="B783" s="6"/>
      <c r="C783" s="6"/>
      <c r="D783" s="3"/>
      <c r="E783" s="3"/>
      <c r="F783" s="3"/>
      <c r="G783" s="7"/>
      <c r="H783" s="7"/>
      <c r="I783" s="3"/>
      <c r="J783" s="3"/>
      <c r="K783" s="3"/>
      <c r="L783" s="7"/>
    </row>
    <row r="784" spans="1:12" s="4" customFormat="1" ht="12.5" x14ac:dyDescent="0.25">
      <c r="A784" s="6"/>
      <c r="B784" s="6"/>
      <c r="C784" s="6"/>
      <c r="D784" s="3"/>
      <c r="E784" s="3"/>
      <c r="F784" s="3"/>
      <c r="G784" s="7"/>
      <c r="H784" s="7"/>
      <c r="I784" s="3"/>
      <c r="J784" s="3"/>
      <c r="K784" s="3"/>
      <c r="L784" s="7"/>
    </row>
    <row r="785" spans="1:12" s="4" customFormat="1" ht="12.5" x14ac:dyDescent="0.25">
      <c r="A785" s="6"/>
      <c r="B785" s="6"/>
      <c r="C785" s="6"/>
      <c r="D785" s="3"/>
      <c r="E785" s="3"/>
      <c r="F785" s="3"/>
      <c r="G785" s="7"/>
      <c r="H785" s="7"/>
      <c r="I785" s="3"/>
      <c r="J785" s="3"/>
      <c r="K785" s="3"/>
      <c r="L785" s="7"/>
    </row>
    <row r="786" spans="1:12" s="4" customFormat="1" ht="12.5" x14ac:dyDescent="0.25">
      <c r="A786" s="6"/>
      <c r="B786" s="6"/>
      <c r="C786" s="6"/>
      <c r="D786" s="3"/>
      <c r="E786" s="3"/>
      <c r="F786" s="3"/>
      <c r="G786" s="7"/>
      <c r="H786" s="7"/>
      <c r="I786" s="3"/>
      <c r="J786" s="3"/>
      <c r="K786" s="3"/>
      <c r="L786" s="7"/>
    </row>
    <row r="787" spans="1:12" s="4" customFormat="1" ht="12.5" x14ac:dyDescent="0.25">
      <c r="A787" s="6"/>
      <c r="B787" s="6"/>
      <c r="C787" s="6"/>
      <c r="D787" s="3"/>
      <c r="E787" s="3"/>
      <c r="F787" s="3"/>
      <c r="G787" s="7"/>
      <c r="H787" s="7"/>
      <c r="I787" s="3"/>
      <c r="J787" s="3"/>
      <c r="K787" s="3"/>
      <c r="L787" s="7"/>
    </row>
    <row r="788" spans="1:12" s="4" customFormat="1" ht="12.5" x14ac:dyDescent="0.25">
      <c r="A788" s="6"/>
      <c r="B788" s="6"/>
      <c r="C788" s="6"/>
      <c r="D788" s="3"/>
      <c r="E788" s="3"/>
      <c r="F788" s="3"/>
      <c r="G788" s="7"/>
      <c r="H788" s="7"/>
      <c r="I788" s="3"/>
      <c r="J788" s="3"/>
      <c r="K788" s="3"/>
      <c r="L788" s="7"/>
    </row>
    <row r="789" spans="1:12" s="4" customFormat="1" ht="12.5" x14ac:dyDescent="0.25">
      <c r="A789" s="6"/>
      <c r="B789" s="6"/>
      <c r="C789" s="6"/>
      <c r="D789" s="3"/>
      <c r="E789" s="3"/>
      <c r="F789" s="3"/>
      <c r="G789" s="7"/>
      <c r="H789" s="7"/>
      <c r="I789" s="3"/>
      <c r="J789" s="3"/>
      <c r="K789" s="3"/>
      <c r="L789" s="7"/>
    </row>
    <row r="790" spans="1:12" s="4" customFormat="1" ht="12.5" x14ac:dyDescent="0.25">
      <c r="A790" s="6"/>
      <c r="B790" s="6"/>
      <c r="C790" s="6"/>
      <c r="D790" s="3"/>
      <c r="E790" s="3"/>
      <c r="F790" s="3"/>
      <c r="G790" s="3"/>
      <c r="H790" s="7"/>
      <c r="I790" s="3"/>
      <c r="J790" s="3"/>
      <c r="K790" s="3"/>
      <c r="L790" s="7"/>
    </row>
    <row r="791" spans="1:12" s="4" customFormat="1" ht="12.5" x14ac:dyDescent="0.25">
      <c r="A791" s="6"/>
      <c r="B791" s="6"/>
      <c r="C791" s="6"/>
      <c r="D791" s="3"/>
      <c r="E791" s="3"/>
      <c r="F791" s="3"/>
      <c r="G791" s="7"/>
      <c r="H791" s="7"/>
      <c r="I791" s="3"/>
      <c r="J791" s="3"/>
      <c r="K791" s="3"/>
      <c r="L791" s="7"/>
    </row>
    <row r="792" spans="1:12" s="4" customFormat="1" ht="12.5" x14ac:dyDescent="0.25">
      <c r="A792" s="6"/>
      <c r="B792" s="6"/>
      <c r="C792" s="6"/>
      <c r="D792" s="3"/>
      <c r="E792" s="3"/>
      <c r="F792" s="3"/>
      <c r="G792" s="7"/>
      <c r="H792" s="7"/>
      <c r="I792" s="3"/>
      <c r="J792" s="3"/>
      <c r="K792" s="3"/>
      <c r="L792" s="7"/>
    </row>
    <row r="793" spans="1:12" s="4" customFormat="1" ht="12.5" x14ac:dyDescent="0.25">
      <c r="A793" s="6"/>
      <c r="B793" s="6"/>
      <c r="C793" s="6"/>
      <c r="D793" s="3"/>
      <c r="E793" s="3"/>
      <c r="F793" s="3"/>
      <c r="G793" s="7"/>
      <c r="H793" s="7"/>
      <c r="I793" s="3"/>
      <c r="J793" s="3"/>
      <c r="K793" s="3"/>
      <c r="L793" s="7"/>
    </row>
    <row r="794" spans="1:12" s="4" customFormat="1" ht="12.5" x14ac:dyDescent="0.25">
      <c r="A794" s="6"/>
      <c r="B794" s="6"/>
      <c r="C794" s="6"/>
      <c r="D794" s="3"/>
      <c r="E794" s="3"/>
      <c r="F794" s="3"/>
      <c r="G794" s="7"/>
      <c r="H794" s="3"/>
      <c r="I794" s="3"/>
      <c r="J794" s="3"/>
      <c r="K794" s="3"/>
      <c r="L794" s="7"/>
    </row>
    <row r="795" spans="1:12" s="4" customFormat="1" ht="12.5" x14ac:dyDescent="0.25">
      <c r="A795" s="6"/>
      <c r="B795" s="6"/>
      <c r="C795" s="6"/>
      <c r="D795" s="3"/>
      <c r="E795" s="3"/>
      <c r="F795" s="3"/>
      <c r="G795" s="7"/>
      <c r="H795" s="7"/>
      <c r="I795" s="3"/>
      <c r="J795" s="3"/>
      <c r="K795" s="3"/>
      <c r="L795" s="7"/>
    </row>
    <row r="796" spans="1:12" s="4" customFormat="1" ht="12.5" x14ac:dyDescent="0.25">
      <c r="A796" s="6"/>
      <c r="B796" s="6"/>
      <c r="C796" s="6"/>
      <c r="D796" s="3"/>
      <c r="E796" s="3"/>
      <c r="F796" s="3"/>
      <c r="G796" s="7"/>
      <c r="H796" s="7"/>
      <c r="I796" s="3"/>
      <c r="J796" s="3"/>
      <c r="K796" s="3"/>
      <c r="L796" s="7"/>
    </row>
    <row r="797" spans="1:12" s="4" customFormat="1" ht="12.5" x14ac:dyDescent="0.25">
      <c r="A797" s="6"/>
      <c r="B797" s="6"/>
      <c r="C797" s="6"/>
      <c r="D797" s="3"/>
      <c r="E797" s="3"/>
      <c r="F797" s="3"/>
      <c r="G797" s="7"/>
      <c r="H797" s="7"/>
      <c r="I797" s="3"/>
      <c r="J797" s="3"/>
      <c r="K797" s="3"/>
      <c r="L797" s="7"/>
    </row>
    <row r="798" spans="1:12" s="4" customFormat="1" ht="12.5" x14ac:dyDescent="0.25">
      <c r="A798" s="6"/>
      <c r="B798" s="6"/>
      <c r="C798" s="6"/>
      <c r="D798" s="3"/>
      <c r="E798" s="3"/>
      <c r="F798" s="3"/>
      <c r="G798" s="7"/>
      <c r="H798" s="7"/>
      <c r="I798" s="3"/>
      <c r="J798" s="3"/>
      <c r="K798" s="3"/>
      <c r="L798" s="7"/>
    </row>
    <row r="799" spans="1:12" s="4" customFormat="1" ht="12.5" x14ac:dyDescent="0.25">
      <c r="A799" s="6"/>
      <c r="B799" s="6"/>
      <c r="C799" s="6"/>
      <c r="D799" s="3"/>
      <c r="E799" s="3"/>
      <c r="F799" s="3"/>
      <c r="G799" s="7"/>
      <c r="H799" s="7"/>
      <c r="I799" s="3"/>
      <c r="J799" s="3"/>
      <c r="K799" s="3"/>
      <c r="L799" s="7"/>
    </row>
    <row r="800" spans="1:12" s="4" customFormat="1" ht="12.5" x14ac:dyDescent="0.25">
      <c r="A800" s="6"/>
      <c r="B800" s="6"/>
      <c r="C800" s="6"/>
      <c r="D800" s="3"/>
      <c r="E800" s="3"/>
      <c r="F800" s="3"/>
      <c r="G800" s="7"/>
      <c r="H800" s="7"/>
      <c r="I800" s="3"/>
      <c r="J800" s="3"/>
      <c r="K800" s="3"/>
      <c r="L800" s="7"/>
    </row>
    <row r="801" spans="1:12" s="4" customFormat="1" ht="12.5" x14ac:dyDescent="0.25">
      <c r="A801" s="6"/>
      <c r="B801" s="6"/>
      <c r="C801" s="6"/>
      <c r="D801" s="3"/>
      <c r="E801" s="3"/>
      <c r="F801" s="3"/>
      <c r="G801" s="7"/>
      <c r="H801" s="7"/>
      <c r="I801" s="3"/>
      <c r="J801" s="3"/>
      <c r="K801" s="3"/>
      <c r="L801" s="7"/>
    </row>
    <row r="802" spans="1:12" s="4" customFormat="1" ht="12.5" x14ac:dyDescent="0.25">
      <c r="A802" s="6"/>
      <c r="B802" s="6"/>
      <c r="C802" s="6"/>
      <c r="D802" s="3"/>
      <c r="E802" s="3"/>
      <c r="F802" s="3"/>
      <c r="G802" s="3"/>
      <c r="H802" s="7"/>
      <c r="I802" s="3"/>
      <c r="J802" s="3"/>
      <c r="K802" s="3"/>
      <c r="L802" s="7"/>
    </row>
    <row r="803" spans="1:12" s="4" customFormat="1" ht="12.5" x14ac:dyDescent="0.25">
      <c r="A803" s="6"/>
      <c r="B803" s="6"/>
      <c r="C803" s="6"/>
      <c r="D803" s="3"/>
      <c r="E803" s="3"/>
      <c r="F803" s="3"/>
      <c r="G803" s="7"/>
      <c r="H803" s="7"/>
      <c r="I803" s="3"/>
      <c r="J803" s="3"/>
      <c r="K803" s="3"/>
      <c r="L803" s="7"/>
    </row>
    <row r="804" spans="1:12" s="4" customFormat="1" ht="12.5" x14ac:dyDescent="0.25">
      <c r="A804" s="6"/>
      <c r="B804" s="6"/>
      <c r="C804" s="6"/>
      <c r="D804" s="3"/>
      <c r="E804" s="3"/>
      <c r="F804" s="3"/>
      <c r="G804" s="7"/>
      <c r="H804" s="7"/>
      <c r="I804" s="3"/>
      <c r="J804" s="3"/>
      <c r="K804" s="3"/>
      <c r="L804" s="7"/>
    </row>
    <row r="805" spans="1:12" s="4" customFormat="1" ht="12.5" x14ac:dyDescent="0.25">
      <c r="A805" s="6"/>
      <c r="B805" s="6"/>
      <c r="C805" s="6"/>
      <c r="D805" s="3"/>
      <c r="E805" s="3"/>
      <c r="F805" s="3"/>
      <c r="G805" s="7"/>
      <c r="H805" s="7"/>
      <c r="I805" s="3"/>
      <c r="J805" s="3"/>
      <c r="K805" s="3"/>
      <c r="L805" s="7"/>
    </row>
    <row r="806" spans="1:12" s="4" customFormat="1" ht="12.5" x14ac:dyDescent="0.25">
      <c r="A806" s="6"/>
      <c r="B806" s="6"/>
      <c r="C806" s="6"/>
      <c r="D806" s="3"/>
      <c r="E806" s="3"/>
      <c r="F806" s="3"/>
      <c r="G806" s="7"/>
      <c r="H806" s="7"/>
      <c r="I806" s="3"/>
      <c r="J806" s="3"/>
      <c r="K806" s="3"/>
      <c r="L806" s="7"/>
    </row>
    <row r="807" spans="1:12" s="4" customFormat="1" ht="12.5" x14ac:dyDescent="0.25">
      <c r="A807" s="6"/>
      <c r="B807" s="6"/>
      <c r="C807" s="6"/>
      <c r="D807" s="3"/>
      <c r="E807" s="3"/>
      <c r="F807" s="3"/>
      <c r="G807" s="7"/>
      <c r="H807" s="7"/>
      <c r="I807" s="3"/>
      <c r="J807" s="3"/>
      <c r="K807" s="3"/>
      <c r="L807" s="7"/>
    </row>
    <row r="808" spans="1:12" s="4" customFormat="1" ht="12.5" x14ac:dyDescent="0.25">
      <c r="A808" s="6"/>
      <c r="B808" s="6"/>
      <c r="C808" s="6"/>
      <c r="D808" s="3"/>
      <c r="E808" s="3"/>
      <c r="F808" s="3"/>
      <c r="G808" s="7"/>
      <c r="H808" s="7"/>
      <c r="I808" s="3"/>
      <c r="J808" s="3"/>
      <c r="K808" s="3"/>
      <c r="L808" s="7"/>
    </row>
    <row r="809" spans="1:12" s="4" customFormat="1" ht="12.5" x14ac:dyDescent="0.25">
      <c r="A809" s="6"/>
      <c r="B809" s="6"/>
      <c r="C809" s="6"/>
      <c r="D809" s="3"/>
      <c r="E809" s="3"/>
      <c r="F809" s="3"/>
      <c r="G809" s="7"/>
      <c r="H809" s="7"/>
      <c r="I809" s="3"/>
      <c r="J809" s="3"/>
      <c r="K809" s="3"/>
      <c r="L809" s="7"/>
    </row>
    <row r="810" spans="1:12" s="4" customFormat="1" ht="12.5" x14ac:dyDescent="0.25">
      <c r="A810" s="6"/>
      <c r="B810" s="6"/>
      <c r="C810" s="6"/>
      <c r="D810" s="3"/>
      <c r="E810" s="3"/>
      <c r="F810" s="3"/>
      <c r="G810" s="7"/>
      <c r="H810" s="3"/>
      <c r="I810" s="3"/>
      <c r="J810" s="3"/>
      <c r="K810" s="3"/>
      <c r="L810" s="7"/>
    </row>
    <row r="811" spans="1:12" s="4" customFormat="1" ht="12.5" x14ac:dyDescent="0.25">
      <c r="A811" s="6"/>
      <c r="B811" s="6"/>
      <c r="C811" s="6"/>
      <c r="D811" s="3"/>
      <c r="E811" s="3"/>
      <c r="F811" s="3"/>
      <c r="G811" s="7"/>
      <c r="H811" s="7"/>
      <c r="I811" s="3"/>
      <c r="J811" s="3"/>
      <c r="K811" s="3"/>
      <c r="L811" s="7"/>
    </row>
    <row r="812" spans="1:12" s="4" customFormat="1" ht="12.5" x14ac:dyDescent="0.25">
      <c r="A812" s="6"/>
      <c r="B812" s="6"/>
      <c r="C812" s="6"/>
      <c r="D812" s="3"/>
      <c r="E812" s="3"/>
      <c r="F812" s="3"/>
      <c r="G812" s="7"/>
      <c r="H812" s="7"/>
      <c r="I812" s="3"/>
      <c r="J812" s="3"/>
      <c r="K812" s="3"/>
      <c r="L812" s="7"/>
    </row>
    <row r="813" spans="1:12" s="4" customFormat="1" ht="12.5" x14ac:dyDescent="0.25">
      <c r="A813" s="6"/>
      <c r="B813" s="6"/>
      <c r="C813" s="6"/>
      <c r="D813" s="3"/>
      <c r="E813" s="3"/>
      <c r="F813" s="3"/>
      <c r="G813" s="7"/>
      <c r="H813" s="7"/>
      <c r="I813" s="3"/>
      <c r="J813" s="3"/>
      <c r="K813" s="3"/>
      <c r="L813" s="7"/>
    </row>
    <row r="814" spans="1:12" s="4" customFormat="1" ht="12.5" x14ac:dyDescent="0.25">
      <c r="A814" s="6"/>
      <c r="B814" s="6"/>
      <c r="C814" s="6"/>
      <c r="D814" s="3"/>
      <c r="E814" s="3"/>
      <c r="F814" s="3"/>
      <c r="G814" s="7"/>
      <c r="H814" s="7"/>
      <c r="I814" s="3"/>
      <c r="J814" s="3"/>
      <c r="K814" s="3"/>
      <c r="L814" s="7"/>
    </row>
    <row r="815" spans="1:12" s="4" customFormat="1" ht="12.5" x14ac:dyDescent="0.25">
      <c r="A815" s="6"/>
      <c r="B815" s="6"/>
      <c r="C815" s="6"/>
      <c r="D815" s="3"/>
      <c r="E815" s="3"/>
      <c r="F815" s="3"/>
      <c r="G815" s="7"/>
      <c r="H815" s="7"/>
      <c r="I815" s="3"/>
      <c r="J815" s="3"/>
      <c r="K815" s="3"/>
      <c r="L815" s="7"/>
    </row>
    <row r="816" spans="1:12" s="4" customFormat="1" ht="12.5" x14ac:dyDescent="0.25">
      <c r="A816" s="6"/>
      <c r="B816" s="6"/>
      <c r="C816" s="6"/>
      <c r="D816" s="3"/>
      <c r="E816" s="3"/>
      <c r="F816" s="3"/>
      <c r="G816" s="7"/>
      <c r="H816" s="7"/>
      <c r="I816" s="3"/>
      <c r="J816" s="3"/>
      <c r="K816" s="3"/>
      <c r="L816" s="7"/>
    </row>
    <row r="817" spans="1:12" s="4" customFormat="1" ht="12.5" x14ac:dyDescent="0.25">
      <c r="A817" s="6"/>
      <c r="B817" s="6"/>
      <c r="C817" s="6"/>
      <c r="D817" s="3"/>
      <c r="E817" s="3"/>
      <c r="F817" s="3"/>
      <c r="G817" s="7"/>
      <c r="H817" s="7"/>
      <c r="I817" s="3"/>
      <c r="J817" s="3"/>
      <c r="K817" s="3"/>
      <c r="L817" s="7"/>
    </row>
    <row r="818" spans="1:12" s="4" customFormat="1" ht="12.5" x14ac:dyDescent="0.25">
      <c r="A818" s="6"/>
      <c r="B818" s="6"/>
      <c r="C818" s="6"/>
      <c r="D818" s="3"/>
      <c r="E818" s="3"/>
      <c r="F818" s="3"/>
      <c r="G818" s="3"/>
      <c r="H818" s="7"/>
      <c r="I818" s="3"/>
      <c r="J818" s="3"/>
      <c r="K818" s="3"/>
      <c r="L818" s="7"/>
    </row>
    <row r="819" spans="1:12" s="4" customFormat="1" ht="12.5" x14ac:dyDescent="0.25">
      <c r="A819" s="6"/>
      <c r="B819" s="6"/>
      <c r="C819" s="6"/>
      <c r="D819" s="3"/>
      <c r="E819" s="3"/>
      <c r="F819" s="3"/>
      <c r="G819" s="7"/>
      <c r="H819" s="7"/>
      <c r="I819" s="3"/>
      <c r="J819" s="3"/>
      <c r="K819" s="3"/>
      <c r="L819" s="7"/>
    </row>
    <row r="820" spans="1:12" s="4" customFormat="1" ht="12.5" x14ac:dyDescent="0.25">
      <c r="A820" s="6"/>
      <c r="B820" s="6"/>
      <c r="C820" s="6"/>
      <c r="D820" s="3"/>
      <c r="E820" s="3"/>
      <c r="F820" s="3"/>
      <c r="G820" s="7"/>
      <c r="H820" s="7"/>
      <c r="I820" s="3"/>
      <c r="J820" s="3"/>
      <c r="K820" s="3"/>
      <c r="L820" s="7"/>
    </row>
    <row r="821" spans="1:12" s="4" customFormat="1" ht="12.5" x14ac:dyDescent="0.25">
      <c r="A821" s="6"/>
      <c r="B821" s="6"/>
      <c r="C821" s="6"/>
      <c r="D821" s="3"/>
      <c r="E821" s="3"/>
      <c r="F821" s="3"/>
      <c r="G821" s="7"/>
      <c r="H821" s="7"/>
      <c r="I821" s="3"/>
      <c r="J821" s="3"/>
      <c r="K821" s="3"/>
      <c r="L821" s="7"/>
    </row>
    <row r="822" spans="1:12" s="4" customFormat="1" ht="12.5" x14ac:dyDescent="0.25">
      <c r="A822" s="6"/>
      <c r="B822" s="6"/>
      <c r="C822" s="6"/>
      <c r="D822" s="3"/>
      <c r="E822" s="3"/>
      <c r="F822" s="3"/>
      <c r="G822" s="7"/>
      <c r="H822" s="7"/>
      <c r="I822" s="3"/>
      <c r="J822" s="3"/>
      <c r="K822" s="3"/>
      <c r="L822" s="7"/>
    </row>
    <row r="823" spans="1:12" s="4" customFormat="1" ht="12.5" x14ac:dyDescent="0.25">
      <c r="A823" s="6"/>
      <c r="B823" s="6"/>
      <c r="C823" s="6"/>
      <c r="D823" s="3"/>
      <c r="E823" s="3"/>
      <c r="F823" s="3"/>
      <c r="G823" s="7"/>
      <c r="H823" s="7"/>
      <c r="I823" s="3"/>
      <c r="J823" s="3"/>
      <c r="K823" s="3"/>
      <c r="L823" s="7"/>
    </row>
    <row r="824" spans="1:12" s="4" customFormat="1" ht="12.5" x14ac:dyDescent="0.25">
      <c r="A824" s="6"/>
      <c r="B824" s="6"/>
      <c r="C824" s="6"/>
      <c r="D824" s="3"/>
      <c r="E824" s="3"/>
      <c r="F824" s="3"/>
      <c r="G824" s="7"/>
      <c r="H824" s="7"/>
      <c r="I824" s="3"/>
      <c r="J824" s="3"/>
      <c r="K824" s="3"/>
      <c r="L824" s="7"/>
    </row>
    <row r="825" spans="1:12" s="4" customFormat="1" ht="12.5" x14ac:dyDescent="0.25">
      <c r="A825" s="6"/>
      <c r="B825" s="6"/>
      <c r="C825" s="6"/>
      <c r="D825" s="3"/>
      <c r="E825" s="3"/>
      <c r="F825" s="3"/>
      <c r="G825" s="7"/>
      <c r="H825" s="7"/>
      <c r="I825" s="3"/>
      <c r="J825" s="3"/>
      <c r="K825" s="3"/>
      <c r="L825" s="7"/>
    </row>
    <row r="826" spans="1:12" s="4" customFormat="1" ht="12.5" x14ac:dyDescent="0.25">
      <c r="A826" s="6"/>
      <c r="B826" s="6"/>
      <c r="C826" s="6"/>
      <c r="D826" s="3"/>
      <c r="E826" s="3"/>
      <c r="F826" s="3"/>
      <c r="G826" s="7"/>
      <c r="H826" s="3"/>
      <c r="I826" s="3"/>
      <c r="J826" s="3"/>
      <c r="K826" s="3"/>
      <c r="L826" s="7"/>
    </row>
    <row r="827" spans="1:12" s="4" customFormat="1" ht="12.5" x14ac:dyDescent="0.25">
      <c r="A827" s="6"/>
      <c r="B827" s="6"/>
      <c r="C827" s="6"/>
      <c r="D827" s="3"/>
      <c r="E827" s="3"/>
      <c r="F827" s="3"/>
      <c r="G827" s="7"/>
      <c r="H827" s="3"/>
      <c r="I827" s="3"/>
      <c r="J827" s="3"/>
      <c r="K827" s="3"/>
      <c r="L827" s="7"/>
    </row>
    <row r="828" spans="1:12" s="4" customFormat="1" ht="12.5" x14ac:dyDescent="0.25">
      <c r="A828" s="6"/>
      <c r="B828" s="6"/>
      <c r="C828" s="6"/>
      <c r="D828" s="3"/>
      <c r="E828" s="3"/>
      <c r="F828" s="3"/>
      <c r="G828" s="7"/>
      <c r="H828" s="7"/>
      <c r="I828" s="3"/>
      <c r="J828" s="3"/>
      <c r="K828" s="3"/>
      <c r="L828" s="7"/>
    </row>
    <row r="829" spans="1:12" s="4" customFormat="1" ht="12.5" x14ac:dyDescent="0.25">
      <c r="A829" s="6"/>
      <c r="B829" s="6"/>
      <c r="C829" s="6"/>
      <c r="D829" s="3"/>
      <c r="E829" s="3"/>
      <c r="F829" s="3"/>
      <c r="G829" s="7"/>
      <c r="H829" s="3"/>
      <c r="I829" s="3"/>
      <c r="J829" s="3"/>
      <c r="K829" s="3"/>
      <c r="L829" s="7"/>
    </row>
    <row r="830" spans="1:12" s="4" customFormat="1" ht="12.5" x14ac:dyDescent="0.25">
      <c r="A830" s="6"/>
      <c r="B830" s="6"/>
      <c r="C830" s="6"/>
      <c r="D830" s="3"/>
      <c r="E830" s="3"/>
      <c r="F830" s="3"/>
      <c r="G830" s="7"/>
      <c r="H830" s="7"/>
      <c r="I830" s="3"/>
      <c r="J830" s="3"/>
      <c r="K830" s="3"/>
      <c r="L830" s="7"/>
    </row>
    <row r="831" spans="1:12" s="4" customFormat="1" ht="12.5" x14ac:dyDescent="0.25">
      <c r="A831" s="6"/>
      <c r="B831" s="6"/>
      <c r="C831" s="6"/>
      <c r="D831" s="3"/>
      <c r="E831" s="3"/>
      <c r="F831" s="3"/>
      <c r="G831" s="7"/>
      <c r="H831" s="7"/>
      <c r="I831" s="3"/>
      <c r="J831" s="3"/>
      <c r="K831" s="3"/>
      <c r="L831" s="7"/>
    </row>
    <row r="832" spans="1:12" s="4" customFormat="1" ht="12.5" x14ac:dyDescent="0.25">
      <c r="A832" s="6"/>
      <c r="B832" s="6"/>
      <c r="C832" s="6"/>
      <c r="D832" s="3"/>
      <c r="E832" s="3"/>
      <c r="F832" s="3"/>
      <c r="G832" s="7"/>
      <c r="H832" s="7"/>
      <c r="I832" s="3"/>
      <c r="J832" s="3"/>
      <c r="K832" s="3"/>
      <c r="L832" s="7"/>
    </row>
    <row r="833" spans="1:12" s="4" customFormat="1" ht="12.5" x14ac:dyDescent="0.25">
      <c r="A833" s="6"/>
      <c r="B833" s="6"/>
      <c r="C833" s="6"/>
      <c r="D833" s="3"/>
      <c r="E833" s="3"/>
      <c r="F833" s="3"/>
      <c r="G833" s="7"/>
      <c r="H833" s="7"/>
      <c r="I833" s="3"/>
      <c r="J833" s="3"/>
      <c r="K833" s="3"/>
      <c r="L833" s="7"/>
    </row>
    <row r="834" spans="1:12" s="4" customFormat="1" ht="12.5" x14ac:dyDescent="0.25">
      <c r="A834" s="6"/>
      <c r="B834" s="6"/>
      <c r="C834" s="6"/>
      <c r="D834" s="3"/>
      <c r="E834" s="3"/>
      <c r="F834" s="3"/>
      <c r="G834" s="3"/>
      <c r="H834" s="7"/>
      <c r="I834" s="3"/>
      <c r="J834" s="3"/>
      <c r="K834" s="3"/>
      <c r="L834" s="7"/>
    </row>
    <row r="835" spans="1:12" s="4" customFormat="1" ht="12.5" x14ac:dyDescent="0.25">
      <c r="A835" s="6"/>
      <c r="B835" s="6"/>
      <c r="C835" s="6"/>
      <c r="D835" s="3"/>
      <c r="E835" s="3"/>
      <c r="F835" s="3"/>
      <c r="G835" s="3"/>
      <c r="H835" s="7"/>
      <c r="I835" s="3"/>
      <c r="J835" s="3"/>
      <c r="K835" s="3"/>
      <c r="L835" s="7"/>
    </row>
    <row r="836" spans="1:12" s="4" customFormat="1" ht="12.5" x14ac:dyDescent="0.25">
      <c r="A836" s="6"/>
      <c r="B836" s="6"/>
      <c r="C836" s="6"/>
      <c r="D836" s="3"/>
      <c r="E836" s="3"/>
      <c r="F836" s="3"/>
      <c r="G836" s="7"/>
      <c r="H836" s="7"/>
      <c r="I836" s="3"/>
      <c r="J836" s="3"/>
      <c r="K836" s="3"/>
      <c r="L836" s="7"/>
    </row>
    <row r="837" spans="1:12" s="4" customFormat="1" ht="12.5" x14ac:dyDescent="0.25">
      <c r="A837" s="6"/>
      <c r="B837" s="6"/>
      <c r="C837" s="6"/>
      <c r="D837" s="3"/>
      <c r="E837" s="3"/>
      <c r="F837" s="3"/>
      <c r="G837" s="3"/>
      <c r="H837" s="7"/>
      <c r="I837" s="3"/>
      <c r="J837" s="3"/>
      <c r="K837" s="3"/>
      <c r="L837" s="7"/>
    </row>
    <row r="838" spans="1:12" s="4" customFormat="1" ht="12.5" x14ac:dyDescent="0.25">
      <c r="A838" s="6"/>
      <c r="B838" s="6"/>
      <c r="C838" s="6"/>
      <c r="D838" s="3"/>
      <c r="E838" s="3"/>
      <c r="F838" s="3"/>
      <c r="G838" s="7"/>
      <c r="H838" s="7"/>
      <c r="I838" s="3"/>
      <c r="J838" s="3"/>
      <c r="K838" s="3"/>
      <c r="L838" s="7"/>
    </row>
    <row r="839" spans="1:12" s="4" customFormat="1" ht="12.5" x14ac:dyDescent="0.25">
      <c r="A839" s="6"/>
      <c r="B839" s="6"/>
      <c r="C839" s="6"/>
      <c r="D839" s="3"/>
      <c r="E839" s="3"/>
      <c r="F839" s="3"/>
      <c r="G839" s="7"/>
      <c r="H839" s="7"/>
      <c r="I839" s="3"/>
      <c r="J839" s="3"/>
      <c r="K839" s="3"/>
      <c r="L839" s="7"/>
    </row>
    <row r="840" spans="1:12" s="4" customFormat="1" ht="12.5" x14ac:dyDescent="0.25">
      <c r="A840" s="6"/>
      <c r="B840" s="6"/>
      <c r="C840" s="6"/>
      <c r="D840" s="3"/>
      <c r="E840" s="3"/>
      <c r="F840" s="3"/>
      <c r="G840" s="7"/>
      <c r="H840" s="7"/>
      <c r="I840" s="3"/>
      <c r="J840" s="3"/>
      <c r="K840" s="3"/>
      <c r="L840" s="7"/>
    </row>
    <row r="841" spans="1:12" s="4" customFormat="1" ht="12.5" x14ac:dyDescent="0.25">
      <c r="A841" s="6"/>
      <c r="B841" s="6"/>
      <c r="C841" s="6"/>
      <c r="D841" s="3"/>
      <c r="E841" s="3"/>
      <c r="F841" s="3"/>
      <c r="G841" s="7"/>
      <c r="H841" s="7"/>
      <c r="I841" s="3"/>
      <c r="J841" s="3"/>
      <c r="K841" s="3"/>
      <c r="L841" s="7"/>
    </row>
    <row r="842" spans="1:12" s="4" customFormat="1" ht="12.5" x14ac:dyDescent="0.25">
      <c r="A842" s="6"/>
      <c r="B842" s="6"/>
      <c r="C842" s="6"/>
      <c r="D842" s="3"/>
      <c r="E842" s="3"/>
      <c r="F842" s="3"/>
      <c r="G842" s="7"/>
      <c r="H842" s="7"/>
      <c r="I842" s="3"/>
      <c r="J842" s="3"/>
      <c r="K842" s="3"/>
      <c r="L842" s="7"/>
    </row>
    <row r="843" spans="1:12" s="4" customFormat="1" ht="12.5" x14ac:dyDescent="0.25">
      <c r="A843" s="6"/>
      <c r="B843" s="6"/>
      <c r="C843" s="6"/>
      <c r="D843" s="3"/>
      <c r="E843" s="3"/>
      <c r="F843" s="3"/>
      <c r="G843" s="7"/>
      <c r="H843" s="7"/>
      <c r="I843" s="3"/>
      <c r="J843" s="3"/>
      <c r="K843" s="3"/>
      <c r="L843" s="3"/>
    </row>
    <row r="844" spans="1:12" s="4" customFormat="1" ht="12.5" x14ac:dyDescent="0.25">
      <c r="A844" s="6"/>
      <c r="B844" s="6"/>
      <c r="C844" s="6"/>
      <c r="D844" s="3"/>
      <c r="E844" s="3"/>
      <c r="F844" s="3"/>
      <c r="G844" s="7"/>
      <c r="H844" s="7"/>
      <c r="I844" s="3"/>
      <c r="J844" s="3"/>
      <c r="K844" s="3"/>
      <c r="L844" s="3"/>
    </row>
    <row r="845" spans="1:12" s="4" customFormat="1" ht="12.5" x14ac:dyDescent="0.25">
      <c r="A845" s="6"/>
      <c r="B845" s="6"/>
      <c r="C845" s="6"/>
      <c r="D845" s="3"/>
      <c r="E845" s="3"/>
      <c r="F845" s="3"/>
      <c r="G845" s="7"/>
      <c r="H845" s="7"/>
      <c r="I845" s="3"/>
      <c r="J845" s="3"/>
      <c r="K845" s="3"/>
      <c r="L845" s="3"/>
    </row>
    <row r="846" spans="1:12" s="4" customFormat="1" ht="12.5" x14ac:dyDescent="0.25">
      <c r="A846" s="6"/>
      <c r="B846" s="6"/>
      <c r="C846" s="6"/>
      <c r="D846" s="3"/>
      <c r="E846" s="3"/>
      <c r="F846" s="3"/>
      <c r="G846" s="7"/>
      <c r="H846" s="7"/>
      <c r="I846" s="3"/>
      <c r="J846" s="3"/>
      <c r="K846" s="3"/>
      <c r="L846" s="7"/>
    </row>
    <row r="847" spans="1:12" s="4" customFormat="1" ht="12.5" x14ac:dyDescent="0.25">
      <c r="A847" s="6"/>
      <c r="B847" s="6"/>
      <c r="C847" s="6"/>
      <c r="D847" s="3"/>
      <c r="E847" s="3"/>
      <c r="F847" s="3"/>
      <c r="G847" s="7"/>
      <c r="H847" s="7"/>
      <c r="I847" s="3"/>
      <c r="J847" s="3"/>
      <c r="K847" s="3"/>
      <c r="L847" s="7"/>
    </row>
    <row r="848" spans="1:12" s="4" customFormat="1" ht="12.5" x14ac:dyDescent="0.25">
      <c r="A848" s="6"/>
      <c r="B848" s="6"/>
      <c r="C848" s="6"/>
      <c r="D848" s="3"/>
      <c r="E848" s="3"/>
      <c r="F848" s="3"/>
      <c r="G848" s="7"/>
      <c r="H848" s="7"/>
      <c r="I848" s="3"/>
      <c r="J848" s="3"/>
      <c r="K848" s="3"/>
      <c r="L848" s="7"/>
    </row>
    <row r="849" spans="1:12" s="4" customFormat="1" ht="12.5" x14ac:dyDescent="0.25">
      <c r="A849" s="6"/>
      <c r="B849" s="6"/>
      <c r="C849" s="6"/>
      <c r="D849" s="3"/>
      <c r="E849" s="3"/>
      <c r="F849" s="3"/>
      <c r="G849" s="7"/>
      <c r="H849" s="7"/>
      <c r="I849" s="3"/>
      <c r="J849" s="3"/>
      <c r="K849" s="3"/>
      <c r="L849" s="7"/>
    </row>
    <row r="850" spans="1:12" s="4" customFormat="1" ht="12.5" x14ac:dyDescent="0.25">
      <c r="A850" s="6"/>
      <c r="B850" s="6"/>
      <c r="C850" s="6"/>
      <c r="D850" s="3"/>
      <c r="E850" s="3"/>
      <c r="F850" s="3"/>
      <c r="G850" s="7"/>
      <c r="H850" s="7"/>
      <c r="I850" s="3"/>
      <c r="J850" s="3"/>
      <c r="K850" s="3"/>
      <c r="L850" s="7"/>
    </row>
    <row r="851" spans="1:12" s="4" customFormat="1" ht="12.5" x14ac:dyDescent="0.25">
      <c r="A851" s="6"/>
      <c r="B851" s="6"/>
      <c r="C851" s="6"/>
      <c r="D851" s="3"/>
      <c r="E851" s="3"/>
      <c r="F851" s="3"/>
      <c r="G851" s="7"/>
      <c r="H851" s="7"/>
      <c r="I851" s="3"/>
      <c r="J851" s="3"/>
      <c r="K851" s="3"/>
      <c r="L851" s="7"/>
    </row>
    <row r="852" spans="1:12" s="4" customFormat="1" ht="12.5" x14ac:dyDescent="0.25">
      <c r="A852" s="6"/>
      <c r="B852" s="6"/>
      <c r="C852" s="6"/>
      <c r="D852" s="3"/>
      <c r="E852" s="3"/>
      <c r="F852" s="3"/>
      <c r="G852" s="7"/>
      <c r="H852" s="7"/>
      <c r="I852" s="3"/>
      <c r="J852" s="3"/>
      <c r="K852" s="3"/>
      <c r="L852" s="7"/>
    </row>
    <row r="853" spans="1:12" s="4" customFormat="1" ht="12.5" x14ac:dyDescent="0.25">
      <c r="A853" s="6"/>
      <c r="B853" s="6"/>
      <c r="C853" s="6"/>
      <c r="D853" s="3"/>
      <c r="E853" s="3"/>
      <c r="F853" s="3"/>
      <c r="G853" s="7"/>
      <c r="H853" s="7"/>
      <c r="I853" s="3"/>
      <c r="J853" s="3"/>
      <c r="K853" s="3"/>
      <c r="L853" s="7"/>
    </row>
    <row r="854" spans="1:12" s="4" customFormat="1" ht="12.5" x14ac:dyDescent="0.25">
      <c r="A854" s="6"/>
      <c r="B854" s="6"/>
      <c r="C854" s="6"/>
      <c r="D854" s="3"/>
      <c r="E854" s="3"/>
      <c r="F854" s="3"/>
      <c r="G854" s="7"/>
      <c r="H854" s="3"/>
      <c r="I854" s="3"/>
      <c r="J854" s="3"/>
      <c r="K854" s="3"/>
      <c r="L854" s="7"/>
    </row>
    <row r="855" spans="1:12" s="4" customFormat="1" ht="12.5" x14ac:dyDescent="0.25">
      <c r="A855" s="6"/>
      <c r="B855" s="6"/>
      <c r="C855" s="6"/>
      <c r="D855" s="3"/>
      <c r="E855" s="3"/>
      <c r="F855" s="3"/>
      <c r="G855" s="7"/>
      <c r="H855" s="7"/>
      <c r="I855" s="3"/>
      <c r="J855" s="3"/>
      <c r="K855" s="3"/>
      <c r="L855" s="7"/>
    </row>
    <row r="856" spans="1:12" s="4" customFormat="1" ht="12.5" x14ac:dyDescent="0.25">
      <c r="A856" s="6"/>
      <c r="B856" s="6"/>
      <c r="C856" s="6"/>
      <c r="D856" s="3"/>
      <c r="E856" s="3"/>
      <c r="F856" s="3"/>
      <c r="G856" s="7"/>
      <c r="H856" s="7"/>
      <c r="I856" s="3"/>
      <c r="J856" s="3"/>
      <c r="K856" s="3"/>
      <c r="L856" s="3"/>
    </row>
    <row r="857" spans="1:12" s="4" customFormat="1" ht="12.5" x14ac:dyDescent="0.25">
      <c r="A857" s="6"/>
      <c r="B857" s="6"/>
      <c r="C857" s="6"/>
      <c r="D857" s="3"/>
      <c r="E857" s="3"/>
      <c r="F857" s="3"/>
      <c r="G857" s="7"/>
      <c r="H857" s="7"/>
      <c r="I857" s="3"/>
      <c r="J857" s="3"/>
      <c r="K857" s="3"/>
      <c r="L857" s="7"/>
    </row>
    <row r="858" spans="1:12" s="4" customFormat="1" ht="12.5" x14ac:dyDescent="0.25">
      <c r="A858" s="6"/>
      <c r="B858" s="6"/>
      <c r="C858" s="6"/>
      <c r="D858" s="3"/>
      <c r="E858" s="3"/>
      <c r="F858" s="3"/>
      <c r="G858" s="7"/>
      <c r="H858" s="7"/>
      <c r="I858" s="3"/>
      <c r="J858" s="3"/>
      <c r="K858" s="3"/>
      <c r="L858" s="7"/>
    </row>
    <row r="859" spans="1:12" s="4" customFormat="1" ht="12.5" x14ac:dyDescent="0.25">
      <c r="A859" s="6"/>
      <c r="B859" s="6"/>
      <c r="C859" s="6"/>
      <c r="D859" s="3"/>
      <c r="E859" s="3"/>
      <c r="F859" s="3"/>
      <c r="G859" s="7"/>
      <c r="H859" s="3"/>
      <c r="I859" s="3"/>
      <c r="J859" s="3"/>
      <c r="K859" s="3"/>
      <c r="L859" s="7"/>
    </row>
    <row r="860" spans="1:12" s="4" customFormat="1" ht="12.5" x14ac:dyDescent="0.25">
      <c r="A860" s="6"/>
      <c r="B860" s="6"/>
      <c r="C860" s="6"/>
      <c r="D860" s="3"/>
      <c r="E860" s="3"/>
      <c r="F860" s="3"/>
      <c r="G860" s="7"/>
      <c r="H860" s="7"/>
      <c r="I860" s="3"/>
      <c r="J860" s="3"/>
      <c r="K860" s="3"/>
      <c r="L860" s="7"/>
    </row>
    <row r="861" spans="1:12" s="4" customFormat="1" ht="12.5" x14ac:dyDescent="0.25">
      <c r="A861" s="6"/>
      <c r="B861" s="6"/>
      <c r="C861" s="6"/>
      <c r="D861" s="3"/>
      <c r="E861" s="3"/>
      <c r="F861" s="3"/>
      <c r="G861" s="7"/>
      <c r="H861" s="7"/>
      <c r="I861" s="3"/>
      <c r="J861" s="3"/>
      <c r="K861" s="3"/>
      <c r="L861" s="7"/>
    </row>
    <row r="862" spans="1:12" s="4" customFormat="1" ht="12.5" x14ac:dyDescent="0.25">
      <c r="A862" s="6"/>
      <c r="B862" s="6"/>
      <c r="C862" s="6"/>
      <c r="D862" s="3"/>
      <c r="E862" s="3"/>
      <c r="F862" s="3"/>
      <c r="G862" s="3"/>
      <c r="H862" s="3"/>
      <c r="I862" s="3"/>
      <c r="J862" s="3"/>
      <c r="K862" s="3"/>
      <c r="L862" s="7"/>
    </row>
    <row r="863" spans="1:12" s="4" customFormat="1" ht="12.5" x14ac:dyDescent="0.25">
      <c r="A863" s="6"/>
      <c r="B863" s="6"/>
      <c r="C863" s="6"/>
      <c r="D863" s="3"/>
      <c r="E863" s="3"/>
      <c r="F863" s="3"/>
      <c r="G863" s="7"/>
      <c r="H863" s="7"/>
      <c r="I863" s="3"/>
      <c r="J863" s="3"/>
      <c r="K863" s="3"/>
      <c r="L863" s="7"/>
    </row>
    <row r="864" spans="1:12" s="4" customFormat="1" ht="12.5" x14ac:dyDescent="0.25">
      <c r="A864" s="6"/>
      <c r="B864" s="6"/>
      <c r="C864" s="6"/>
      <c r="D864" s="3"/>
      <c r="E864" s="3"/>
      <c r="F864" s="3"/>
      <c r="G864" s="7"/>
      <c r="H864" s="7"/>
      <c r="I864" s="3"/>
      <c r="J864" s="3"/>
      <c r="K864" s="3"/>
      <c r="L864" s="7"/>
    </row>
    <row r="865" spans="1:12" s="4" customFormat="1" ht="12.5" x14ac:dyDescent="0.25">
      <c r="A865" s="6"/>
      <c r="B865" s="6"/>
      <c r="C865" s="6"/>
      <c r="D865" s="3"/>
      <c r="E865" s="3"/>
      <c r="F865" s="3"/>
      <c r="G865" s="7"/>
      <c r="H865" s="7"/>
      <c r="I865" s="3"/>
      <c r="J865" s="3"/>
      <c r="K865" s="3"/>
      <c r="L865" s="7"/>
    </row>
    <row r="866" spans="1:12" s="4" customFormat="1" ht="12.5" x14ac:dyDescent="0.25">
      <c r="A866" s="6"/>
      <c r="B866" s="6"/>
      <c r="C866" s="6"/>
      <c r="D866" s="3"/>
      <c r="E866" s="3"/>
      <c r="F866" s="3"/>
      <c r="G866" s="7"/>
      <c r="H866" s="7"/>
      <c r="I866" s="3"/>
      <c r="J866" s="3"/>
      <c r="K866" s="3"/>
      <c r="L866" s="7"/>
    </row>
    <row r="867" spans="1:12" s="4" customFormat="1" ht="12.5" x14ac:dyDescent="0.25">
      <c r="A867" s="6"/>
      <c r="B867" s="6"/>
      <c r="C867" s="6"/>
      <c r="D867" s="3"/>
      <c r="E867" s="3"/>
      <c r="F867" s="3"/>
      <c r="G867" s="3"/>
      <c r="H867" s="7"/>
      <c r="I867" s="3"/>
      <c r="J867" s="3"/>
      <c r="K867" s="3"/>
      <c r="L867" s="7"/>
    </row>
    <row r="868" spans="1:12" s="4" customFormat="1" ht="12.5" x14ac:dyDescent="0.25">
      <c r="A868" s="6"/>
      <c r="B868" s="6"/>
      <c r="C868" s="6"/>
      <c r="D868" s="3"/>
      <c r="E868" s="3"/>
      <c r="F868" s="3"/>
      <c r="G868" s="7"/>
      <c r="H868" s="7"/>
      <c r="I868" s="3"/>
      <c r="J868" s="3"/>
      <c r="K868" s="3"/>
      <c r="L868" s="7"/>
    </row>
    <row r="869" spans="1:12" s="4" customFormat="1" ht="12.5" x14ac:dyDescent="0.25">
      <c r="A869" s="6"/>
      <c r="B869" s="6"/>
      <c r="C869" s="6"/>
      <c r="D869" s="3"/>
      <c r="E869" s="3"/>
      <c r="F869" s="3"/>
      <c r="G869" s="7"/>
      <c r="H869" s="7"/>
      <c r="I869" s="3"/>
      <c r="J869" s="3"/>
      <c r="K869" s="3"/>
      <c r="L869" s="7"/>
    </row>
    <row r="870" spans="1:12" s="4" customFormat="1" ht="12.5" x14ac:dyDescent="0.25">
      <c r="A870" s="6"/>
      <c r="B870" s="6"/>
      <c r="C870" s="6"/>
      <c r="D870" s="3"/>
      <c r="E870" s="3"/>
      <c r="F870" s="3"/>
      <c r="G870" s="3"/>
      <c r="H870" s="3"/>
      <c r="I870" s="3"/>
      <c r="J870" s="3"/>
      <c r="K870" s="3"/>
      <c r="L870" s="7"/>
    </row>
    <row r="871" spans="1:12" s="4" customFormat="1" ht="12.5" x14ac:dyDescent="0.25">
      <c r="A871" s="6"/>
      <c r="B871" s="6"/>
      <c r="C871" s="6"/>
      <c r="D871" s="3"/>
      <c r="E871" s="3"/>
      <c r="F871" s="3"/>
      <c r="G871" s="7"/>
      <c r="H871" s="7"/>
      <c r="I871" s="3"/>
      <c r="J871" s="3"/>
      <c r="K871" s="3"/>
      <c r="L871" s="7"/>
    </row>
    <row r="872" spans="1:12" s="4" customFormat="1" ht="12.5" x14ac:dyDescent="0.25">
      <c r="A872" s="6"/>
      <c r="B872" s="6"/>
      <c r="C872" s="6"/>
      <c r="D872" s="3"/>
      <c r="E872" s="3"/>
      <c r="F872" s="3"/>
      <c r="G872" s="7"/>
      <c r="H872" s="7"/>
      <c r="I872" s="3"/>
      <c r="J872" s="3"/>
      <c r="K872" s="3"/>
      <c r="L872" s="7"/>
    </row>
    <row r="873" spans="1:12" s="4" customFormat="1" ht="12.5" x14ac:dyDescent="0.25">
      <c r="A873" s="6"/>
      <c r="B873" s="6"/>
      <c r="C873" s="6"/>
      <c r="D873" s="3"/>
      <c r="E873" s="3"/>
      <c r="F873" s="3"/>
      <c r="G873" s="7"/>
      <c r="H873" s="7"/>
      <c r="I873" s="3"/>
      <c r="J873" s="3"/>
      <c r="K873" s="3"/>
      <c r="L873" s="7"/>
    </row>
    <row r="874" spans="1:12" s="4" customFormat="1" ht="12.5" x14ac:dyDescent="0.25">
      <c r="A874" s="6"/>
      <c r="B874" s="6"/>
      <c r="C874" s="6"/>
      <c r="D874" s="3"/>
      <c r="E874" s="3"/>
      <c r="F874" s="3"/>
      <c r="G874" s="7"/>
      <c r="H874" s="7"/>
      <c r="I874" s="3"/>
      <c r="J874" s="3"/>
      <c r="K874" s="3"/>
      <c r="L874" s="7"/>
    </row>
    <row r="875" spans="1:12" s="4" customFormat="1" ht="12.5" x14ac:dyDescent="0.25">
      <c r="A875" s="6"/>
      <c r="B875" s="6"/>
      <c r="C875" s="6"/>
      <c r="D875" s="3"/>
      <c r="E875" s="3"/>
      <c r="F875" s="3"/>
      <c r="G875" s="7"/>
      <c r="H875" s="7"/>
      <c r="I875" s="3"/>
      <c r="J875" s="3"/>
      <c r="K875" s="3"/>
      <c r="L875" s="7"/>
    </row>
    <row r="876" spans="1:12" s="4" customFormat="1" ht="12.5" x14ac:dyDescent="0.25">
      <c r="A876" s="6"/>
      <c r="B876" s="6"/>
      <c r="C876" s="6"/>
      <c r="D876" s="3"/>
      <c r="E876" s="3"/>
      <c r="F876" s="3"/>
      <c r="G876" s="7"/>
      <c r="H876" s="3"/>
      <c r="I876" s="3"/>
      <c r="J876" s="3"/>
      <c r="K876" s="3"/>
      <c r="L876" s="7"/>
    </row>
    <row r="877" spans="1:12" s="4" customFormat="1" ht="12.5" x14ac:dyDescent="0.25">
      <c r="A877" s="6"/>
      <c r="B877" s="6"/>
      <c r="C877" s="6"/>
      <c r="D877" s="3"/>
      <c r="E877" s="3"/>
      <c r="F877" s="3"/>
      <c r="G877" s="7"/>
      <c r="H877" s="3"/>
      <c r="I877" s="3"/>
      <c r="J877" s="3"/>
      <c r="K877" s="3"/>
      <c r="L877" s="7"/>
    </row>
    <row r="878" spans="1:12" s="4" customFormat="1" ht="12.5" x14ac:dyDescent="0.25">
      <c r="A878" s="6"/>
      <c r="B878" s="6"/>
      <c r="C878" s="6"/>
      <c r="D878" s="3"/>
      <c r="E878" s="3"/>
      <c r="F878" s="3"/>
      <c r="G878" s="3"/>
      <c r="H878" s="7"/>
      <c r="I878" s="3"/>
      <c r="J878" s="3"/>
      <c r="K878" s="3"/>
      <c r="L878" s="7"/>
    </row>
    <row r="879" spans="1:12" s="4" customFormat="1" ht="12.5" x14ac:dyDescent="0.25">
      <c r="A879" s="6"/>
      <c r="B879" s="6"/>
      <c r="C879" s="6"/>
      <c r="D879" s="3"/>
      <c r="E879" s="3"/>
      <c r="F879" s="3"/>
      <c r="G879" s="7"/>
      <c r="H879" s="3"/>
      <c r="I879" s="3"/>
      <c r="J879" s="3"/>
      <c r="K879" s="3"/>
      <c r="L879" s="7"/>
    </row>
    <row r="880" spans="1:12" s="4" customFormat="1" ht="12.5" x14ac:dyDescent="0.25">
      <c r="A880" s="6"/>
      <c r="B880" s="6"/>
      <c r="C880" s="6"/>
      <c r="D880" s="3"/>
      <c r="E880" s="3"/>
      <c r="F880" s="3"/>
      <c r="G880" s="7"/>
      <c r="H880" s="3"/>
      <c r="I880" s="3"/>
      <c r="J880" s="3"/>
      <c r="K880" s="3"/>
      <c r="L880" s="7"/>
    </row>
    <row r="881" spans="1:12" s="4" customFormat="1" ht="12.5" x14ac:dyDescent="0.25">
      <c r="A881" s="6"/>
      <c r="B881" s="6"/>
      <c r="C881" s="6"/>
      <c r="D881" s="3"/>
      <c r="E881" s="3"/>
      <c r="F881" s="3"/>
      <c r="G881" s="7"/>
      <c r="H881" s="7"/>
      <c r="I881" s="3"/>
      <c r="J881" s="3"/>
      <c r="K881" s="3"/>
      <c r="L881" s="7"/>
    </row>
    <row r="882" spans="1:12" s="4" customFormat="1" ht="12.5" x14ac:dyDescent="0.25">
      <c r="A882" s="6"/>
      <c r="B882" s="6"/>
      <c r="C882" s="6"/>
      <c r="D882" s="3"/>
      <c r="E882" s="3"/>
      <c r="F882" s="3"/>
      <c r="G882" s="7"/>
      <c r="H882" s="7"/>
      <c r="I882" s="3"/>
      <c r="J882" s="3"/>
      <c r="K882" s="3"/>
      <c r="L882" s="7"/>
    </row>
    <row r="883" spans="1:12" s="4" customFormat="1" ht="12.5" x14ac:dyDescent="0.25">
      <c r="A883" s="6"/>
      <c r="B883" s="6"/>
      <c r="C883" s="6"/>
      <c r="D883" s="3"/>
      <c r="E883" s="3"/>
      <c r="F883" s="3"/>
      <c r="G883" s="7"/>
      <c r="H883" s="7"/>
      <c r="I883" s="3"/>
      <c r="J883" s="3"/>
      <c r="K883" s="3"/>
      <c r="L883" s="7"/>
    </row>
    <row r="884" spans="1:12" s="4" customFormat="1" ht="12.5" x14ac:dyDescent="0.25">
      <c r="A884" s="6"/>
      <c r="B884" s="6"/>
      <c r="C884" s="6"/>
      <c r="D884" s="3"/>
      <c r="E884" s="3"/>
      <c r="F884" s="3"/>
      <c r="G884" s="3"/>
      <c r="H884" s="7"/>
      <c r="I884" s="3"/>
      <c r="J884" s="3"/>
      <c r="K884" s="3"/>
      <c r="L884" s="7"/>
    </row>
    <row r="885" spans="1:12" s="4" customFormat="1" ht="12.5" x14ac:dyDescent="0.25">
      <c r="A885" s="6"/>
      <c r="B885" s="6"/>
      <c r="C885" s="6"/>
      <c r="D885" s="3"/>
      <c r="E885" s="3"/>
      <c r="F885" s="3"/>
      <c r="G885" s="3"/>
      <c r="H885" s="7"/>
      <c r="I885" s="3"/>
      <c r="J885" s="3"/>
      <c r="K885" s="3"/>
      <c r="L885" s="7"/>
    </row>
    <row r="886" spans="1:12" s="4" customFormat="1" ht="12.5" x14ac:dyDescent="0.25">
      <c r="A886" s="6"/>
      <c r="B886" s="6"/>
      <c r="C886" s="6"/>
      <c r="D886" s="3"/>
      <c r="E886" s="3"/>
      <c r="F886" s="3"/>
      <c r="G886" s="7"/>
      <c r="H886" s="7"/>
      <c r="I886" s="3"/>
      <c r="J886" s="3"/>
      <c r="K886" s="3"/>
      <c r="L886" s="7"/>
    </row>
    <row r="887" spans="1:12" s="4" customFormat="1" ht="12.5" x14ac:dyDescent="0.25">
      <c r="A887" s="6"/>
      <c r="B887" s="6"/>
      <c r="C887" s="6"/>
      <c r="D887" s="3"/>
      <c r="E887" s="3"/>
      <c r="F887" s="3"/>
      <c r="G887" s="3"/>
      <c r="H887" s="7"/>
      <c r="I887" s="3"/>
      <c r="J887" s="3"/>
      <c r="K887" s="3"/>
      <c r="L887" s="7"/>
    </row>
    <row r="888" spans="1:12" s="4" customFormat="1" ht="12.5" x14ac:dyDescent="0.25">
      <c r="A888" s="6"/>
      <c r="B888" s="6"/>
      <c r="C888" s="6"/>
      <c r="D888" s="3"/>
      <c r="E888" s="3"/>
      <c r="F888" s="3"/>
      <c r="G888" s="3"/>
      <c r="H888" s="7"/>
      <c r="I888" s="3"/>
      <c r="J888" s="3"/>
      <c r="K888" s="3"/>
      <c r="L888" s="7"/>
    </row>
    <row r="889" spans="1:12" s="4" customFormat="1" ht="12.5" x14ac:dyDescent="0.25">
      <c r="A889" s="6"/>
      <c r="B889" s="6"/>
      <c r="C889" s="6"/>
      <c r="D889" s="3"/>
      <c r="E889" s="3"/>
      <c r="F889" s="3"/>
      <c r="G889" s="7"/>
      <c r="H889" s="7"/>
      <c r="I889" s="3"/>
      <c r="J889" s="3"/>
      <c r="K889" s="3"/>
      <c r="L889" s="7"/>
    </row>
    <row r="890" spans="1:12" s="4" customFormat="1" ht="12.5" x14ac:dyDescent="0.25">
      <c r="A890" s="6"/>
      <c r="B890" s="6"/>
      <c r="C890" s="6"/>
      <c r="D890" s="3"/>
      <c r="E890" s="3"/>
      <c r="F890" s="3"/>
      <c r="G890" s="7"/>
      <c r="H890" s="7"/>
      <c r="I890" s="3"/>
      <c r="J890" s="3"/>
      <c r="K890" s="3"/>
      <c r="L890" s="7"/>
    </row>
    <row r="891" spans="1:12" s="4" customFormat="1" ht="12.5" x14ac:dyDescent="0.25">
      <c r="A891" s="6"/>
      <c r="B891" s="6"/>
      <c r="C891" s="6"/>
      <c r="D891" s="3"/>
      <c r="E891" s="3"/>
      <c r="F891" s="3"/>
      <c r="G891" s="7"/>
      <c r="H891" s="7"/>
      <c r="I891" s="3"/>
      <c r="J891" s="3"/>
      <c r="K891" s="3"/>
      <c r="L891" s="7"/>
    </row>
    <row r="892" spans="1:12" s="4" customFormat="1" ht="12.5" x14ac:dyDescent="0.25">
      <c r="A892" s="6"/>
      <c r="B892" s="6"/>
      <c r="C892" s="6"/>
      <c r="D892" s="3"/>
      <c r="E892" s="3"/>
      <c r="F892" s="3"/>
      <c r="G892" s="7"/>
      <c r="H892" s="7"/>
      <c r="I892" s="3"/>
      <c r="J892" s="3"/>
      <c r="K892" s="3"/>
      <c r="L892" s="7"/>
    </row>
    <row r="893" spans="1:12" s="4" customFormat="1" ht="12.5" x14ac:dyDescent="0.25">
      <c r="A893" s="6"/>
      <c r="B893" s="6"/>
      <c r="C893" s="6"/>
      <c r="D893" s="3"/>
      <c r="E893" s="3"/>
      <c r="F893" s="3"/>
      <c r="G893" s="7"/>
      <c r="H893" s="3"/>
      <c r="I893" s="3"/>
      <c r="J893" s="3"/>
      <c r="K893" s="3"/>
      <c r="L893" s="7"/>
    </row>
    <row r="894" spans="1:12" s="4" customFormat="1" ht="12.5" x14ac:dyDescent="0.25">
      <c r="A894" s="6"/>
      <c r="B894" s="6"/>
      <c r="C894" s="6"/>
      <c r="D894" s="3"/>
      <c r="E894" s="3"/>
      <c r="F894" s="3"/>
      <c r="G894" s="7"/>
      <c r="H894" s="7"/>
      <c r="I894" s="3"/>
      <c r="J894" s="3"/>
      <c r="K894" s="3"/>
      <c r="L894" s="7"/>
    </row>
    <row r="895" spans="1:12" s="4" customFormat="1" ht="12.5" x14ac:dyDescent="0.25">
      <c r="A895" s="6"/>
      <c r="B895" s="6"/>
      <c r="C895" s="6"/>
      <c r="D895" s="3"/>
      <c r="E895" s="3"/>
      <c r="F895" s="3"/>
      <c r="G895" s="7"/>
      <c r="H895" s="7"/>
      <c r="I895" s="3"/>
      <c r="J895" s="3"/>
      <c r="K895" s="3"/>
      <c r="L895" s="7"/>
    </row>
    <row r="896" spans="1:12" s="4" customFormat="1" ht="12.5" x14ac:dyDescent="0.25">
      <c r="A896" s="6"/>
      <c r="B896" s="6"/>
      <c r="C896" s="6"/>
      <c r="D896" s="3"/>
      <c r="E896" s="3"/>
      <c r="F896" s="3"/>
      <c r="G896" s="7"/>
      <c r="H896" s="7"/>
      <c r="I896" s="3"/>
      <c r="J896" s="3"/>
      <c r="K896" s="3"/>
      <c r="L896" s="7"/>
    </row>
    <row r="897" spans="1:12" s="4" customFormat="1" ht="12.5" x14ac:dyDescent="0.25">
      <c r="A897" s="6"/>
      <c r="B897" s="6"/>
      <c r="C897" s="6"/>
      <c r="D897" s="3"/>
      <c r="E897" s="3"/>
      <c r="F897" s="3"/>
      <c r="G897" s="7"/>
      <c r="H897" s="7"/>
      <c r="I897" s="3"/>
      <c r="J897" s="3"/>
      <c r="K897" s="3"/>
      <c r="L897" s="7"/>
    </row>
    <row r="898" spans="1:12" s="4" customFormat="1" ht="12.5" x14ac:dyDescent="0.25">
      <c r="A898" s="6"/>
      <c r="B898" s="6"/>
      <c r="C898" s="6"/>
      <c r="D898" s="3"/>
      <c r="E898" s="3"/>
      <c r="F898" s="3"/>
      <c r="G898" s="7"/>
      <c r="H898" s="7"/>
      <c r="I898" s="3"/>
      <c r="J898" s="3"/>
      <c r="K898" s="3"/>
      <c r="L898" s="7"/>
    </row>
    <row r="899" spans="1:12" s="4" customFormat="1" ht="12.5" x14ac:dyDescent="0.25">
      <c r="A899" s="6"/>
      <c r="B899" s="6"/>
      <c r="C899" s="6"/>
      <c r="D899" s="3"/>
      <c r="E899" s="3"/>
      <c r="F899" s="3"/>
      <c r="G899" s="7"/>
      <c r="H899" s="7"/>
      <c r="I899" s="3"/>
      <c r="J899" s="3"/>
      <c r="K899" s="3"/>
      <c r="L899" s="7"/>
    </row>
    <row r="900" spans="1:12" s="4" customFormat="1" ht="12.5" x14ac:dyDescent="0.25">
      <c r="A900" s="6"/>
      <c r="B900" s="6"/>
      <c r="C900" s="6"/>
      <c r="D900" s="3"/>
      <c r="E900" s="3"/>
      <c r="F900" s="3"/>
      <c r="G900" s="7"/>
      <c r="H900" s="7"/>
      <c r="I900" s="3"/>
      <c r="J900" s="3"/>
      <c r="K900" s="3"/>
      <c r="L900" s="7"/>
    </row>
    <row r="901" spans="1:12" s="4" customFormat="1" ht="12.5" x14ac:dyDescent="0.25">
      <c r="A901" s="6"/>
      <c r="B901" s="6"/>
      <c r="C901" s="6"/>
      <c r="D901" s="3"/>
      <c r="E901" s="3"/>
      <c r="F901" s="3"/>
      <c r="G901" s="3"/>
      <c r="H901" s="7"/>
      <c r="I901" s="3"/>
      <c r="J901" s="3"/>
      <c r="K901" s="3"/>
      <c r="L901" s="7"/>
    </row>
    <row r="902" spans="1:12" s="4" customFormat="1" ht="12.5" x14ac:dyDescent="0.25">
      <c r="A902" s="6"/>
      <c r="B902" s="6"/>
      <c r="C902" s="6"/>
      <c r="D902" s="3"/>
      <c r="E902" s="3"/>
      <c r="F902" s="3"/>
      <c r="G902" s="7"/>
      <c r="H902" s="7"/>
      <c r="I902" s="3"/>
      <c r="J902" s="3"/>
      <c r="K902" s="3"/>
      <c r="L902" s="7"/>
    </row>
    <row r="903" spans="1:12" s="4" customFormat="1" ht="12.5" x14ac:dyDescent="0.25">
      <c r="A903" s="6"/>
      <c r="B903" s="6"/>
      <c r="C903" s="6"/>
      <c r="D903" s="3"/>
      <c r="E903" s="3"/>
      <c r="F903" s="3"/>
      <c r="G903" s="7"/>
      <c r="H903" s="7"/>
      <c r="I903" s="3"/>
      <c r="J903" s="3"/>
      <c r="K903" s="3"/>
      <c r="L903" s="7"/>
    </row>
    <row r="904" spans="1:12" s="4" customFormat="1" ht="12.5" x14ac:dyDescent="0.25">
      <c r="A904" s="6"/>
      <c r="B904" s="6"/>
      <c r="C904" s="6"/>
      <c r="D904" s="3"/>
      <c r="E904" s="3"/>
      <c r="F904" s="3"/>
      <c r="G904" s="7"/>
      <c r="H904" s="7"/>
      <c r="I904" s="3"/>
      <c r="J904" s="3"/>
      <c r="K904" s="3"/>
      <c r="L904" s="7"/>
    </row>
    <row r="905" spans="1:12" s="4" customFormat="1" ht="12.5" x14ac:dyDescent="0.25">
      <c r="A905" s="6"/>
      <c r="B905" s="6"/>
      <c r="C905" s="6"/>
      <c r="D905" s="3"/>
      <c r="E905" s="3"/>
      <c r="F905" s="3"/>
      <c r="G905" s="7"/>
      <c r="H905" s="7"/>
      <c r="I905" s="3"/>
      <c r="J905" s="3"/>
      <c r="K905" s="3"/>
      <c r="L905" s="7"/>
    </row>
    <row r="906" spans="1:12" s="4" customFormat="1" ht="12.5" x14ac:dyDescent="0.25">
      <c r="A906" s="6"/>
      <c r="B906" s="6"/>
      <c r="C906" s="6"/>
      <c r="D906" s="3"/>
      <c r="E906" s="3"/>
      <c r="F906" s="3"/>
      <c r="G906" s="7"/>
      <c r="H906" s="7"/>
      <c r="I906" s="3"/>
      <c r="J906" s="3"/>
      <c r="K906" s="3"/>
      <c r="L906" s="7"/>
    </row>
    <row r="907" spans="1:12" s="4" customFormat="1" ht="12.5" x14ac:dyDescent="0.25">
      <c r="A907" s="6"/>
      <c r="B907" s="6"/>
      <c r="C907" s="6"/>
      <c r="D907" s="3"/>
      <c r="E907" s="3"/>
      <c r="F907" s="3"/>
      <c r="G907" s="7"/>
      <c r="H907" s="7"/>
      <c r="I907" s="3"/>
      <c r="J907" s="3"/>
      <c r="K907" s="3"/>
      <c r="L907" s="7"/>
    </row>
    <row r="908" spans="1:12" s="4" customFormat="1" ht="12.5" x14ac:dyDescent="0.25">
      <c r="A908" s="6"/>
      <c r="B908" s="6"/>
      <c r="C908" s="6"/>
      <c r="D908" s="3"/>
      <c r="E908" s="3"/>
      <c r="F908" s="3"/>
      <c r="G908" s="7"/>
      <c r="H908" s="7"/>
      <c r="I908" s="3"/>
      <c r="J908" s="3"/>
      <c r="K908" s="3"/>
      <c r="L908" s="7"/>
    </row>
    <row r="909" spans="1:12" s="4" customFormat="1" ht="12.5" x14ac:dyDescent="0.25">
      <c r="A909" s="6"/>
      <c r="B909" s="6"/>
      <c r="C909" s="6"/>
      <c r="D909" s="3"/>
      <c r="E909" s="3"/>
      <c r="F909" s="3"/>
      <c r="G909" s="7"/>
      <c r="H909" s="7"/>
      <c r="I909" s="3"/>
      <c r="J909" s="3"/>
      <c r="K909" s="3"/>
      <c r="L909" s="7"/>
    </row>
    <row r="910" spans="1:12" s="4" customFormat="1" ht="12.5" x14ac:dyDescent="0.25">
      <c r="A910" s="6"/>
      <c r="B910" s="6"/>
      <c r="C910" s="6"/>
      <c r="D910" s="3"/>
      <c r="E910" s="3"/>
      <c r="F910" s="3"/>
      <c r="G910" s="7"/>
      <c r="H910" s="7"/>
      <c r="I910" s="3"/>
      <c r="J910" s="3"/>
      <c r="K910" s="3"/>
      <c r="L910" s="7"/>
    </row>
    <row r="911" spans="1:12" s="4" customFormat="1" ht="12.5" x14ac:dyDescent="0.25">
      <c r="A911" s="6"/>
      <c r="B911" s="6"/>
      <c r="C911" s="6"/>
      <c r="D911" s="3"/>
      <c r="E911" s="3"/>
      <c r="F911" s="3"/>
      <c r="G911" s="7"/>
      <c r="H911" s="3"/>
      <c r="I911" s="3"/>
      <c r="J911" s="3"/>
      <c r="K911" s="3"/>
      <c r="L911" s="7"/>
    </row>
    <row r="912" spans="1:12" s="4" customFormat="1" ht="12.5" x14ac:dyDescent="0.25">
      <c r="A912" s="6"/>
      <c r="B912" s="6"/>
      <c r="C912" s="6"/>
      <c r="D912" s="3"/>
      <c r="E912" s="3"/>
      <c r="F912" s="3"/>
      <c r="G912" s="7"/>
      <c r="H912" s="3"/>
      <c r="I912" s="3"/>
      <c r="J912" s="3"/>
      <c r="K912" s="3"/>
      <c r="L912" s="3"/>
    </row>
    <row r="913" spans="1:12" s="4" customFormat="1" ht="12.5" x14ac:dyDescent="0.25">
      <c r="A913" s="6"/>
      <c r="B913" s="6"/>
      <c r="C913" s="6"/>
      <c r="D913" s="3"/>
      <c r="E913" s="3"/>
      <c r="F913" s="3"/>
      <c r="G913" s="7"/>
      <c r="H913" s="7"/>
      <c r="I913" s="3"/>
      <c r="J913" s="3"/>
      <c r="K913" s="3"/>
      <c r="L913" s="3"/>
    </row>
    <row r="914" spans="1:12" s="4" customFormat="1" ht="12.5" x14ac:dyDescent="0.25">
      <c r="A914" s="6"/>
      <c r="B914" s="6"/>
      <c r="C914" s="6"/>
      <c r="D914" s="3"/>
      <c r="E914" s="3"/>
      <c r="F914" s="3"/>
      <c r="G914" s="7"/>
      <c r="H914" s="7"/>
      <c r="I914" s="3"/>
      <c r="J914" s="3"/>
      <c r="K914" s="3"/>
      <c r="L914" s="3"/>
    </row>
    <row r="915" spans="1:12" s="4" customFormat="1" ht="12.5" x14ac:dyDescent="0.25">
      <c r="A915" s="6"/>
      <c r="B915" s="6"/>
      <c r="C915" s="6"/>
      <c r="D915" s="3"/>
      <c r="E915" s="3"/>
      <c r="F915" s="3"/>
      <c r="G915" s="7"/>
      <c r="H915" s="7"/>
      <c r="I915" s="3"/>
      <c r="J915" s="3"/>
      <c r="K915" s="3"/>
      <c r="L915" s="3"/>
    </row>
    <row r="916" spans="1:12" s="4" customFormat="1" ht="12.5" x14ac:dyDescent="0.25">
      <c r="A916" s="6"/>
      <c r="B916" s="6"/>
      <c r="C916" s="6"/>
      <c r="D916" s="3"/>
      <c r="E916" s="3"/>
      <c r="F916" s="3"/>
      <c r="G916" s="7"/>
      <c r="H916" s="7"/>
      <c r="I916" s="3"/>
      <c r="J916" s="3"/>
      <c r="K916" s="3"/>
      <c r="L916" s="7"/>
    </row>
    <row r="917" spans="1:12" s="4" customFormat="1" ht="12.5" x14ac:dyDescent="0.25">
      <c r="A917" s="6"/>
      <c r="B917" s="6"/>
      <c r="C917" s="6"/>
      <c r="D917" s="3"/>
      <c r="E917" s="3"/>
      <c r="F917" s="3"/>
      <c r="G917" s="7"/>
      <c r="H917" s="7"/>
      <c r="I917" s="3"/>
      <c r="J917" s="3"/>
      <c r="K917" s="3"/>
      <c r="L917" s="7"/>
    </row>
    <row r="918" spans="1:12" s="4" customFormat="1" ht="12.5" x14ac:dyDescent="0.25">
      <c r="A918" s="6"/>
      <c r="B918" s="6"/>
      <c r="C918" s="6"/>
      <c r="D918" s="3"/>
      <c r="E918" s="3"/>
      <c r="F918" s="3"/>
      <c r="G918" s="7"/>
      <c r="H918" s="3"/>
      <c r="I918" s="3"/>
      <c r="J918" s="3"/>
      <c r="K918" s="3"/>
      <c r="L918" s="7"/>
    </row>
    <row r="919" spans="1:12" s="4" customFormat="1" ht="12.5" x14ac:dyDescent="0.25">
      <c r="A919" s="6"/>
      <c r="B919" s="6"/>
      <c r="C919" s="6"/>
      <c r="D919" s="3"/>
      <c r="E919" s="3"/>
      <c r="F919" s="3"/>
      <c r="G919" s="3"/>
      <c r="H919" s="7"/>
      <c r="I919" s="3"/>
      <c r="J919" s="3"/>
      <c r="K919" s="3"/>
      <c r="L919" s="7"/>
    </row>
    <row r="920" spans="1:12" s="4" customFormat="1" ht="12.5" x14ac:dyDescent="0.25">
      <c r="A920" s="6"/>
      <c r="B920" s="6"/>
      <c r="C920" s="6"/>
      <c r="D920" s="3"/>
      <c r="E920" s="3"/>
      <c r="F920" s="3"/>
      <c r="G920" s="3"/>
      <c r="H920" s="7"/>
      <c r="I920" s="3"/>
      <c r="J920" s="3"/>
      <c r="K920" s="3"/>
      <c r="L920" s="7"/>
    </row>
    <row r="921" spans="1:12" s="4" customFormat="1" ht="12.5" x14ac:dyDescent="0.25">
      <c r="A921" s="6"/>
      <c r="B921" s="6"/>
      <c r="C921" s="6"/>
      <c r="D921" s="3"/>
      <c r="E921" s="3"/>
      <c r="F921" s="3"/>
      <c r="G921" s="7"/>
      <c r="H921" s="7"/>
      <c r="I921" s="3"/>
      <c r="J921" s="3"/>
      <c r="K921" s="3"/>
      <c r="L921" s="3"/>
    </row>
    <row r="922" spans="1:12" s="4" customFormat="1" ht="12.5" x14ac:dyDescent="0.25">
      <c r="A922" s="6"/>
      <c r="B922" s="6"/>
      <c r="C922" s="6"/>
      <c r="D922" s="3"/>
      <c r="E922" s="3"/>
      <c r="F922" s="3"/>
      <c r="G922" s="7"/>
      <c r="H922" s="7"/>
      <c r="I922" s="3"/>
      <c r="J922" s="3"/>
      <c r="K922" s="3"/>
      <c r="L922" s="7"/>
    </row>
    <row r="923" spans="1:12" s="4" customFormat="1" ht="12.5" x14ac:dyDescent="0.25">
      <c r="A923" s="6"/>
      <c r="B923" s="6"/>
      <c r="C923" s="6"/>
      <c r="D923" s="3"/>
      <c r="E923" s="3"/>
      <c r="F923" s="3"/>
      <c r="G923" s="7"/>
      <c r="H923" s="7"/>
      <c r="I923" s="3"/>
      <c r="J923" s="3"/>
      <c r="K923" s="3"/>
      <c r="L923" s="7"/>
    </row>
    <row r="924" spans="1:12" s="4" customFormat="1" ht="12.5" x14ac:dyDescent="0.25">
      <c r="A924" s="6"/>
      <c r="B924" s="6"/>
      <c r="C924" s="6"/>
      <c r="D924" s="3"/>
      <c r="E924" s="3"/>
      <c r="F924" s="3"/>
      <c r="G924" s="7"/>
      <c r="H924" s="7"/>
      <c r="I924" s="3"/>
      <c r="J924" s="3"/>
      <c r="K924" s="3"/>
      <c r="L924" s="7"/>
    </row>
    <row r="925" spans="1:12" s="4" customFormat="1" ht="12.5" x14ac:dyDescent="0.25">
      <c r="A925" s="6"/>
      <c r="B925" s="6"/>
      <c r="C925" s="6"/>
      <c r="D925" s="3"/>
      <c r="E925" s="3"/>
      <c r="F925" s="3"/>
      <c r="G925" s="7"/>
      <c r="H925" s="7"/>
      <c r="I925" s="3"/>
      <c r="J925" s="3"/>
      <c r="K925" s="3"/>
      <c r="L925" s="7"/>
    </row>
    <row r="926" spans="1:12" s="4" customFormat="1" ht="12.5" x14ac:dyDescent="0.25">
      <c r="A926" s="6"/>
      <c r="B926" s="6"/>
      <c r="C926" s="6"/>
      <c r="D926" s="3"/>
      <c r="E926" s="3"/>
      <c r="F926" s="3"/>
      <c r="G926" s="3"/>
      <c r="H926" s="7"/>
      <c r="I926" s="3"/>
      <c r="J926" s="3"/>
      <c r="K926" s="3"/>
      <c r="L926" s="7"/>
    </row>
    <row r="927" spans="1:12" s="4" customFormat="1" ht="12.5" x14ac:dyDescent="0.25">
      <c r="A927" s="6"/>
      <c r="B927" s="6"/>
      <c r="C927" s="6"/>
      <c r="D927" s="3"/>
      <c r="E927" s="3"/>
      <c r="F927" s="3"/>
      <c r="G927" s="7"/>
      <c r="H927" s="7"/>
      <c r="I927" s="3"/>
      <c r="J927" s="3"/>
      <c r="K927" s="3"/>
      <c r="L927" s="7"/>
    </row>
    <row r="928" spans="1:12" s="4" customFormat="1" ht="12.5" x14ac:dyDescent="0.25">
      <c r="A928" s="6"/>
      <c r="B928" s="6"/>
      <c r="C928" s="6"/>
      <c r="D928" s="3"/>
      <c r="E928" s="3"/>
      <c r="F928" s="3"/>
      <c r="G928" s="7"/>
      <c r="H928" s="7"/>
      <c r="I928" s="3"/>
      <c r="J928" s="3"/>
      <c r="K928" s="3"/>
      <c r="L928" s="7"/>
    </row>
    <row r="929" spans="1:12" s="4" customFormat="1" ht="12.5" x14ac:dyDescent="0.25">
      <c r="A929" s="6"/>
      <c r="B929" s="6"/>
      <c r="C929" s="6"/>
      <c r="D929" s="3"/>
      <c r="E929" s="3"/>
      <c r="F929" s="3"/>
      <c r="G929" s="7"/>
      <c r="H929" s="7"/>
      <c r="I929" s="3"/>
      <c r="J929" s="3"/>
      <c r="K929" s="3"/>
      <c r="L929" s="7"/>
    </row>
    <row r="930" spans="1:12" s="4" customFormat="1" ht="12.5" x14ac:dyDescent="0.25">
      <c r="A930" s="6"/>
      <c r="B930" s="6"/>
      <c r="C930" s="6"/>
      <c r="D930" s="3"/>
      <c r="E930" s="3"/>
      <c r="F930" s="3"/>
      <c r="G930" s="7"/>
      <c r="H930" s="7"/>
      <c r="I930" s="3"/>
      <c r="J930" s="3"/>
      <c r="K930" s="3"/>
      <c r="L930" s="7"/>
    </row>
    <row r="931" spans="1:12" s="4" customFormat="1" ht="12.5" x14ac:dyDescent="0.25">
      <c r="A931" s="6"/>
      <c r="B931" s="6"/>
      <c r="C931" s="6"/>
      <c r="D931" s="3"/>
      <c r="E931" s="3"/>
      <c r="F931" s="3"/>
      <c r="G931" s="7"/>
      <c r="H931" s="7"/>
      <c r="I931" s="3"/>
      <c r="J931" s="3"/>
      <c r="K931" s="3"/>
      <c r="L931" s="7"/>
    </row>
    <row r="932" spans="1:12" s="4" customFormat="1" ht="12.5" x14ac:dyDescent="0.25">
      <c r="A932" s="6"/>
      <c r="B932" s="6"/>
      <c r="C932" s="6"/>
      <c r="D932" s="3"/>
      <c r="E932" s="3"/>
      <c r="F932" s="3"/>
      <c r="G932" s="7"/>
      <c r="H932" s="7"/>
      <c r="I932" s="3"/>
      <c r="J932" s="3"/>
      <c r="K932" s="3"/>
      <c r="L932" s="7"/>
    </row>
    <row r="933" spans="1:12" s="4" customFormat="1" ht="12.5" x14ac:dyDescent="0.25">
      <c r="A933" s="6"/>
      <c r="B933" s="6"/>
      <c r="C933" s="6"/>
      <c r="D933" s="3"/>
      <c r="E933" s="3"/>
      <c r="F933" s="3"/>
      <c r="G933" s="7"/>
      <c r="H933" s="7"/>
      <c r="I933" s="3"/>
      <c r="J933" s="3"/>
      <c r="K933" s="3"/>
      <c r="L933" s="7"/>
    </row>
    <row r="934" spans="1:12" s="4" customFormat="1" ht="12.5" x14ac:dyDescent="0.25">
      <c r="A934" s="6"/>
      <c r="B934" s="6"/>
      <c r="C934" s="6"/>
      <c r="D934" s="3"/>
      <c r="E934" s="3"/>
      <c r="F934" s="3"/>
      <c r="G934" s="7"/>
      <c r="H934" s="7"/>
      <c r="I934" s="3"/>
      <c r="J934" s="3"/>
      <c r="K934" s="3"/>
      <c r="L934" s="7"/>
    </row>
    <row r="935" spans="1:12" s="4" customFormat="1" ht="12.5" x14ac:dyDescent="0.25">
      <c r="A935" s="6"/>
      <c r="B935" s="6"/>
      <c r="C935" s="6"/>
      <c r="D935" s="3"/>
      <c r="E935" s="3"/>
      <c r="F935" s="3"/>
      <c r="G935" s="7"/>
      <c r="H935" s="7"/>
      <c r="I935" s="3"/>
      <c r="J935" s="3"/>
      <c r="K935" s="3"/>
      <c r="L935" s="7"/>
    </row>
    <row r="936" spans="1:12" s="4" customFormat="1" ht="12.5" x14ac:dyDescent="0.25">
      <c r="A936" s="6"/>
      <c r="B936" s="6"/>
      <c r="C936" s="6"/>
      <c r="D936" s="3"/>
      <c r="E936" s="3"/>
      <c r="F936" s="3"/>
      <c r="G936" s="7"/>
      <c r="H936" s="7"/>
      <c r="I936" s="3"/>
      <c r="J936" s="3"/>
      <c r="K936" s="3"/>
      <c r="L936" s="7"/>
    </row>
    <row r="937" spans="1:12" s="4" customFormat="1" ht="12.5" x14ac:dyDescent="0.25">
      <c r="A937" s="6"/>
      <c r="B937" s="6"/>
      <c r="C937" s="6"/>
      <c r="D937" s="3"/>
      <c r="E937" s="3"/>
      <c r="F937" s="3"/>
      <c r="G937" s="7"/>
      <c r="H937" s="3"/>
      <c r="I937" s="3"/>
      <c r="J937" s="3"/>
      <c r="K937" s="3"/>
      <c r="L937" s="7"/>
    </row>
    <row r="938" spans="1:12" s="4" customFormat="1" ht="12.5" x14ac:dyDescent="0.25">
      <c r="A938" s="6"/>
      <c r="B938" s="6"/>
      <c r="C938" s="6"/>
      <c r="D938" s="3"/>
      <c r="E938" s="3"/>
      <c r="F938" s="3"/>
      <c r="G938" s="7"/>
      <c r="H938" s="7"/>
      <c r="I938" s="3"/>
      <c r="J938" s="3"/>
      <c r="K938" s="3"/>
      <c r="L938" s="7"/>
    </row>
    <row r="939" spans="1:12" s="4" customFormat="1" ht="12.5" x14ac:dyDescent="0.25">
      <c r="A939" s="6"/>
      <c r="B939" s="6"/>
      <c r="C939" s="6"/>
      <c r="D939" s="3"/>
      <c r="E939" s="3"/>
      <c r="F939" s="3"/>
      <c r="G939" s="7"/>
      <c r="H939" s="7"/>
      <c r="I939" s="3"/>
      <c r="J939" s="3"/>
      <c r="K939" s="3"/>
      <c r="L939" s="7"/>
    </row>
    <row r="940" spans="1:12" s="4" customFormat="1" ht="12.5" x14ac:dyDescent="0.25">
      <c r="A940" s="6"/>
      <c r="B940" s="6"/>
      <c r="C940" s="6"/>
      <c r="D940" s="3"/>
      <c r="E940" s="3"/>
      <c r="F940" s="3"/>
      <c r="G940" s="7"/>
      <c r="H940" s="7"/>
      <c r="I940" s="3"/>
      <c r="J940" s="3"/>
      <c r="K940" s="3"/>
      <c r="L940" s="7"/>
    </row>
    <row r="941" spans="1:12" s="4" customFormat="1" ht="12.5" x14ac:dyDescent="0.25">
      <c r="A941" s="6"/>
      <c r="B941" s="6"/>
      <c r="C941" s="6"/>
      <c r="D941" s="3"/>
      <c r="E941" s="3"/>
      <c r="F941" s="3"/>
      <c r="G941" s="7"/>
      <c r="H941" s="7"/>
      <c r="I941" s="3"/>
      <c r="J941" s="3"/>
      <c r="K941" s="3"/>
      <c r="L941" s="7"/>
    </row>
    <row r="942" spans="1:12" s="4" customFormat="1" ht="12.5" x14ac:dyDescent="0.25">
      <c r="A942" s="6"/>
      <c r="B942" s="6"/>
      <c r="C942" s="6"/>
      <c r="D942" s="3"/>
      <c r="E942" s="3"/>
      <c r="F942" s="3"/>
      <c r="G942" s="7"/>
      <c r="H942" s="7"/>
      <c r="I942" s="3"/>
      <c r="J942" s="3"/>
      <c r="K942" s="3"/>
      <c r="L942" s="7"/>
    </row>
    <row r="943" spans="1:12" s="4" customFormat="1" ht="12.5" x14ac:dyDescent="0.25">
      <c r="A943" s="6"/>
      <c r="B943" s="6"/>
      <c r="C943" s="6"/>
      <c r="D943" s="3"/>
      <c r="E943" s="3"/>
      <c r="F943" s="3"/>
      <c r="G943" s="7"/>
      <c r="H943" s="7"/>
      <c r="I943" s="3"/>
      <c r="J943" s="3"/>
      <c r="K943" s="3"/>
      <c r="L943" s="7"/>
    </row>
    <row r="944" spans="1:12" s="4" customFormat="1" ht="12.5" x14ac:dyDescent="0.25">
      <c r="A944" s="6"/>
      <c r="B944" s="6"/>
      <c r="C944" s="6"/>
      <c r="D944" s="3"/>
      <c r="E944" s="3"/>
      <c r="F944" s="3"/>
      <c r="G944" s="7"/>
      <c r="H944" s="7"/>
      <c r="I944" s="3"/>
      <c r="J944" s="3"/>
      <c r="K944" s="3"/>
      <c r="L944" s="7"/>
    </row>
    <row r="945" spans="1:12" s="4" customFormat="1" ht="12.5" x14ac:dyDescent="0.25">
      <c r="A945" s="6"/>
      <c r="B945" s="6"/>
      <c r="C945" s="6"/>
      <c r="D945" s="3"/>
      <c r="E945" s="3"/>
      <c r="F945" s="3"/>
      <c r="G945" s="3"/>
      <c r="H945" s="7"/>
      <c r="I945" s="3"/>
      <c r="J945" s="3"/>
      <c r="K945" s="3"/>
      <c r="L945" s="7"/>
    </row>
    <row r="946" spans="1:12" s="4" customFormat="1" ht="12.5" x14ac:dyDescent="0.25">
      <c r="A946" s="6"/>
      <c r="B946" s="6"/>
      <c r="C946" s="6"/>
      <c r="D946" s="3"/>
      <c r="E946" s="3"/>
      <c r="F946" s="3"/>
      <c r="G946" s="7"/>
      <c r="H946" s="7"/>
      <c r="I946" s="3"/>
      <c r="J946" s="3"/>
      <c r="K946" s="3"/>
      <c r="L946" s="7"/>
    </row>
    <row r="947" spans="1:12" s="4" customFormat="1" ht="12.5" x14ac:dyDescent="0.25">
      <c r="A947" s="6"/>
      <c r="B947" s="6"/>
      <c r="C947" s="6"/>
      <c r="D947" s="3"/>
      <c r="E947" s="3"/>
      <c r="F947" s="3"/>
      <c r="G947" s="7"/>
      <c r="H947" s="7"/>
      <c r="I947" s="3"/>
      <c r="J947" s="3"/>
      <c r="K947" s="3"/>
      <c r="L947" s="7"/>
    </row>
    <row r="948" spans="1:12" s="4" customFormat="1" ht="12.5" x14ac:dyDescent="0.25">
      <c r="A948" s="6"/>
      <c r="B948" s="6"/>
      <c r="C948" s="6"/>
      <c r="D948" s="3"/>
      <c r="E948" s="3"/>
      <c r="F948" s="3"/>
      <c r="G948" s="7"/>
      <c r="H948" s="7"/>
      <c r="I948" s="3"/>
      <c r="J948" s="3"/>
      <c r="K948" s="3"/>
      <c r="L948" s="7"/>
    </row>
    <row r="949" spans="1:12" s="4" customFormat="1" ht="12.5" x14ac:dyDescent="0.25">
      <c r="A949" s="6"/>
      <c r="B949" s="6"/>
      <c r="C949" s="6"/>
      <c r="D949" s="3"/>
      <c r="E949" s="3"/>
      <c r="F949" s="3"/>
      <c r="G949" s="7"/>
      <c r="H949" s="7"/>
      <c r="I949" s="3"/>
      <c r="J949" s="3"/>
      <c r="K949" s="3"/>
      <c r="L949" s="7"/>
    </row>
    <row r="950" spans="1:12" s="4" customFormat="1" ht="12.5" x14ac:dyDescent="0.25">
      <c r="A950" s="6"/>
      <c r="B950" s="6"/>
      <c r="C950" s="6"/>
      <c r="D950" s="3"/>
      <c r="E950" s="3"/>
      <c r="F950" s="3"/>
      <c r="G950" s="7"/>
      <c r="H950" s="7"/>
      <c r="I950" s="3"/>
      <c r="J950" s="3"/>
      <c r="K950" s="3"/>
      <c r="L950" s="7"/>
    </row>
    <row r="951" spans="1:12" s="4" customFormat="1" ht="12.5" x14ac:dyDescent="0.25">
      <c r="A951" s="6"/>
      <c r="B951" s="6"/>
      <c r="C951" s="6"/>
      <c r="D951" s="3"/>
      <c r="E951" s="3"/>
      <c r="F951" s="3"/>
      <c r="G951" s="7"/>
      <c r="H951" s="7"/>
      <c r="I951" s="3"/>
      <c r="J951" s="3"/>
      <c r="K951" s="3"/>
      <c r="L951" s="7"/>
    </row>
    <row r="952" spans="1:12" s="4" customFormat="1" ht="12.5" x14ac:dyDescent="0.25">
      <c r="A952" s="6"/>
      <c r="B952" s="6"/>
      <c r="C952" s="6"/>
      <c r="D952" s="3"/>
      <c r="E952" s="3"/>
      <c r="F952" s="3"/>
      <c r="G952" s="7"/>
      <c r="H952" s="7"/>
      <c r="I952" s="3"/>
      <c r="J952" s="3"/>
      <c r="K952" s="3"/>
      <c r="L952" s="7"/>
    </row>
    <row r="953" spans="1:12" s="4" customFormat="1" ht="12.5" x14ac:dyDescent="0.25">
      <c r="A953" s="6"/>
      <c r="B953" s="6"/>
      <c r="C953" s="6"/>
      <c r="D953" s="3"/>
      <c r="E953" s="3"/>
      <c r="F953" s="3"/>
      <c r="G953" s="7"/>
      <c r="H953" s="7"/>
      <c r="I953" s="3"/>
      <c r="J953" s="3"/>
      <c r="K953" s="3"/>
      <c r="L953" s="7"/>
    </row>
    <row r="954" spans="1:12" s="4" customFormat="1" ht="12.5" x14ac:dyDescent="0.25">
      <c r="A954" s="6"/>
      <c r="B954" s="6"/>
      <c r="C954" s="6"/>
      <c r="D954" s="3"/>
      <c r="E954" s="3"/>
      <c r="F954" s="3"/>
      <c r="G954" s="7"/>
      <c r="H954" s="7"/>
      <c r="I954" s="3"/>
      <c r="J954" s="3"/>
      <c r="K954" s="3"/>
      <c r="L954" s="7"/>
    </row>
    <row r="955" spans="1:12" s="4" customFormat="1" ht="12.5" x14ac:dyDescent="0.25">
      <c r="A955" s="6"/>
      <c r="B955" s="6"/>
      <c r="C955" s="6"/>
      <c r="D955" s="3"/>
      <c r="E955" s="3"/>
      <c r="F955" s="3"/>
      <c r="G955" s="7"/>
      <c r="H955" s="7"/>
      <c r="I955" s="3"/>
      <c r="J955" s="3"/>
      <c r="K955" s="3"/>
      <c r="L955" s="7"/>
    </row>
    <row r="956" spans="1:12" s="4" customFormat="1" ht="12.5" x14ac:dyDescent="0.25">
      <c r="A956" s="6"/>
      <c r="B956" s="6"/>
      <c r="C956" s="6"/>
      <c r="D956" s="3"/>
      <c r="E956" s="3"/>
      <c r="F956" s="3"/>
      <c r="G956" s="7"/>
      <c r="H956" s="7"/>
      <c r="I956" s="3"/>
      <c r="J956" s="3"/>
      <c r="K956" s="3"/>
      <c r="L956" s="7"/>
    </row>
    <row r="957" spans="1:12" s="4" customFormat="1" ht="12.5" x14ac:dyDescent="0.25">
      <c r="A957" s="6"/>
      <c r="B957" s="6"/>
      <c r="C957" s="6"/>
      <c r="D957" s="3"/>
      <c r="E957" s="3"/>
      <c r="F957" s="3"/>
      <c r="G957" s="7"/>
      <c r="H957" s="7"/>
      <c r="I957" s="3"/>
      <c r="J957" s="3"/>
      <c r="K957" s="3"/>
      <c r="L957" s="3"/>
    </row>
    <row r="958" spans="1:12" s="4" customFormat="1" ht="12.5" x14ac:dyDescent="0.25">
      <c r="A958" s="6"/>
      <c r="B958" s="6"/>
      <c r="C958" s="6"/>
      <c r="D958" s="3"/>
      <c r="E958" s="3"/>
      <c r="F958" s="3"/>
      <c r="G958" s="7"/>
      <c r="H958" s="7"/>
      <c r="I958" s="3"/>
      <c r="J958" s="3"/>
      <c r="K958" s="3"/>
      <c r="L958" s="7"/>
    </row>
    <row r="959" spans="1:12" s="4" customFormat="1" ht="12.5" x14ac:dyDescent="0.25">
      <c r="A959" s="6"/>
      <c r="B959" s="6"/>
      <c r="C959" s="6"/>
      <c r="D959" s="3"/>
      <c r="E959" s="3"/>
      <c r="F959" s="3"/>
      <c r="G959" s="7"/>
      <c r="H959" s="7"/>
      <c r="I959" s="3"/>
      <c r="J959" s="3"/>
      <c r="K959" s="3"/>
      <c r="L959" s="7"/>
    </row>
    <row r="960" spans="1:12" s="4" customFormat="1" ht="12.5" x14ac:dyDescent="0.25">
      <c r="A960" s="6"/>
      <c r="B960" s="6"/>
      <c r="C960" s="6"/>
      <c r="D960" s="3"/>
      <c r="E960" s="3"/>
      <c r="F960" s="3"/>
      <c r="G960" s="7"/>
      <c r="H960" s="7"/>
      <c r="I960" s="3"/>
      <c r="J960" s="3"/>
      <c r="K960" s="3"/>
      <c r="L960" s="7"/>
    </row>
    <row r="961" spans="1:12" s="4" customFormat="1" ht="12.5" x14ac:dyDescent="0.25">
      <c r="A961" s="6"/>
      <c r="B961" s="6"/>
      <c r="C961" s="6"/>
      <c r="D961" s="3"/>
      <c r="E961" s="3"/>
      <c r="F961" s="3"/>
      <c r="G961" s="7"/>
      <c r="H961" s="7"/>
      <c r="I961" s="3"/>
      <c r="J961" s="3"/>
      <c r="K961" s="3"/>
      <c r="L961" s="7"/>
    </row>
    <row r="962" spans="1:12" s="4" customFormat="1" ht="12.5" x14ac:dyDescent="0.25">
      <c r="A962" s="6"/>
      <c r="B962" s="6"/>
      <c r="C962" s="6"/>
      <c r="D962" s="3"/>
      <c r="E962" s="3"/>
      <c r="F962" s="3"/>
      <c r="G962" s="7"/>
      <c r="H962" s="7"/>
      <c r="I962" s="3"/>
      <c r="J962" s="3"/>
      <c r="K962" s="3"/>
      <c r="L962" s="7"/>
    </row>
    <row r="963" spans="1:12" s="4" customFormat="1" ht="12.5" x14ac:dyDescent="0.25">
      <c r="A963" s="6"/>
      <c r="B963" s="6"/>
      <c r="C963" s="6"/>
      <c r="D963" s="3"/>
      <c r="E963" s="3"/>
      <c r="F963" s="3"/>
      <c r="G963" s="7"/>
      <c r="H963" s="7"/>
      <c r="I963" s="3"/>
      <c r="J963" s="3"/>
      <c r="K963" s="3"/>
      <c r="L963" s="7"/>
    </row>
    <row r="964" spans="1:12" s="4" customFormat="1" ht="12.5" x14ac:dyDescent="0.25">
      <c r="A964" s="6"/>
      <c r="B964" s="6"/>
      <c r="C964" s="6"/>
      <c r="D964" s="3"/>
      <c r="E964" s="3"/>
      <c r="F964" s="3"/>
      <c r="G964" s="7"/>
      <c r="H964" s="7"/>
      <c r="I964" s="3"/>
      <c r="J964" s="3"/>
      <c r="K964" s="3"/>
      <c r="L964" s="7"/>
    </row>
    <row r="965" spans="1:12" s="4" customFormat="1" ht="12.5" x14ac:dyDescent="0.25">
      <c r="A965" s="6"/>
      <c r="B965" s="6"/>
      <c r="C965" s="6"/>
      <c r="D965" s="3"/>
      <c r="E965" s="3"/>
      <c r="F965" s="3"/>
      <c r="G965" s="7"/>
      <c r="H965" s="7"/>
      <c r="I965" s="3"/>
      <c r="J965" s="3"/>
      <c r="K965" s="3"/>
      <c r="L965" s="7"/>
    </row>
    <row r="966" spans="1:12" s="4" customFormat="1" ht="12.5" x14ac:dyDescent="0.25">
      <c r="A966" s="6"/>
      <c r="B966" s="6"/>
      <c r="C966" s="6"/>
      <c r="D966" s="3"/>
      <c r="E966" s="3"/>
      <c r="F966" s="3"/>
      <c r="G966" s="7"/>
      <c r="H966" s="7"/>
      <c r="I966" s="3"/>
      <c r="J966" s="3"/>
      <c r="K966" s="3"/>
      <c r="L966" s="7"/>
    </row>
    <row r="967" spans="1:12" s="4" customFormat="1" ht="12.5" x14ac:dyDescent="0.25">
      <c r="A967" s="6"/>
      <c r="B967" s="6"/>
      <c r="C967" s="6"/>
      <c r="D967" s="3"/>
      <c r="E967" s="3"/>
      <c r="F967" s="3"/>
      <c r="G967" s="7"/>
      <c r="H967" s="7"/>
      <c r="I967" s="3"/>
      <c r="J967" s="3"/>
      <c r="K967" s="3"/>
      <c r="L967" s="7"/>
    </row>
    <row r="968" spans="1:12" s="4" customFormat="1" ht="12.5" x14ac:dyDescent="0.25">
      <c r="A968" s="6"/>
      <c r="B968" s="6"/>
      <c r="C968" s="6"/>
      <c r="D968" s="3"/>
      <c r="E968" s="3"/>
      <c r="F968" s="3"/>
      <c r="G968" s="7"/>
      <c r="H968" s="7"/>
      <c r="I968" s="3"/>
      <c r="J968" s="3"/>
      <c r="K968" s="3"/>
      <c r="L968" s="7"/>
    </row>
    <row r="969" spans="1:12" s="4" customFormat="1" ht="12.5" x14ac:dyDescent="0.25">
      <c r="A969" s="6"/>
      <c r="B969" s="6"/>
      <c r="C969" s="6"/>
      <c r="D969" s="3"/>
      <c r="E969" s="3"/>
      <c r="F969" s="3"/>
      <c r="G969" s="7"/>
      <c r="H969" s="7"/>
      <c r="I969" s="3"/>
      <c r="J969" s="3"/>
      <c r="K969" s="3"/>
      <c r="L969" s="7"/>
    </row>
    <row r="970" spans="1:12" s="4" customFormat="1" ht="12.5" x14ac:dyDescent="0.25">
      <c r="A970" s="6"/>
      <c r="B970" s="6"/>
      <c r="C970" s="6"/>
      <c r="D970" s="3"/>
      <c r="E970" s="3"/>
      <c r="F970" s="3"/>
      <c r="G970" s="7"/>
      <c r="H970" s="7"/>
      <c r="I970" s="3"/>
      <c r="J970" s="3"/>
      <c r="K970" s="3"/>
      <c r="L970" s="7"/>
    </row>
    <row r="971" spans="1:12" s="4" customFormat="1" ht="12.5" x14ac:dyDescent="0.25">
      <c r="A971" s="6"/>
      <c r="B971" s="6"/>
      <c r="C971" s="6"/>
      <c r="D971" s="3"/>
      <c r="E971" s="3"/>
      <c r="F971" s="3"/>
      <c r="G971" s="7"/>
      <c r="H971" s="7"/>
      <c r="I971" s="3"/>
      <c r="J971" s="3"/>
      <c r="K971" s="3"/>
      <c r="L971" s="7"/>
    </row>
    <row r="972" spans="1:12" s="4" customFormat="1" ht="12.5" x14ac:dyDescent="0.25">
      <c r="A972" s="6"/>
      <c r="B972" s="6"/>
      <c r="C972" s="6"/>
      <c r="D972" s="3"/>
      <c r="E972" s="3"/>
      <c r="F972" s="3"/>
      <c r="G972" s="7"/>
      <c r="H972" s="7"/>
      <c r="I972" s="3"/>
      <c r="J972" s="3"/>
      <c r="K972" s="3"/>
      <c r="L972" s="7"/>
    </row>
    <row r="973" spans="1:12" s="4" customFormat="1" ht="12.5" x14ac:dyDescent="0.25">
      <c r="A973" s="6"/>
      <c r="B973" s="6"/>
      <c r="C973" s="6"/>
      <c r="D973" s="3"/>
      <c r="E973" s="3"/>
      <c r="F973" s="3"/>
      <c r="G973" s="7"/>
      <c r="H973" s="7"/>
      <c r="I973" s="3"/>
      <c r="J973" s="3"/>
      <c r="K973" s="3"/>
      <c r="L973" s="7"/>
    </row>
    <row r="974" spans="1:12" s="4" customFormat="1" ht="12.5" x14ac:dyDescent="0.25">
      <c r="A974" s="6"/>
      <c r="B974" s="6"/>
      <c r="C974" s="6"/>
      <c r="D974" s="3"/>
      <c r="E974" s="3"/>
      <c r="F974" s="3"/>
      <c r="G974" s="7"/>
      <c r="H974" s="7"/>
      <c r="I974" s="3"/>
      <c r="J974" s="3"/>
      <c r="K974" s="3"/>
      <c r="L974" s="7"/>
    </row>
    <row r="975" spans="1:12" s="4" customFormat="1" ht="12.5" x14ac:dyDescent="0.25">
      <c r="A975" s="6"/>
      <c r="B975" s="6"/>
      <c r="C975" s="6"/>
      <c r="D975" s="3"/>
      <c r="E975" s="3"/>
      <c r="F975" s="3"/>
      <c r="G975" s="7"/>
      <c r="H975" s="7"/>
      <c r="I975" s="3"/>
      <c r="J975" s="3"/>
      <c r="K975" s="3"/>
      <c r="L975" s="7"/>
    </row>
    <row r="976" spans="1:12" s="4" customFormat="1" ht="12.5" x14ac:dyDescent="0.25">
      <c r="A976" s="6"/>
      <c r="B976" s="6"/>
      <c r="C976" s="6"/>
      <c r="D976" s="3"/>
      <c r="E976" s="3"/>
      <c r="F976" s="3"/>
      <c r="G976" s="7"/>
      <c r="H976" s="7"/>
      <c r="I976" s="3"/>
      <c r="J976" s="3"/>
      <c r="K976" s="3"/>
      <c r="L976" s="7"/>
    </row>
    <row r="977" spans="1:12" s="4" customFormat="1" ht="12.5" x14ac:dyDescent="0.25">
      <c r="A977" s="6"/>
      <c r="B977" s="6"/>
      <c r="C977" s="6"/>
      <c r="D977" s="3"/>
      <c r="E977" s="3"/>
      <c r="F977" s="3"/>
      <c r="G977" s="7"/>
      <c r="H977" s="7"/>
      <c r="I977" s="3"/>
      <c r="J977" s="3"/>
      <c r="K977" s="3"/>
      <c r="L977" s="7"/>
    </row>
    <row r="978" spans="1:12" s="4" customFormat="1" ht="12.5" x14ac:dyDescent="0.25">
      <c r="A978" s="6"/>
      <c r="B978" s="6"/>
      <c r="C978" s="6"/>
      <c r="D978" s="3"/>
      <c r="E978" s="3"/>
      <c r="F978" s="3"/>
      <c r="G978" s="7"/>
      <c r="H978" s="7"/>
      <c r="I978" s="3"/>
      <c r="J978" s="3"/>
      <c r="K978" s="3"/>
      <c r="L978" s="7"/>
    </row>
    <row r="979" spans="1:12" s="4" customFormat="1" ht="12.5" x14ac:dyDescent="0.25">
      <c r="A979" s="6"/>
      <c r="B979" s="6"/>
      <c r="C979" s="6"/>
      <c r="D979" s="3"/>
      <c r="E979" s="3"/>
      <c r="F979" s="3"/>
      <c r="G979" s="7"/>
      <c r="H979" s="7"/>
      <c r="I979" s="3"/>
      <c r="J979" s="3"/>
      <c r="K979" s="3"/>
      <c r="L979" s="7"/>
    </row>
    <row r="980" spans="1:12" s="4" customFormat="1" ht="12.5" x14ac:dyDescent="0.25">
      <c r="A980" s="6"/>
      <c r="B980" s="6"/>
      <c r="C980" s="6"/>
      <c r="D980" s="3"/>
      <c r="E980" s="3"/>
      <c r="F980" s="3"/>
      <c r="G980" s="7"/>
      <c r="H980" s="3"/>
      <c r="I980" s="3"/>
      <c r="J980" s="3"/>
      <c r="K980" s="3"/>
      <c r="L980" s="7"/>
    </row>
    <row r="981" spans="1:12" s="4" customFormat="1" ht="12.5" x14ac:dyDescent="0.25">
      <c r="A981" s="6"/>
      <c r="B981" s="6"/>
      <c r="C981" s="6"/>
      <c r="D981" s="3"/>
      <c r="E981" s="3"/>
      <c r="F981" s="3"/>
      <c r="G981" s="7"/>
      <c r="H981" s="7"/>
      <c r="I981" s="3"/>
      <c r="J981" s="3"/>
      <c r="K981" s="3"/>
      <c r="L981" s="7"/>
    </row>
    <row r="982" spans="1:12" s="4" customFormat="1" ht="12.5" x14ac:dyDescent="0.25">
      <c r="A982" s="6"/>
      <c r="B982" s="6"/>
      <c r="C982" s="6"/>
      <c r="D982" s="3"/>
      <c r="E982" s="3"/>
      <c r="F982" s="3"/>
      <c r="G982" s="7"/>
      <c r="H982" s="7"/>
      <c r="I982" s="3"/>
      <c r="J982" s="3"/>
      <c r="K982" s="3"/>
      <c r="L982" s="7"/>
    </row>
    <row r="983" spans="1:12" s="4" customFormat="1" ht="12.5" x14ac:dyDescent="0.25">
      <c r="A983" s="6"/>
      <c r="B983" s="6"/>
      <c r="C983" s="6"/>
      <c r="D983" s="3"/>
      <c r="E983" s="3"/>
      <c r="F983" s="3"/>
      <c r="G983" s="7"/>
      <c r="H983" s="7"/>
      <c r="I983" s="3"/>
      <c r="J983" s="3"/>
      <c r="K983" s="3"/>
      <c r="L983" s="7"/>
    </row>
    <row r="984" spans="1:12" s="4" customFormat="1" ht="12.5" x14ac:dyDescent="0.25">
      <c r="A984" s="6"/>
      <c r="B984" s="6"/>
      <c r="C984" s="6"/>
      <c r="D984" s="3"/>
      <c r="E984" s="3"/>
      <c r="F984" s="3"/>
      <c r="G984" s="7"/>
      <c r="H984" s="7"/>
      <c r="I984" s="3"/>
      <c r="J984" s="3"/>
      <c r="K984" s="3"/>
      <c r="L984" s="7"/>
    </row>
    <row r="985" spans="1:12" s="4" customFormat="1" ht="12.5" x14ac:dyDescent="0.25">
      <c r="A985" s="6"/>
      <c r="B985" s="6"/>
      <c r="C985" s="6"/>
      <c r="D985" s="3"/>
      <c r="E985" s="3"/>
      <c r="F985" s="3"/>
      <c r="G985" s="7"/>
      <c r="H985" s="7"/>
      <c r="I985" s="3"/>
      <c r="J985" s="3"/>
      <c r="K985" s="3"/>
      <c r="L985" s="7"/>
    </row>
    <row r="986" spans="1:12" s="4" customFormat="1" ht="12.5" x14ac:dyDescent="0.25">
      <c r="A986" s="6"/>
      <c r="B986" s="6"/>
      <c r="C986" s="6"/>
      <c r="D986" s="3"/>
      <c r="E986" s="3"/>
      <c r="F986" s="3"/>
      <c r="G986" s="7"/>
      <c r="H986" s="7"/>
      <c r="I986" s="3"/>
      <c r="J986" s="3"/>
      <c r="K986" s="3"/>
      <c r="L986" s="7"/>
    </row>
    <row r="987" spans="1:12" s="4" customFormat="1" ht="12.5" x14ac:dyDescent="0.25">
      <c r="A987" s="6"/>
      <c r="B987" s="6"/>
      <c r="C987" s="6"/>
      <c r="D987" s="3"/>
      <c r="E987" s="3"/>
      <c r="F987" s="3"/>
      <c r="G987" s="7"/>
      <c r="H987" s="7"/>
      <c r="I987" s="3"/>
      <c r="J987" s="3"/>
      <c r="K987" s="3"/>
      <c r="L987" s="7"/>
    </row>
    <row r="988" spans="1:12" s="4" customFormat="1" ht="12.5" x14ac:dyDescent="0.25">
      <c r="A988" s="6"/>
      <c r="B988" s="6"/>
      <c r="C988" s="6"/>
      <c r="D988" s="3"/>
      <c r="E988" s="3"/>
      <c r="F988" s="3"/>
      <c r="G988" s="3"/>
      <c r="H988" s="7"/>
      <c r="I988" s="3"/>
      <c r="J988" s="3"/>
      <c r="K988" s="3"/>
      <c r="L988" s="7"/>
    </row>
    <row r="989" spans="1:12" s="4" customFormat="1" ht="12.5" x14ac:dyDescent="0.25">
      <c r="A989" s="6"/>
      <c r="B989" s="6"/>
      <c r="C989" s="6"/>
      <c r="D989" s="3"/>
      <c r="E989" s="3"/>
      <c r="F989" s="3"/>
      <c r="G989" s="7"/>
      <c r="H989" s="7"/>
      <c r="I989" s="3"/>
      <c r="J989" s="3"/>
      <c r="K989" s="3"/>
      <c r="L989" s="7"/>
    </row>
    <row r="990" spans="1:12" s="4" customFormat="1" ht="12.5" x14ac:dyDescent="0.25">
      <c r="A990" s="6"/>
      <c r="B990" s="6"/>
      <c r="C990" s="6"/>
      <c r="D990" s="3"/>
      <c r="E990" s="3"/>
      <c r="F990" s="3"/>
      <c r="G990" s="7"/>
      <c r="H990" s="7"/>
      <c r="I990" s="3"/>
      <c r="J990" s="3"/>
      <c r="K990" s="3"/>
      <c r="L990" s="7"/>
    </row>
    <row r="991" spans="1:12" s="4" customFormat="1" ht="12.5" x14ac:dyDescent="0.25">
      <c r="A991" s="6"/>
      <c r="B991" s="6"/>
      <c r="C991" s="6"/>
      <c r="D991" s="3"/>
      <c r="E991" s="3"/>
      <c r="F991" s="3"/>
      <c r="G991" s="7"/>
      <c r="H991" s="7"/>
      <c r="I991" s="3"/>
      <c r="J991" s="3"/>
      <c r="K991" s="3"/>
      <c r="L991" s="7"/>
    </row>
    <row r="992" spans="1:12" s="4" customFormat="1" ht="12.5" x14ac:dyDescent="0.25">
      <c r="A992" s="6"/>
      <c r="B992" s="6"/>
      <c r="C992" s="6"/>
      <c r="D992" s="3"/>
      <c r="E992" s="3"/>
      <c r="F992" s="3"/>
      <c r="G992" s="7"/>
      <c r="H992" s="7"/>
      <c r="I992" s="3"/>
      <c r="J992" s="3"/>
      <c r="K992" s="3"/>
      <c r="L992" s="3"/>
    </row>
    <row r="993" spans="1:12" s="4" customFormat="1" ht="12.5" x14ac:dyDescent="0.25">
      <c r="A993" s="6"/>
      <c r="B993" s="6"/>
      <c r="C993" s="6"/>
      <c r="D993" s="3"/>
      <c r="E993" s="3"/>
      <c r="F993" s="3"/>
      <c r="G993" s="7"/>
      <c r="H993" s="7"/>
      <c r="I993" s="3"/>
      <c r="J993" s="3"/>
      <c r="K993" s="3"/>
      <c r="L993" s="7"/>
    </row>
    <row r="994" spans="1:12" s="4" customFormat="1" ht="12.5" x14ac:dyDescent="0.25">
      <c r="A994" s="6"/>
      <c r="B994" s="6"/>
      <c r="C994" s="6"/>
      <c r="D994" s="3"/>
      <c r="E994" s="3"/>
      <c r="F994" s="3"/>
      <c r="G994" s="7"/>
      <c r="H994" s="7"/>
      <c r="I994" s="3"/>
      <c r="J994" s="3"/>
      <c r="K994" s="3"/>
      <c r="L994" s="7"/>
    </row>
    <row r="995" spans="1:12" s="4" customFormat="1" ht="12.5" x14ac:dyDescent="0.25">
      <c r="A995" s="6"/>
      <c r="B995" s="6"/>
      <c r="C995" s="6"/>
      <c r="D995" s="3"/>
      <c r="E995" s="3"/>
      <c r="F995" s="3"/>
      <c r="G995" s="7"/>
      <c r="H995" s="7"/>
      <c r="I995" s="3"/>
      <c r="J995" s="3"/>
      <c r="K995" s="3"/>
      <c r="L995" s="7"/>
    </row>
    <row r="996" spans="1:12" s="4" customFormat="1" ht="12.5" x14ac:dyDescent="0.25">
      <c r="A996" s="6"/>
      <c r="B996" s="6"/>
      <c r="C996" s="6"/>
      <c r="D996" s="3"/>
      <c r="E996" s="3"/>
      <c r="F996" s="3"/>
      <c r="G996" s="7"/>
      <c r="H996" s="7"/>
      <c r="I996" s="3"/>
      <c r="J996" s="3"/>
      <c r="K996" s="3"/>
      <c r="L996" s="7"/>
    </row>
    <row r="997" spans="1:12" s="4" customFormat="1" ht="12.5" x14ac:dyDescent="0.25">
      <c r="A997" s="6"/>
      <c r="B997" s="6"/>
      <c r="C997" s="6"/>
      <c r="D997" s="3"/>
      <c r="E997" s="3"/>
      <c r="F997" s="3"/>
      <c r="G997" s="7"/>
      <c r="H997" s="7"/>
      <c r="I997" s="3"/>
      <c r="J997" s="3"/>
      <c r="K997" s="3"/>
      <c r="L997" s="7"/>
    </row>
    <row r="998" spans="1:12" s="4" customFormat="1" ht="12.5" x14ac:dyDescent="0.25">
      <c r="A998" s="6"/>
      <c r="B998" s="6"/>
      <c r="C998" s="6"/>
      <c r="D998" s="3"/>
      <c r="E998" s="3"/>
      <c r="F998" s="3"/>
      <c r="G998" s="7"/>
      <c r="H998" s="7"/>
      <c r="I998" s="3"/>
      <c r="J998" s="3"/>
      <c r="K998" s="3"/>
      <c r="L998" s="7"/>
    </row>
    <row r="999" spans="1:12" s="4" customFormat="1" ht="12.5" x14ac:dyDescent="0.25">
      <c r="A999" s="6"/>
      <c r="B999" s="6"/>
      <c r="C999" s="6"/>
      <c r="D999" s="3"/>
      <c r="E999" s="3"/>
      <c r="F999" s="3"/>
      <c r="G999" s="7"/>
      <c r="H999" s="7"/>
      <c r="I999" s="3"/>
      <c r="J999" s="3"/>
      <c r="K999" s="3"/>
      <c r="L999" s="7"/>
    </row>
    <row r="1000" spans="1:12" s="4" customFormat="1" ht="12.5" x14ac:dyDescent="0.25">
      <c r="A1000" s="6"/>
      <c r="B1000" s="6"/>
      <c r="C1000" s="6"/>
      <c r="D1000" s="3"/>
      <c r="E1000" s="3"/>
      <c r="F1000" s="3"/>
      <c r="G1000" s="7"/>
      <c r="H1000" s="7"/>
      <c r="I1000" s="3"/>
      <c r="J1000" s="3"/>
      <c r="K1000" s="3"/>
      <c r="L1000" s="7"/>
    </row>
    <row r="1001" spans="1:12" s="4" customFormat="1" ht="12.5" x14ac:dyDescent="0.25">
      <c r="A1001" s="6"/>
      <c r="B1001" s="6"/>
      <c r="C1001" s="6"/>
      <c r="D1001" s="3"/>
      <c r="E1001" s="3"/>
      <c r="F1001" s="3"/>
      <c r="G1001" s="7"/>
      <c r="H1001" s="7"/>
      <c r="I1001" s="3"/>
      <c r="J1001" s="3"/>
      <c r="K1001" s="3"/>
      <c r="L1001" s="7"/>
    </row>
    <row r="1002" spans="1:12" s="4" customFormat="1" ht="12.5" x14ac:dyDescent="0.25">
      <c r="A1002" s="6"/>
      <c r="B1002" s="6"/>
      <c r="C1002" s="6"/>
      <c r="D1002" s="3"/>
      <c r="E1002" s="3"/>
      <c r="F1002" s="3"/>
      <c r="G1002" s="7"/>
      <c r="H1002" s="7"/>
      <c r="I1002" s="3"/>
      <c r="J1002" s="3"/>
      <c r="K1002" s="3"/>
      <c r="L1002" s="7"/>
    </row>
    <row r="1003" spans="1:12" s="4" customFormat="1" ht="12.5" x14ac:dyDescent="0.25">
      <c r="A1003" s="6"/>
      <c r="B1003" s="6"/>
      <c r="C1003" s="6"/>
      <c r="D1003" s="3"/>
      <c r="E1003" s="3"/>
      <c r="F1003" s="3"/>
      <c r="G1003" s="7"/>
      <c r="H1003" s="7"/>
      <c r="I1003" s="3"/>
      <c r="J1003" s="3"/>
      <c r="K1003" s="3"/>
      <c r="L1003" s="7"/>
    </row>
    <row r="1004" spans="1:12" s="4" customFormat="1" ht="12.5" x14ac:dyDescent="0.25">
      <c r="A1004" s="6"/>
      <c r="B1004" s="6"/>
      <c r="C1004" s="6"/>
      <c r="D1004" s="3"/>
      <c r="E1004" s="3"/>
      <c r="F1004" s="3"/>
      <c r="G1004" s="7"/>
      <c r="H1004" s="7"/>
      <c r="I1004" s="3"/>
      <c r="J1004" s="3"/>
      <c r="K1004" s="3"/>
      <c r="L1004" s="7"/>
    </row>
    <row r="1005" spans="1:12" s="4" customFormat="1" ht="12.5" x14ac:dyDescent="0.25">
      <c r="A1005" s="6"/>
      <c r="B1005" s="6"/>
      <c r="C1005" s="6"/>
      <c r="D1005" s="3"/>
      <c r="E1005" s="3"/>
      <c r="F1005" s="3"/>
      <c r="G1005" s="7"/>
      <c r="H1005" s="7"/>
      <c r="I1005" s="3"/>
      <c r="J1005" s="3"/>
      <c r="K1005" s="3"/>
      <c r="L1005" s="7"/>
    </row>
    <row r="1006" spans="1:12" s="4" customFormat="1" ht="12.5" x14ac:dyDescent="0.25">
      <c r="A1006" s="6"/>
      <c r="B1006" s="6"/>
      <c r="C1006" s="6"/>
      <c r="D1006" s="3"/>
      <c r="E1006" s="3"/>
      <c r="F1006" s="3"/>
      <c r="G1006" s="7"/>
      <c r="H1006" s="7"/>
      <c r="I1006" s="3"/>
      <c r="J1006" s="3"/>
      <c r="K1006" s="3"/>
      <c r="L1006" s="7"/>
    </row>
    <row r="1007" spans="1:12" s="4" customFormat="1" ht="12.5" x14ac:dyDescent="0.25">
      <c r="A1007" s="6"/>
      <c r="B1007" s="6"/>
      <c r="C1007" s="6"/>
      <c r="D1007" s="3"/>
      <c r="E1007" s="3"/>
      <c r="F1007" s="3"/>
      <c r="G1007" s="7"/>
      <c r="H1007" s="7"/>
      <c r="I1007" s="3"/>
      <c r="J1007" s="3"/>
      <c r="K1007" s="3"/>
      <c r="L1007" s="7"/>
    </row>
    <row r="1008" spans="1:12" s="4" customFormat="1" ht="12.5" x14ac:dyDescent="0.25">
      <c r="A1008" s="6"/>
      <c r="B1008" s="6"/>
      <c r="C1008" s="6"/>
      <c r="D1008" s="3"/>
      <c r="E1008" s="3"/>
      <c r="F1008" s="3"/>
      <c r="G1008" s="7"/>
      <c r="H1008" s="7"/>
      <c r="I1008" s="3"/>
      <c r="J1008" s="3"/>
      <c r="K1008" s="3"/>
      <c r="L1008" s="7"/>
    </row>
    <row r="1009" spans="1:12" s="4" customFormat="1" ht="12.5" x14ac:dyDescent="0.25">
      <c r="A1009" s="6"/>
      <c r="B1009" s="6"/>
      <c r="C1009" s="6"/>
      <c r="D1009" s="3"/>
      <c r="E1009" s="3"/>
      <c r="F1009" s="3"/>
      <c r="G1009" s="7"/>
      <c r="H1009" s="7"/>
      <c r="I1009" s="3"/>
      <c r="J1009" s="3"/>
      <c r="K1009" s="3"/>
      <c r="L1009" s="7"/>
    </row>
    <row r="1010" spans="1:12" s="4" customFormat="1" ht="12.5" x14ac:dyDescent="0.25">
      <c r="A1010" s="6"/>
      <c r="B1010" s="6"/>
      <c r="C1010" s="6"/>
      <c r="D1010" s="3"/>
      <c r="E1010" s="3"/>
      <c r="F1010" s="3"/>
      <c r="G1010" s="7"/>
      <c r="H1010" s="7"/>
      <c r="I1010" s="3"/>
      <c r="J1010" s="3"/>
      <c r="K1010" s="3"/>
      <c r="L1010" s="7"/>
    </row>
    <row r="1011" spans="1:12" s="4" customFormat="1" ht="12.5" x14ac:dyDescent="0.25">
      <c r="A1011" s="6"/>
      <c r="B1011" s="6"/>
      <c r="C1011" s="6"/>
      <c r="D1011" s="3"/>
      <c r="E1011" s="3"/>
      <c r="F1011" s="3"/>
      <c r="G1011" s="7"/>
      <c r="H1011" s="7"/>
      <c r="I1011" s="3"/>
      <c r="J1011" s="3"/>
      <c r="K1011" s="3"/>
      <c r="L1011" s="7"/>
    </row>
    <row r="1012" spans="1:12" s="4" customFormat="1" ht="12.5" x14ac:dyDescent="0.25">
      <c r="A1012" s="6"/>
      <c r="B1012" s="6"/>
      <c r="C1012" s="6"/>
      <c r="D1012" s="3"/>
      <c r="E1012" s="3"/>
      <c r="F1012" s="3"/>
      <c r="G1012" s="7"/>
      <c r="H1012" s="7"/>
      <c r="I1012" s="3"/>
      <c r="J1012" s="3"/>
      <c r="K1012" s="3"/>
      <c r="L1012" s="7"/>
    </row>
    <row r="1013" spans="1:12" s="4" customFormat="1" ht="12.5" x14ac:dyDescent="0.25">
      <c r="A1013" s="6"/>
      <c r="B1013" s="6"/>
      <c r="C1013" s="6"/>
      <c r="D1013" s="3"/>
      <c r="E1013" s="3"/>
      <c r="F1013" s="3"/>
      <c r="G1013" s="7"/>
      <c r="H1013" s="7"/>
      <c r="I1013" s="3"/>
      <c r="J1013" s="3"/>
      <c r="K1013" s="3"/>
      <c r="L1013" s="7"/>
    </row>
    <row r="1014" spans="1:12" s="4" customFormat="1" ht="12.5" x14ac:dyDescent="0.25">
      <c r="A1014" s="6"/>
      <c r="B1014" s="6"/>
      <c r="C1014" s="6"/>
      <c r="D1014" s="3"/>
      <c r="E1014" s="3"/>
      <c r="F1014" s="3"/>
      <c r="G1014" s="7"/>
      <c r="H1014" s="7"/>
      <c r="I1014" s="3"/>
      <c r="J1014" s="3"/>
      <c r="K1014" s="3"/>
      <c r="L1014" s="7"/>
    </row>
    <row r="1015" spans="1:12" s="4" customFormat="1" ht="12.5" x14ac:dyDescent="0.25">
      <c r="A1015" s="6"/>
      <c r="B1015" s="6"/>
      <c r="C1015" s="6"/>
      <c r="D1015" s="3"/>
      <c r="E1015" s="3"/>
      <c r="F1015" s="3"/>
      <c r="G1015" s="7"/>
      <c r="H1015" s="7"/>
      <c r="I1015" s="3"/>
      <c r="J1015" s="3"/>
      <c r="K1015" s="3"/>
      <c r="L1015" s="7"/>
    </row>
    <row r="1016" spans="1:12" s="4" customFormat="1" ht="12.5" x14ac:dyDescent="0.25">
      <c r="A1016" s="6"/>
      <c r="B1016" s="6"/>
      <c r="C1016" s="6"/>
      <c r="D1016" s="3"/>
      <c r="E1016" s="3"/>
      <c r="F1016" s="3"/>
      <c r="G1016" s="7"/>
      <c r="H1016" s="7"/>
      <c r="I1016" s="3"/>
      <c r="J1016" s="3"/>
      <c r="K1016" s="3"/>
      <c r="L1016" s="7"/>
    </row>
    <row r="1017" spans="1:12" s="4" customFormat="1" ht="12.5" x14ac:dyDescent="0.25">
      <c r="A1017" s="6"/>
      <c r="B1017" s="6"/>
      <c r="C1017" s="6"/>
      <c r="D1017" s="3"/>
      <c r="E1017" s="3"/>
      <c r="F1017" s="3"/>
      <c r="G1017" s="7"/>
      <c r="H1017" s="7"/>
      <c r="I1017" s="3"/>
      <c r="J1017" s="3"/>
      <c r="K1017" s="3"/>
      <c r="L1017" s="7"/>
    </row>
    <row r="1018" spans="1:12" s="4" customFormat="1" ht="12.5" x14ac:dyDescent="0.25">
      <c r="A1018" s="6"/>
      <c r="B1018" s="6"/>
      <c r="C1018" s="6"/>
      <c r="D1018" s="3"/>
      <c r="E1018" s="3"/>
      <c r="F1018" s="3"/>
      <c r="G1018" s="7"/>
      <c r="H1018" s="3"/>
      <c r="I1018" s="3"/>
      <c r="J1018" s="3"/>
      <c r="K1018" s="3"/>
      <c r="L1018" s="7"/>
    </row>
    <row r="1019" spans="1:12" s="4" customFormat="1" ht="12.5" x14ac:dyDescent="0.25">
      <c r="A1019" s="6"/>
      <c r="B1019" s="6"/>
      <c r="C1019" s="6"/>
      <c r="D1019" s="3"/>
      <c r="E1019" s="3"/>
      <c r="F1019" s="3"/>
      <c r="G1019" s="7"/>
      <c r="H1019" s="7"/>
      <c r="I1019" s="3"/>
      <c r="J1019" s="3"/>
      <c r="K1019" s="3"/>
      <c r="L1019" s="7"/>
    </row>
    <row r="1020" spans="1:12" s="4" customFormat="1" ht="12.5" x14ac:dyDescent="0.25">
      <c r="A1020" s="6"/>
      <c r="B1020" s="6"/>
      <c r="C1020" s="6"/>
      <c r="D1020" s="3"/>
      <c r="E1020" s="3"/>
      <c r="F1020" s="3"/>
      <c r="G1020" s="7"/>
      <c r="H1020" s="7"/>
      <c r="I1020" s="3"/>
      <c r="J1020" s="3"/>
      <c r="K1020" s="3"/>
      <c r="L1020" s="7"/>
    </row>
    <row r="1021" spans="1:12" s="4" customFormat="1" ht="12.5" x14ac:dyDescent="0.25">
      <c r="A1021" s="6"/>
      <c r="B1021" s="6"/>
      <c r="C1021" s="6"/>
      <c r="D1021" s="3"/>
      <c r="E1021" s="3"/>
      <c r="F1021" s="3"/>
      <c r="G1021" s="7"/>
      <c r="H1021" s="7"/>
      <c r="I1021" s="3"/>
      <c r="J1021" s="3"/>
      <c r="K1021" s="3"/>
      <c r="L1021" s="7"/>
    </row>
    <row r="1022" spans="1:12" s="4" customFormat="1" ht="12.5" x14ac:dyDescent="0.25">
      <c r="A1022" s="6"/>
      <c r="B1022" s="6"/>
      <c r="C1022" s="6"/>
      <c r="D1022" s="3"/>
      <c r="E1022" s="3"/>
      <c r="F1022" s="3"/>
      <c r="G1022" s="7"/>
      <c r="H1022" s="7"/>
      <c r="I1022" s="3"/>
      <c r="J1022" s="3"/>
      <c r="K1022" s="3"/>
      <c r="L1022" s="7"/>
    </row>
    <row r="1023" spans="1:12" s="4" customFormat="1" ht="12.5" x14ac:dyDescent="0.25">
      <c r="A1023" s="6"/>
      <c r="B1023" s="6"/>
      <c r="C1023" s="6"/>
      <c r="D1023" s="3"/>
      <c r="E1023" s="3"/>
      <c r="F1023" s="3"/>
      <c r="G1023" s="7"/>
      <c r="H1023" s="7"/>
      <c r="I1023" s="3"/>
      <c r="J1023" s="3"/>
      <c r="K1023" s="3"/>
      <c r="L1023" s="7"/>
    </row>
    <row r="1024" spans="1:12" s="4" customFormat="1" ht="12.5" x14ac:dyDescent="0.25">
      <c r="A1024" s="6"/>
      <c r="B1024" s="6"/>
      <c r="C1024" s="6"/>
      <c r="D1024" s="3"/>
      <c r="E1024" s="3"/>
      <c r="F1024" s="3"/>
      <c r="G1024" s="7"/>
      <c r="H1024" s="7"/>
      <c r="I1024" s="3"/>
      <c r="J1024" s="3"/>
      <c r="K1024" s="3"/>
      <c r="L1024" s="7"/>
    </row>
    <row r="1025" spans="1:12" s="4" customFormat="1" ht="12.5" x14ac:dyDescent="0.25">
      <c r="A1025" s="6"/>
      <c r="B1025" s="6"/>
      <c r="C1025" s="6"/>
      <c r="D1025" s="3"/>
      <c r="E1025" s="3"/>
      <c r="F1025" s="3"/>
      <c r="G1025" s="7"/>
      <c r="H1025" s="3"/>
      <c r="I1025" s="3"/>
      <c r="J1025" s="3"/>
      <c r="K1025" s="3"/>
      <c r="L1025" s="7"/>
    </row>
    <row r="1026" spans="1:12" s="4" customFormat="1" ht="12.5" x14ac:dyDescent="0.25">
      <c r="A1026" s="6"/>
      <c r="B1026" s="6"/>
      <c r="C1026" s="6"/>
      <c r="D1026" s="3"/>
      <c r="E1026" s="3"/>
      <c r="F1026" s="3"/>
      <c r="G1026" s="3"/>
      <c r="H1026" s="3"/>
      <c r="I1026" s="3"/>
      <c r="J1026" s="3"/>
      <c r="K1026" s="3"/>
      <c r="L1026" s="7"/>
    </row>
    <row r="1027" spans="1:12" s="4" customFormat="1" ht="12.5" x14ac:dyDescent="0.25">
      <c r="A1027" s="6"/>
      <c r="B1027" s="6"/>
      <c r="C1027" s="6"/>
      <c r="D1027" s="3"/>
      <c r="E1027" s="3"/>
      <c r="F1027" s="3"/>
      <c r="G1027" s="7"/>
      <c r="H1027" s="3"/>
      <c r="I1027" s="3"/>
      <c r="J1027" s="3"/>
      <c r="K1027" s="3"/>
      <c r="L1027" s="7"/>
    </row>
    <row r="1028" spans="1:12" s="4" customFormat="1" ht="12.5" x14ac:dyDescent="0.25">
      <c r="A1028" s="6"/>
      <c r="B1028" s="6"/>
      <c r="C1028" s="6"/>
      <c r="D1028" s="3"/>
      <c r="E1028" s="3"/>
      <c r="F1028" s="3"/>
      <c r="G1028" s="7"/>
      <c r="H1028" s="7"/>
      <c r="I1028" s="3"/>
      <c r="J1028" s="3"/>
      <c r="K1028" s="3"/>
      <c r="L1028" s="7"/>
    </row>
    <row r="1029" spans="1:12" s="4" customFormat="1" ht="12.5" x14ac:dyDescent="0.25">
      <c r="A1029" s="6"/>
      <c r="B1029" s="6"/>
      <c r="C1029" s="6"/>
      <c r="D1029" s="3"/>
      <c r="E1029" s="3"/>
      <c r="F1029" s="3"/>
      <c r="G1029" s="7"/>
      <c r="H1029" s="3"/>
      <c r="I1029" s="3"/>
      <c r="J1029" s="3"/>
      <c r="K1029" s="3"/>
      <c r="L1029" s="7"/>
    </row>
    <row r="1030" spans="1:12" s="4" customFormat="1" ht="12.5" x14ac:dyDescent="0.25">
      <c r="A1030" s="6"/>
      <c r="B1030" s="6"/>
      <c r="C1030" s="6"/>
      <c r="D1030" s="3"/>
      <c r="E1030" s="3"/>
      <c r="F1030" s="3"/>
      <c r="G1030" s="7"/>
      <c r="H1030" s="3"/>
      <c r="I1030" s="3"/>
      <c r="J1030" s="3"/>
      <c r="K1030" s="3"/>
      <c r="L1030" s="7"/>
    </row>
    <row r="1031" spans="1:12" s="4" customFormat="1" ht="12.5" x14ac:dyDescent="0.25">
      <c r="A1031" s="6"/>
      <c r="B1031" s="6"/>
      <c r="C1031" s="6"/>
      <c r="D1031" s="3"/>
      <c r="E1031" s="3"/>
      <c r="F1031" s="3"/>
      <c r="G1031" s="7"/>
      <c r="H1031" s="3"/>
      <c r="I1031" s="3"/>
      <c r="J1031" s="3"/>
      <c r="K1031" s="3"/>
      <c r="L1031" s="7"/>
    </row>
    <row r="1032" spans="1:12" s="4" customFormat="1" ht="12.5" x14ac:dyDescent="0.25">
      <c r="A1032" s="6"/>
      <c r="B1032" s="6"/>
      <c r="C1032" s="6"/>
      <c r="D1032" s="3"/>
      <c r="E1032" s="3"/>
      <c r="F1032" s="3"/>
      <c r="G1032" s="7"/>
      <c r="H1032" s="3"/>
      <c r="I1032" s="3"/>
      <c r="J1032" s="3"/>
      <c r="K1032" s="3"/>
      <c r="L1032" s="7"/>
    </row>
    <row r="1033" spans="1:12" s="4" customFormat="1" ht="12.5" x14ac:dyDescent="0.25">
      <c r="A1033" s="6"/>
      <c r="B1033" s="6"/>
      <c r="C1033" s="6"/>
      <c r="D1033" s="3"/>
      <c r="E1033" s="3"/>
      <c r="F1033" s="3"/>
      <c r="G1033" s="3"/>
      <c r="H1033" s="3"/>
      <c r="I1033" s="3"/>
      <c r="J1033" s="3"/>
      <c r="K1033" s="3"/>
      <c r="L1033" s="7"/>
    </row>
    <row r="1034" spans="1:12" s="4" customFormat="1" ht="12.5" x14ac:dyDescent="0.25">
      <c r="A1034" s="6"/>
      <c r="B1034" s="6"/>
      <c r="C1034" s="6"/>
      <c r="D1034" s="3"/>
      <c r="E1034" s="3"/>
      <c r="F1034" s="3"/>
      <c r="G1034" s="3"/>
      <c r="H1034" s="3"/>
      <c r="I1034" s="3"/>
      <c r="J1034" s="3"/>
      <c r="K1034" s="3"/>
      <c r="L1034" s="7"/>
    </row>
    <row r="1035" spans="1:12" s="4" customFormat="1" ht="12.5" x14ac:dyDescent="0.25">
      <c r="A1035" s="6"/>
      <c r="B1035" s="6"/>
      <c r="C1035" s="6"/>
      <c r="D1035" s="3"/>
      <c r="E1035" s="3"/>
      <c r="F1035" s="3"/>
      <c r="G1035" s="3"/>
      <c r="H1035" s="3"/>
      <c r="I1035" s="3"/>
      <c r="J1035" s="3"/>
      <c r="K1035" s="3"/>
      <c r="L1035" s="7"/>
    </row>
    <row r="1036" spans="1:12" s="4" customFormat="1" ht="12.5" x14ac:dyDescent="0.25">
      <c r="A1036" s="6"/>
      <c r="B1036" s="6"/>
      <c r="C1036" s="6"/>
      <c r="D1036" s="3"/>
      <c r="E1036" s="3"/>
      <c r="F1036" s="3"/>
      <c r="G1036" s="7"/>
      <c r="H1036" s="3"/>
      <c r="I1036" s="3"/>
      <c r="J1036" s="3"/>
      <c r="K1036" s="3"/>
      <c r="L1036" s="7"/>
    </row>
    <row r="1037" spans="1:12" s="4" customFormat="1" ht="12.5" x14ac:dyDescent="0.25">
      <c r="A1037" s="6"/>
      <c r="B1037" s="6"/>
      <c r="C1037" s="6"/>
      <c r="D1037" s="3"/>
      <c r="E1037" s="3"/>
      <c r="F1037" s="3"/>
      <c r="G1037" s="3"/>
      <c r="H1037" s="3"/>
      <c r="I1037" s="3"/>
      <c r="J1037" s="3"/>
      <c r="K1037" s="3"/>
      <c r="L1037" s="3"/>
    </row>
    <row r="1038" spans="1:12" s="4" customFormat="1" ht="12.5" x14ac:dyDescent="0.25">
      <c r="A1038" s="6"/>
      <c r="B1038" s="6"/>
      <c r="C1038" s="6"/>
      <c r="D1038" s="3"/>
      <c r="E1038" s="3"/>
      <c r="F1038" s="3"/>
      <c r="G1038" s="3"/>
      <c r="H1038" s="3"/>
      <c r="I1038" s="3"/>
      <c r="J1038" s="3"/>
      <c r="K1038" s="3"/>
      <c r="L1038" s="3"/>
    </row>
    <row r="1039" spans="1:12" s="4" customFormat="1" ht="12.5" x14ac:dyDescent="0.25">
      <c r="A1039" s="6"/>
      <c r="B1039" s="6"/>
      <c r="C1039" s="6"/>
      <c r="D1039" s="3"/>
      <c r="E1039" s="3"/>
      <c r="F1039" s="3"/>
      <c r="G1039" s="3"/>
      <c r="H1039" s="3"/>
      <c r="I1039" s="3"/>
      <c r="J1039" s="3"/>
      <c r="K1039" s="3"/>
      <c r="L1039" s="7"/>
    </row>
    <row r="1040" spans="1:12" s="4" customFormat="1" ht="12.5" x14ac:dyDescent="0.25">
      <c r="A1040" s="6"/>
      <c r="B1040" s="6"/>
      <c r="C1040" s="6"/>
      <c r="D1040" s="3"/>
      <c r="E1040" s="3"/>
      <c r="F1040" s="3"/>
      <c r="G1040" s="3"/>
      <c r="H1040" s="3"/>
      <c r="I1040" s="3"/>
      <c r="J1040" s="3"/>
      <c r="K1040" s="3"/>
      <c r="L1040" s="7"/>
    </row>
    <row r="1041" spans="1:12" s="4" customFormat="1" ht="12.5" x14ac:dyDescent="0.25">
      <c r="A1041" s="6"/>
      <c r="B1041" s="6"/>
      <c r="C1041" s="6"/>
      <c r="D1041" s="3"/>
      <c r="E1041" s="3"/>
      <c r="F1041" s="3"/>
      <c r="G1041" s="3"/>
      <c r="H1041" s="3"/>
      <c r="I1041" s="3"/>
      <c r="J1041" s="3"/>
      <c r="K1041" s="3"/>
      <c r="L1041" s="7"/>
    </row>
    <row r="1042" spans="1:12" s="4" customFormat="1" ht="12.5" x14ac:dyDescent="0.25">
      <c r="A1042" s="6"/>
      <c r="B1042" s="6"/>
      <c r="C1042" s="6"/>
      <c r="D1042" s="3"/>
      <c r="E1042" s="3"/>
      <c r="F1042" s="3"/>
      <c r="G1042" s="3"/>
      <c r="H1042" s="3"/>
      <c r="I1042" s="3"/>
      <c r="J1042" s="3"/>
      <c r="K1042" s="3"/>
      <c r="L1042" s="3"/>
    </row>
    <row r="1043" spans="1:12" s="4" customFormat="1" ht="12.5" x14ac:dyDescent="0.25">
      <c r="A1043" s="6"/>
      <c r="B1043" s="6"/>
      <c r="C1043" s="6"/>
      <c r="D1043" s="3"/>
      <c r="E1043" s="3"/>
      <c r="F1043" s="3"/>
      <c r="G1043" s="3"/>
      <c r="H1043" s="3"/>
      <c r="I1043" s="3"/>
      <c r="J1043" s="3"/>
      <c r="K1043" s="3"/>
      <c r="L1043" s="7"/>
    </row>
    <row r="1044" spans="1:12" s="4" customFormat="1" ht="12.5" x14ac:dyDescent="0.25">
      <c r="A1044" s="6"/>
      <c r="B1044" s="6"/>
      <c r="C1044" s="6"/>
      <c r="D1044" s="3"/>
      <c r="E1044" s="3"/>
      <c r="F1044" s="3"/>
      <c r="G1044" s="3"/>
      <c r="H1044" s="7"/>
      <c r="I1044" s="3"/>
      <c r="J1044" s="3"/>
      <c r="K1044" s="3"/>
      <c r="L1044" s="7"/>
    </row>
    <row r="1045" spans="1:12" s="4" customFormat="1" ht="12.5" x14ac:dyDescent="0.25">
      <c r="A1045" s="6"/>
      <c r="B1045" s="6"/>
      <c r="C1045" s="6"/>
      <c r="D1045" s="3"/>
      <c r="E1045" s="3"/>
      <c r="F1045" s="3"/>
      <c r="G1045" s="3"/>
      <c r="H1045" s="7"/>
      <c r="I1045" s="3"/>
      <c r="J1045" s="3"/>
      <c r="K1045" s="3"/>
      <c r="L1045" s="7"/>
    </row>
    <row r="1046" spans="1:12" s="4" customFormat="1" ht="12.5" x14ac:dyDescent="0.25">
      <c r="A1046" s="6"/>
      <c r="B1046" s="6"/>
      <c r="C1046" s="6"/>
      <c r="D1046" s="3"/>
      <c r="E1046" s="3"/>
      <c r="F1046" s="3"/>
      <c r="G1046" s="3"/>
      <c r="H1046" s="7"/>
      <c r="I1046" s="3"/>
      <c r="J1046" s="3"/>
      <c r="K1046" s="3"/>
      <c r="L1046" s="7"/>
    </row>
    <row r="1047" spans="1:12" s="4" customFormat="1" ht="12.5" x14ac:dyDescent="0.25">
      <c r="A1047" s="6"/>
      <c r="B1047" s="6"/>
      <c r="C1047" s="6"/>
      <c r="D1047" s="3"/>
      <c r="E1047" s="3"/>
      <c r="F1047" s="3"/>
      <c r="G1047" s="3"/>
      <c r="H1047" s="7"/>
      <c r="I1047" s="3"/>
      <c r="J1047" s="3"/>
      <c r="K1047" s="3"/>
      <c r="L1047" s="7"/>
    </row>
    <row r="1048" spans="1:12" s="4" customFormat="1" ht="12.5" x14ac:dyDescent="0.25">
      <c r="A1048" s="6"/>
      <c r="B1048" s="6"/>
      <c r="C1048" s="6"/>
      <c r="D1048" s="3"/>
      <c r="E1048" s="3"/>
      <c r="F1048" s="3"/>
      <c r="G1048" s="3"/>
      <c r="H1048" s="7"/>
      <c r="I1048" s="3"/>
      <c r="J1048" s="3"/>
      <c r="K1048" s="3"/>
      <c r="L1048" s="7"/>
    </row>
    <row r="1049" spans="1:12" s="4" customFormat="1" ht="12.5" x14ac:dyDescent="0.25">
      <c r="A1049" s="6"/>
      <c r="B1049" s="6"/>
      <c r="C1049" s="6"/>
      <c r="D1049" s="3"/>
      <c r="E1049" s="3"/>
      <c r="F1049" s="3"/>
      <c r="G1049" s="3"/>
      <c r="H1049" s="7"/>
      <c r="I1049" s="3"/>
      <c r="J1049" s="3"/>
      <c r="K1049" s="3"/>
      <c r="L1049" s="7"/>
    </row>
    <row r="1050" spans="1:12" s="4" customFormat="1" ht="12.5" x14ac:dyDescent="0.25">
      <c r="A1050" s="6"/>
      <c r="B1050" s="6"/>
      <c r="C1050" s="6"/>
      <c r="D1050" s="3"/>
      <c r="E1050" s="3"/>
      <c r="F1050" s="3"/>
      <c r="G1050" s="3"/>
      <c r="H1050" s="7"/>
      <c r="I1050" s="3"/>
      <c r="J1050" s="3"/>
      <c r="K1050" s="3"/>
      <c r="L1050" s="7"/>
    </row>
    <row r="1051" spans="1:12" s="4" customFormat="1" ht="12.5" x14ac:dyDescent="0.25">
      <c r="A1051" s="6"/>
      <c r="B1051" s="6"/>
      <c r="C1051" s="6"/>
      <c r="D1051" s="3"/>
      <c r="E1051" s="3"/>
      <c r="F1051" s="3"/>
      <c r="G1051" s="3"/>
      <c r="H1051" s="7"/>
      <c r="I1051" s="3"/>
      <c r="J1051" s="3"/>
      <c r="K1051" s="3"/>
      <c r="L1051" s="7"/>
    </row>
    <row r="1052" spans="1:12" s="4" customFormat="1" ht="12.5" x14ac:dyDescent="0.25">
      <c r="A1052" s="6"/>
      <c r="B1052" s="6"/>
      <c r="C1052" s="6"/>
      <c r="D1052" s="3"/>
      <c r="E1052" s="3"/>
      <c r="F1052" s="3"/>
      <c r="G1052" s="7"/>
      <c r="H1052" s="7"/>
      <c r="I1052" s="3"/>
      <c r="J1052" s="3"/>
      <c r="K1052" s="3"/>
      <c r="L1052" s="7"/>
    </row>
    <row r="1053" spans="1:12" s="4" customFormat="1" ht="12.5" x14ac:dyDescent="0.25">
      <c r="A1053" s="6"/>
      <c r="B1053" s="6"/>
      <c r="C1053" s="6"/>
      <c r="D1053" s="3"/>
      <c r="E1053" s="3"/>
      <c r="F1053" s="3"/>
      <c r="G1053" s="7"/>
      <c r="H1053" s="7"/>
      <c r="I1053" s="3"/>
      <c r="J1053" s="3"/>
      <c r="K1053" s="3"/>
      <c r="L1053" s="7"/>
    </row>
    <row r="1054" spans="1:12" s="4" customFormat="1" ht="12.5" x14ac:dyDescent="0.25">
      <c r="A1054" s="6"/>
      <c r="B1054" s="6"/>
      <c r="C1054" s="6"/>
      <c r="D1054" s="3"/>
      <c r="E1054" s="3"/>
      <c r="F1054" s="3"/>
      <c r="G1054" s="7"/>
      <c r="H1054" s="7"/>
      <c r="I1054" s="3"/>
      <c r="J1054" s="3"/>
      <c r="K1054" s="3"/>
      <c r="L1054" s="3"/>
    </row>
    <row r="1055" spans="1:12" s="4" customFormat="1" ht="12.5" x14ac:dyDescent="0.25">
      <c r="A1055" s="6"/>
      <c r="B1055" s="6"/>
      <c r="C1055" s="6"/>
      <c r="D1055" s="3"/>
      <c r="E1055" s="3"/>
      <c r="F1055" s="3"/>
      <c r="G1055" s="7"/>
      <c r="H1055" s="7"/>
      <c r="I1055" s="3"/>
      <c r="J1055" s="3"/>
      <c r="K1055" s="3"/>
      <c r="L1055" s="3"/>
    </row>
    <row r="1056" spans="1:12" s="4" customFormat="1" ht="12.5" x14ac:dyDescent="0.25">
      <c r="A1056" s="6"/>
      <c r="B1056" s="6"/>
      <c r="C1056" s="6"/>
      <c r="D1056" s="3"/>
      <c r="E1056" s="3"/>
      <c r="F1056" s="3"/>
      <c r="G1056" s="7"/>
      <c r="H1056" s="7"/>
      <c r="I1056" s="3"/>
      <c r="J1056" s="3"/>
      <c r="K1056" s="3"/>
      <c r="L1056" s="7"/>
    </row>
    <row r="1057" spans="1:12" s="4" customFormat="1" ht="12.5" x14ac:dyDescent="0.25">
      <c r="A1057" s="6"/>
      <c r="B1057" s="6"/>
      <c r="C1057" s="6"/>
      <c r="D1057" s="3"/>
      <c r="E1057" s="3"/>
      <c r="F1057" s="3"/>
      <c r="G1057" s="7"/>
      <c r="H1057" s="7"/>
      <c r="I1057" s="3"/>
      <c r="J1057" s="3"/>
      <c r="K1057" s="3"/>
      <c r="L1057" s="7"/>
    </row>
    <row r="1058" spans="1:12" s="4" customFormat="1" ht="12.5" x14ac:dyDescent="0.25">
      <c r="A1058" s="6"/>
      <c r="B1058" s="6"/>
      <c r="C1058" s="6"/>
      <c r="D1058" s="3"/>
      <c r="E1058" s="3"/>
      <c r="F1058" s="3"/>
      <c r="G1058" s="7"/>
      <c r="H1058" s="7"/>
      <c r="I1058" s="3"/>
      <c r="J1058" s="3"/>
      <c r="K1058" s="3"/>
      <c r="L1058" s="7"/>
    </row>
    <row r="1059" spans="1:12" s="4" customFormat="1" ht="12.5" x14ac:dyDescent="0.25">
      <c r="A1059" s="6"/>
      <c r="B1059" s="6"/>
      <c r="C1059" s="6"/>
      <c r="D1059" s="3"/>
      <c r="E1059" s="3"/>
      <c r="F1059" s="3"/>
      <c r="G1059" s="7"/>
      <c r="H1059" s="7"/>
      <c r="I1059" s="3"/>
      <c r="J1059" s="3"/>
      <c r="K1059" s="3"/>
      <c r="L1059" s="7"/>
    </row>
    <row r="1060" spans="1:12" s="4" customFormat="1" ht="12.5" x14ac:dyDescent="0.25">
      <c r="A1060" s="6"/>
      <c r="B1060" s="6"/>
      <c r="C1060" s="6"/>
      <c r="D1060" s="3"/>
      <c r="E1060" s="3"/>
      <c r="F1060" s="3"/>
      <c r="G1060" s="7"/>
      <c r="H1060" s="7"/>
      <c r="I1060" s="3"/>
      <c r="J1060" s="3"/>
      <c r="K1060" s="3"/>
      <c r="L1060" s="7"/>
    </row>
    <row r="1061" spans="1:12" s="4" customFormat="1" ht="12.5" x14ac:dyDescent="0.25">
      <c r="A1061" s="6"/>
      <c r="B1061" s="6"/>
      <c r="C1061" s="6"/>
      <c r="D1061" s="3"/>
      <c r="E1061" s="3"/>
      <c r="F1061" s="3"/>
      <c r="G1061" s="7"/>
      <c r="H1061" s="7"/>
      <c r="I1061" s="3"/>
      <c r="J1061" s="3"/>
      <c r="K1061" s="3"/>
      <c r="L1061" s="7"/>
    </row>
    <row r="1062" spans="1:12" s="4" customFormat="1" ht="12.5" x14ac:dyDescent="0.25">
      <c r="A1062" s="6"/>
      <c r="B1062" s="6"/>
      <c r="C1062" s="6"/>
      <c r="D1062" s="3"/>
      <c r="E1062" s="3"/>
      <c r="F1062" s="3"/>
      <c r="G1062" s="7"/>
      <c r="H1062" s="3"/>
      <c r="I1062" s="3"/>
      <c r="J1062" s="3"/>
      <c r="K1062" s="3"/>
      <c r="L1062" s="7"/>
    </row>
    <row r="1063" spans="1:12" s="4" customFormat="1" ht="12.5" x14ac:dyDescent="0.25">
      <c r="A1063" s="6"/>
      <c r="B1063" s="6"/>
      <c r="C1063" s="6"/>
      <c r="D1063" s="3"/>
      <c r="E1063" s="3"/>
      <c r="F1063" s="3"/>
      <c r="G1063" s="7"/>
      <c r="H1063" s="3"/>
      <c r="I1063" s="3"/>
      <c r="J1063" s="3"/>
      <c r="K1063" s="3"/>
      <c r="L1063" s="7"/>
    </row>
    <row r="1064" spans="1:12" s="4" customFormat="1" ht="12.5" x14ac:dyDescent="0.25">
      <c r="A1064" s="6"/>
      <c r="B1064" s="6"/>
      <c r="C1064" s="6"/>
      <c r="D1064" s="3"/>
      <c r="E1064" s="3"/>
      <c r="F1064" s="3"/>
      <c r="G1064" s="7"/>
      <c r="H1064" s="3"/>
      <c r="I1064" s="3"/>
      <c r="J1064" s="3"/>
      <c r="K1064" s="3"/>
      <c r="L1064" s="7"/>
    </row>
    <row r="1065" spans="1:12" s="4" customFormat="1" ht="12.5" x14ac:dyDescent="0.25">
      <c r="A1065" s="6"/>
      <c r="B1065" s="6"/>
      <c r="C1065" s="6"/>
      <c r="D1065" s="3"/>
      <c r="E1065" s="3"/>
      <c r="F1065" s="3"/>
      <c r="G1065" s="7"/>
      <c r="H1065" s="3"/>
      <c r="I1065" s="3"/>
      <c r="J1065" s="3"/>
      <c r="K1065" s="3"/>
      <c r="L1065" s="7"/>
    </row>
    <row r="1066" spans="1:12" s="4" customFormat="1" ht="12.5" x14ac:dyDescent="0.25">
      <c r="A1066" s="6"/>
      <c r="B1066" s="6"/>
      <c r="C1066" s="6"/>
      <c r="D1066" s="3"/>
      <c r="E1066" s="3"/>
      <c r="F1066" s="3"/>
      <c r="G1066" s="7"/>
      <c r="H1066" s="3"/>
      <c r="I1066" s="3"/>
      <c r="J1066" s="3"/>
      <c r="K1066" s="3"/>
      <c r="L1066" s="7"/>
    </row>
    <row r="1067" spans="1:12" s="4" customFormat="1" ht="12.5" x14ac:dyDescent="0.25">
      <c r="A1067" s="6"/>
      <c r="B1067" s="6"/>
      <c r="C1067" s="6"/>
      <c r="D1067" s="3"/>
      <c r="E1067" s="3"/>
      <c r="F1067" s="3"/>
      <c r="G1067" s="7"/>
      <c r="H1067" s="3"/>
      <c r="I1067" s="3"/>
      <c r="J1067" s="3"/>
      <c r="K1067" s="3"/>
      <c r="L1067" s="7"/>
    </row>
    <row r="1068" spans="1:12" s="4" customFormat="1" ht="12.5" x14ac:dyDescent="0.25">
      <c r="A1068" s="6"/>
      <c r="B1068" s="6"/>
      <c r="C1068" s="6"/>
      <c r="D1068" s="3"/>
      <c r="E1068" s="3"/>
      <c r="F1068" s="3"/>
      <c r="G1068" s="7"/>
      <c r="H1068" s="3"/>
      <c r="I1068" s="3"/>
      <c r="J1068" s="3"/>
      <c r="K1068" s="3"/>
      <c r="L1068" s="7"/>
    </row>
    <row r="1069" spans="1:12" s="4" customFormat="1" ht="12.5" x14ac:dyDescent="0.25">
      <c r="A1069" s="6"/>
      <c r="B1069" s="6"/>
      <c r="C1069" s="6"/>
      <c r="D1069" s="3"/>
      <c r="E1069" s="3"/>
      <c r="F1069" s="3"/>
      <c r="G1069" s="7"/>
      <c r="H1069" s="3"/>
      <c r="I1069" s="3"/>
      <c r="J1069" s="3"/>
      <c r="K1069" s="3"/>
      <c r="L1069" s="7"/>
    </row>
    <row r="1070" spans="1:12" s="4" customFormat="1" ht="12.5" x14ac:dyDescent="0.25">
      <c r="A1070" s="6"/>
      <c r="B1070" s="6"/>
      <c r="C1070" s="6"/>
      <c r="D1070" s="3"/>
      <c r="E1070" s="3"/>
      <c r="F1070" s="3"/>
      <c r="G1070" s="3"/>
      <c r="H1070" s="3"/>
      <c r="I1070" s="3"/>
      <c r="J1070" s="3"/>
      <c r="K1070" s="3"/>
      <c r="L1070" s="7"/>
    </row>
    <row r="1071" spans="1:12" s="4" customFormat="1" ht="12.5" x14ac:dyDescent="0.25">
      <c r="A1071" s="6"/>
      <c r="B1071" s="6"/>
      <c r="C1071" s="6"/>
      <c r="D1071" s="3"/>
      <c r="E1071" s="3"/>
      <c r="F1071" s="3"/>
      <c r="G1071" s="3"/>
      <c r="H1071" s="3"/>
      <c r="I1071" s="3"/>
      <c r="J1071" s="3"/>
      <c r="K1071" s="3"/>
      <c r="L1071" s="7"/>
    </row>
    <row r="1072" spans="1:12" s="4" customFormat="1" ht="12.5" x14ac:dyDescent="0.25">
      <c r="A1072" s="6"/>
      <c r="B1072" s="6"/>
      <c r="C1072" s="6"/>
      <c r="D1072" s="3"/>
      <c r="E1072" s="3"/>
      <c r="F1072" s="3"/>
      <c r="G1072" s="3"/>
      <c r="H1072" s="3"/>
      <c r="I1072" s="3"/>
      <c r="J1072" s="3"/>
      <c r="K1072" s="3"/>
      <c r="L1072" s="7"/>
    </row>
    <row r="1073" spans="1:12" s="4" customFormat="1" ht="12.5" x14ac:dyDescent="0.25">
      <c r="A1073" s="6"/>
      <c r="B1073" s="6"/>
      <c r="C1073" s="6"/>
      <c r="D1073" s="3"/>
      <c r="E1073" s="3"/>
      <c r="F1073" s="3"/>
      <c r="G1073" s="3"/>
      <c r="H1073" s="3"/>
      <c r="I1073" s="3"/>
      <c r="J1073" s="3"/>
      <c r="K1073" s="3"/>
      <c r="L1073" s="7"/>
    </row>
    <row r="1074" spans="1:12" s="4" customFormat="1" ht="12.5" x14ac:dyDescent="0.25">
      <c r="A1074" s="6"/>
      <c r="B1074" s="6"/>
      <c r="C1074" s="6"/>
      <c r="D1074" s="3"/>
      <c r="E1074" s="3"/>
      <c r="F1074" s="3"/>
      <c r="G1074" s="3"/>
      <c r="H1074" s="3"/>
      <c r="I1074" s="3"/>
      <c r="J1074" s="3"/>
      <c r="K1074" s="3"/>
      <c r="L1074" s="7"/>
    </row>
    <row r="1075" spans="1:12" s="4" customFormat="1" ht="12.5" x14ac:dyDescent="0.25">
      <c r="A1075" s="6"/>
      <c r="B1075" s="6"/>
      <c r="C1075" s="6"/>
      <c r="D1075" s="3"/>
      <c r="E1075" s="3"/>
      <c r="F1075" s="3"/>
      <c r="G1075" s="3"/>
      <c r="H1075" s="3"/>
      <c r="I1075" s="3"/>
      <c r="J1075" s="3"/>
      <c r="K1075" s="3"/>
      <c r="L1075" s="7"/>
    </row>
    <row r="1076" spans="1:12" s="4" customFormat="1" ht="12.5" x14ac:dyDescent="0.25">
      <c r="A1076" s="6"/>
      <c r="B1076" s="6"/>
      <c r="C1076" s="6"/>
      <c r="D1076" s="3"/>
      <c r="E1076" s="3"/>
      <c r="F1076" s="3"/>
      <c r="G1076" s="3"/>
      <c r="H1076" s="3"/>
      <c r="I1076" s="3"/>
      <c r="J1076" s="3"/>
      <c r="K1076" s="3"/>
      <c r="L1076" s="7"/>
    </row>
    <row r="1077" spans="1:12" s="4" customFormat="1" ht="12.5" x14ac:dyDescent="0.25">
      <c r="A1077" s="6"/>
      <c r="B1077" s="6"/>
      <c r="C1077" s="6"/>
      <c r="D1077" s="3"/>
      <c r="E1077" s="3"/>
      <c r="F1077" s="3"/>
      <c r="G1077" s="3"/>
      <c r="H1077" s="3"/>
      <c r="I1077" s="3"/>
      <c r="J1077" s="3"/>
      <c r="K1077" s="3"/>
      <c r="L1077" s="7"/>
    </row>
    <row r="1078" spans="1:12" s="4" customFormat="1" ht="12.5" x14ac:dyDescent="0.25">
      <c r="A1078" s="6"/>
      <c r="B1078" s="6"/>
      <c r="C1078" s="6"/>
      <c r="D1078" s="3"/>
      <c r="E1078" s="3"/>
      <c r="F1078" s="3"/>
      <c r="G1078" s="3"/>
      <c r="H1078" s="3"/>
      <c r="I1078" s="3"/>
      <c r="J1078" s="3"/>
      <c r="K1078" s="3"/>
      <c r="L1078" s="7"/>
    </row>
    <row r="1079" spans="1:12" s="4" customFormat="1" ht="12.5" x14ac:dyDescent="0.25">
      <c r="A1079" s="6"/>
      <c r="B1079" s="6"/>
      <c r="C1079" s="6"/>
      <c r="D1079" s="3"/>
      <c r="E1079" s="3"/>
      <c r="F1079" s="3"/>
      <c r="G1079" s="3"/>
      <c r="H1079" s="3"/>
      <c r="I1079" s="3"/>
      <c r="J1079" s="3"/>
      <c r="K1079" s="3"/>
      <c r="L1079" s="7"/>
    </row>
    <row r="1080" spans="1:12" s="4" customFormat="1" ht="12.5" x14ac:dyDescent="0.25">
      <c r="A1080" s="6"/>
      <c r="B1080" s="6"/>
      <c r="C1080" s="6"/>
      <c r="D1080" s="3"/>
      <c r="E1080" s="3"/>
      <c r="F1080" s="3"/>
      <c r="G1080" s="3"/>
      <c r="H1080" s="3"/>
      <c r="I1080" s="3"/>
      <c r="J1080" s="3"/>
      <c r="K1080" s="3"/>
      <c r="L1080" s="7"/>
    </row>
    <row r="1081" spans="1:12" s="4" customFormat="1" ht="12.5" x14ac:dyDescent="0.25">
      <c r="A1081" s="6"/>
      <c r="B1081" s="6"/>
      <c r="C1081" s="6"/>
      <c r="D1081" s="3"/>
      <c r="E1081" s="3"/>
      <c r="F1081" s="3"/>
      <c r="G1081" s="3"/>
      <c r="H1081" s="3"/>
      <c r="I1081" s="3"/>
      <c r="J1081" s="3"/>
      <c r="K1081" s="3"/>
      <c r="L1081" s="7"/>
    </row>
    <row r="1082" spans="1:12" s="4" customFormat="1" ht="12.5" x14ac:dyDescent="0.25">
      <c r="A1082" s="6"/>
      <c r="B1082" s="6"/>
      <c r="C1082" s="6"/>
      <c r="D1082" s="3"/>
      <c r="E1082" s="3"/>
      <c r="F1082" s="3"/>
      <c r="G1082" s="3"/>
      <c r="H1082" s="3"/>
      <c r="I1082" s="3"/>
      <c r="J1082" s="3"/>
      <c r="K1082" s="3"/>
      <c r="L1082" s="7"/>
    </row>
    <row r="1083" spans="1:12" s="4" customFormat="1" ht="12.5" x14ac:dyDescent="0.25">
      <c r="A1083" s="6"/>
      <c r="B1083" s="6"/>
      <c r="C1083" s="6"/>
      <c r="D1083" s="3"/>
      <c r="E1083" s="3"/>
      <c r="F1083" s="3"/>
      <c r="G1083" s="3"/>
      <c r="H1083" s="7"/>
      <c r="I1083" s="3"/>
      <c r="J1083" s="3"/>
      <c r="K1083" s="3"/>
      <c r="L1083" s="7"/>
    </row>
    <row r="1084" spans="1:12" s="4" customFormat="1" ht="12.5" x14ac:dyDescent="0.25">
      <c r="A1084" s="6"/>
      <c r="B1084" s="6"/>
      <c r="C1084" s="6"/>
      <c r="D1084" s="3"/>
      <c r="E1084" s="3"/>
      <c r="F1084" s="3"/>
      <c r="G1084" s="3"/>
      <c r="H1084" s="7"/>
      <c r="I1084" s="3"/>
      <c r="J1084" s="3"/>
      <c r="K1084" s="3"/>
      <c r="L1084" s="7"/>
    </row>
    <row r="1085" spans="1:12" s="4" customFormat="1" ht="12.5" x14ac:dyDescent="0.25">
      <c r="A1085" s="6"/>
      <c r="B1085" s="6"/>
      <c r="C1085" s="6"/>
      <c r="D1085" s="3"/>
      <c r="E1085" s="3"/>
      <c r="F1085" s="3"/>
      <c r="G1085" s="3"/>
      <c r="H1085" s="7"/>
      <c r="I1085" s="3"/>
      <c r="J1085" s="3"/>
      <c r="K1085" s="3"/>
      <c r="L1085" s="7"/>
    </row>
    <row r="1086" spans="1:12" s="4" customFormat="1" ht="12.5" x14ac:dyDescent="0.25">
      <c r="A1086" s="6"/>
      <c r="B1086" s="6"/>
      <c r="C1086" s="6"/>
      <c r="D1086" s="3"/>
      <c r="E1086" s="3"/>
      <c r="F1086" s="3"/>
      <c r="G1086" s="3"/>
      <c r="H1086" s="7"/>
      <c r="I1086" s="3"/>
      <c r="J1086" s="3"/>
      <c r="K1086" s="3"/>
      <c r="L1086" s="7"/>
    </row>
    <row r="1087" spans="1:12" s="4" customFormat="1" ht="12.5" x14ac:dyDescent="0.25">
      <c r="A1087" s="6"/>
      <c r="B1087" s="6"/>
      <c r="C1087" s="6"/>
      <c r="D1087" s="3"/>
      <c r="E1087" s="3"/>
      <c r="F1087" s="3"/>
      <c r="G1087" s="3"/>
      <c r="H1087" s="7"/>
      <c r="I1087" s="3"/>
      <c r="J1087" s="3"/>
      <c r="K1087" s="3"/>
      <c r="L1087" s="7"/>
    </row>
    <row r="1088" spans="1:12" s="4" customFormat="1" ht="12.5" x14ac:dyDescent="0.25">
      <c r="A1088" s="6"/>
      <c r="B1088" s="6"/>
      <c r="C1088" s="6"/>
      <c r="D1088" s="3"/>
      <c r="E1088" s="3"/>
      <c r="F1088" s="3"/>
      <c r="G1088" s="3"/>
      <c r="H1088" s="7"/>
      <c r="I1088" s="3"/>
      <c r="J1088" s="3"/>
      <c r="K1088" s="3"/>
      <c r="L1088" s="7"/>
    </row>
    <row r="1089" spans="1:12" s="4" customFormat="1" ht="12.5" x14ac:dyDescent="0.25">
      <c r="A1089" s="6"/>
      <c r="B1089" s="6"/>
      <c r="C1089" s="6"/>
      <c r="D1089" s="3"/>
      <c r="E1089" s="3"/>
      <c r="F1089" s="3"/>
      <c r="G1089" s="3"/>
      <c r="H1089" s="7"/>
      <c r="I1089" s="3"/>
      <c r="J1089" s="3"/>
      <c r="K1089" s="3"/>
      <c r="L1089" s="7"/>
    </row>
    <row r="1090" spans="1:12" s="4" customFormat="1" ht="12.5" x14ac:dyDescent="0.25">
      <c r="A1090" s="6"/>
      <c r="B1090" s="6"/>
      <c r="C1090" s="6"/>
      <c r="D1090" s="3"/>
      <c r="E1090" s="3"/>
      <c r="F1090" s="3"/>
      <c r="G1090" s="3"/>
      <c r="H1090" s="7"/>
      <c r="I1090" s="3"/>
      <c r="J1090" s="3"/>
      <c r="K1090" s="3"/>
      <c r="L1090" s="7"/>
    </row>
    <row r="1091" spans="1:12" s="4" customFormat="1" ht="12.5" x14ac:dyDescent="0.25">
      <c r="A1091" s="6"/>
      <c r="B1091" s="6"/>
      <c r="C1091" s="6"/>
      <c r="D1091" s="3"/>
      <c r="E1091" s="3"/>
      <c r="F1091" s="3"/>
      <c r="G1091" s="7"/>
      <c r="H1091" s="3"/>
      <c r="I1091" s="3"/>
      <c r="J1091" s="3"/>
      <c r="K1091" s="3"/>
      <c r="L1091" s="7"/>
    </row>
    <row r="1092" spans="1:12" s="4" customFormat="1" ht="12.5" x14ac:dyDescent="0.25">
      <c r="A1092" s="6"/>
      <c r="B1092" s="6"/>
      <c r="C1092" s="6"/>
      <c r="D1092" s="3"/>
      <c r="E1092" s="3"/>
      <c r="F1092" s="3"/>
      <c r="G1092" s="7"/>
      <c r="H1092" s="7"/>
      <c r="I1092" s="3"/>
      <c r="J1092" s="3"/>
      <c r="K1092" s="3"/>
      <c r="L1092" s="7"/>
    </row>
    <row r="1093" spans="1:12" s="4" customFormat="1" ht="12.5" x14ac:dyDescent="0.25">
      <c r="A1093" s="6"/>
      <c r="B1093" s="6"/>
      <c r="C1093" s="6"/>
      <c r="D1093" s="3"/>
      <c r="E1093" s="3"/>
      <c r="F1093" s="3"/>
      <c r="G1093" s="7"/>
      <c r="H1093" s="7"/>
      <c r="I1093" s="3"/>
      <c r="J1093" s="3"/>
      <c r="K1093" s="3"/>
      <c r="L1093" s="3"/>
    </row>
    <row r="1094" spans="1:12" s="4" customFormat="1" ht="12.5" x14ac:dyDescent="0.25">
      <c r="A1094" s="6"/>
      <c r="B1094" s="6"/>
      <c r="C1094" s="6"/>
      <c r="D1094" s="3"/>
      <c r="E1094" s="3"/>
      <c r="F1094" s="3"/>
      <c r="G1094" s="7"/>
      <c r="H1094" s="7"/>
      <c r="I1094" s="3"/>
      <c r="J1094" s="3"/>
      <c r="K1094" s="3"/>
      <c r="L1094" s="7"/>
    </row>
    <row r="1095" spans="1:12" s="4" customFormat="1" ht="12.5" x14ac:dyDescent="0.25">
      <c r="A1095" s="6"/>
      <c r="B1095" s="6"/>
      <c r="C1095" s="6"/>
      <c r="D1095" s="3"/>
      <c r="E1095" s="3"/>
      <c r="F1095" s="3"/>
      <c r="G1095" s="7"/>
      <c r="H1095" s="7"/>
      <c r="I1095" s="3"/>
      <c r="J1095" s="3"/>
      <c r="K1095" s="3"/>
      <c r="L1095" s="3"/>
    </row>
    <row r="1096" spans="1:12" s="4" customFormat="1" ht="12.5" x14ac:dyDescent="0.25">
      <c r="A1096" s="6"/>
      <c r="B1096" s="6"/>
      <c r="C1096" s="6"/>
      <c r="D1096" s="3"/>
      <c r="E1096" s="3"/>
      <c r="F1096" s="3"/>
      <c r="G1096" s="7"/>
      <c r="H1096" s="7"/>
      <c r="I1096" s="3"/>
      <c r="J1096" s="3"/>
      <c r="K1096" s="3"/>
      <c r="L1096" s="3"/>
    </row>
    <row r="1097" spans="1:12" s="4" customFormat="1" ht="12.5" x14ac:dyDescent="0.25">
      <c r="A1097" s="6"/>
      <c r="B1097" s="6"/>
      <c r="C1097" s="6"/>
      <c r="D1097" s="3"/>
      <c r="E1097" s="3"/>
      <c r="F1097" s="3"/>
      <c r="G1097" s="7"/>
      <c r="H1097" s="7"/>
      <c r="I1097" s="3"/>
      <c r="J1097" s="3"/>
      <c r="K1097" s="3"/>
      <c r="L1097" s="7"/>
    </row>
    <row r="1098" spans="1:12" s="4" customFormat="1" ht="12.5" x14ac:dyDescent="0.25">
      <c r="A1098" s="6"/>
      <c r="B1098" s="6"/>
      <c r="C1098" s="6"/>
      <c r="D1098" s="3"/>
      <c r="E1098" s="3"/>
      <c r="F1098" s="3"/>
      <c r="G1098" s="7"/>
      <c r="H1098" s="7"/>
      <c r="I1098" s="3"/>
      <c r="J1098" s="3"/>
      <c r="K1098" s="3"/>
      <c r="L1098" s="7"/>
    </row>
    <row r="1099" spans="1:12" s="4" customFormat="1" ht="12.5" x14ac:dyDescent="0.25">
      <c r="A1099" s="6"/>
      <c r="B1099" s="6"/>
      <c r="C1099" s="6"/>
      <c r="D1099" s="3"/>
      <c r="E1099" s="3"/>
      <c r="F1099" s="3"/>
      <c r="G1099" s="3"/>
      <c r="H1099" s="7"/>
      <c r="I1099" s="3"/>
      <c r="J1099" s="3"/>
      <c r="K1099" s="3"/>
      <c r="L1099" s="7"/>
    </row>
    <row r="1100" spans="1:12" s="4" customFormat="1" ht="12.5" x14ac:dyDescent="0.25">
      <c r="A1100" s="6"/>
      <c r="B1100" s="6"/>
      <c r="C1100" s="6"/>
      <c r="D1100" s="3"/>
      <c r="E1100" s="3"/>
      <c r="F1100" s="3"/>
      <c r="G1100" s="7"/>
      <c r="H1100" s="3"/>
      <c r="I1100" s="3"/>
      <c r="J1100" s="3"/>
      <c r="K1100" s="3"/>
      <c r="L1100" s="7"/>
    </row>
    <row r="1101" spans="1:12" s="4" customFormat="1" ht="12.5" x14ac:dyDescent="0.25">
      <c r="A1101" s="6"/>
      <c r="B1101" s="6"/>
      <c r="C1101" s="6"/>
      <c r="D1101" s="3"/>
      <c r="E1101" s="3"/>
      <c r="F1101" s="3"/>
      <c r="G1101" s="7"/>
      <c r="H1101" s="3"/>
      <c r="I1101" s="3"/>
      <c r="J1101" s="3"/>
      <c r="K1101" s="3"/>
      <c r="L1101" s="3"/>
    </row>
    <row r="1102" spans="1:12" s="4" customFormat="1" ht="12.5" x14ac:dyDescent="0.25">
      <c r="A1102" s="6"/>
      <c r="B1102" s="6"/>
      <c r="C1102" s="6"/>
      <c r="D1102" s="3"/>
      <c r="E1102" s="3"/>
      <c r="F1102" s="3"/>
      <c r="G1102" s="7"/>
      <c r="H1102" s="3"/>
      <c r="I1102" s="3"/>
      <c r="J1102" s="3"/>
      <c r="K1102" s="3"/>
      <c r="L1102" s="7"/>
    </row>
    <row r="1103" spans="1:12" s="4" customFormat="1" ht="12.5" x14ac:dyDescent="0.25">
      <c r="A1103" s="6"/>
      <c r="B1103" s="6"/>
      <c r="C1103" s="6"/>
      <c r="D1103" s="3"/>
      <c r="E1103" s="3"/>
      <c r="F1103" s="3"/>
      <c r="G1103" s="7"/>
      <c r="H1103" s="7"/>
      <c r="I1103" s="3"/>
      <c r="J1103" s="3"/>
      <c r="K1103" s="3"/>
      <c r="L1103" s="7"/>
    </row>
    <row r="1104" spans="1:12" s="4" customFormat="1" ht="12.5" x14ac:dyDescent="0.25">
      <c r="A1104" s="6"/>
      <c r="B1104" s="6"/>
      <c r="C1104" s="6"/>
      <c r="D1104" s="3"/>
      <c r="E1104" s="3"/>
      <c r="F1104" s="3"/>
      <c r="G1104" s="7"/>
      <c r="H1104" s="7"/>
      <c r="I1104" s="3"/>
      <c r="J1104" s="3"/>
      <c r="K1104" s="3"/>
      <c r="L1104" s="7"/>
    </row>
    <row r="1105" spans="1:12" s="4" customFormat="1" ht="12.5" x14ac:dyDescent="0.25">
      <c r="A1105" s="6"/>
      <c r="B1105" s="6"/>
      <c r="C1105" s="6"/>
      <c r="D1105" s="3"/>
      <c r="E1105" s="3"/>
      <c r="F1105" s="3"/>
      <c r="G1105" s="7"/>
      <c r="H1105" s="3"/>
      <c r="I1105" s="3"/>
      <c r="J1105" s="3"/>
      <c r="K1105" s="3"/>
      <c r="L1105" s="7"/>
    </row>
    <row r="1106" spans="1:12" s="4" customFormat="1" ht="12.5" x14ac:dyDescent="0.25">
      <c r="A1106" s="6"/>
      <c r="B1106" s="6"/>
      <c r="C1106" s="6"/>
      <c r="D1106" s="3"/>
      <c r="E1106" s="3"/>
      <c r="F1106" s="3"/>
      <c r="G1106" s="7"/>
      <c r="H1106" s="7"/>
      <c r="I1106" s="3"/>
      <c r="J1106" s="3"/>
      <c r="K1106" s="3"/>
      <c r="L1106" s="7"/>
    </row>
    <row r="1107" spans="1:12" s="4" customFormat="1" ht="12.5" x14ac:dyDescent="0.25">
      <c r="A1107" s="6"/>
      <c r="B1107" s="6"/>
      <c r="C1107" s="6"/>
      <c r="D1107" s="3"/>
      <c r="E1107" s="3"/>
      <c r="F1107" s="3"/>
      <c r="G1107" s="7"/>
      <c r="H1107" s="7"/>
      <c r="I1107" s="3"/>
      <c r="J1107" s="3"/>
      <c r="K1107" s="3"/>
      <c r="L1107" s="7"/>
    </row>
    <row r="1108" spans="1:12" s="4" customFormat="1" ht="12.5" x14ac:dyDescent="0.25">
      <c r="A1108" s="6"/>
      <c r="B1108" s="6"/>
      <c r="C1108" s="6"/>
      <c r="D1108" s="3"/>
      <c r="E1108" s="3"/>
      <c r="F1108" s="3"/>
      <c r="G1108" s="3"/>
      <c r="H1108" s="7"/>
      <c r="I1108" s="3"/>
      <c r="J1108" s="3"/>
      <c r="K1108" s="3"/>
      <c r="L1108" s="7"/>
    </row>
    <row r="1109" spans="1:12" s="4" customFormat="1" ht="12.5" x14ac:dyDescent="0.25">
      <c r="A1109" s="6"/>
      <c r="B1109" s="6"/>
      <c r="C1109" s="6"/>
      <c r="D1109" s="3"/>
      <c r="E1109" s="3"/>
      <c r="F1109" s="3"/>
      <c r="G1109" s="3"/>
      <c r="H1109" s="3"/>
      <c r="I1109" s="3"/>
      <c r="J1109" s="3"/>
      <c r="K1109" s="3"/>
      <c r="L1109" s="7"/>
    </row>
    <row r="1110" spans="1:12" s="4" customFormat="1" ht="12.5" x14ac:dyDescent="0.25">
      <c r="A1110" s="6"/>
      <c r="B1110" s="6"/>
      <c r="C1110" s="6"/>
      <c r="D1110" s="3"/>
      <c r="E1110" s="3"/>
      <c r="F1110" s="3"/>
      <c r="G1110" s="3"/>
      <c r="H1110" s="7"/>
      <c r="I1110" s="3"/>
      <c r="J1110" s="3"/>
      <c r="K1110" s="3"/>
      <c r="L1110" s="7"/>
    </row>
    <row r="1111" spans="1:12" s="4" customFormat="1" ht="12.5" x14ac:dyDescent="0.25">
      <c r="A1111" s="6"/>
      <c r="B1111" s="6"/>
      <c r="C1111" s="6"/>
      <c r="D1111" s="3"/>
      <c r="E1111" s="3"/>
      <c r="F1111" s="3"/>
      <c r="G1111" s="7"/>
      <c r="H1111" s="3"/>
      <c r="I1111" s="3"/>
      <c r="J1111" s="3"/>
      <c r="K1111" s="3"/>
      <c r="L1111" s="7"/>
    </row>
    <row r="1112" spans="1:12" s="4" customFormat="1" ht="12.5" x14ac:dyDescent="0.25">
      <c r="A1112" s="6"/>
      <c r="B1112" s="6"/>
      <c r="C1112" s="6"/>
      <c r="D1112" s="3"/>
      <c r="E1112" s="3"/>
      <c r="F1112" s="3"/>
      <c r="G1112" s="7"/>
      <c r="H1112" s="3"/>
      <c r="I1112" s="3"/>
      <c r="J1112" s="3"/>
      <c r="K1112" s="3"/>
      <c r="L1112" s="7"/>
    </row>
    <row r="1113" spans="1:12" s="4" customFormat="1" ht="12.5" x14ac:dyDescent="0.25">
      <c r="A1113" s="6"/>
      <c r="B1113" s="6"/>
      <c r="C1113" s="6"/>
      <c r="D1113" s="3"/>
      <c r="E1113" s="3"/>
      <c r="F1113" s="3"/>
      <c r="G1113" s="3"/>
      <c r="H1113" s="7"/>
      <c r="I1113" s="3"/>
      <c r="J1113" s="3"/>
      <c r="K1113" s="3"/>
      <c r="L1113" s="7"/>
    </row>
    <row r="1114" spans="1:12" s="4" customFormat="1" ht="12.5" x14ac:dyDescent="0.25">
      <c r="A1114" s="6"/>
      <c r="B1114" s="6"/>
      <c r="C1114" s="6"/>
      <c r="D1114" s="3"/>
      <c r="E1114" s="3"/>
      <c r="F1114" s="3"/>
      <c r="G1114" s="7"/>
      <c r="H1114" s="3"/>
      <c r="I1114" s="3"/>
      <c r="J1114" s="3"/>
      <c r="K1114" s="3"/>
      <c r="L1114" s="7"/>
    </row>
    <row r="1115" spans="1:12" s="4" customFormat="1" ht="12.5" x14ac:dyDescent="0.25">
      <c r="A1115" s="6"/>
      <c r="B1115" s="6"/>
      <c r="C1115" s="6"/>
      <c r="D1115" s="3"/>
      <c r="E1115" s="3"/>
      <c r="F1115" s="3"/>
      <c r="G1115" s="7"/>
      <c r="H1115" s="3"/>
      <c r="I1115" s="3"/>
      <c r="J1115" s="3"/>
      <c r="K1115" s="3"/>
      <c r="L1115" s="7"/>
    </row>
    <row r="1116" spans="1:12" s="4" customFormat="1" ht="12.5" x14ac:dyDescent="0.25">
      <c r="A1116" s="6"/>
      <c r="B1116" s="6"/>
      <c r="C1116" s="6"/>
      <c r="D1116" s="3"/>
      <c r="E1116" s="3"/>
      <c r="F1116" s="3"/>
      <c r="G1116" s="7"/>
      <c r="H1116" s="3"/>
      <c r="I1116" s="3"/>
      <c r="J1116" s="3"/>
      <c r="K1116" s="3"/>
      <c r="L1116" s="7"/>
    </row>
    <row r="1117" spans="1:12" s="4" customFormat="1" ht="12.5" x14ac:dyDescent="0.25">
      <c r="A1117" s="6"/>
      <c r="B1117" s="6"/>
      <c r="C1117" s="6"/>
      <c r="D1117" s="3"/>
      <c r="E1117" s="3"/>
      <c r="F1117" s="3"/>
      <c r="G1117" s="3"/>
      <c r="H1117" s="7"/>
      <c r="I1117" s="3"/>
      <c r="J1117" s="3"/>
      <c r="K1117" s="3"/>
      <c r="L1117" s="7"/>
    </row>
    <row r="1118" spans="1:12" s="4" customFormat="1" ht="12.5" x14ac:dyDescent="0.25">
      <c r="A1118" s="6"/>
      <c r="B1118" s="6"/>
      <c r="C1118" s="6"/>
      <c r="D1118" s="3"/>
      <c r="E1118" s="3"/>
      <c r="F1118" s="3"/>
      <c r="G1118" s="7"/>
      <c r="H1118" s="7"/>
      <c r="I1118" s="3"/>
      <c r="J1118" s="3"/>
      <c r="K1118" s="3"/>
      <c r="L1118" s="7"/>
    </row>
    <row r="1119" spans="1:12" s="4" customFormat="1" ht="12.5" x14ac:dyDescent="0.25">
      <c r="A1119" s="6"/>
      <c r="B1119" s="6"/>
      <c r="C1119" s="6"/>
      <c r="D1119" s="3"/>
      <c r="E1119" s="3"/>
      <c r="F1119" s="3"/>
      <c r="G1119" s="3"/>
      <c r="H1119" s="3"/>
      <c r="I1119" s="3"/>
      <c r="J1119" s="3"/>
      <c r="K1119" s="3"/>
      <c r="L1119" s="7"/>
    </row>
    <row r="1120" spans="1:12" s="4" customFormat="1" ht="12.5" x14ac:dyDescent="0.25">
      <c r="A1120" s="6"/>
      <c r="B1120" s="6"/>
      <c r="C1120" s="6"/>
      <c r="D1120" s="3"/>
      <c r="E1120" s="3"/>
      <c r="F1120" s="3"/>
      <c r="G1120" s="3"/>
      <c r="H1120" s="3"/>
      <c r="I1120" s="3"/>
      <c r="J1120" s="3"/>
      <c r="K1120" s="3"/>
      <c r="L1120" s="7"/>
    </row>
    <row r="1121" spans="1:12" s="4" customFormat="1" ht="12.5" x14ac:dyDescent="0.25">
      <c r="A1121" s="6"/>
      <c r="B1121" s="6"/>
      <c r="C1121" s="6"/>
      <c r="D1121" s="3"/>
      <c r="E1121" s="3"/>
      <c r="F1121" s="3"/>
      <c r="G1121" s="7"/>
      <c r="H1121" s="3"/>
      <c r="I1121" s="3"/>
      <c r="J1121" s="3"/>
      <c r="K1121" s="3"/>
      <c r="L1121" s="7"/>
    </row>
    <row r="1122" spans="1:12" s="4" customFormat="1" ht="12.5" x14ac:dyDescent="0.25">
      <c r="A1122" s="6"/>
      <c r="B1122" s="6"/>
      <c r="C1122" s="6"/>
      <c r="D1122" s="3"/>
      <c r="E1122" s="3"/>
      <c r="F1122" s="3"/>
      <c r="G1122" s="3"/>
      <c r="H1122" s="3"/>
      <c r="I1122" s="3"/>
      <c r="J1122" s="3"/>
      <c r="K1122" s="3"/>
      <c r="L1122" s="7"/>
    </row>
    <row r="1123" spans="1:12" s="4" customFormat="1" ht="12.5" x14ac:dyDescent="0.25">
      <c r="A1123" s="6"/>
      <c r="B1123" s="6"/>
      <c r="C1123" s="6"/>
      <c r="D1123" s="3"/>
      <c r="E1123" s="3"/>
      <c r="F1123" s="3"/>
      <c r="G1123" s="3"/>
      <c r="H1123" s="7"/>
      <c r="I1123" s="3"/>
      <c r="J1123" s="3"/>
      <c r="K1123" s="3"/>
      <c r="L1123" s="7"/>
    </row>
    <row r="1124" spans="1:12" s="4" customFormat="1" ht="12.5" x14ac:dyDescent="0.25">
      <c r="A1124" s="6"/>
      <c r="B1124" s="6"/>
      <c r="C1124" s="6"/>
      <c r="D1124" s="3"/>
      <c r="E1124" s="3"/>
      <c r="F1124" s="3"/>
      <c r="G1124" s="3"/>
      <c r="H1124" s="7"/>
      <c r="I1124" s="3"/>
      <c r="J1124" s="3"/>
      <c r="K1124" s="3"/>
      <c r="L1124" s="7"/>
    </row>
    <row r="1125" spans="1:12" s="4" customFormat="1" ht="12.5" x14ac:dyDescent="0.25">
      <c r="A1125" s="6"/>
      <c r="B1125" s="6"/>
      <c r="C1125" s="6"/>
      <c r="D1125" s="3"/>
      <c r="E1125" s="3"/>
      <c r="F1125" s="3"/>
      <c r="G1125" s="7"/>
      <c r="H1125" s="7"/>
      <c r="I1125" s="3"/>
      <c r="J1125" s="3"/>
      <c r="K1125" s="3"/>
      <c r="L1125" s="7"/>
    </row>
    <row r="1126" spans="1:12" s="4" customFormat="1" ht="12.5" x14ac:dyDescent="0.25">
      <c r="A1126" s="6"/>
      <c r="B1126" s="6"/>
      <c r="C1126" s="6"/>
      <c r="D1126" s="3"/>
      <c r="E1126" s="3"/>
      <c r="F1126" s="3"/>
      <c r="G1126" s="7"/>
      <c r="H1126" s="7"/>
      <c r="I1126" s="3"/>
      <c r="J1126" s="3"/>
      <c r="K1126" s="3"/>
      <c r="L1126" s="7"/>
    </row>
    <row r="1127" spans="1:12" s="4" customFormat="1" ht="12.5" x14ac:dyDescent="0.25">
      <c r="A1127" s="6"/>
      <c r="B1127" s="6"/>
      <c r="C1127" s="6"/>
      <c r="D1127" s="3"/>
      <c r="E1127" s="3"/>
      <c r="F1127" s="3"/>
      <c r="G1127" s="3"/>
      <c r="H1127" s="7"/>
      <c r="I1127" s="3"/>
      <c r="J1127" s="3"/>
      <c r="K1127" s="3"/>
      <c r="L1127" s="7"/>
    </row>
    <row r="1128" spans="1:12" s="4" customFormat="1" ht="12.5" x14ac:dyDescent="0.25">
      <c r="A1128" s="6"/>
      <c r="B1128" s="6"/>
      <c r="C1128" s="6"/>
      <c r="D1128" s="3"/>
      <c r="E1128" s="3"/>
      <c r="F1128" s="3"/>
      <c r="G1128" s="3"/>
      <c r="H1128" s="3"/>
      <c r="I1128" s="3"/>
      <c r="J1128" s="3"/>
      <c r="K1128" s="3"/>
      <c r="L1128" s="7"/>
    </row>
    <row r="1129" spans="1:12" s="4" customFormat="1" ht="12.5" x14ac:dyDescent="0.25">
      <c r="A1129" s="6"/>
      <c r="B1129" s="6"/>
      <c r="C1129" s="6"/>
      <c r="D1129" s="3"/>
      <c r="E1129" s="3"/>
      <c r="F1129" s="3"/>
      <c r="G1129" s="3"/>
      <c r="H1129" s="7"/>
      <c r="I1129" s="3"/>
      <c r="J1129" s="3"/>
      <c r="K1129" s="3"/>
      <c r="L1129" s="7"/>
    </row>
    <row r="1130" spans="1:12" s="4" customFormat="1" ht="12.5" x14ac:dyDescent="0.25">
      <c r="A1130" s="6"/>
      <c r="B1130" s="6"/>
      <c r="C1130" s="6"/>
      <c r="D1130" s="3"/>
      <c r="E1130" s="3"/>
      <c r="F1130" s="3"/>
      <c r="G1130" s="3"/>
      <c r="H1130" s="7"/>
      <c r="I1130" s="3"/>
      <c r="J1130" s="3"/>
      <c r="K1130" s="3"/>
      <c r="L1130" s="7"/>
    </row>
    <row r="1131" spans="1:12" s="4" customFormat="1" ht="12.5" x14ac:dyDescent="0.25">
      <c r="A1131" s="6"/>
      <c r="B1131" s="6"/>
      <c r="C1131" s="6"/>
      <c r="D1131" s="3"/>
      <c r="E1131" s="3"/>
      <c r="F1131" s="3"/>
      <c r="G1131" s="7"/>
      <c r="H1131" s="7"/>
      <c r="I1131" s="3"/>
      <c r="J1131" s="3"/>
      <c r="K1131" s="3"/>
      <c r="L1131" s="7"/>
    </row>
    <row r="1132" spans="1:12" s="4" customFormat="1" ht="12.5" x14ac:dyDescent="0.25">
      <c r="A1132" s="6"/>
      <c r="B1132" s="6"/>
      <c r="C1132" s="6"/>
      <c r="D1132" s="3"/>
      <c r="E1132" s="3"/>
      <c r="F1132" s="3"/>
      <c r="G1132" s="7"/>
      <c r="H1132" s="7"/>
      <c r="I1132" s="3"/>
      <c r="J1132" s="3"/>
      <c r="K1132" s="3"/>
      <c r="L1132" s="7"/>
    </row>
    <row r="1133" spans="1:12" s="4" customFormat="1" ht="12.5" x14ac:dyDescent="0.25">
      <c r="A1133" s="6"/>
      <c r="B1133" s="6"/>
      <c r="C1133" s="6"/>
      <c r="D1133" s="3"/>
      <c r="E1133" s="3"/>
      <c r="F1133" s="3"/>
      <c r="G1133" s="7"/>
      <c r="H1133" s="7"/>
      <c r="I1133" s="3"/>
      <c r="J1133" s="3"/>
      <c r="K1133" s="3"/>
      <c r="L1133" s="7"/>
    </row>
    <row r="1134" spans="1:12" s="4" customFormat="1" ht="12.5" x14ac:dyDescent="0.25">
      <c r="A1134" s="6"/>
      <c r="B1134" s="6"/>
      <c r="C1134" s="6"/>
      <c r="D1134" s="3"/>
      <c r="E1134" s="3"/>
      <c r="F1134" s="3"/>
      <c r="G1134" s="7"/>
      <c r="H1134" s="7"/>
      <c r="I1134" s="3"/>
      <c r="J1134" s="3"/>
      <c r="K1134" s="3"/>
      <c r="L1134" s="7"/>
    </row>
    <row r="1135" spans="1:12" s="4" customFormat="1" ht="12.5" x14ac:dyDescent="0.25">
      <c r="A1135" s="6"/>
      <c r="B1135" s="6"/>
      <c r="C1135" s="6"/>
      <c r="D1135" s="3"/>
      <c r="E1135" s="3"/>
      <c r="F1135" s="3"/>
      <c r="G1135" s="7"/>
      <c r="H1135" s="7"/>
      <c r="I1135" s="3"/>
      <c r="J1135" s="3"/>
      <c r="K1135" s="3"/>
      <c r="L1135" s="7"/>
    </row>
    <row r="1136" spans="1:12" s="4" customFormat="1" ht="12.5" x14ac:dyDescent="0.25">
      <c r="A1136" s="6"/>
      <c r="B1136" s="6"/>
      <c r="C1136" s="6"/>
      <c r="D1136" s="3"/>
      <c r="E1136" s="3"/>
      <c r="F1136" s="3"/>
      <c r="G1136" s="3"/>
      <c r="H1136" s="7"/>
      <c r="I1136" s="3"/>
      <c r="J1136" s="3"/>
      <c r="K1136" s="3"/>
      <c r="L1136" s="7"/>
    </row>
    <row r="1137" spans="1:12" s="4" customFormat="1" ht="12.5" x14ac:dyDescent="0.25">
      <c r="A1137" s="6"/>
      <c r="B1137" s="6"/>
      <c r="C1137" s="6"/>
      <c r="D1137" s="3"/>
      <c r="E1137" s="3"/>
      <c r="F1137" s="3"/>
      <c r="G1137" s="7"/>
      <c r="H1137" s="7"/>
      <c r="I1137" s="3"/>
      <c r="J1137" s="3"/>
      <c r="K1137" s="3"/>
      <c r="L1137" s="7"/>
    </row>
    <row r="1138" spans="1:12" s="4" customFormat="1" ht="12.5" x14ac:dyDescent="0.25">
      <c r="A1138" s="6"/>
      <c r="B1138" s="6"/>
      <c r="C1138" s="6"/>
      <c r="D1138" s="3"/>
      <c r="E1138" s="3"/>
      <c r="F1138" s="3"/>
      <c r="G1138" s="7"/>
      <c r="H1138" s="7"/>
      <c r="I1138" s="3"/>
      <c r="J1138" s="3"/>
      <c r="K1138" s="3"/>
      <c r="L1138" s="7"/>
    </row>
    <row r="1139" spans="1:12" s="4" customFormat="1" ht="12.5" x14ac:dyDescent="0.25">
      <c r="A1139" s="6"/>
      <c r="B1139" s="6"/>
      <c r="C1139" s="6"/>
      <c r="D1139" s="3"/>
      <c r="E1139" s="3"/>
      <c r="F1139" s="3"/>
      <c r="G1139" s="7"/>
      <c r="H1139" s="7"/>
      <c r="I1139" s="3"/>
      <c r="J1139" s="3"/>
      <c r="K1139" s="3"/>
      <c r="L1139" s="3"/>
    </row>
    <row r="1140" spans="1:12" s="4" customFormat="1" ht="12.5" x14ac:dyDescent="0.25">
      <c r="A1140" s="6"/>
      <c r="B1140" s="6"/>
      <c r="C1140" s="6"/>
      <c r="D1140" s="3"/>
      <c r="E1140" s="3"/>
      <c r="F1140" s="3"/>
      <c r="G1140" s="7"/>
      <c r="H1140" s="7"/>
      <c r="I1140" s="3"/>
      <c r="J1140" s="3"/>
      <c r="K1140" s="3"/>
      <c r="L1140" s="7"/>
    </row>
    <row r="1141" spans="1:12" s="4" customFormat="1" ht="12.5" x14ac:dyDescent="0.25">
      <c r="A1141" s="6"/>
      <c r="B1141" s="6"/>
      <c r="C1141" s="6"/>
      <c r="D1141" s="3"/>
      <c r="E1141" s="3"/>
      <c r="F1141" s="3"/>
      <c r="G1141" s="7"/>
      <c r="H1141" s="7"/>
      <c r="I1141" s="3"/>
      <c r="J1141" s="3"/>
      <c r="K1141" s="3"/>
      <c r="L1141" s="7"/>
    </row>
    <row r="1142" spans="1:12" s="4" customFormat="1" ht="12.5" x14ac:dyDescent="0.25">
      <c r="A1142" s="6"/>
      <c r="B1142" s="6"/>
      <c r="C1142" s="6"/>
      <c r="D1142" s="3"/>
      <c r="E1142" s="3"/>
      <c r="F1142" s="3"/>
      <c r="G1142" s="7"/>
      <c r="H1142" s="3"/>
      <c r="I1142" s="3"/>
      <c r="J1142" s="3"/>
      <c r="K1142" s="3"/>
      <c r="L1142" s="7"/>
    </row>
    <row r="1143" spans="1:12" s="4" customFormat="1" ht="12.5" x14ac:dyDescent="0.25">
      <c r="A1143" s="6"/>
      <c r="B1143" s="6"/>
      <c r="C1143" s="6"/>
      <c r="D1143" s="3"/>
      <c r="E1143" s="3"/>
      <c r="F1143" s="3"/>
      <c r="G1143" s="7"/>
      <c r="H1143" s="7"/>
      <c r="I1143" s="3"/>
      <c r="J1143" s="3"/>
      <c r="K1143" s="3"/>
      <c r="L1143" s="7"/>
    </row>
    <row r="1144" spans="1:12" s="4" customFormat="1" ht="12.5" x14ac:dyDescent="0.25">
      <c r="A1144" s="6"/>
      <c r="B1144" s="6"/>
      <c r="C1144" s="6"/>
      <c r="D1144" s="3"/>
      <c r="E1144" s="3"/>
      <c r="F1144" s="3"/>
      <c r="G1144" s="7"/>
      <c r="H1144" s="7"/>
      <c r="I1144" s="3"/>
      <c r="J1144" s="3"/>
      <c r="K1144" s="3"/>
      <c r="L1144" s="7"/>
    </row>
    <row r="1145" spans="1:12" s="4" customFormat="1" ht="12.5" x14ac:dyDescent="0.25">
      <c r="A1145" s="6"/>
      <c r="B1145" s="6"/>
      <c r="C1145" s="6"/>
      <c r="D1145" s="3"/>
      <c r="E1145" s="3"/>
      <c r="F1145" s="3"/>
      <c r="G1145" s="7"/>
      <c r="H1145" s="7"/>
      <c r="I1145" s="3"/>
      <c r="J1145" s="3"/>
      <c r="K1145" s="3"/>
      <c r="L1145" s="7"/>
    </row>
    <row r="1146" spans="1:12" s="4" customFormat="1" ht="12.5" x14ac:dyDescent="0.25">
      <c r="A1146" s="6"/>
      <c r="B1146" s="6"/>
      <c r="C1146" s="6"/>
      <c r="D1146" s="3"/>
      <c r="E1146" s="3"/>
      <c r="F1146" s="3"/>
      <c r="G1146" s="7"/>
      <c r="H1146" s="7"/>
      <c r="I1146" s="3"/>
      <c r="J1146" s="3"/>
      <c r="K1146" s="3"/>
      <c r="L1146" s="7"/>
    </row>
    <row r="1147" spans="1:12" s="4" customFormat="1" ht="12.5" x14ac:dyDescent="0.25">
      <c r="A1147" s="6"/>
      <c r="B1147" s="6"/>
      <c r="C1147" s="6"/>
      <c r="D1147" s="3"/>
      <c r="E1147" s="3"/>
      <c r="F1147" s="3"/>
      <c r="G1147" s="7"/>
      <c r="H1147" s="7"/>
      <c r="I1147" s="3"/>
      <c r="J1147" s="3"/>
      <c r="K1147" s="3"/>
      <c r="L1147" s="7"/>
    </row>
    <row r="1148" spans="1:12" s="4" customFormat="1" ht="12.5" x14ac:dyDescent="0.25">
      <c r="A1148" s="6"/>
      <c r="B1148" s="6"/>
      <c r="C1148" s="6"/>
      <c r="D1148" s="3"/>
      <c r="E1148" s="3"/>
      <c r="F1148" s="3"/>
      <c r="G1148" s="7"/>
      <c r="H1148" s="7"/>
      <c r="I1148" s="3"/>
      <c r="J1148" s="3"/>
      <c r="K1148" s="3"/>
      <c r="L1148" s="7"/>
    </row>
    <row r="1149" spans="1:12" s="4" customFormat="1" ht="12.5" x14ac:dyDescent="0.25">
      <c r="A1149" s="6"/>
      <c r="B1149" s="6"/>
      <c r="C1149" s="6"/>
      <c r="D1149" s="3"/>
      <c r="E1149" s="3"/>
      <c r="F1149" s="3"/>
      <c r="G1149" s="7"/>
      <c r="H1149" s="7"/>
      <c r="I1149" s="3"/>
      <c r="J1149" s="3"/>
      <c r="K1149" s="3"/>
      <c r="L1149" s="7"/>
    </row>
    <row r="1150" spans="1:12" s="4" customFormat="1" ht="12.5" x14ac:dyDescent="0.25">
      <c r="A1150" s="6"/>
      <c r="B1150" s="6"/>
      <c r="C1150" s="6"/>
      <c r="D1150" s="3"/>
      <c r="E1150" s="3"/>
      <c r="F1150" s="3"/>
      <c r="G1150" s="3"/>
      <c r="H1150" s="7"/>
      <c r="I1150" s="3"/>
      <c r="J1150" s="3"/>
      <c r="K1150" s="3"/>
      <c r="L1150" s="3"/>
    </row>
    <row r="1151" spans="1:12" s="4" customFormat="1" ht="12.5" x14ac:dyDescent="0.25">
      <c r="A1151" s="6"/>
      <c r="B1151" s="6"/>
      <c r="C1151" s="6"/>
      <c r="D1151" s="3"/>
      <c r="E1151" s="3"/>
      <c r="F1151" s="3"/>
      <c r="G1151" s="7"/>
      <c r="H1151" s="7"/>
      <c r="I1151" s="3"/>
      <c r="J1151" s="3"/>
      <c r="K1151" s="3"/>
      <c r="L1151" s="7"/>
    </row>
    <row r="1152" spans="1:12" s="4" customFormat="1" ht="12.5" x14ac:dyDescent="0.25">
      <c r="A1152" s="6"/>
      <c r="B1152" s="6"/>
      <c r="C1152" s="6"/>
      <c r="D1152" s="3"/>
      <c r="E1152" s="3"/>
      <c r="F1152" s="3"/>
      <c r="G1152" s="7"/>
      <c r="H1152" s="7"/>
      <c r="I1152" s="3"/>
      <c r="J1152" s="3"/>
      <c r="K1152" s="3"/>
      <c r="L1152" s="7"/>
    </row>
    <row r="1153" spans="1:12" s="4" customFormat="1" ht="12.5" x14ac:dyDescent="0.25">
      <c r="A1153" s="6"/>
      <c r="B1153" s="6"/>
      <c r="C1153" s="6"/>
      <c r="D1153" s="3"/>
      <c r="E1153" s="3"/>
      <c r="F1153" s="3"/>
      <c r="G1153" s="7"/>
      <c r="H1153" s="7"/>
      <c r="I1153" s="3"/>
      <c r="J1153" s="3"/>
      <c r="K1153" s="3"/>
      <c r="L1153" s="3"/>
    </row>
    <row r="1154" spans="1:12" s="4" customFormat="1" ht="12.5" x14ac:dyDescent="0.25">
      <c r="A1154" s="6"/>
      <c r="B1154" s="6"/>
      <c r="C1154" s="6"/>
      <c r="D1154" s="3"/>
      <c r="E1154" s="3"/>
      <c r="F1154" s="3"/>
      <c r="G1154" s="7"/>
      <c r="H1154" s="7"/>
      <c r="I1154" s="3"/>
      <c r="J1154" s="3"/>
      <c r="K1154" s="3"/>
      <c r="L1154" s="7"/>
    </row>
    <row r="1155" spans="1:12" s="4" customFormat="1" ht="12.5" x14ac:dyDescent="0.25">
      <c r="A1155" s="6"/>
      <c r="B1155" s="6"/>
      <c r="C1155" s="6"/>
      <c r="D1155" s="3"/>
      <c r="E1155" s="3"/>
      <c r="F1155" s="3"/>
      <c r="G1155" s="7"/>
      <c r="H1155" s="7"/>
      <c r="I1155" s="3"/>
      <c r="J1155" s="3"/>
      <c r="K1155" s="3"/>
      <c r="L1155" s="7"/>
    </row>
    <row r="1156" spans="1:12" s="4" customFormat="1" ht="12.5" x14ac:dyDescent="0.25">
      <c r="A1156" s="6"/>
      <c r="B1156" s="6"/>
      <c r="C1156" s="6"/>
      <c r="D1156" s="3"/>
      <c r="E1156" s="3"/>
      <c r="F1156" s="3"/>
      <c r="G1156" s="7"/>
      <c r="H1156" s="7"/>
      <c r="I1156" s="3"/>
      <c r="J1156" s="3"/>
      <c r="K1156" s="3"/>
      <c r="L1156" s="7"/>
    </row>
    <row r="1157" spans="1:12" s="4" customFormat="1" ht="12.5" x14ac:dyDescent="0.25">
      <c r="A1157" s="6"/>
      <c r="B1157" s="6"/>
      <c r="C1157" s="6"/>
      <c r="D1157" s="3"/>
      <c r="E1157" s="3"/>
      <c r="F1157" s="3"/>
      <c r="G1157" s="7"/>
      <c r="H1157" s="7"/>
      <c r="I1157" s="3"/>
      <c r="J1157" s="3"/>
      <c r="K1157" s="3"/>
      <c r="L1157" s="3"/>
    </row>
    <row r="1158" spans="1:12" s="4" customFormat="1" ht="12.5" x14ac:dyDescent="0.25">
      <c r="A1158" s="6"/>
      <c r="B1158" s="6"/>
      <c r="C1158" s="6"/>
      <c r="D1158" s="3"/>
      <c r="E1158" s="3"/>
      <c r="F1158" s="3"/>
      <c r="G1158" s="7"/>
      <c r="H1158" s="7"/>
      <c r="I1158" s="3"/>
      <c r="J1158" s="3"/>
      <c r="K1158" s="3"/>
      <c r="L1158" s="3"/>
    </row>
    <row r="1159" spans="1:12" s="4" customFormat="1" ht="12.5" x14ac:dyDescent="0.25">
      <c r="A1159" s="6"/>
      <c r="B1159" s="6"/>
      <c r="C1159" s="6"/>
      <c r="D1159" s="3"/>
      <c r="E1159" s="3"/>
      <c r="F1159" s="3"/>
      <c r="G1159" s="7"/>
      <c r="H1159" s="7"/>
      <c r="I1159" s="3"/>
      <c r="J1159" s="3"/>
      <c r="K1159" s="3"/>
      <c r="L1159" s="7"/>
    </row>
    <row r="1160" spans="1:12" s="4" customFormat="1" ht="12.5" x14ac:dyDescent="0.25">
      <c r="A1160" s="6"/>
      <c r="B1160" s="6"/>
      <c r="C1160" s="6"/>
      <c r="D1160" s="3"/>
      <c r="E1160" s="3"/>
      <c r="F1160" s="3"/>
      <c r="G1160" s="7"/>
      <c r="H1160" s="7"/>
      <c r="I1160" s="3"/>
      <c r="J1160" s="3"/>
      <c r="K1160" s="3"/>
      <c r="L1160" s="7"/>
    </row>
    <row r="1161" spans="1:12" s="4" customFormat="1" ht="12.5" x14ac:dyDescent="0.25">
      <c r="A1161" s="6"/>
      <c r="B1161" s="6"/>
      <c r="C1161" s="6"/>
      <c r="D1161" s="3"/>
      <c r="E1161" s="3"/>
      <c r="F1161" s="3"/>
      <c r="G1161" s="7"/>
      <c r="H1161" s="7"/>
      <c r="I1161" s="3"/>
      <c r="J1161" s="3"/>
      <c r="K1161" s="3"/>
      <c r="L1161" s="7"/>
    </row>
    <row r="1162" spans="1:12" s="4" customFormat="1" ht="12.5" x14ac:dyDescent="0.25">
      <c r="A1162" s="6"/>
      <c r="B1162" s="6"/>
      <c r="C1162" s="6"/>
      <c r="D1162" s="3"/>
      <c r="E1162" s="3"/>
      <c r="F1162" s="3"/>
      <c r="G1162" s="7"/>
      <c r="H1162" s="7"/>
      <c r="I1162" s="3"/>
      <c r="J1162" s="3"/>
      <c r="K1162" s="3"/>
      <c r="L1162" s="7"/>
    </row>
    <row r="1163" spans="1:12" s="4" customFormat="1" ht="12.5" x14ac:dyDescent="0.25">
      <c r="A1163" s="6"/>
      <c r="B1163" s="6"/>
      <c r="C1163" s="6"/>
      <c r="D1163" s="3"/>
      <c r="E1163" s="3"/>
      <c r="F1163" s="3"/>
      <c r="G1163" s="7"/>
      <c r="H1163" s="7"/>
      <c r="I1163" s="3"/>
      <c r="J1163" s="3"/>
      <c r="K1163" s="3"/>
      <c r="L1163" s="3"/>
    </row>
    <row r="1164" spans="1:12" s="4" customFormat="1" ht="12.5" x14ac:dyDescent="0.25">
      <c r="A1164" s="6"/>
      <c r="B1164" s="6"/>
      <c r="C1164" s="6"/>
      <c r="D1164" s="3"/>
      <c r="E1164" s="3"/>
      <c r="F1164" s="3"/>
      <c r="G1164" s="7"/>
      <c r="H1164" s="7"/>
      <c r="I1164" s="3"/>
      <c r="J1164" s="3"/>
      <c r="K1164" s="3"/>
      <c r="L1164" s="7"/>
    </row>
    <row r="1165" spans="1:12" s="4" customFormat="1" ht="12.5" x14ac:dyDescent="0.25">
      <c r="A1165" s="6"/>
      <c r="B1165" s="6"/>
      <c r="C1165" s="6"/>
      <c r="D1165" s="3"/>
      <c r="E1165" s="3"/>
      <c r="F1165" s="3"/>
      <c r="G1165" s="7"/>
      <c r="H1165" s="7"/>
      <c r="I1165" s="3"/>
      <c r="J1165" s="3"/>
      <c r="K1165" s="3"/>
      <c r="L1165" s="7"/>
    </row>
    <row r="1166" spans="1:12" s="4" customFormat="1" ht="12.5" x14ac:dyDescent="0.25">
      <c r="A1166" s="6"/>
      <c r="B1166" s="6"/>
      <c r="C1166" s="6"/>
      <c r="D1166" s="3"/>
      <c r="E1166" s="3"/>
      <c r="F1166" s="3"/>
      <c r="G1166" s="7"/>
      <c r="H1166" s="7"/>
      <c r="I1166" s="3"/>
      <c r="J1166" s="3"/>
      <c r="K1166" s="3"/>
      <c r="L1166" s="7"/>
    </row>
    <row r="1167" spans="1:12" s="4" customFormat="1" ht="12.5" x14ac:dyDescent="0.25">
      <c r="A1167" s="6"/>
      <c r="B1167" s="6"/>
      <c r="C1167" s="6"/>
      <c r="D1167" s="3"/>
      <c r="E1167" s="3"/>
      <c r="F1167" s="3"/>
      <c r="G1167" s="7"/>
      <c r="H1167" s="3"/>
      <c r="I1167" s="3"/>
      <c r="J1167" s="3"/>
      <c r="K1167" s="3"/>
      <c r="L1167" s="7"/>
    </row>
    <row r="1168" spans="1:12" s="4" customFormat="1" ht="12.5" x14ac:dyDescent="0.25">
      <c r="A1168" s="6"/>
      <c r="B1168" s="6"/>
      <c r="C1168" s="6"/>
      <c r="D1168" s="3"/>
      <c r="E1168" s="3"/>
      <c r="F1168" s="3"/>
      <c r="G1168" s="7"/>
      <c r="H1168" s="7"/>
      <c r="I1168" s="3"/>
      <c r="J1168" s="3"/>
      <c r="K1168" s="3"/>
      <c r="L1168" s="7"/>
    </row>
    <row r="1169" spans="1:12" s="4" customFormat="1" ht="12.5" x14ac:dyDescent="0.25">
      <c r="A1169" s="6"/>
      <c r="B1169" s="6"/>
      <c r="C1169" s="6"/>
      <c r="D1169" s="3"/>
      <c r="E1169" s="3"/>
      <c r="F1169" s="3"/>
      <c r="G1169" s="7"/>
      <c r="H1169" s="7"/>
      <c r="I1169" s="3"/>
      <c r="J1169" s="3"/>
      <c r="K1169" s="3"/>
      <c r="L1169" s="7"/>
    </row>
    <row r="1170" spans="1:12" s="4" customFormat="1" ht="12.5" x14ac:dyDescent="0.25">
      <c r="A1170" s="6"/>
      <c r="B1170" s="6"/>
      <c r="C1170" s="6"/>
      <c r="D1170" s="3"/>
      <c r="E1170" s="3"/>
      <c r="F1170" s="3"/>
      <c r="G1170" s="7"/>
      <c r="H1170" s="7"/>
      <c r="I1170" s="3"/>
      <c r="J1170" s="3"/>
      <c r="K1170" s="3"/>
      <c r="L1170" s="7"/>
    </row>
    <row r="1171" spans="1:12" s="4" customFormat="1" ht="12.5" x14ac:dyDescent="0.25">
      <c r="A1171" s="6"/>
      <c r="B1171" s="6"/>
      <c r="C1171" s="6"/>
      <c r="D1171" s="3"/>
      <c r="E1171" s="3"/>
      <c r="F1171" s="3"/>
      <c r="G1171" s="7"/>
      <c r="H1171" s="7"/>
      <c r="I1171" s="3"/>
      <c r="J1171" s="3"/>
      <c r="K1171" s="3"/>
      <c r="L1171" s="7"/>
    </row>
    <row r="1172" spans="1:12" s="4" customFormat="1" ht="12.5" x14ac:dyDescent="0.25">
      <c r="A1172" s="6"/>
      <c r="B1172" s="6"/>
      <c r="C1172" s="6"/>
      <c r="D1172" s="3"/>
      <c r="E1172" s="3"/>
      <c r="F1172" s="3"/>
      <c r="G1172" s="7"/>
      <c r="H1172" s="7"/>
      <c r="I1172" s="3"/>
      <c r="J1172" s="3"/>
      <c r="K1172" s="3"/>
      <c r="L1172" s="7"/>
    </row>
    <row r="1173" spans="1:12" s="4" customFormat="1" ht="12.5" x14ac:dyDescent="0.25">
      <c r="A1173" s="6"/>
      <c r="B1173" s="6"/>
      <c r="C1173" s="6"/>
      <c r="D1173" s="3"/>
      <c r="E1173" s="3"/>
      <c r="F1173" s="3"/>
      <c r="G1173" s="7"/>
      <c r="H1173" s="7"/>
      <c r="I1173" s="3"/>
      <c r="J1173" s="3"/>
      <c r="K1173" s="3"/>
      <c r="L1173" s="7"/>
    </row>
    <row r="1174" spans="1:12" s="4" customFormat="1" ht="12.5" x14ac:dyDescent="0.25">
      <c r="A1174" s="6"/>
      <c r="B1174" s="6"/>
      <c r="C1174" s="6"/>
      <c r="D1174" s="3"/>
      <c r="E1174" s="3"/>
      <c r="F1174" s="3"/>
      <c r="G1174" s="7"/>
      <c r="H1174" s="7"/>
      <c r="I1174" s="3"/>
      <c r="J1174" s="3"/>
      <c r="K1174" s="3"/>
      <c r="L1174" s="7"/>
    </row>
    <row r="1175" spans="1:12" s="4" customFormat="1" ht="12.5" x14ac:dyDescent="0.25">
      <c r="A1175" s="6"/>
      <c r="B1175" s="6"/>
      <c r="C1175" s="6"/>
      <c r="D1175" s="3"/>
      <c r="E1175" s="3"/>
      <c r="F1175" s="3"/>
      <c r="G1175" s="3"/>
      <c r="H1175" s="3"/>
      <c r="I1175" s="3"/>
      <c r="J1175" s="3"/>
      <c r="K1175" s="3"/>
      <c r="L1175" s="3"/>
    </row>
    <row r="1176" spans="1:12" s="4" customFormat="1" ht="12.5" x14ac:dyDescent="0.25">
      <c r="A1176" s="6"/>
      <c r="B1176" s="6"/>
      <c r="C1176" s="6"/>
      <c r="D1176" s="3"/>
      <c r="E1176" s="3"/>
      <c r="F1176" s="3"/>
      <c r="G1176" s="7"/>
      <c r="H1176" s="7"/>
      <c r="I1176" s="3"/>
      <c r="J1176" s="3"/>
      <c r="K1176" s="3"/>
      <c r="L1176" s="7"/>
    </row>
    <row r="1177" spans="1:12" s="4" customFormat="1" ht="12.5" x14ac:dyDescent="0.25">
      <c r="A1177" s="6"/>
      <c r="B1177" s="6"/>
      <c r="C1177" s="6"/>
      <c r="D1177" s="3"/>
      <c r="E1177" s="3"/>
      <c r="F1177" s="3"/>
      <c r="G1177" s="7"/>
      <c r="H1177" s="7"/>
      <c r="I1177" s="3"/>
      <c r="J1177" s="3"/>
      <c r="K1177" s="3"/>
      <c r="L1177" s="7"/>
    </row>
    <row r="1178" spans="1:12" s="4" customFormat="1" ht="12.5" x14ac:dyDescent="0.25">
      <c r="A1178" s="6"/>
      <c r="B1178" s="6"/>
      <c r="C1178" s="6"/>
      <c r="D1178" s="3"/>
      <c r="E1178" s="3"/>
      <c r="F1178" s="3"/>
      <c r="G1178" s="7"/>
      <c r="H1178" s="7"/>
      <c r="I1178" s="3"/>
      <c r="J1178" s="3"/>
      <c r="K1178" s="3"/>
      <c r="L1178" s="7"/>
    </row>
    <row r="1179" spans="1:12" s="4" customFormat="1" ht="12.5" x14ac:dyDescent="0.25">
      <c r="A1179" s="6"/>
      <c r="B1179" s="6"/>
      <c r="C1179" s="6"/>
      <c r="D1179" s="3"/>
      <c r="E1179" s="3"/>
      <c r="F1179" s="3"/>
      <c r="G1179" s="7"/>
      <c r="H1179" s="7"/>
      <c r="I1179" s="3"/>
      <c r="J1179" s="3"/>
      <c r="K1179" s="3"/>
      <c r="L1179" s="7"/>
    </row>
    <row r="1180" spans="1:12" s="4" customFormat="1" ht="12.5" x14ac:dyDescent="0.25">
      <c r="A1180" s="6"/>
      <c r="B1180" s="6"/>
      <c r="C1180" s="6"/>
      <c r="D1180" s="3"/>
      <c r="E1180" s="3"/>
      <c r="F1180" s="3"/>
      <c r="G1180" s="7"/>
      <c r="H1180" s="3"/>
      <c r="I1180" s="3"/>
      <c r="J1180" s="3"/>
      <c r="K1180" s="3"/>
      <c r="L1180" s="7"/>
    </row>
    <row r="1181" spans="1:12" s="4" customFormat="1" ht="12.5" x14ac:dyDescent="0.25">
      <c r="A1181" s="6"/>
      <c r="B1181" s="6"/>
      <c r="C1181" s="6"/>
      <c r="D1181" s="3"/>
      <c r="E1181" s="3"/>
      <c r="F1181" s="3"/>
      <c r="G1181" s="7"/>
      <c r="H1181" s="3"/>
      <c r="I1181" s="3"/>
      <c r="J1181" s="3"/>
      <c r="K1181" s="3"/>
      <c r="L1181" s="7"/>
    </row>
    <row r="1182" spans="1:12" s="4" customFormat="1" ht="12.5" x14ac:dyDescent="0.25">
      <c r="A1182" s="6"/>
      <c r="B1182" s="6"/>
      <c r="C1182" s="6"/>
      <c r="D1182" s="3"/>
      <c r="E1182" s="3"/>
      <c r="F1182" s="3"/>
      <c r="G1182" s="7"/>
      <c r="H1182" s="7"/>
      <c r="I1182" s="3"/>
      <c r="J1182" s="3"/>
      <c r="K1182" s="3"/>
      <c r="L1182" s="7"/>
    </row>
    <row r="1183" spans="1:12" s="4" customFormat="1" ht="12.5" x14ac:dyDescent="0.25">
      <c r="A1183" s="6"/>
      <c r="B1183" s="6"/>
      <c r="C1183" s="6"/>
      <c r="D1183" s="3"/>
      <c r="E1183" s="3"/>
      <c r="F1183" s="3"/>
      <c r="G1183" s="3"/>
      <c r="H1183" s="7"/>
      <c r="I1183" s="3"/>
      <c r="J1183" s="3"/>
      <c r="K1183" s="3"/>
      <c r="L1183" s="3"/>
    </row>
    <row r="1184" spans="1:12" s="4" customFormat="1" ht="12.5" x14ac:dyDescent="0.25">
      <c r="A1184" s="6"/>
      <c r="B1184" s="6"/>
      <c r="C1184" s="6"/>
      <c r="D1184" s="3"/>
      <c r="E1184" s="3"/>
      <c r="F1184" s="3"/>
      <c r="G1184" s="7"/>
      <c r="H1184" s="7"/>
      <c r="I1184" s="3"/>
      <c r="J1184" s="3"/>
      <c r="K1184" s="3"/>
      <c r="L1184" s="3"/>
    </row>
    <row r="1185" spans="1:12" s="4" customFormat="1" ht="12.5" x14ac:dyDescent="0.25">
      <c r="A1185" s="6"/>
      <c r="B1185" s="6"/>
      <c r="C1185" s="6"/>
      <c r="D1185" s="3"/>
      <c r="E1185" s="3"/>
      <c r="F1185" s="3"/>
      <c r="G1185" s="7"/>
      <c r="H1185" s="7"/>
      <c r="I1185" s="3"/>
      <c r="J1185" s="3"/>
      <c r="K1185" s="3"/>
      <c r="L1185" s="7"/>
    </row>
    <row r="1186" spans="1:12" s="4" customFormat="1" ht="12.5" x14ac:dyDescent="0.25">
      <c r="A1186" s="6"/>
      <c r="B1186" s="6"/>
      <c r="C1186" s="6"/>
      <c r="D1186" s="3"/>
      <c r="E1186" s="3"/>
      <c r="F1186" s="3"/>
      <c r="G1186" s="7"/>
      <c r="H1186" s="7"/>
      <c r="I1186" s="3"/>
      <c r="J1186" s="3"/>
      <c r="K1186" s="3"/>
      <c r="L1186" s="7"/>
    </row>
    <row r="1187" spans="1:12" s="4" customFormat="1" ht="12.5" x14ac:dyDescent="0.25">
      <c r="A1187" s="6"/>
      <c r="B1187" s="6"/>
      <c r="C1187" s="6"/>
      <c r="D1187" s="3"/>
      <c r="E1187" s="3"/>
      <c r="F1187" s="3"/>
      <c r="G1187" s="7"/>
      <c r="H1187" s="7"/>
      <c r="I1187" s="3"/>
      <c r="J1187" s="3"/>
      <c r="K1187" s="3"/>
      <c r="L1187" s="3"/>
    </row>
    <row r="1188" spans="1:12" s="4" customFormat="1" ht="12.5" x14ac:dyDescent="0.25">
      <c r="A1188" s="6"/>
      <c r="B1188" s="6"/>
      <c r="C1188" s="6"/>
      <c r="D1188" s="3"/>
      <c r="E1188" s="3"/>
      <c r="F1188" s="3"/>
      <c r="G1188" s="3"/>
      <c r="H1188" s="7"/>
      <c r="I1188" s="3"/>
      <c r="J1188" s="3"/>
      <c r="K1188" s="3"/>
      <c r="L1188" s="7"/>
    </row>
    <row r="1189" spans="1:12" s="4" customFormat="1" ht="12.5" x14ac:dyDescent="0.25">
      <c r="A1189" s="6"/>
      <c r="B1189" s="6"/>
      <c r="C1189" s="6"/>
      <c r="D1189" s="3"/>
      <c r="E1189" s="3"/>
      <c r="F1189" s="3"/>
      <c r="G1189" s="3"/>
      <c r="H1189" s="7"/>
      <c r="I1189" s="3"/>
      <c r="J1189" s="3"/>
      <c r="K1189" s="3"/>
      <c r="L1189" s="7"/>
    </row>
    <row r="1190" spans="1:12" s="4" customFormat="1" ht="12.5" x14ac:dyDescent="0.25">
      <c r="A1190" s="6"/>
      <c r="B1190" s="6"/>
      <c r="C1190" s="6"/>
      <c r="D1190" s="3"/>
      <c r="E1190" s="3"/>
      <c r="F1190" s="3"/>
      <c r="G1190" s="7"/>
      <c r="H1190" s="7"/>
      <c r="I1190" s="3"/>
      <c r="J1190" s="3"/>
      <c r="K1190" s="3"/>
      <c r="L1190" s="7"/>
    </row>
    <row r="1191" spans="1:12" s="4" customFormat="1" ht="12.5" x14ac:dyDescent="0.25">
      <c r="A1191" s="6"/>
      <c r="B1191" s="6"/>
      <c r="C1191" s="6"/>
      <c r="D1191" s="3"/>
      <c r="E1191" s="3"/>
      <c r="F1191" s="3"/>
      <c r="G1191" s="7"/>
      <c r="H1191" s="7"/>
      <c r="I1191" s="3"/>
      <c r="J1191" s="3"/>
      <c r="K1191" s="3"/>
      <c r="L1191" s="7"/>
    </row>
    <row r="1192" spans="1:12" s="4" customFormat="1" ht="12.5" x14ac:dyDescent="0.25">
      <c r="A1192" s="6"/>
      <c r="B1192" s="6"/>
      <c r="C1192" s="6"/>
      <c r="D1192" s="3"/>
      <c r="E1192" s="3"/>
      <c r="F1192" s="3"/>
      <c r="G1192" s="7"/>
      <c r="H1192" s="3"/>
      <c r="I1192" s="3"/>
      <c r="J1192" s="3"/>
      <c r="K1192" s="3"/>
      <c r="L1192" s="7"/>
    </row>
    <row r="1193" spans="1:12" s="4" customFormat="1" ht="12.5" x14ac:dyDescent="0.25">
      <c r="A1193" s="6"/>
      <c r="B1193" s="6"/>
      <c r="C1193" s="6"/>
      <c r="D1193" s="3"/>
      <c r="E1193" s="3"/>
      <c r="F1193" s="3"/>
      <c r="G1193" s="7"/>
      <c r="H1193" s="7"/>
      <c r="I1193" s="3"/>
      <c r="J1193" s="3"/>
      <c r="K1193" s="3"/>
      <c r="L1193" s="7"/>
    </row>
    <row r="1194" spans="1:12" s="4" customFormat="1" ht="12.5" x14ac:dyDescent="0.25">
      <c r="A1194" s="6"/>
      <c r="B1194" s="6"/>
      <c r="C1194" s="6"/>
      <c r="D1194" s="3"/>
      <c r="E1194" s="3"/>
      <c r="F1194" s="3"/>
      <c r="G1194" s="7"/>
      <c r="H1194" s="7"/>
      <c r="I1194" s="3"/>
      <c r="J1194" s="3"/>
      <c r="K1194" s="3"/>
      <c r="L1194" s="7"/>
    </row>
    <row r="1195" spans="1:12" s="4" customFormat="1" ht="12.5" x14ac:dyDescent="0.25">
      <c r="A1195" s="6"/>
      <c r="B1195" s="6"/>
      <c r="C1195" s="6"/>
      <c r="D1195" s="3"/>
      <c r="E1195" s="3"/>
      <c r="F1195" s="3"/>
      <c r="G1195" s="7"/>
      <c r="H1195" s="7"/>
      <c r="I1195" s="3"/>
      <c r="J1195" s="3"/>
      <c r="K1195" s="3"/>
      <c r="L1195" s="7"/>
    </row>
    <row r="1196" spans="1:12" s="4" customFormat="1" ht="12.5" x14ac:dyDescent="0.25">
      <c r="A1196" s="6"/>
      <c r="B1196" s="6"/>
      <c r="C1196" s="6"/>
      <c r="D1196" s="3"/>
      <c r="E1196" s="3"/>
      <c r="F1196" s="3"/>
      <c r="G1196" s="7"/>
      <c r="H1196" s="7"/>
      <c r="I1196" s="3"/>
      <c r="J1196" s="3"/>
      <c r="K1196" s="3"/>
      <c r="L1196" s="7"/>
    </row>
    <row r="1197" spans="1:12" s="4" customFormat="1" ht="12.5" x14ac:dyDescent="0.25">
      <c r="A1197" s="6"/>
      <c r="B1197" s="6"/>
      <c r="C1197" s="6"/>
      <c r="D1197" s="3"/>
      <c r="E1197" s="3"/>
      <c r="F1197" s="3"/>
      <c r="G1197" s="7"/>
      <c r="H1197" s="7"/>
      <c r="I1197" s="3"/>
      <c r="J1197" s="3"/>
      <c r="K1197" s="3"/>
      <c r="L1197" s="7"/>
    </row>
    <row r="1198" spans="1:12" s="4" customFormat="1" ht="12.5" x14ac:dyDescent="0.25">
      <c r="A1198" s="6"/>
      <c r="B1198" s="6"/>
      <c r="C1198" s="6"/>
      <c r="D1198" s="3"/>
      <c r="E1198" s="3"/>
      <c r="F1198" s="3"/>
      <c r="G1198" s="7"/>
      <c r="H1198" s="7"/>
      <c r="I1198" s="3"/>
      <c r="J1198" s="3"/>
      <c r="K1198" s="3"/>
      <c r="L1198" s="7"/>
    </row>
    <row r="1199" spans="1:12" s="4" customFormat="1" ht="12.5" x14ac:dyDescent="0.25">
      <c r="A1199" s="6"/>
      <c r="B1199" s="6"/>
      <c r="C1199" s="6"/>
      <c r="D1199" s="3"/>
      <c r="E1199" s="3"/>
      <c r="F1199" s="3"/>
      <c r="G1199" s="7"/>
      <c r="H1199" s="7"/>
      <c r="I1199" s="3"/>
      <c r="J1199" s="3"/>
      <c r="K1199" s="3"/>
      <c r="L1199" s="7"/>
    </row>
    <row r="1200" spans="1:12" s="4" customFormat="1" ht="12.5" x14ac:dyDescent="0.25">
      <c r="A1200" s="6"/>
      <c r="B1200" s="6"/>
      <c r="C1200" s="6"/>
      <c r="D1200" s="3"/>
      <c r="E1200" s="3"/>
      <c r="F1200" s="3"/>
      <c r="G1200" s="3"/>
      <c r="H1200" s="7"/>
      <c r="I1200" s="3"/>
      <c r="J1200" s="3"/>
      <c r="K1200" s="3"/>
      <c r="L1200" s="7"/>
    </row>
    <row r="1201" spans="1:12" s="4" customFormat="1" ht="12.5" x14ac:dyDescent="0.25">
      <c r="A1201" s="6"/>
      <c r="B1201" s="6"/>
      <c r="C1201" s="6"/>
      <c r="D1201" s="3"/>
      <c r="E1201" s="3"/>
      <c r="F1201" s="3"/>
      <c r="G1201" s="7"/>
      <c r="H1201" s="7"/>
      <c r="I1201" s="3"/>
      <c r="J1201" s="3"/>
      <c r="K1201" s="3"/>
      <c r="L1201" s="7"/>
    </row>
    <row r="1202" spans="1:12" s="4" customFormat="1" ht="12.5" x14ac:dyDescent="0.25">
      <c r="A1202" s="6"/>
      <c r="B1202" s="6"/>
      <c r="C1202" s="6"/>
      <c r="D1202" s="3"/>
      <c r="E1202" s="3"/>
      <c r="F1202" s="3"/>
      <c r="G1202" s="7"/>
      <c r="H1202" s="7"/>
      <c r="I1202" s="3"/>
      <c r="J1202" s="3"/>
      <c r="K1202" s="3"/>
      <c r="L1202" s="7"/>
    </row>
    <row r="1203" spans="1:12" s="4" customFormat="1" ht="12.5" x14ac:dyDescent="0.25">
      <c r="A1203" s="6"/>
      <c r="B1203" s="6"/>
      <c r="C1203" s="6"/>
      <c r="D1203" s="3"/>
      <c r="E1203" s="3"/>
      <c r="F1203" s="3"/>
      <c r="G1203" s="7"/>
      <c r="H1203" s="7"/>
      <c r="I1203" s="3"/>
      <c r="J1203" s="3"/>
      <c r="K1203" s="3"/>
      <c r="L1203" s="7"/>
    </row>
    <row r="1204" spans="1:12" s="4" customFormat="1" ht="12.5" x14ac:dyDescent="0.25">
      <c r="A1204" s="6"/>
      <c r="B1204" s="6"/>
      <c r="C1204" s="6"/>
      <c r="D1204" s="3"/>
      <c r="E1204" s="3"/>
      <c r="F1204" s="3"/>
      <c r="G1204" s="7"/>
      <c r="H1204" s="3"/>
      <c r="I1204" s="3"/>
      <c r="J1204" s="3"/>
      <c r="K1204" s="3"/>
      <c r="L1204" s="7"/>
    </row>
    <row r="1205" spans="1:12" s="4" customFormat="1" ht="12.5" x14ac:dyDescent="0.25">
      <c r="A1205" s="6"/>
      <c r="B1205" s="6"/>
      <c r="C1205" s="6"/>
      <c r="D1205" s="3"/>
      <c r="E1205" s="3"/>
      <c r="F1205" s="3"/>
      <c r="G1205" s="7"/>
      <c r="H1205" s="7"/>
      <c r="I1205" s="3"/>
      <c r="J1205" s="3"/>
      <c r="K1205" s="3"/>
      <c r="L1205" s="7"/>
    </row>
    <row r="1206" spans="1:12" s="4" customFormat="1" ht="12.5" x14ac:dyDescent="0.25">
      <c r="A1206" s="6"/>
      <c r="B1206" s="6"/>
      <c r="C1206" s="6"/>
      <c r="D1206" s="3"/>
      <c r="E1206" s="3"/>
      <c r="F1206" s="3"/>
      <c r="G1206" s="7"/>
      <c r="H1206" s="7"/>
      <c r="I1206" s="3"/>
      <c r="J1206" s="3"/>
      <c r="K1206" s="3"/>
      <c r="L1206" s="7"/>
    </row>
    <row r="1207" spans="1:12" s="4" customFormat="1" ht="12.5" x14ac:dyDescent="0.25">
      <c r="A1207" s="6"/>
      <c r="B1207" s="6"/>
      <c r="C1207" s="6"/>
      <c r="D1207" s="3"/>
      <c r="E1207" s="3"/>
      <c r="F1207" s="3"/>
      <c r="G1207" s="7"/>
      <c r="H1207" s="7"/>
      <c r="I1207" s="3"/>
      <c r="J1207" s="3"/>
      <c r="K1207" s="3"/>
      <c r="L1207" s="7"/>
    </row>
    <row r="1208" spans="1:12" s="4" customFormat="1" ht="12.5" x14ac:dyDescent="0.25">
      <c r="A1208" s="6"/>
      <c r="B1208" s="6"/>
      <c r="C1208" s="6"/>
      <c r="D1208" s="3"/>
      <c r="E1208" s="3"/>
      <c r="F1208" s="3"/>
      <c r="G1208" s="7"/>
      <c r="H1208" s="7"/>
      <c r="I1208" s="3"/>
      <c r="J1208" s="3"/>
      <c r="K1208" s="3"/>
      <c r="L1208" s="7"/>
    </row>
    <row r="1209" spans="1:12" s="4" customFormat="1" ht="12.5" x14ac:dyDescent="0.25">
      <c r="A1209" s="6"/>
      <c r="B1209" s="6"/>
      <c r="C1209" s="6"/>
      <c r="D1209" s="3"/>
      <c r="E1209" s="3"/>
      <c r="F1209" s="3"/>
      <c r="G1209" s="7"/>
      <c r="H1209" s="7"/>
      <c r="I1209" s="3"/>
      <c r="J1209" s="3"/>
      <c r="K1209" s="3"/>
      <c r="L1209" s="7"/>
    </row>
    <row r="1210" spans="1:12" s="4" customFormat="1" ht="12.5" x14ac:dyDescent="0.25">
      <c r="A1210" s="6"/>
      <c r="B1210" s="6"/>
      <c r="C1210" s="6"/>
      <c r="D1210" s="3"/>
      <c r="E1210" s="3"/>
      <c r="F1210" s="3"/>
      <c r="G1210" s="7"/>
      <c r="H1210" s="7"/>
      <c r="I1210" s="3"/>
      <c r="J1210" s="3"/>
      <c r="K1210" s="3"/>
      <c r="L1210" s="7"/>
    </row>
    <row r="1211" spans="1:12" s="4" customFormat="1" ht="12.5" x14ac:dyDescent="0.25">
      <c r="A1211" s="6"/>
      <c r="B1211" s="6"/>
      <c r="C1211" s="6"/>
      <c r="D1211" s="3"/>
      <c r="E1211" s="3"/>
      <c r="F1211" s="3"/>
      <c r="G1211" s="7"/>
      <c r="H1211" s="7"/>
      <c r="I1211" s="3"/>
      <c r="J1211" s="3"/>
      <c r="K1211" s="3"/>
      <c r="L1211" s="7"/>
    </row>
    <row r="1212" spans="1:12" s="4" customFormat="1" ht="12.5" x14ac:dyDescent="0.25">
      <c r="A1212" s="6"/>
      <c r="B1212" s="6"/>
      <c r="C1212" s="6"/>
      <c r="D1212" s="3"/>
      <c r="E1212" s="3"/>
      <c r="F1212" s="3"/>
      <c r="G1212" s="3"/>
      <c r="H1212" s="3"/>
      <c r="I1212" s="3"/>
      <c r="J1212" s="3"/>
      <c r="K1212" s="3"/>
      <c r="L1212" s="7"/>
    </row>
    <row r="1213" spans="1:12" s="4" customFormat="1" ht="12.5" x14ac:dyDescent="0.25">
      <c r="A1213" s="6"/>
      <c r="B1213" s="6"/>
      <c r="C1213" s="6"/>
      <c r="D1213" s="3"/>
      <c r="E1213" s="3"/>
      <c r="F1213" s="3"/>
      <c r="G1213" s="7"/>
      <c r="H1213" s="7"/>
      <c r="I1213" s="3"/>
      <c r="J1213" s="3"/>
      <c r="K1213" s="3"/>
      <c r="L1213" s="7"/>
    </row>
    <row r="1214" spans="1:12" s="4" customFormat="1" ht="12.5" x14ac:dyDescent="0.25">
      <c r="A1214" s="6"/>
      <c r="B1214" s="6"/>
      <c r="C1214" s="6"/>
      <c r="D1214" s="3"/>
      <c r="E1214" s="3"/>
      <c r="F1214" s="3"/>
      <c r="G1214" s="7"/>
      <c r="H1214" s="7"/>
      <c r="I1214" s="3"/>
      <c r="J1214" s="3"/>
      <c r="K1214" s="3"/>
      <c r="L1214" s="7"/>
    </row>
    <row r="1215" spans="1:12" s="4" customFormat="1" ht="12.5" x14ac:dyDescent="0.25">
      <c r="A1215" s="6"/>
      <c r="B1215" s="6"/>
      <c r="C1215" s="6"/>
      <c r="D1215" s="3"/>
      <c r="E1215" s="3"/>
      <c r="F1215" s="3"/>
      <c r="G1215" s="7"/>
      <c r="H1215" s="7"/>
      <c r="I1215" s="3"/>
      <c r="J1215" s="3"/>
      <c r="K1215" s="3"/>
      <c r="L1215" s="7"/>
    </row>
    <row r="1216" spans="1:12" s="4" customFormat="1" ht="12.5" x14ac:dyDescent="0.25">
      <c r="A1216" s="6"/>
      <c r="B1216" s="6"/>
      <c r="C1216" s="6"/>
      <c r="D1216" s="3"/>
      <c r="E1216" s="3"/>
      <c r="F1216" s="3"/>
      <c r="G1216" s="7"/>
      <c r="H1216" s="7"/>
      <c r="I1216" s="3"/>
      <c r="J1216" s="3"/>
      <c r="K1216" s="3"/>
      <c r="L1216" s="7"/>
    </row>
    <row r="1217" spans="1:12" s="4" customFormat="1" ht="12.5" x14ac:dyDescent="0.25">
      <c r="A1217" s="6"/>
      <c r="B1217" s="6"/>
      <c r="C1217" s="6"/>
      <c r="D1217" s="3"/>
      <c r="E1217" s="3"/>
      <c r="F1217" s="3"/>
      <c r="G1217" s="7"/>
      <c r="H1217" s="7"/>
      <c r="I1217" s="3"/>
      <c r="J1217" s="3"/>
      <c r="K1217" s="3"/>
      <c r="L1217" s="7"/>
    </row>
    <row r="1218" spans="1:12" s="4" customFormat="1" ht="12.5" x14ac:dyDescent="0.25">
      <c r="A1218" s="6"/>
      <c r="B1218" s="6"/>
      <c r="C1218" s="6"/>
      <c r="D1218" s="3"/>
      <c r="E1218" s="3"/>
      <c r="F1218" s="3"/>
      <c r="G1218" s="7"/>
      <c r="H1218" s="7"/>
      <c r="I1218" s="3"/>
      <c r="J1218" s="3"/>
      <c r="K1218" s="3"/>
      <c r="L1218" s="7"/>
    </row>
    <row r="1219" spans="1:12" s="4" customFormat="1" ht="12.5" x14ac:dyDescent="0.25">
      <c r="A1219" s="6"/>
      <c r="B1219" s="6"/>
      <c r="C1219" s="6"/>
      <c r="D1219" s="3"/>
      <c r="E1219" s="3"/>
      <c r="F1219" s="3"/>
      <c r="G1219" s="7"/>
      <c r="H1219" s="7"/>
      <c r="I1219" s="3"/>
      <c r="J1219" s="3"/>
      <c r="K1219" s="3"/>
      <c r="L1219" s="7"/>
    </row>
    <row r="1220" spans="1:12" s="4" customFormat="1" ht="12.5" x14ac:dyDescent="0.25">
      <c r="A1220" s="6"/>
      <c r="B1220" s="6"/>
      <c r="C1220" s="6"/>
      <c r="D1220" s="3"/>
      <c r="E1220" s="3"/>
      <c r="F1220" s="3"/>
      <c r="G1220" s="3"/>
      <c r="H1220" s="3"/>
      <c r="I1220" s="3"/>
      <c r="J1220" s="3"/>
      <c r="K1220" s="3"/>
      <c r="L1220" s="7"/>
    </row>
    <row r="1221" spans="1:12" s="4" customFormat="1" ht="12.5" x14ac:dyDescent="0.25">
      <c r="A1221" s="6"/>
      <c r="B1221" s="6"/>
      <c r="C1221" s="6"/>
      <c r="D1221" s="3"/>
      <c r="E1221" s="3"/>
      <c r="F1221" s="3"/>
      <c r="G1221" s="7"/>
      <c r="H1221" s="7"/>
      <c r="I1221" s="3"/>
      <c r="J1221" s="3"/>
      <c r="K1221" s="3"/>
      <c r="L1221" s="7"/>
    </row>
    <row r="1222" spans="1:12" s="4" customFormat="1" ht="12.5" x14ac:dyDescent="0.25">
      <c r="A1222" s="6"/>
      <c r="B1222" s="6"/>
      <c r="C1222" s="6"/>
      <c r="D1222" s="3"/>
      <c r="E1222" s="3"/>
      <c r="F1222" s="3"/>
      <c r="G1222" s="7"/>
      <c r="H1222" s="7"/>
      <c r="I1222" s="3"/>
      <c r="J1222" s="3"/>
      <c r="K1222" s="3"/>
      <c r="L1222" s="7"/>
    </row>
    <row r="1223" spans="1:12" s="4" customFormat="1" ht="12.5" x14ac:dyDescent="0.25">
      <c r="A1223" s="6"/>
      <c r="B1223" s="6"/>
      <c r="C1223" s="6"/>
      <c r="D1223" s="3"/>
      <c r="E1223" s="3"/>
      <c r="F1223" s="3"/>
      <c r="G1223" s="7"/>
      <c r="H1223" s="7"/>
      <c r="I1223" s="3"/>
      <c r="J1223" s="3"/>
      <c r="K1223" s="3"/>
      <c r="L1223" s="7"/>
    </row>
    <row r="1224" spans="1:12" s="4" customFormat="1" ht="12.5" x14ac:dyDescent="0.25">
      <c r="A1224" s="6"/>
      <c r="B1224" s="6"/>
      <c r="C1224" s="6"/>
      <c r="D1224" s="3"/>
      <c r="E1224" s="3"/>
      <c r="F1224" s="3"/>
      <c r="G1224" s="7"/>
      <c r="H1224" s="7"/>
      <c r="I1224" s="3"/>
      <c r="J1224" s="3"/>
      <c r="K1224" s="3"/>
      <c r="L1224" s="7"/>
    </row>
    <row r="1225" spans="1:12" s="4" customFormat="1" ht="12.5" x14ac:dyDescent="0.25">
      <c r="A1225" s="6"/>
      <c r="B1225" s="6"/>
      <c r="C1225" s="6"/>
      <c r="D1225" s="3"/>
      <c r="E1225" s="3"/>
      <c r="F1225" s="3"/>
      <c r="G1225" s="7"/>
      <c r="H1225" s="7"/>
      <c r="I1225" s="3"/>
      <c r="J1225" s="3"/>
      <c r="K1225" s="3"/>
      <c r="L1225" s="7"/>
    </row>
    <row r="1226" spans="1:12" s="4" customFormat="1" ht="12.5" x14ac:dyDescent="0.25">
      <c r="A1226" s="6"/>
      <c r="B1226" s="6"/>
      <c r="C1226" s="6"/>
      <c r="D1226" s="3"/>
      <c r="E1226" s="3"/>
      <c r="F1226" s="3"/>
      <c r="G1226" s="7"/>
      <c r="H1226" s="7"/>
      <c r="I1226" s="3"/>
      <c r="J1226" s="3"/>
      <c r="K1226" s="3"/>
      <c r="L1226" s="7"/>
    </row>
    <row r="1227" spans="1:12" s="4" customFormat="1" ht="12.5" x14ac:dyDescent="0.25">
      <c r="A1227" s="6"/>
      <c r="B1227" s="6"/>
      <c r="C1227" s="6"/>
      <c r="D1227" s="3"/>
      <c r="E1227" s="3"/>
      <c r="F1227" s="3"/>
      <c r="G1227" s="7"/>
      <c r="H1227" s="7"/>
      <c r="I1227" s="3"/>
      <c r="J1227" s="3"/>
      <c r="K1227" s="3"/>
      <c r="L1227" s="7"/>
    </row>
    <row r="1228" spans="1:12" s="4" customFormat="1" ht="12.5" x14ac:dyDescent="0.25">
      <c r="A1228" s="6"/>
      <c r="B1228" s="6"/>
      <c r="C1228" s="6"/>
      <c r="D1228" s="3"/>
      <c r="E1228" s="3"/>
      <c r="F1228" s="3"/>
      <c r="G1228" s="3"/>
      <c r="H1228" s="7"/>
      <c r="I1228" s="3"/>
      <c r="J1228" s="3"/>
      <c r="K1228" s="3"/>
      <c r="L1228" s="7"/>
    </row>
    <row r="1229" spans="1:12" s="4" customFormat="1" ht="12.5" x14ac:dyDescent="0.25">
      <c r="A1229" s="6"/>
      <c r="B1229" s="6"/>
      <c r="C1229" s="6"/>
      <c r="D1229" s="3"/>
      <c r="E1229" s="3"/>
      <c r="F1229" s="3"/>
      <c r="G1229" s="7"/>
      <c r="H1229" s="7"/>
      <c r="I1229" s="3"/>
      <c r="J1229" s="3"/>
      <c r="K1229" s="3"/>
      <c r="L1229" s="7"/>
    </row>
    <row r="1230" spans="1:12" s="4" customFormat="1" ht="12.5" x14ac:dyDescent="0.25">
      <c r="A1230" s="6"/>
      <c r="B1230" s="6"/>
      <c r="C1230" s="6"/>
      <c r="D1230" s="3"/>
      <c r="E1230" s="3"/>
      <c r="F1230" s="3"/>
      <c r="G1230" s="7"/>
      <c r="H1230" s="7"/>
      <c r="I1230" s="3"/>
      <c r="J1230" s="3"/>
      <c r="K1230" s="3"/>
      <c r="L1230" s="7"/>
    </row>
    <row r="1231" spans="1:12" s="4" customFormat="1" ht="12.5" x14ac:dyDescent="0.25">
      <c r="A1231" s="6"/>
      <c r="B1231" s="6"/>
      <c r="C1231" s="6"/>
      <c r="D1231" s="3"/>
      <c r="E1231" s="3"/>
      <c r="F1231" s="3"/>
      <c r="G1231" s="7"/>
      <c r="H1231" s="7"/>
      <c r="I1231" s="3"/>
      <c r="J1231" s="3"/>
      <c r="K1231" s="3"/>
      <c r="L1231" s="7"/>
    </row>
    <row r="1232" spans="1:12" s="4" customFormat="1" ht="12.5" x14ac:dyDescent="0.25">
      <c r="A1232" s="6"/>
      <c r="B1232" s="6"/>
      <c r="C1232" s="6"/>
      <c r="D1232" s="3"/>
      <c r="E1232" s="3"/>
      <c r="F1232" s="3"/>
      <c r="G1232" s="7"/>
      <c r="H1232" s="7"/>
      <c r="I1232" s="3"/>
      <c r="J1232" s="3"/>
      <c r="K1232" s="3"/>
      <c r="L1232" s="7"/>
    </row>
    <row r="1233" spans="1:12" s="4" customFormat="1" ht="12.5" x14ac:dyDescent="0.25">
      <c r="A1233" s="6"/>
      <c r="B1233" s="6"/>
      <c r="C1233" s="6"/>
      <c r="D1233" s="3"/>
      <c r="E1233" s="3"/>
      <c r="F1233" s="3"/>
      <c r="G1233" s="7"/>
      <c r="H1233" s="7"/>
      <c r="I1233" s="3"/>
      <c r="J1233" s="3"/>
      <c r="K1233" s="3"/>
      <c r="L1233" s="7"/>
    </row>
    <row r="1234" spans="1:12" s="4" customFormat="1" ht="12.5" x14ac:dyDescent="0.25">
      <c r="A1234" s="6"/>
      <c r="B1234" s="6"/>
      <c r="C1234" s="6"/>
      <c r="D1234" s="3"/>
      <c r="E1234" s="3"/>
      <c r="F1234" s="3"/>
      <c r="G1234" s="7"/>
      <c r="H1234" s="7"/>
      <c r="I1234" s="3"/>
      <c r="J1234" s="3"/>
      <c r="K1234" s="3"/>
      <c r="L1234" s="7"/>
    </row>
    <row r="1235" spans="1:12" s="4" customFormat="1" ht="12.5" x14ac:dyDescent="0.25">
      <c r="A1235" s="6"/>
      <c r="B1235" s="6"/>
      <c r="C1235" s="6"/>
      <c r="D1235" s="3"/>
      <c r="E1235" s="3"/>
      <c r="F1235" s="3"/>
      <c r="G1235" s="7"/>
      <c r="H1235" s="7"/>
      <c r="I1235" s="3"/>
      <c r="J1235" s="3"/>
      <c r="K1235" s="3"/>
      <c r="L1235" s="7"/>
    </row>
    <row r="1236" spans="1:12" s="4" customFormat="1" ht="12.5" x14ac:dyDescent="0.25">
      <c r="A1236" s="6"/>
      <c r="B1236" s="6"/>
      <c r="C1236" s="6"/>
      <c r="D1236" s="3"/>
      <c r="E1236" s="3"/>
      <c r="F1236" s="3"/>
      <c r="G1236" s="7"/>
      <c r="H1236" s="7"/>
      <c r="I1236" s="3"/>
      <c r="J1236" s="3"/>
      <c r="K1236" s="3"/>
      <c r="L1236" s="3"/>
    </row>
    <row r="1237" spans="1:12" s="4" customFormat="1" ht="12.5" x14ac:dyDescent="0.25">
      <c r="A1237" s="6"/>
      <c r="B1237" s="6"/>
      <c r="C1237" s="6"/>
      <c r="D1237" s="3"/>
      <c r="E1237" s="3"/>
      <c r="F1237" s="3"/>
      <c r="G1237" s="7"/>
      <c r="H1237" s="7"/>
      <c r="I1237" s="3"/>
      <c r="J1237" s="3"/>
      <c r="K1237" s="3"/>
      <c r="L1237" s="7"/>
    </row>
    <row r="1238" spans="1:12" s="4" customFormat="1" ht="12.5" x14ac:dyDescent="0.25">
      <c r="A1238" s="6"/>
      <c r="B1238" s="6"/>
      <c r="C1238" s="6"/>
      <c r="D1238" s="3"/>
      <c r="E1238" s="3"/>
      <c r="F1238" s="3"/>
      <c r="G1238" s="7"/>
      <c r="H1238" s="7"/>
      <c r="I1238" s="3"/>
      <c r="J1238" s="3"/>
      <c r="K1238" s="3"/>
      <c r="L1238" s="7"/>
    </row>
    <row r="1239" spans="1:12" s="4" customFormat="1" ht="12.5" x14ac:dyDescent="0.25">
      <c r="A1239" s="6"/>
      <c r="B1239" s="6"/>
      <c r="C1239" s="6"/>
      <c r="D1239" s="3"/>
      <c r="E1239" s="3"/>
      <c r="F1239" s="3"/>
      <c r="G1239" s="7"/>
      <c r="H1239" s="7"/>
      <c r="I1239" s="3"/>
      <c r="J1239" s="3"/>
      <c r="K1239" s="3"/>
      <c r="L1239" s="7"/>
    </row>
    <row r="1240" spans="1:12" s="4" customFormat="1" ht="12.5" x14ac:dyDescent="0.25">
      <c r="A1240" s="6"/>
      <c r="B1240" s="6"/>
      <c r="C1240" s="6"/>
      <c r="D1240" s="3"/>
      <c r="E1240" s="3"/>
      <c r="F1240" s="3"/>
      <c r="G1240" s="7"/>
      <c r="H1240" s="7"/>
      <c r="I1240" s="3"/>
      <c r="J1240" s="3"/>
      <c r="K1240" s="3"/>
      <c r="L1240" s="7"/>
    </row>
    <row r="1241" spans="1:12" s="4" customFormat="1" ht="12.5" x14ac:dyDescent="0.25">
      <c r="A1241" s="6"/>
      <c r="B1241" s="6"/>
      <c r="C1241" s="6"/>
      <c r="D1241" s="3"/>
      <c r="E1241" s="3"/>
      <c r="F1241" s="3"/>
      <c r="G1241" s="7"/>
      <c r="H1241" s="7"/>
      <c r="I1241" s="3"/>
      <c r="J1241" s="3"/>
      <c r="K1241" s="3"/>
      <c r="L1241" s="7"/>
    </row>
    <row r="1242" spans="1:12" s="4" customFormat="1" ht="12.5" x14ac:dyDescent="0.25">
      <c r="A1242" s="6"/>
      <c r="B1242" s="6"/>
      <c r="C1242" s="6"/>
      <c r="D1242" s="3"/>
      <c r="E1242" s="3"/>
      <c r="F1242" s="3"/>
      <c r="G1242" s="7"/>
      <c r="H1242" s="7"/>
      <c r="I1242" s="3"/>
      <c r="J1242" s="3"/>
      <c r="K1242" s="3"/>
      <c r="L1242" s="7"/>
    </row>
    <row r="1243" spans="1:12" s="4" customFormat="1" ht="12.5" x14ac:dyDescent="0.25">
      <c r="A1243" s="6"/>
      <c r="B1243" s="6"/>
      <c r="C1243" s="6"/>
      <c r="D1243" s="3"/>
      <c r="E1243" s="3"/>
      <c r="F1243" s="3"/>
      <c r="G1243" s="7"/>
      <c r="H1243" s="7"/>
      <c r="I1243" s="3"/>
      <c r="J1243" s="3"/>
      <c r="K1243" s="3"/>
      <c r="L1243" s="7"/>
    </row>
    <row r="1244" spans="1:12" s="4" customFormat="1" ht="12.5" x14ac:dyDescent="0.25">
      <c r="A1244" s="6"/>
      <c r="B1244" s="6"/>
      <c r="C1244" s="6"/>
      <c r="D1244" s="3"/>
      <c r="E1244" s="3"/>
      <c r="F1244" s="3"/>
      <c r="G1244" s="7"/>
      <c r="H1244" s="7"/>
      <c r="I1244" s="3"/>
      <c r="J1244" s="3"/>
      <c r="K1244" s="3"/>
      <c r="L1244" s="7"/>
    </row>
    <row r="1245" spans="1:12" s="4" customFormat="1" ht="12.5" x14ac:dyDescent="0.25">
      <c r="A1245" s="6"/>
      <c r="B1245" s="6"/>
      <c r="C1245" s="6"/>
      <c r="D1245" s="3"/>
      <c r="E1245" s="3"/>
      <c r="F1245" s="3"/>
      <c r="G1245" s="7"/>
      <c r="H1245" s="7"/>
      <c r="I1245" s="3"/>
      <c r="J1245" s="3"/>
      <c r="K1245" s="3"/>
      <c r="L1245" s="7"/>
    </row>
    <row r="1246" spans="1:12" s="4" customFormat="1" ht="12.5" x14ac:dyDescent="0.25">
      <c r="A1246" s="6"/>
      <c r="B1246" s="6"/>
      <c r="C1246" s="6"/>
      <c r="D1246" s="3"/>
      <c r="E1246" s="3"/>
      <c r="F1246" s="3"/>
      <c r="G1246" s="7"/>
      <c r="H1246" s="7"/>
      <c r="I1246" s="3"/>
      <c r="J1246" s="3"/>
      <c r="K1246" s="3"/>
      <c r="L1246" s="7"/>
    </row>
    <row r="1247" spans="1:12" s="4" customFormat="1" ht="12.5" x14ac:dyDescent="0.25">
      <c r="A1247" s="6"/>
      <c r="B1247" s="6"/>
      <c r="C1247" s="6"/>
      <c r="D1247" s="3"/>
      <c r="E1247" s="3"/>
      <c r="F1247" s="3"/>
      <c r="G1247" s="7"/>
      <c r="H1247" s="7"/>
      <c r="I1247" s="3"/>
      <c r="J1247" s="3"/>
      <c r="K1247" s="3"/>
      <c r="L1247" s="7"/>
    </row>
    <row r="1248" spans="1:12" s="4" customFormat="1" ht="12.5" x14ac:dyDescent="0.25">
      <c r="A1248" s="6"/>
      <c r="B1248" s="6"/>
      <c r="C1248" s="6"/>
      <c r="D1248" s="3"/>
      <c r="E1248" s="3"/>
      <c r="F1248" s="3"/>
      <c r="G1248" s="7"/>
      <c r="H1248" s="7"/>
      <c r="I1248" s="3"/>
      <c r="J1248" s="3"/>
      <c r="K1248" s="3"/>
      <c r="L1248" s="7"/>
    </row>
    <row r="1249" spans="1:12" s="4" customFormat="1" ht="12.5" x14ac:dyDescent="0.25">
      <c r="A1249" s="6"/>
      <c r="B1249" s="6"/>
      <c r="C1249" s="6"/>
      <c r="D1249" s="3"/>
      <c r="E1249" s="3"/>
      <c r="F1249" s="3"/>
      <c r="G1249" s="7"/>
      <c r="H1249" s="7"/>
      <c r="I1249" s="3"/>
      <c r="J1249" s="3"/>
      <c r="K1249" s="3"/>
      <c r="L1249" s="7"/>
    </row>
    <row r="1250" spans="1:12" s="4" customFormat="1" ht="12.5" x14ac:dyDescent="0.25">
      <c r="A1250" s="6"/>
      <c r="B1250" s="6"/>
      <c r="C1250" s="6"/>
      <c r="D1250" s="3"/>
      <c r="E1250" s="3"/>
      <c r="F1250" s="3"/>
      <c r="G1250" s="7"/>
      <c r="H1250" s="7"/>
      <c r="I1250" s="3"/>
      <c r="J1250" s="3"/>
      <c r="K1250" s="3"/>
      <c r="L1250" s="7"/>
    </row>
    <row r="1251" spans="1:12" s="4" customFormat="1" ht="12.5" x14ac:dyDescent="0.25">
      <c r="A1251" s="6"/>
      <c r="B1251" s="6"/>
      <c r="C1251" s="6"/>
      <c r="D1251" s="3"/>
      <c r="E1251" s="3"/>
      <c r="F1251" s="3"/>
      <c r="G1251" s="7"/>
      <c r="H1251" s="7"/>
      <c r="I1251" s="3"/>
      <c r="J1251" s="3"/>
      <c r="K1251" s="3"/>
      <c r="L1251" s="7"/>
    </row>
    <row r="1252" spans="1:12" s="4" customFormat="1" ht="12.5" x14ac:dyDescent="0.25">
      <c r="A1252" s="6"/>
      <c r="B1252" s="6"/>
      <c r="C1252" s="6"/>
      <c r="D1252" s="3"/>
      <c r="E1252" s="3"/>
      <c r="F1252" s="3"/>
      <c r="G1252" s="7"/>
      <c r="H1252" s="7"/>
      <c r="I1252" s="3"/>
      <c r="J1252" s="3"/>
      <c r="K1252" s="3"/>
      <c r="L1252" s="7"/>
    </row>
    <row r="1253" spans="1:12" s="4" customFormat="1" ht="12.5" x14ac:dyDescent="0.25">
      <c r="A1253" s="6"/>
      <c r="B1253" s="6"/>
      <c r="C1253" s="6"/>
      <c r="D1253" s="3"/>
      <c r="E1253" s="3"/>
      <c r="F1253" s="3"/>
      <c r="G1253" s="7"/>
      <c r="H1253" s="7"/>
      <c r="I1253" s="3"/>
      <c r="J1253" s="3"/>
      <c r="K1253" s="3"/>
      <c r="L1253" s="7"/>
    </row>
    <row r="1254" spans="1:12" s="4" customFormat="1" ht="12.5" x14ac:dyDescent="0.25">
      <c r="A1254" s="6"/>
      <c r="B1254" s="6"/>
      <c r="C1254" s="6"/>
      <c r="D1254" s="3"/>
      <c r="E1254" s="3"/>
      <c r="F1254" s="3"/>
      <c r="G1254" s="7"/>
      <c r="H1254" s="7"/>
      <c r="I1254" s="3"/>
      <c r="J1254" s="3"/>
      <c r="K1254" s="3"/>
      <c r="L1254" s="7"/>
    </row>
    <row r="1255" spans="1:12" s="4" customFormat="1" ht="12.5" x14ac:dyDescent="0.25">
      <c r="A1255" s="6"/>
      <c r="B1255" s="6"/>
      <c r="C1255" s="6"/>
      <c r="D1255" s="3"/>
      <c r="E1255" s="3"/>
      <c r="F1255" s="3"/>
      <c r="G1255" s="7"/>
      <c r="H1255" s="7"/>
      <c r="I1255" s="3"/>
      <c r="J1255" s="3"/>
      <c r="K1255" s="3"/>
      <c r="L1255" s="7"/>
    </row>
    <row r="1256" spans="1:12" s="4" customFormat="1" ht="12.5" x14ac:dyDescent="0.25">
      <c r="A1256" s="6"/>
      <c r="B1256" s="6"/>
      <c r="C1256" s="6"/>
      <c r="D1256" s="3"/>
      <c r="E1256" s="3"/>
      <c r="F1256" s="3"/>
      <c r="G1256" s="7"/>
      <c r="H1256" s="7"/>
      <c r="I1256" s="3"/>
      <c r="J1256" s="3"/>
      <c r="K1256" s="3"/>
      <c r="L1256" s="7"/>
    </row>
    <row r="1257" spans="1:12" s="4" customFormat="1" ht="12.5" x14ac:dyDescent="0.25">
      <c r="A1257" s="6"/>
      <c r="B1257" s="6"/>
      <c r="C1257" s="6"/>
      <c r="D1257" s="3"/>
      <c r="E1257" s="3"/>
      <c r="F1257" s="3"/>
      <c r="G1257" s="7"/>
      <c r="H1257" s="7"/>
      <c r="I1257" s="3"/>
      <c r="J1257" s="3"/>
      <c r="K1257" s="3"/>
      <c r="L1257" s="7"/>
    </row>
    <row r="1258" spans="1:12" s="4" customFormat="1" ht="12.5" x14ac:dyDescent="0.25">
      <c r="A1258" s="6"/>
      <c r="B1258" s="6"/>
      <c r="C1258" s="6"/>
      <c r="D1258" s="3"/>
      <c r="E1258" s="3"/>
      <c r="F1258" s="3"/>
      <c r="G1258" s="7"/>
      <c r="H1258" s="7"/>
      <c r="I1258" s="3"/>
      <c r="J1258" s="3"/>
      <c r="K1258" s="3"/>
      <c r="L1258" s="7"/>
    </row>
    <row r="1259" spans="1:12" s="4" customFormat="1" ht="12.5" x14ac:dyDescent="0.25">
      <c r="A1259" s="6"/>
      <c r="B1259" s="6"/>
      <c r="C1259" s="6"/>
      <c r="D1259" s="3"/>
      <c r="E1259" s="3"/>
      <c r="F1259" s="3"/>
      <c r="G1259" s="7"/>
      <c r="H1259" s="7"/>
      <c r="I1259" s="3"/>
      <c r="J1259" s="3"/>
      <c r="K1259" s="3"/>
      <c r="L1259" s="7"/>
    </row>
    <row r="1260" spans="1:12" s="4" customFormat="1" ht="12.5" x14ac:dyDescent="0.25">
      <c r="A1260" s="6"/>
      <c r="B1260" s="6"/>
      <c r="C1260" s="6"/>
      <c r="D1260" s="3"/>
      <c r="E1260" s="3"/>
      <c r="F1260" s="3"/>
      <c r="G1260" s="7"/>
      <c r="H1260" s="7"/>
      <c r="I1260" s="3"/>
      <c r="J1260" s="3"/>
      <c r="K1260" s="3"/>
      <c r="L1260" s="7"/>
    </row>
    <row r="1261" spans="1:12" s="4" customFormat="1" ht="12.5" x14ac:dyDescent="0.25">
      <c r="A1261" s="6"/>
      <c r="B1261" s="6"/>
      <c r="C1261" s="6"/>
      <c r="D1261" s="3"/>
      <c r="E1261" s="3"/>
      <c r="F1261" s="3"/>
      <c r="G1261" s="7"/>
      <c r="H1261" s="7"/>
      <c r="I1261" s="3"/>
      <c r="J1261" s="3"/>
      <c r="K1261" s="3"/>
      <c r="L1261" s="7"/>
    </row>
    <row r="1262" spans="1:12" s="4" customFormat="1" ht="12.5" x14ac:dyDescent="0.25">
      <c r="A1262" s="6"/>
      <c r="B1262" s="6"/>
      <c r="C1262" s="6"/>
      <c r="D1262" s="3"/>
      <c r="E1262" s="3"/>
      <c r="F1262" s="3"/>
      <c r="G1262" s="7"/>
      <c r="H1262" s="7"/>
      <c r="I1262" s="3"/>
      <c r="J1262" s="3"/>
      <c r="K1262" s="3"/>
      <c r="L1262" s="7"/>
    </row>
    <row r="1263" spans="1:12" s="4" customFormat="1" ht="12.5" x14ac:dyDescent="0.25">
      <c r="A1263" s="6"/>
      <c r="B1263" s="6"/>
      <c r="C1263" s="6"/>
      <c r="D1263" s="3"/>
      <c r="E1263" s="3"/>
      <c r="F1263" s="3"/>
      <c r="G1263" s="7"/>
      <c r="H1263" s="7"/>
      <c r="I1263" s="3"/>
      <c r="J1263" s="3"/>
      <c r="K1263" s="3"/>
      <c r="L1263" s="7"/>
    </row>
    <row r="1264" spans="1:12" s="4" customFormat="1" ht="12.5" x14ac:dyDescent="0.25">
      <c r="A1264" s="6"/>
      <c r="B1264" s="6"/>
      <c r="C1264" s="6"/>
      <c r="D1264" s="3"/>
      <c r="E1264" s="3"/>
      <c r="F1264" s="3"/>
      <c r="G1264" s="7"/>
      <c r="H1264" s="7"/>
      <c r="I1264" s="3"/>
      <c r="J1264" s="3"/>
      <c r="K1264" s="3"/>
      <c r="L1264" s="7"/>
    </row>
    <row r="1265" spans="1:12" s="4" customFormat="1" ht="12.5" x14ac:dyDescent="0.25">
      <c r="A1265" s="6"/>
      <c r="B1265" s="6"/>
      <c r="C1265" s="6"/>
      <c r="D1265" s="3"/>
      <c r="E1265" s="3"/>
      <c r="F1265" s="3"/>
      <c r="G1265" s="7"/>
      <c r="H1265" s="7"/>
      <c r="I1265" s="3"/>
      <c r="J1265" s="3"/>
      <c r="K1265" s="3"/>
      <c r="L1265" s="7"/>
    </row>
    <row r="1266" spans="1:12" s="4" customFormat="1" ht="12.5" x14ac:dyDescent="0.25">
      <c r="A1266" s="6"/>
      <c r="B1266" s="6"/>
      <c r="C1266" s="6"/>
      <c r="D1266" s="3"/>
      <c r="E1266" s="3"/>
      <c r="F1266" s="3"/>
      <c r="G1266" s="7"/>
      <c r="H1266" s="7"/>
      <c r="I1266" s="3"/>
      <c r="J1266" s="3"/>
      <c r="K1266" s="3"/>
      <c r="L1266" s="7"/>
    </row>
    <row r="1267" spans="1:12" s="4" customFormat="1" ht="12.5" x14ac:dyDescent="0.25">
      <c r="A1267" s="6"/>
      <c r="B1267" s="6"/>
      <c r="C1267" s="6"/>
      <c r="D1267" s="3"/>
      <c r="E1267" s="3"/>
      <c r="F1267" s="3"/>
      <c r="G1267" s="7"/>
      <c r="H1267" s="7"/>
      <c r="I1267" s="3"/>
      <c r="J1267" s="3"/>
      <c r="K1267" s="3"/>
      <c r="L1267" s="7"/>
    </row>
    <row r="1268" spans="1:12" s="4" customFormat="1" ht="12.5" x14ac:dyDescent="0.25">
      <c r="A1268" s="6"/>
      <c r="B1268" s="6"/>
      <c r="C1268" s="6"/>
      <c r="D1268" s="3"/>
      <c r="E1268" s="3"/>
      <c r="F1268" s="3"/>
      <c r="G1268" s="7"/>
      <c r="H1268" s="7"/>
      <c r="I1268" s="3"/>
      <c r="J1268" s="3"/>
      <c r="K1268" s="3"/>
      <c r="L1268" s="7"/>
    </row>
    <row r="1269" spans="1:12" s="4" customFormat="1" ht="12.5" x14ac:dyDescent="0.25">
      <c r="A1269" s="6"/>
      <c r="B1269" s="6"/>
      <c r="C1269" s="6"/>
      <c r="D1269" s="3"/>
      <c r="E1269" s="3"/>
      <c r="F1269" s="3"/>
      <c r="G1269" s="7"/>
      <c r="H1269" s="7"/>
      <c r="I1269" s="3"/>
      <c r="J1269" s="3"/>
      <c r="K1269" s="3"/>
      <c r="L1269" s="7"/>
    </row>
    <row r="1270" spans="1:12" s="4" customFormat="1" ht="12.5" x14ac:dyDescent="0.25">
      <c r="A1270" s="6"/>
      <c r="B1270" s="6"/>
      <c r="C1270" s="6"/>
      <c r="D1270" s="3"/>
      <c r="E1270" s="3"/>
      <c r="F1270" s="3"/>
      <c r="G1270" s="7"/>
      <c r="H1270" s="7"/>
      <c r="I1270" s="3"/>
      <c r="J1270" s="3"/>
      <c r="K1270" s="3"/>
      <c r="L1270" s="7"/>
    </row>
    <row r="1271" spans="1:12" s="4" customFormat="1" ht="12.5" x14ac:dyDescent="0.25">
      <c r="A1271" s="6"/>
      <c r="B1271" s="6"/>
      <c r="C1271" s="6"/>
      <c r="D1271" s="3"/>
      <c r="E1271" s="3"/>
      <c r="F1271" s="3"/>
      <c r="G1271" s="7"/>
      <c r="H1271" s="7"/>
      <c r="I1271" s="3"/>
      <c r="J1271" s="3"/>
      <c r="K1271" s="3"/>
      <c r="L1271" s="7"/>
    </row>
    <row r="1272" spans="1:12" s="4" customFormat="1" ht="12.5" x14ac:dyDescent="0.25">
      <c r="A1272" s="6"/>
      <c r="B1272" s="6"/>
      <c r="C1272" s="6"/>
      <c r="D1272" s="3"/>
      <c r="E1272" s="3"/>
      <c r="F1272" s="3"/>
      <c r="G1272" s="7"/>
      <c r="H1272" s="7"/>
      <c r="I1272" s="3"/>
      <c r="J1272" s="3"/>
      <c r="K1272" s="3"/>
      <c r="L1272" s="7"/>
    </row>
    <row r="1273" spans="1:12" s="4" customFormat="1" ht="12.5" x14ac:dyDescent="0.25">
      <c r="A1273" s="6"/>
      <c r="B1273" s="6"/>
      <c r="C1273" s="6"/>
      <c r="D1273" s="3"/>
      <c r="E1273" s="3"/>
      <c r="F1273" s="3"/>
      <c r="G1273" s="7"/>
      <c r="H1273" s="7"/>
      <c r="I1273" s="3"/>
      <c r="J1273" s="3"/>
      <c r="K1273" s="3"/>
      <c r="L1273" s="7"/>
    </row>
    <row r="1274" spans="1:12" s="4" customFormat="1" ht="12.5" x14ac:dyDescent="0.25">
      <c r="A1274" s="6"/>
      <c r="B1274" s="6"/>
      <c r="C1274" s="6"/>
      <c r="D1274" s="3"/>
      <c r="E1274" s="3"/>
      <c r="F1274" s="3"/>
      <c r="G1274" s="7"/>
      <c r="H1274" s="7"/>
      <c r="I1274" s="3"/>
      <c r="J1274" s="3"/>
      <c r="K1274" s="3"/>
      <c r="L1274" s="7"/>
    </row>
    <row r="1275" spans="1:12" s="4" customFormat="1" ht="12.5" x14ac:dyDescent="0.25">
      <c r="A1275" s="6"/>
      <c r="B1275" s="6"/>
      <c r="C1275" s="6"/>
      <c r="D1275" s="3"/>
      <c r="E1275" s="3"/>
      <c r="F1275" s="3"/>
      <c r="G1275" s="7"/>
      <c r="H1275" s="7"/>
      <c r="I1275" s="3"/>
      <c r="J1275" s="3"/>
      <c r="K1275" s="3"/>
      <c r="L1275" s="7"/>
    </row>
    <row r="1276" spans="1:12" s="4" customFormat="1" ht="12.5" x14ac:dyDescent="0.25">
      <c r="A1276" s="6"/>
      <c r="B1276" s="6"/>
      <c r="C1276" s="6"/>
      <c r="D1276" s="3"/>
      <c r="E1276" s="3"/>
      <c r="F1276" s="3"/>
      <c r="G1276" s="7"/>
      <c r="H1276" s="3"/>
      <c r="I1276" s="3"/>
      <c r="J1276" s="3"/>
      <c r="K1276" s="3"/>
      <c r="L1276" s="7"/>
    </row>
    <row r="1277" spans="1:12" s="4" customFormat="1" ht="12.5" x14ac:dyDescent="0.25">
      <c r="A1277" s="6"/>
      <c r="B1277" s="6"/>
      <c r="C1277" s="6"/>
      <c r="D1277" s="3"/>
      <c r="E1277" s="3"/>
      <c r="F1277" s="3"/>
      <c r="G1277" s="7"/>
      <c r="H1277" s="7"/>
      <c r="I1277" s="3"/>
      <c r="J1277" s="3"/>
      <c r="K1277" s="3"/>
      <c r="L1277" s="7"/>
    </row>
    <row r="1278" spans="1:12" s="4" customFormat="1" ht="12.5" x14ac:dyDescent="0.25">
      <c r="A1278" s="6"/>
      <c r="B1278" s="6"/>
      <c r="C1278" s="6"/>
      <c r="D1278" s="3"/>
      <c r="E1278" s="3"/>
      <c r="F1278" s="3"/>
      <c r="G1278" s="7"/>
      <c r="H1278" s="7"/>
      <c r="I1278" s="3"/>
      <c r="J1278" s="3"/>
      <c r="K1278" s="3"/>
      <c r="L1278" s="7"/>
    </row>
    <row r="1279" spans="1:12" s="4" customFormat="1" ht="12.5" x14ac:dyDescent="0.25">
      <c r="A1279" s="6"/>
      <c r="B1279" s="6"/>
      <c r="C1279" s="6"/>
      <c r="D1279" s="3"/>
      <c r="E1279" s="3"/>
      <c r="F1279" s="3"/>
      <c r="G1279" s="7"/>
      <c r="H1279" s="7"/>
      <c r="I1279" s="3"/>
      <c r="J1279" s="3"/>
      <c r="K1279" s="3"/>
      <c r="L1279" s="7"/>
    </row>
    <row r="1280" spans="1:12" s="4" customFormat="1" ht="12.5" x14ac:dyDescent="0.25">
      <c r="A1280" s="6"/>
      <c r="B1280" s="6"/>
      <c r="C1280" s="6"/>
      <c r="D1280" s="3"/>
      <c r="E1280" s="3"/>
      <c r="F1280" s="3"/>
      <c r="G1280" s="7"/>
      <c r="H1280" s="7"/>
      <c r="I1280" s="3"/>
      <c r="J1280" s="3"/>
      <c r="K1280" s="3"/>
      <c r="L1280" s="7"/>
    </row>
    <row r="1281" spans="1:12" s="4" customFormat="1" ht="12.5" x14ac:dyDescent="0.25">
      <c r="A1281" s="6"/>
      <c r="B1281" s="6"/>
      <c r="C1281" s="6"/>
      <c r="D1281" s="3"/>
      <c r="E1281" s="3"/>
      <c r="F1281" s="3"/>
      <c r="G1281" s="7"/>
      <c r="H1281" s="7"/>
      <c r="I1281" s="3"/>
      <c r="J1281" s="3"/>
      <c r="K1281" s="3"/>
      <c r="L1281" s="7"/>
    </row>
    <row r="1282" spans="1:12" s="4" customFormat="1" ht="12.5" x14ac:dyDescent="0.25">
      <c r="A1282" s="6"/>
      <c r="B1282" s="6"/>
      <c r="C1282" s="6"/>
      <c r="D1282" s="3"/>
      <c r="E1282" s="3"/>
      <c r="F1282" s="3"/>
      <c r="G1282" s="7"/>
      <c r="H1282" s="7"/>
      <c r="I1282" s="3"/>
      <c r="J1282" s="3"/>
      <c r="K1282" s="3"/>
      <c r="L1282" s="7"/>
    </row>
    <row r="1283" spans="1:12" s="4" customFormat="1" ht="12.5" x14ac:dyDescent="0.25">
      <c r="A1283" s="6"/>
      <c r="B1283" s="6"/>
      <c r="C1283" s="6"/>
      <c r="D1283" s="3"/>
      <c r="E1283" s="3"/>
      <c r="F1283" s="3"/>
      <c r="G1283" s="7"/>
      <c r="H1283" s="7"/>
      <c r="I1283" s="3"/>
      <c r="J1283" s="3"/>
      <c r="K1283" s="3"/>
      <c r="L1283" s="7"/>
    </row>
    <row r="1284" spans="1:12" s="4" customFormat="1" ht="12.5" x14ac:dyDescent="0.25">
      <c r="A1284" s="6"/>
      <c r="B1284" s="6"/>
      <c r="C1284" s="6"/>
      <c r="D1284" s="3"/>
      <c r="E1284" s="3"/>
      <c r="F1284" s="3"/>
      <c r="G1284" s="3"/>
      <c r="H1284" s="7"/>
      <c r="I1284" s="3"/>
      <c r="J1284" s="3"/>
      <c r="K1284" s="3"/>
      <c r="L1284" s="7"/>
    </row>
    <row r="1285" spans="1:12" s="4" customFormat="1" ht="12.5" x14ac:dyDescent="0.25">
      <c r="A1285" s="6"/>
      <c r="B1285" s="6"/>
      <c r="C1285" s="6"/>
      <c r="D1285" s="3"/>
      <c r="E1285" s="3"/>
      <c r="F1285" s="3"/>
      <c r="G1285" s="7"/>
      <c r="H1285" s="7"/>
      <c r="I1285" s="3"/>
      <c r="J1285" s="3"/>
      <c r="K1285" s="3"/>
      <c r="L1285" s="7"/>
    </row>
    <row r="1286" spans="1:12" s="4" customFormat="1" ht="12.5" x14ac:dyDescent="0.25">
      <c r="A1286" s="6"/>
      <c r="B1286" s="6"/>
      <c r="C1286" s="6"/>
      <c r="D1286" s="3"/>
      <c r="E1286" s="3"/>
      <c r="F1286" s="3"/>
      <c r="G1286" s="7"/>
      <c r="H1286" s="7"/>
      <c r="I1286" s="3"/>
      <c r="J1286" s="3"/>
      <c r="K1286" s="3"/>
      <c r="L1286" s="7"/>
    </row>
    <row r="1287" spans="1:12" s="4" customFormat="1" ht="12.5" x14ac:dyDescent="0.25">
      <c r="A1287" s="6"/>
      <c r="B1287" s="6"/>
      <c r="C1287" s="6"/>
      <c r="D1287" s="3"/>
      <c r="E1287" s="3"/>
      <c r="F1287" s="3"/>
      <c r="G1287" s="7"/>
      <c r="H1287" s="7"/>
      <c r="I1287" s="3"/>
      <c r="J1287" s="3"/>
      <c r="K1287" s="3"/>
      <c r="L1287" s="7"/>
    </row>
    <row r="1288" spans="1:12" s="4" customFormat="1" ht="12.5" x14ac:dyDescent="0.25">
      <c r="A1288" s="6"/>
      <c r="B1288" s="6"/>
      <c r="C1288" s="6"/>
      <c r="D1288" s="3"/>
      <c r="E1288" s="3"/>
      <c r="F1288" s="3"/>
      <c r="G1288" s="7"/>
      <c r="H1288" s="7"/>
      <c r="I1288" s="3"/>
      <c r="J1288" s="3"/>
      <c r="K1288" s="3"/>
      <c r="L1288" s="7"/>
    </row>
    <row r="1289" spans="1:12" s="4" customFormat="1" ht="12.5" x14ac:dyDescent="0.25">
      <c r="A1289" s="6"/>
      <c r="B1289" s="6"/>
      <c r="C1289" s="6"/>
      <c r="D1289" s="3"/>
      <c r="E1289" s="3"/>
      <c r="F1289" s="3"/>
      <c r="G1289" s="7"/>
      <c r="H1289" s="7"/>
      <c r="I1289" s="3"/>
      <c r="J1289" s="3"/>
      <c r="K1289" s="3"/>
      <c r="L1289" s="7"/>
    </row>
    <row r="1290" spans="1:12" s="4" customFormat="1" ht="12.5" x14ac:dyDescent="0.25">
      <c r="A1290" s="6"/>
      <c r="B1290" s="6"/>
      <c r="C1290" s="6"/>
      <c r="D1290" s="3"/>
      <c r="E1290" s="3"/>
      <c r="F1290" s="3"/>
      <c r="G1290" s="7"/>
      <c r="H1290" s="7"/>
      <c r="I1290" s="3"/>
      <c r="J1290" s="3"/>
      <c r="K1290" s="3"/>
      <c r="L1290" s="7"/>
    </row>
    <row r="1291" spans="1:12" s="4" customFormat="1" ht="12.5" x14ac:dyDescent="0.25">
      <c r="A1291" s="6"/>
      <c r="B1291" s="6"/>
      <c r="C1291" s="6"/>
      <c r="D1291" s="3"/>
      <c r="E1291" s="3"/>
      <c r="F1291" s="3"/>
      <c r="G1291" s="7"/>
      <c r="H1291" s="7"/>
      <c r="I1291" s="3"/>
      <c r="J1291" s="3"/>
      <c r="K1291" s="3"/>
      <c r="L1291" s="7"/>
    </row>
    <row r="1292" spans="1:12" s="4" customFormat="1" ht="12.5" x14ac:dyDescent="0.25">
      <c r="A1292" s="6"/>
      <c r="B1292" s="6"/>
      <c r="C1292" s="6"/>
      <c r="D1292" s="3"/>
      <c r="E1292" s="3"/>
      <c r="F1292" s="3"/>
      <c r="G1292" s="7"/>
      <c r="H1292" s="7"/>
      <c r="I1292" s="3"/>
      <c r="J1292" s="3"/>
      <c r="K1292" s="3"/>
      <c r="L1292" s="7"/>
    </row>
    <row r="1293" spans="1:12" s="4" customFormat="1" ht="12.5" x14ac:dyDescent="0.25">
      <c r="A1293" s="6"/>
      <c r="B1293" s="6"/>
      <c r="C1293" s="6"/>
      <c r="D1293" s="3"/>
      <c r="E1293" s="3"/>
      <c r="F1293" s="3"/>
      <c r="G1293" s="7"/>
      <c r="H1293" s="7"/>
      <c r="I1293" s="3"/>
      <c r="J1293" s="3"/>
      <c r="K1293" s="3"/>
      <c r="L1293" s="7"/>
    </row>
    <row r="1294" spans="1:12" s="4" customFormat="1" ht="12.5" x14ac:dyDescent="0.25">
      <c r="A1294" s="6"/>
      <c r="B1294" s="6"/>
      <c r="C1294" s="6"/>
      <c r="D1294" s="3"/>
      <c r="E1294" s="3"/>
      <c r="F1294" s="3"/>
      <c r="G1294" s="7"/>
      <c r="H1294" s="7"/>
      <c r="I1294" s="3"/>
      <c r="J1294" s="3"/>
      <c r="K1294" s="3"/>
      <c r="L1294" s="7"/>
    </row>
    <row r="1295" spans="1:12" s="4" customFormat="1" ht="12.5" x14ac:dyDescent="0.25">
      <c r="A1295" s="6"/>
      <c r="B1295" s="6"/>
      <c r="C1295" s="6"/>
      <c r="D1295" s="3"/>
      <c r="E1295" s="3"/>
      <c r="F1295" s="3"/>
      <c r="G1295" s="7"/>
      <c r="H1295" s="7"/>
      <c r="I1295" s="3"/>
      <c r="J1295" s="3"/>
      <c r="K1295" s="3"/>
      <c r="L1295" s="7"/>
    </row>
    <row r="1296" spans="1:12" s="4" customFormat="1" ht="12.5" x14ac:dyDescent="0.25">
      <c r="A1296" s="6"/>
      <c r="B1296" s="6"/>
      <c r="C1296" s="6"/>
      <c r="D1296" s="3"/>
      <c r="E1296" s="3"/>
      <c r="F1296" s="3"/>
      <c r="G1296" s="7"/>
      <c r="H1296" s="7"/>
      <c r="I1296" s="3"/>
      <c r="J1296" s="3"/>
      <c r="K1296" s="3"/>
      <c r="L1296" s="7"/>
    </row>
    <row r="1297" spans="1:12" s="4" customFormat="1" ht="12.5" x14ac:dyDescent="0.25">
      <c r="A1297" s="6"/>
      <c r="B1297" s="6"/>
      <c r="C1297" s="6"/>
      <c r="D1297" s="3"/>
      <c r="E1297" s="3"/>
      <c r="F1297" s="3"/>
      <c r="G1297" s="7"/>
      <c r="H1297" s="7"/>
      <c r="I1297" s="3"/>
      <c r="J1297" s="3"/>
      <c r="K1297" s="3"/>
      <c r="L1297" s="7"/>
    </row>
    <row r="1298" spans="1:12" s="4" customFormat="1" ht="12.5" x14ac:dyDescent="0.25">
      <c r="A1298" s="6"/>
      <c r="B1298" s="6"/>
      <c r="C1298" s="6"/>
      <c r="D1298" s="3"/>
      <c r="E1298" s="3"/>
      <c r="F1298" s="3"/>
      <c r="G1298" s="7"/>
      <c r="H1298" s="7"/>
      <c r="I1298" s="3"/>
      <c r="J1298" s="3"/>
      <c r="K1298" s="3"/>
      <c r="L1298" s="7"/>
    </row>
    <row r="1299" spans="1:12" s="4" customFormat="1" ht="12.5" x14ac:dyDescent="0.25">
      <c r="A1299" s="6"/>
      <c r="B1299" s="6"/>
      <c r="C1299" s="6"/>
      <c r="D1299" s="3"/>
      <c r="E1299" s="3"/>
      <c r="F1299" s="3"/>
      <c r="G1299" s="7"/>
      <c r="H1299" s="7"/>
      <c r="I1299" s="3"/>
      <c r="J1299" s="3"/>
      <c r="K1299" s="3"/>
      <c r="L1299" s="7"/>
    </row>
    <row r="1300" spans="1:12" s="4" customFormat="1" ht="12.5" x14ac:dyDescent="0.25">
      <c r="A1300" s="6"/>
      <c r="B1300" s="6"/>
      <c r="C1300" s="6"/>
      <c r="D1300" s="3"/>
      <c r="E1300" s="3"/>
      <c r="F1300" s="3"/>
      <c r="G1300" s="7"/>
      <c r="H1300" s="7"/>
      <c r="I1300" s="3"/>
      <c r="J1300" s="3"/>
      <c r="K1300" s="3"/>
      <c r="L1300" s="7"/>
    </row>
    <row r="1301" spans="1:12" s="4" customFormat="1" ht="12.5" x14ac:dyDescent="0.25">
      <c r="A1301" s="6"/>
      <c r="B1301" s="6"/>
      <c r="C1301" s="6"/>
      <c r="D1301" s="3"/>
      <c r="E1301" s="3"/>
      <c r="F1301" s="3"/>
      <c r="G1301" s="7"/>
      <c r="H1301" s="7"/>
      <c r="I1301" s="3"/>
      <c r="J1301" s="3"/>
      <c r="K1301" s="3"/>
      <c r="L1301" s="7"/>
    </row>
    <row r="1302" spans="1:12" s="4" customFormat="1" ht="12.5" x14ac:dyDescent="0.25">
      <c r="A1302" s="6"/>
      <c r="B1302" s="6"/>
      <c r="C1302" s="6"/>
      <c r="D1302" s="3"/>
      <c r="E1302" s="3"/>
      <c r="F1302" s="3"/>
      <c r="G1302" s="7"/>
      <c r="H1302" s="7"/>
      <c r="I1302" s="3"/>
      <c r="J1302" s="3"/>
      <c r="K1302" s="3"/>
      <c r="L1302" s="7"/>
    </row>
    <row r="1303" spans="1:12" s="4" customFormat="1" ht="12.5" x14ac:dyDescent="0.25">
      <c r="A1303" s="6"/>
      <c r="B1303" s="6"/>
      <c r="C1303" s="6"/>
      <c r="D1303" s="3"/>
      <c r="E1303" s="3"/>
      <c r="F1303" s="3"/>
      <c r="G1303" s="7"/>
      <c r="H1303" s="7"/>
      <c r="I1303" s="3"/>
      <c r="J1303" s="3"/>
      <c r="K1303" s="3"/>
      <c r="L1303" s="7"/>
    </row>
    <row r="1304" spans="1:12" s="4" customFormat="1" ht="12.5" x14ac:dyDescent="0.25">
      <c r="A1304" s="6"/>
      <c r="B1304" s="6"/>
      <c r="C1304" s="6"/>
      <c r="D1304" s="3"/>
      <c r="E1304" s="3"/>
      <c r="F1304" s="3"/>
      <c r="G1304" s="7"/>
      <c r="H1304" s="3"/>
      <c r="I1304" s="3"/>
      <c r="J1304" s="3"/>
      <c r="K1304" s="3"/>
      <c r="L1304" s="7"/>
    </row>
    <row r="1305" spans="1:12" s="4" customFormat="1" ht="12.5" x14ac:dyDescent="0.25">
      <c r="A1305" s="6"/>
      <c r="B1305" s="6"/>
      <c r="C1305" s="6"/>
      <c r="D1305" s="3"/>
      <c r="E1305" s="3"/>
      <c r="F1305" s="3"/>
      <c r="G1305" s="7"/>
      <c r="H1305" s="7"/>
      <c r="I1305" s="3"/>
      <c r="J1305" s="3"/>
      <c r="K1305" s="3"/>
      <c r="L1305" s="7"/>
    </row>
    <row r="1306" spans="1:12" s="4" customFormat="1" ht="12.5" x14ac:dyDescent="0.25">
      <c r="A1306" s="6"/>
      <c r="B1306" s="6"/>
      <c r="C1306" s="6"/>
      <c r="D1306" s="3"/>
      <c r="E1306" s="3"/>
      <c r="F1306" s="3"/>
      <c r="G1306" s="7"/>
      <c r="H1306" s="7"/>
      <c r="I1306" s="3"/>
      <c r="J1306" s="3"/>
      <c r="K1306" s="3"/>
      <c r="L1306" s="7"/>
    </row>
    <row r="1307" spans="1:12" s="4" customFormat="1" ht="12.5" x14ac:dyDescent="0.25">
      <c r="A1307" s="6"/>
      <c r="B1307" s="6"/>
      <c r="C1307" s="6"/>
      <c r="D1307" s="3"/>
      <c r="E1307" s="3"/>
      <c r="F1307" s="3"/>
      <c r="G1307" s="7"/>
      <c r="H1307" s="7"/>
      <c r="I1307" s="3"/>
      <c r="J1307" s="3"/>
      <c r="K1307" s="3"/>
      <c r="L1307" s="7"/>
    </row>
    <row r="1308" spans="1:12" s="4" customFormat="1" ht="12.5" x14ac:dyDescent="0.25">
      <c r="A1308" s="6"/>
      <c r="B1308" s="6"/>
      <c r="C1308" s="6"/>
      <c r="D1308" s="3"/>
      <c r="E1308" s="3"/>
      <c r="F1308" s="3"/>
      <c r="G1308" s="7"/>
      <c r="H1308" s="3"/>
      <c r="I1308" s="3"/>
      <c r="J1308" s="3"/>
      <c r="K1308" s="3"/>
      <c r="L1308" s="7"/>
    </row>
    <row r="1309" spans="1:12" s="4" customFormat="1" ht="12.5" x14ac:dyDescent="0.25">
      <c r="A1309" s="6"/>
      <c r="B1309" s="6"/>
      <c r="C1309" s="6"/>
      <c r="D1309" s="3"/>
      <c r="E1309" s="3"/>
      <c r="F1309" s="3"/>
      <c r="G1309" s="7"/>
      <c r="H1309" s="7"/>
      <c r="I1309" s="3"/>
      <c r="J1309" s="3"/>
      <c r="K1309" s="3"/>
      <c r="L1309" s="7"/>
    </row>
    <row r="1310" spans="1:12" s="4" customFormat="1" ht="12.5" x14ac:dyDescent="0.25">
      <c r="A1310" s="6"/>
      <c r="B1310" s="6"/>
      <c r="C1310" s="6"/>
      <c r="D1310" s="3"/>
      <c r="E1310" s="3"/>
      <c r="F1310" s="3"/>
      <c r="G1310" s="7"/>
      <c r="H1310" s="3"/>
      <c r="I1310" s="3"/>
      <c r="J1310" s="3"/>
      <c r="K1310" s="3"/>
      <c r="L1310" s="7"/>
    </row>
    <row r="1311" spans="1:12" s="4" customFormat="1" ht="12.5" x14ac:dyDescent="0.25">
      <c r="A1311" s="6"/>
      <c r="B1311" s="6"/>
      <c r="C1311" s="6"/>
      <c r="D1311" s="3"/>
      <c r="E1311" s="3"/>
      <c r="F1311" s="3"/>
      <c r="G1311" s="7"/>
      <c r="H1311" s="7"/>
      <c r="I1311" s="3"/>
      <c r="J1311" s="3"/>
      <c r="K1311" s="3"/>
      <c r="L1311" s="7"/>
    </row>
    <row r="1312" spans="1:12" s="4" customFormat="1" ht="12.5" x14ac:dyDescent="0.25">
      <c r="A1312" s="6"/>
      <c r="B1312" s="6"/>
      <c r="C1312" s="6"/>
      <c r="D1312" s="3"/>
      <c r="E1312" s="3"/>
      <c r="F1312" s="3"/>
      <c r="G1312" s="3"/>
      <c r="H1312" s="7"/>
      <c r="I1312" s="3"/>
      <c r="J1312" s="3"/>
      <c r="K1312" s="3"/>
      <c r="L1312" s="7"/>
    </row>
    <row r="1313" spans="1:12" s="4" customFormat="1" ht="12.5" x14ac:dyDescent="0.25">
      <c r="A1313" s="6"/>
      <c r="B1313" s="6"/>
      <c r="C1313" s="6"/>
      <c r="D1313" s="3"/>
      <c r="E1313" s="3"/>
      <c r="F1313" s="3"/>
      <c r="G1313" s="7"/>
      <c r="H1313" s="7"/>
      <c r="I1313" s="3"/>
      <c r="J1313" s="3"/>
      <c r="K1313" s="3"/>
      <c r="L1313" s="7"/>
    </row>
    <row r="1314" spans="1:12" s="4" customFormat="1" ht="12.5" x14ac:dyDescent="0.25">
      <c r="A1314" s="6"/>
      <c r="B1314" s="6"/>
      <c r="C1314" s="6"/>
      <c r="D1314" s="3"/>
      <c r="E1314" s="3"/>
      <c r="F1314" s="3"/>
      <c r="G1314" s="7"/>
      <c r="H1314" s="7"/>
      <c r="I1314" s="3"/>
      <c r="J1314" s="3"/>
      <c r="K1314" s="3"/>
      <c r="L1314" s="7"/>
    </row>
    <row r="1315" spans="1:12" s="4" customFormat="1" ht="12.5" x14ac:dyDescent="0.25">
      <c r="A1315" s="6"/>
      <c r="B1315" s="6"/>
      <c r="C1315" s="6"/>
      <c r="D1315" s="3"/>
      <c r="E1315" s="3"/>
      <c r="F1315" s="3"/>
      <c r="G1315" s="7"/>
      <c r="H1315" s="7"/>
      <c r="I1315" s="3"/>
      <c r="J1315" s="3"/>
      <c r="K1315" s="3"/>
      <c r="L1315" s="7"/>
    </row>
    <row r="1316" spans="1:12" s="4" customFormat="1" ht="12.5" x14ac:dyDescent="0.25">
      <c r="A1316" s="6"/>
      <c r="B1316" s="6"/>
      <c r="C1316" s="6"/>
      <c r="D1316" s="3"/>
      <c r="E1316" s="3"/>
      <c r="F1316" s="3"/>
      <c r="G1316" s="3"/>
      <c r="H1316" s="7"/>
      <c r="I1316" s="3"/>
      <c r="J1316" s="3"/>
      <c r="K1316" s="3"/>
      <c r="L1316" s="3"/>
    </row>
    <row r="1317" spans="1:12" s="4" customFormat="1" ht="12.5" x14ac:dyDescent="0.25">
      <c r="A1317" s="6"/>
      <c r="B1317" s="6"/>
      <c r="C1317" s="6"/>
      <c r="D1317" s="3"/>
      <c r="E1317" s="3"/>
      <c r="F1317" s="3"/>
      <c r="G1317" s="7"/>
      <c r="H1317" s="7"/>
      <c r="I1317" s="3"/>
      <c r="J1317" s="3"/>
      <c r="K1317" s="3"/>
      <c r="L1317" s="7"/>
    </row>
    <row r="1318" spans="1:12" s="4" customFormat="1" ht="12.5" x14ac:dyDescent="0.25">
      <c r="A1318" s="6"/>
      <c r="B1318" s="6"/>
      <c r="C1318" s="6"/>
      <c r="D1318" s="3"/>
      <c r="E1318" s="3"/>
      <c r="F1318" s="3"/>
      <c r="G1318" s="3"/>
      <c r="H1318" s="7"/>
      <c r="I1318" s="3"/>
      <c r="J1318" s="3"/>
      <c r="K1318" s="3"/>
      <c r="L1318" s="7"/>
    </row>
    <row r="1319" spans="1:12" s="4" customFormat="1" ht="12.5" x14ac:dyDescent="0.25">
      <c r="A1319" s="6"/>
      <c r="B1319" s="6"/>
      <c r="C1319" s="6"/>
      <c r="D1319" s="3"/>
      <c r="E1319" s="3"/>
      <c r="F1319" s="3"/>
      <c r="G1319" s="7"/>
      <c r="H1319" s="7"/>
      <c r="I1319" s="3"/>
      <c r="J1319" s="3"/>
      <c r="K1319" s="3"/>
      <c r="L1319" s="7"/>
    </row>
    <row r="1320" spans="1:12" s="4" customFormat="1" ht="12.5" x14ac:dyDescent="0.25">
      <c r="A1320" s="6"/>
      <c r="B1320" s="6"/>
      <c r="C1320" s="6"/>
      <c r="D1320" s="3"/>
      <c r="E1320" s="3"/>
      <c r="F1320" s="3"/>
      <c r="G1320" s="7"/>
      <c r="H1320" s="7"/>
      <c r="I1320" s="3"/>
      <c r="J1320" s="3"/>
      <c r="K1320" s="3"/>
      <c r="L1320" s="7"/>
    </row>
    <row r="1321" spans="1:12" s="4" customFormat="1" ht="12.5" x14ac:dyDescent="0.25">
      <c r="A1321" s="6"/>
      <c r="B1321" s="6"/>
      <c r="C1321" s="6"/>
      <c r="D1321" s="3"/>
      <c r="E1321" s="3"/>
      <c r="F1321" s="3"/>
      <c r="G1321" s="7"/>
      <c r="H1321" s="7"/>
      <c r="I1321" s="3"/>
      <c r="J1321" s="3"/>
      <c r="K1321" s="3"/>
      <c r="L1321" s="7"/>
    </row>
    <row r="1322" spans="1:12" s="4" customFormat="1" ht="12.5" x14ac:dyDescent="0.25">
      <c r="A1322" s="6"/>
      <c r="B1322" s="6"/>
      <c r="C1322" s="6"/>
      <c r="D1322" s="3"/>
      <c r="E1322" s="3"/>
      <c r="F1322" s="3"/>
      <c r="G1322" s="7"/>
      <c r="H1322" s="7"/>
      <c r="I1322" s="3"/>
      <c r="J1322" s="3"/>
      <c r="K1322" s="3"/>
      <c r="L1322" s="7"/>
    </row>
    <row r="1323" spans="1:12" s="4" customFormat="1" ht="12.5" x14ac:dyDescent="0.25">
      <c r="A1323" s="6"/>
      <c r="B1323" s="6"/>
      <c r="C1323" s="6"/>
      <c r="D1323" s="3"/>
      <c r="E1323" s="3"/>
      <c r="F1323" s="3"/>
      <c r="G1323" s="7"/>
      <c r="H1323" s="7"/>
      <c r="I1323" s="3"/>
      <c r="J1323" s="3"/>
      <c r="K1323" s="3"/>
      <c r="L1323" s="7"/>
    </row>
    <row r="1324" spans="1:12" s="4" customFormat="1" ht="12.5" x14ac:dyDescent="0.25">
      <c r="A1324" s="6"/>
      <c r="B1324" s="6"/>
      <c r="C1324" s="6"/>
      <c r="D1324" s="3"/>
      <c r="E1324" s="3"/>
      <c r="F1324" s="3"/>
      <c r="G1324" s="7"/>
      <c r="H1324" s="7"/>
      <c r="I1324" s="3"/>
      <c r="J1324" s="3"/>
      <c r="K1324" s="3"/>
      <c r="L1324" s="7"/>
    </row>
    <row r="1325" spans="1:12" s="4" customFormat="1" ht="12.5" x14ac:dyDescent="0.25">
      <c r="A1325" s="6"/>
      <c r="B1325" s="6"/>
      <c r="C1325" s="6"/>
      <c r="D1325" s="3"/>
      <c r="E1325" s="3"/>
      <c r="F1325" s="3"/>
      <c r="G1325" s="7"/>
      <c r="H1325" s="7"/>
      <c r="I1325" s="3"/>
      <c r="J1325" s="3"/>
      <c r="K1325" s="3"/>
      <c r="L1325" s="7"/>
    </row>
    <row r="1326" spans="1:12" s="4" customFormat="1" ht="12.5" x14ac:dyDescent="0.25">
      <c r="A1326" s="6"/>
      <c r="B1326" s="6"/>
      <c r="C1326" s="6"/>
      <c r="D1326" s="3"/>
      <c r="E1326" s="3"/>
      <c r="F1326" s="3"/>
      <c r="G1326" s="7"/>
      <c r="H1326" s="7"/>
      <c r="I1326" s="3"/>
      <c r="J1326" s="3"/>
      <c r="K1326" s="3"/>
      <c r="L1326" s="7"/>
    </row>
    <row r="1327" spans="1:12" s="4" customFormat="1" ht="12.5" x14ac:dyDescent="0.25">
      <c r="A1327" s="6"/>
      <c r="B1327" s="6"/>
      <c r="C1327" s="6"/>
      <c r="D1327" s="3"/>
      <c r="E1327" s="3"/>
      <c r="F1327" s="3"/>
      <c r="G1327" s="7"/>
      <c r="H1327" s="7"/>
      <c r="I1327" s="3"/>
      <c r="J1327" s="3"/>
      <c r="K1327" s="3"/>
      <c r="L1327" s="7"/>
    </row>
    <row r="1328" spans="1:12" s="4" customFormat="1" ht="12.5" x14ac:dyDescent="0.25">
      <c r="A1328" s="6"/>
      <c r="B1328" s="6"/>
      <c r="C1328" s="6"/>
      <c r="D1328" s="3"/>
      <c r="E1328" s="3"/>
      <c r="F1328" s="3"/>
      <c r="G1328" s="7"/>
      <c r="H1328" s="7"/>
      <c r="I1328" s="3"/>
      <c r="J1328" s="3"/>
      <c r="K1328" s="3"/>
      <c r="L1328" s="7"/>
    </row>
    <row r="1329" spans="1:12" s="4" customFormat="1" ht="12.5" x14ac:dyDescent="0.25">
      <c r="A1329" s="6"/>
      <c r="B1329" s="6"/>
      <c r="C1329" s="6"/>
      <c r="D1329" s="3"/>
      <c r="E1329" s="3"/>
      <c r="F1329" s="3"/>
      <c r="G1329" s="7"/>
      <c r="H1329" s="7"/>
      <c r="I1329" s="3"/>
      <c r="J1329" s="3"/>
      <c r="K1329" s="3"/>
      <c r="L1329" s="7"/>
    </row>
    <row r="1330" spans="1:12" s="4" customFormat="1" ht="12.5" x14ac:dyDescent="0.25">
      <c r="A1330" s="6"/>
      <c r="B1330" s="6"/>
      <c r="C1330" s="6"/>
      <c r="D1330" s="3"/>
      <c r="E1330" s="3"/>
      <c r="F1330" s="3"/>
      <c r="G1330" s="7"/>
      <c r="H1330" s="7"/>
      <c r="I1330" s="3"/>
      <c r="J1330" s="3"/>
      <c r="K1330" s="3"/>
      <c r="L1330" s="7"/>
    </row>
    <row r="1331" spans="1:12" s="4" customFormat="1" ht="12.5" x14ac:dyDescent="0.25">
      <c r="A1331" s="6"/>
      <c r="B1331" s="6"/>
      <c r="C1331" s="6"/>
      <c r="D1331" s="3"/>
      <c r="E1331" s="3"/>
      <c r="F1331" s="3"/>
      <c r="G1331" s="7"/>
      <c r="H1331" s="7"/>
      <c r="I1331" s="3"/>
      <c r="J1331" s="3"/>
      <c r="K1331" s="3"/>
      <c r="L1331" s="7"/>
    </row>
    <row r="1332" spans="1:12" s="4" customFormat="1" ht="12.5" x14ac:dyDescent="0.25">
      <c r="A1332" s="6"/>
      <c r="B1332" s="6"/>
      <c r="C1332" s="6"/>
      <c r="D1332" s="3"/>
      <c r="E1332" s="3"/>
      <c r="F1332" s="3"/>
      <c r="G1332" s="7"/>
      <c r="H1332" s="7"/>
      <c r="I1332" s="3"/>
      <c r="J1332" s="3"/>
      <c r="K1332" s="3"/>
      <c r="L1332" s="7"/>
    </row>
    <row r="1333" spans="1:12" s="4" customFormat="1" ht="12.5" x14ac:dyDescent="0.25">
      <c r="A1333" s="6"/>
      <c r="B1333" s="6"/>
      <c r="C1333" s="6"/>
      <c r="D1333" s="3"/>
      <c r="E1333" s="3"/>
      <c r="F1333" s="3"/>
      <c r="G1333" s="7"/>
      <c r="H1333" s="7"/>
      <c r="I1333" s="3"/>
      <c r="J1333" s="3"/>
      <c r="K1333" s="3"/>
      <c r="L1333" s="7"/>
    </row>
    <row r="1334" spans="1:12" s="4" customFormat="1" ht="12.5" x14ac:dyDescent="0.25">
      <c r="A1334" s="6"/>
      <c r="B1334" s="6"/>
      <c r="C1334" s="6"/>
      <c r="D1334" s="3"/>
      <c r="E1334" s="3"/>
      <c r="F1334" s="3"/>
      <c r="G1334" s="7"/>
      <c r="H1334" s="7"/>
      <c r="I1334" s="3"/>
      <c r="J1334" s="3"/>
      <c r="K1334" s="3"/>
      <c r="L1334" s="7"/>
    </row>
    <row r="1335" spans="1:12" s="4" customFormat="1" ht="12.5" x14ac:dyDescent="0.25">
      <c r="A1335" s="6"/>
      <c r="B1335" s="6"/>
      <c r="C1335" s="6"/>
      <c r="D1335" s="3"/>
      <c r="E1335" s="3"/>
      <c r="F1335" s="3"/>
      <c r="G1335" s="7"/>
      <c r="H1335" s="7"/>
      <c r="I1335" s="3"/>
      <c r="J1335" s="3"/>
      <c r="K1335" s="3"/>
      <c r="L1335" s="7"/>
    </row>
    <row r="1336" spans="1:12" s="4" customFormat="1" ht="12.5" x14ac:dyDescent="0.25">
      <c r="A1336" s="6"/>
      <c r="B1336" s="6"/>
      <c r="C1336" s="6"/>
      <c r="D1336" s="3"/>
      <c r="E1336" s="3"/>
      <c r="F1336" s="3"/>
      <c r="G1336" s="7"/>
      <c r="H1336" s="7"/>
      <c r="I1336" s="3"/>
      <c r="J1336" s="3"/>
      <c r="K1336" s="3"/>
      <c r="L1336" s="7"/>
    </row>
    <row r="1337" spans="1:12" s="4" customFormat="1" ht="12.5" x14ac:dyDescent="0.25">
      <c r="A1337" s="6"/>
      <c r="B1337" s="6"/>
      <c r="C1337" s="6"/>
      <c r="D1337" s="3"/>
      <c r="E1337" s="3"/>
      <c r="F1337" s="3"/>
      <c r="G1337" s="7"/>
      <c r="H1337" s="7"/>
      <c r="I1337" s="3"/>
      <c r="J1337" s="3"/>
      <c r="K1337" s="3"/>
      <c r="L1337" s="7"/>
    </row>
    <row r="1338" spans="1:12" s="4" customFormat="1" ht="12.5" x14ac:dyDescent="0.25">
      <c r="A1338" s="6"/>
      <c r="B1338" s="6"/>
      <c r="C1338" s="6"/>
      <c r="D1338" s="3"/>
      <c r="E1338" s="3"/>
      <c r="F1338" s="3"/>
      <c r="G1338" s="7"/>
      <c r="H1338" s="7"/>
      <c r="I1338" s="3"/>
      <c r="J1338" s="3"/>
      <c r="K1338" s="3"/>
      <c r="L1338" s="7"/>
    </row>
    <row r="1339" spans="1:12" s="4" customFormat="1" ht="12.5" x14ac:dyDescent="0.25">
      <c r="A1339" s="6"/>
      <c r="B1339" s="6"/>
      <c r="C1339" s="6"/>
      <c r="D1339" s="3"/>
      <c r="E1339" s="3"/>
      <c r="F1339" s="3"/>
      <c r="G1339" s="7"/>
      <c r="H1339" s="7"/>
      <c r="I1339" s="3"/>
      <c r="J1339" s="3"/>
      <c r="K1339" s="3"/>
      <c r="L1339" s="7"/>
    </row>
    <row r="1340" spans="1:12" s="4" customFormat="1" ht="12.5" x14ac:dyDescent="0.25">
      <c r="A1340" s="6"/>
      <c r="B1340" s="6"/>
      <c r="C1340" s="6"/>
      <c r="D1340" s="3"/>
      <c r="E1340" s="3"/>
      <c r="F1340" s="3"/>
      <c r="G1340" s="7"/>
      <c r="H1340" s="7"/>
      <c r="I1340" s="3"/>
      <c r="J1340" s="3"/>
      <c r="K1340" s="3"/>
      <c r="L1340" s="7"/>
    </row>
    <row r="1341" spans="1:12" s="4" customFormat="1" ht="12.5" x14ac:dyDescent="0.25">
      <c r="A1341" s="6"/>
      <c r="B1341" s="6"/>
      <c r="C1341" s="6"/>
      <c r="D1341" s="3"/>
      <c r="E1341" s="3"/>
      <c r="F1341" s="3"/>
      <c r="G1341" s="7"/>
      <c r="H1341" s="7"/>
      <c r="I1341" s="3"/>
      <c r="J1341" s="3"/>
      <c r="K1341" s="3"/>
      <c r="L1341" s="7"/>
    </row>
    <row r="1342" spans="1:12" s="4" customFormat="1" ht="12.5" x14ac:dyDescent="0.25">
      <c r="A1342" s="6"/>
      <c r="B1342" s="6"/>
      <c r="C1342" s="6"/>
      <c r="D1342" s="3"/>
      <c r="E1342" s="3"/>
      <c r="F1342" s="3"/>
      <c r="G1342" s="7"/>
      <c r="H1342" s="7"/>
      <c r="I1342" s="3"/>
      <c r="J1342" s="3"/>
      <c r="K1342" s="3"/>
      <c r="L1342" s="7"/>
    </row>
    <row r="1343" spans="1:12" s="4" customFormat="1" ht="12.5" x14ac:dyDescent="0.25">
      <c r="A1343" s="6"/>
      <c r="B1343" s="6"/>
      <c r="C1343" s="6"/>
      <c r="D1343" s="3"/>
      <c r="E1343" s="3"/>
      <c r="F1343" s="3"/>
      <c r="G1343" s="7"/>
      <c r="H1343" s="7"/>
      <c r="I1343" s="3"/>
      <c r="J1343" s="3"/>
      <c r="K1343" s="3"/>
      <c r="L1343" s="3"/>
    </row>
    <row r="1344" spans="1:12" s="4" customFormat="1" ht="12.5" x14ac:dyDescent="0.25">
      <c r="A1344" s="6"/>
      <c r="B1344" s="6"/>
      <c r="C1344" s="6"/>
      <c r="D1344" s="3"/>
      <c r="E1344" s="3"/>
      <c r="F1344" s="3"/>
      <c r="G1344" s="7"/>
      <c r="H1344" s="7"/>
      <c r="I1344" s="3"/>
      <c r="J1344" s="3"/>
      <c r="K1344" s="3"/>
      <c r="L1344" s="7"/>
    </row>
    <row r="1345" spans="1:12" s="4" customFormat="1" ht="12.5" x14ac:dyDescent="0.25">
      <c r="A1345" s="6"/>
      <c r="B1345" s="6"/>
      <c r="C1345" s="6"/>
      <c r="D1345" s="3"/>
      <c r="E1345" s="3"/>
      <c r="F1345" s="3"/>
      <c r="G1345" s="7"/>
      <c r="H1345" s="7"/>
      <c r="I1345" s="3"/>
      <c r="J1345" s="3"/>
      <c r="K1345" s="3"/>
      <c r="L1345" s="7"/>
    </row>
    <row r="1346" spans="1:12" s="4" customFormat="1" ht="12.5" x14ac:dyDescent="0.25">
      <c r="A1346" s="6"/>
      <c r="B1346" s="6"/>
      <c r="C1346" s="6"/>
      <c r="D1346" s="3"/>
      <c r="E1346" s="3"/>
      <c r="F1346" s="3"/>
      <c r="G1346" s="7"/>
      <c r="H1346" s="7"/>
      <c r="I1346" s="3"/>
      <c r="J1346" s="3"/>
      <c r="K1346" s="3"/>
      <c r="L1346" s="7"/>
    </row>
    <row r="1347" spans="1:12" s="4" customFormat="1" ht="12.5" x14ac:dyDescent="0.25">
      <c r="A1347" s="6"/>
      <c r="B1347" s="6"/>
      <c r="C1347" s="6"/>
      <c r="D1347" s="3"/>
      <c r="E1347" s="3"/>
      <c r="F1347" s="3"/>
      <c r="G1347" s="7"/>
      <c r="H1347" s="7"/>
      <c r="I1347" s="3"/>
      <c r="J1347" s="3"/>
      <c r="K1347" s="3"/>
      <c r="L1347" s="3"/>
    </row>
    <row r="1348" spans="1:12" s="4" customFormat="1" ht="12.5" x14ac:dyDescent="0.25">
      <c r="A1348" s="6"/>
      <c r="B1348" s="6"/>
      <c r="C1348" s="6"/>
      <c r="D1348" s="3"/>
      <c r="E1348" s="3"/>
      <c r="F1348" s="3"/>
      <c r="G1348" s="7"/>
      <c r="H1348" s="7"/>
      <c r="I1348" s="3"/>
      <c r="J1348" s="3"/>
      <c r="K1348" s="3"/>
      <c r="L1348" s="7"/>
    </row>
    <row r="1349" spans="1:12" s="4" customFormat="1" ht="12.5" x14ac:dyDescent="0.25">
      <c r="A1349" s="6"/>
      <c r="B1349" s="6"/>
      <c r="C1349" s="6"/>
      <c r="D1349" s="3"/>
      <c r="E1349" s="3"/>
      <c r="F1349" s="3"/>
      <c r="G1349" s="7"/>
      <c r="H1349" s="3"/>
      <c r="I1349" s="3"/>
      <c r="J1349" s="3"/>
      <c r="K1349" s="3"/>
      <c r="L1349" s="7"/>
    </row>
    <row r="1350" spans="1:12" s="4" customFormat="1" ht="12.5" x14ac:dyDescent="0.25">
      <c r="A1350" s="6"/>
      <c r="B1350" s="6"/>
      <c r="C1350" s="6"/>
      <c r="D1350" s="3"/>
      <c r="E1350" s="3"/>
      <c r="F1350" s="3"/>
      <c r="G1350" s="7"/>
      <c r="H1350" s="7"/>
      <c r="I1350" s="3"/>
      <c r="J1350" s="3"/>
      <c r="K1350" s="3"/>
      <c r="L1350" s="7"/>
    </row>
    <row r="1351" spans="1:12" s="4" customFormat="1" ht="12.5" x14ac:dyDescent="0.25">
      <c r="A1351" s="6"/>
      <c r="B1351" s="6"/>
      <c r="C1351" s="6"/>
      <c r="D1351" s="3"/>
      <c r="E1351" s="3"/>
      <c r="F1351" s="3"/>
      <c r="G1351" s="7"/>
      <c r="H1351" s="7"/>
      <c r="I1351" s="3"/>
      <c r="J1351" s="3"/>
      <c r="K1351" s="3"/>
      <c r="L1351" s="7"/>
    </row>
    <row r="1352" spans="1:12" s="4" customFormat="1" ht="12.5" x14ac:dyDescent="0.25">
      <c r="A1352" s="6"/>
      <c r="B1352" s="6"/>
      <c r="C1352" s="6"/>
      <c r="D1352" s="3"/>
      <c r="E1352" s="3"/>
      <c r="F1352" s="3"/>
      <c r="G1352" s="7"/>
      <c r="H1352" s="3"/>
      <c r="I1352" s="3"/>
      <c r="J1352" s="3"/>
      <c r="K1352" s="3"/>
      <c r="L1352" s="7"/>
    </row>
    <row r="1353" spans="1:12" s="4" customFormat="1" ht="12.5" x14ac:dyDescent="0.25">
      <c r="A1353" s="6"/>
      <c r="B1353" s="6"/>
      <c r="C1353" s="6"/>
      <c r="D1353" s="3"/>
      <c r="E1353" s="3"/>
      <c r="F1353" s="3"/>
      <c r="G1353" s="7"/>
      <c r="H1353" s="3"/>
      <c r="I1353" s="3"/>
      <c r="J1353" s="3"/>
      <c r="K1353" s="3"/>
      <c r="L1353" s="7"/>
    </row>
    <row r="1354" spans="1:12" s="4" customFormat="1" ht="12.5" x14ac:dyDescent="0.25">
      <c r="A1354" s="6"/>
      <c r="B1354" s="6"/>
      <c r="C1354" s="6"/>
      <c r="D1354" s="3"/>
      <c r="E1354" s="3"/>
      <c r="F1354" s="3"/>
      <c r="G1354" s="7"/>
      <c r="H1354" s="3"/>
      <c r="I1354" s="3"/>
      <c r="J1354" s="3"/>
      <c r="K1354" s="3"/>
      <c r="L1354" s="7"/>
    </row>
    <row r="1355" spans="1:12" s="4" customFormat="1" ht="12.5" x14ac:dyDescent="0.25">
      <c r="A1355" s="6"/>
      <c r="B1355" s="6"/>
      <c r="C1355" s="6"/>
      <c r="D1355" s="3"/>
      <c r="E1355" s="3"/>
      <c r="F1355" s="3"/>
      <c r="G1355" s="7"/>
      <c r="H1355" s="7"/>
      <c r="I1355" s="3"/>
      <c r="J1355" s="3"/>
      <c r="K1355" s="3"/>
      <c r="L1355" s="7"/>
    </row>
    <row r="1356" spans="1:12" s="4" customFormat="1" ht="12.5" x14ac:dyDescent="0.25">
      <c r="A1356" s="6"/>
      <c r="B1356" s="6"/>
      <c r="C1356" s="6"/>
      <c r="D1356" s="3"/>
      <c r="E1356" s="3"/>
      <c r="F1356" s="3"/>
      <c r="G1356" s="7"/>
      <c r="H1356" s="7"/>
      <c r="I1356" s="3"/>
      <c r="J1356" s="3"/>
      <c r="K1356" s="3"/>
      <c r="L1356" s="7"/>
    </row>
    <row r="1357" spans="1:12" s="4" customFormat="1" ht="12.5" x14ac:dyDescent="0.25">
      <c r="A1357" s="6"/>
      <c r="B1357" s="6"/>
      <c r="C1357" s="6"/>
      <c r="D1357" s="3"/>
      <c r="E1357" s="3"/>
      <c r="F1357" s="3"/>
      <c r="G1357" s="3"/>
      <c r="H1357" s="7"/>
      <c r="I1357" s="3"/>
      <c r="J1357" s="3"/>
      <c r="K1357" s="3"/>
      <c r="L1357" s="7"/>
    </row>
    <row r="1358" spans="1:12" s="4" customFormat="1" ht="12.5" x14ac:dyDescent="0.25">
      <c r="A1358" s="6"/>
      <c r="B1358" s="6"/>
      <c r="C1358" s="6"/>
      <c r="D1358" s="3"/>
      <c r="E1358" s="3"/>
      <c r="F1358" s="3"/>
      <c r="G1358" s="7"/>
      <c r="H1358" s="3"/>
      <c r="I1358" s="3"/>
      <c r="J1358" s="3"/>
      <c r="K1358" s="3"/>
      <c r="L1358" s="7"/>
    </row>
    <row r="1359" spans="1:12" s="4" customFormat="1" ht="12.5" x14ac:dyDescent="0.25">
      <c r="A1359" s="6"/>
      <c r="B1359" s="6"/>
      <c r="C1359" s="6"/>
      <c r="D1359" s="3"/>
      <c r="E1359" s="3"/>
      <c r="F1359" s="3"/>
      <c r="G1359" s="7"/>
      <c r="H1359" s="3"/>
      <c r="I1359" s="3"/>
      <c r="J1359" s="3"/>
      <c r="K1359" s="3"/>
      <c r="L1359" s="7"/>
    </row>
    <row r="1360" spans="1:12" s="4" customFormat="1" ht="12.5" x14ac:dyDescent="0.25">
      <c r="A1360" s="6"/>
      <c r="B1360" s="6"/>
      <c r="C1360" s="6"/>
      <c r="D1360" s="3"/>
      <c r="E1360" s="3"/>
      <c r="F1360" s="3"/>
      <c r="G1360" s="3"/>
      <c r="H1360" s="7"/>
      <c r="I1360" s="3"/>
      <c r="J1360" s="3"/>
      <c r="K1360" s="3"/>
      <c r="L1360" s="7"/>
    </row>
    <row r="1361" spans="1:12" s="4" customFormat="1" ht="12.5" x14ac:dyDescent="0.25">
      <c r="A1361" s="6"/>
      <c r="B1361" s="6"/>
      <c r="C1361" s="6"/>
      <c r="D1361" s="3"/>
      <c r="E1361" s="3"/>
      <c r="F1361" s="3"/>
      <c r="G1361" s="3"/>
      <c r="H1361" s="7"/>
      <c r="I1361" s="3"/>
      <c r="J1361" s="3"/>
      <c r="K1361" s="3"/>
      <c r="L1361" s="7"/>
    </row>
    <row r="1362" spans="1:12" s="4" customFormat="1" ht="12.5" x14ac:dyDescent="0.25">
      <c r="A1362" s="6"/>
      <c r="B1362" s="6"/>
      <c r="C1362" s="6"/>
      <c r="D1362" s="3"/>
      <c r="E1362" s="3"/>
      <c r="F1362" s="3"/>
      <c r="G1362" s="3"/>
      <c r="H1362" s="7"/>
      <c r="I1362" s="3"/>
      <c r="J1362" s="3"/>
      <c r="K1362" s="3"/>
      <c r="L1362" s="7"/>
    </row>
    <row r="1363" spans="1:12" s="4" customFormat="1" ht="12.5" x14ac:dyDescent="0.25">
      <c r="A1363" s="6"/>
      <c r="B1363" s="6"/>
      <c r="C1363" s="6"/>
      <c r="D1363" s="3"/>
      <c r="E1363" s="3"/>
      <c r="F1363" s="3"/>
      <c r="G1363" s="7"/>
      <c r="H1363" s="7"/>
      <c r="I1363" s="3"/>
      <c r="J1363" s="3"/>
      <c r="K1363" s="3"/>
      <c r="L1363" s="7"/>
    </row>
    <row r="1364" spans="1:12" s="4" customFormat="1" ht="12.5" x14ac:dyDescent="0.25">
      <c r="A1364" s="6"/>
      <c r="B1364" s="6"/>
      <c r="C1364" s="6"/>
      <c r="D1364" s="3"/>
      <c r="E1364" s="3"/>
      <c r="F1364" s="3"/>
      <c r="G1364" s="7"/>
      <c r="H1364" s="3"/>
      <c r="I1364" s="3"/>
      <c r="J1364" s="3"/>
      <c r="K1364" s="3"/>
      <c r="L1364" s="7"/>
    </row>
    <row r="1365" spans="1:12" s="4" customFormat="1" ht="12.5" x14ac:dyDescent="0.25">
      <c r="A1365" s="6"/>
      <c r="B1365" s="6"/>
      <c r="C1365" s="6"/>
      <c r="D1365" s="3"/>
      <c r="E1365" s="3"/>
      <c r="F1365" s="3"/>
      <c r="G1365" s="7"/>
      <c r="H1365" s="7"/>
      <c r="I1365" s="3"/>
      <c r="J1365" s="3"/>
      <c r="K1365" s="3"/>
      <c r="L1365" s="7"/>
    </row>
    <row r="1366" spans="1:12" s="4" customFormat="1" ht="12.5" x14ac:dyDescent="0.25">
      <c r="A1366" s="6"/>
      <c r="B1366" s="6"/>
      <c r="C1366" s="6"/>
      <c r="D1366" s="3"/>
      <c r="E1366" s="3"/>
      <c r="F1366" s="3"/>
      <c r="G1366" s="3"/>
      <c r="H1366" s="7"/>
      <c r="I1366" s="3"/>
      <c r="J1366" s="3"/>
      <c r="K1366" s="3"/>
      <c r="L1366" s="7"/>
    </row>
    <row r="1367" spans="1:12" s="4" customFormat="1" ht="12.5" x14ac:dyDescent="0.25">
      <c r="A1367" s="6"/>
      <c r="B1367" s="6"/>
      <c r="C1367" s="6"/>
      <c r="D1367" s="3"/>
      <c r="E1367" s="3"/>
      <c r="F1367" s="3"/>
      <c r="G1367" s="3"/>
      <c r="H1367" s="7"/>
      <c r="I1367" s="3"/>
      <c r="J1367" s="3"/>
      <c r="K1367" s="3"/>
      <c r="L1367" s="7"/>
    </row>
    <row r="1368" spans="1:12" s="4" customFormat="1" ht="12.5" x14ac:dyDescent="0.25">
      <c r="A1368" s="6"/>
      <c r="B1368" s="6"/>
      <c r="C1368" s="6"/>
      <c r="D1368" s="3"/>
      <c r="E1368" s="3"/>
      <c r="F1368" s="3"/>
      <c r="G1368" s="7"/>
      <c r="H1368" s="7"/>
      <c r="I1368" s="3"/>
      <c r="J1368" s="3"/>
      <c r="K1368" s="3"/>
      <c r="L1368" s="7"/>
    </row>
    <row r="1369" spans="1:12" s="4" customFormat="1" ht="12.5" x14ac:dyDescent="0.25">
      <c r="A1369" s="6"/>
      <c r="B1369" s="6"/>
      <c r="C1369" s="6"/>
      <c r="D1369" s="3"/>
      <c r="E1369" s="3"/>
      <c r="F1369" s="3"/>
      <c r="G1369" s="7"/>
      <c r="H1369" s="7"/>
      <c r="I1369" s="3"/>
      <c r="J1369" s="3"/>
      <c r="K1369" s="3"/>
      <c r="L1369" s="7"/>
    </row>
    <row r="1370" spans="1:12" s="4" customFormat="1" ht="12.5" x14ac:dyDescent="0.25">
      <c r="A1370" s="6"/>
      <c r="B1370" s="6"/>
      <c r="C1370" s="6"/>
      <c r="D1370" s="3"/>
      <c r="E1370" s="3"/>
      <c r="F1370" s="3"/>
      <c r="G1370" s="7"/>
      <c r="H1370" s="7"/>
      <c r="I1370" s="3"/>
      <c r="J1370" s="3"/>
      <c r="K1370" s="3"/>
      <c r="L1370" s="7"/>
    </row>
    <row r="1371" spans="1:12" s="4" customFormat="1" ht="12.5" x14ac:dyDescent="0.25">
      <c r="A1371" s="6"/>
      <c r="B1371" s="6"/>
      <c r="C1371" s="6"/>
      <c r="D1371" s="3"/>
      <c r="E1371" s="3"/>
      <c r="F1371" s="3"/>
      <c r="G1371" s="7"/>
      <c r="H1371" s="7"/>
      <c r="I1371" s="3"/>
      <c r="J1371" s="3"/>
      <c r="K1371" s="3"/>
      <c r="L1371" s="7"/>
    </row>
    <row r="1372" spans="1:12" s="4" customFormat="1" ht="12.5" x14ac:dyDescent="0.25">
      <c r="A1372" s="6"/>
      <c r="B1372" s="6"/>
      <c r="C1372" s="6"/>
      <c r="D1372" s="3"/>
      <c r="E1372" s="3"/>
      <c r="F1372" s="3"/>
      <c r="G1372" s="3"/>
      <c r="H1372" s="7"/>
      <c r="I1372" s="3"/>
      <c r="J1372" s="3"/>
      <c r="K1372" s="3"/>
      <c r="L1372" s="7"/>
    </row>
    <row r="1373" spans="1:12" s="4" customFormat="1" ht="12.5" x14ac:dyDescent="0.25">
      <c r="A1373" s="6"/>
      <c r="B1373" s="6"/>
      <c r="C1373" s="6"/>
      <c r="D1373" s="3"/>
      <c r="E1373" s="3"/>
      <c r="F1373" s="3"/>
      <c r="G1373" s="7"/>
      <c r="H1373" s="7"/>
      <c r="I1373" s="3"/>
      <c r="J1373" s="3"/>
      <c r="K1373" s="3"/>
      <c r="L1373" s="7"/>
    </row>
    <row r="1374" spans="1:12" s="4" customFormat="1" ht="12.5" x14ac:dyDescent="0.25">
      <c r="A1374" s="6"/>
      <c r="B1374" s="6"/>
      <c r="C1374" s="6"/>
      <c r="D1374" s="3"/>
      <c r="E1374" s="3"/>
      <c r="F1374" s="3"/>
      <c r="G1374" s="7"/>
      <c r="H1374" s="7"/>
      <c r="I1374" s="3"/>
      <c r="J1374" s="3"/>
      <c r="K1374" s="3"/>
      <c r="L1374" s="7"/>
    </row>
    <row r="1375" spans="1:12" s="4" customFormat="1" ht="12.5" x14ac:dyDescent="0.25">
      <c r="A1375" s="6"/>
      <c r="B1375" s="6"/>
      <c r="C1375" s="6"/>
      <c r="D1375" s="3"/>
      <c r="E1375" s="3"/>
      <c r="F1375" s="3"/>
      <c r="G1375" s="7"/>
      <c r="H1375" s="7"/>
      <c r="I1375" s="3"/>
      <c r="J1375" s="3"/>
      <c r="K1375" s="3"/>
      <c r="L1375" s="7"/>
    </row>
    <row r="1376" spans="1:12" s="4" customFormat="1" ht="12.5" x14ac:dyDescent="0.25">
      <c r="A1376" s="6"/>
      <c r="B1376" s="6"/>
      <c r="C1376" s="6"/>
      <c r="D1376" s="3"/>
      <c r="E1376" s="3"/>
      <c r="F1376" s="3"/>
      <c r="G1376" s="7"/>
      <c r="H1376" s="7"/>
      <c r="I1376" s="3"/>
      <c r="J1376" s="3"/>
      <c r="K1376" s="3"/>
      <c r="L1376" s="7"/>
    </row>
    <row r="1377" spans="1:12" s="4" customFormat="1" ht="12.5" x14ac:dyDescent="0.25">
      <c r="A1377" s="6"/>
      <c r="B1377" s="6"/>
      <c r="C1377" s="6"/>
      <c r="D1377" s="3"/>
      <c r="E1377" s="3"/>
      <c r="F1377" s="3"/>
      <c r="G1377" s="7"/>
      <c r="H1377" s="7"/>
      <c r="I1377" s="3"/>
      <c r="J1377" s="3"/>
      <c r="K1377" s="3"/>
      <c r="L1377" s="7"/>
    </row>
    <row r="1378" spans="1:12" s="4" customFormat="1" ht="12.5" x14ac:dyDescent="0.25">
      <c r="A1378" s="6"/>
      <c r="B1378" s="6"/>
      <c r="C1378" s="6"/>
      <c r="D1378" s="3"/>
      <c r="E1378" s="3"/>
      <c r="F1378" s="3"/>
      <c r="G1378" s="7"/>
      <c r="H1378" s="7"/>
      <c r="I1378" s="3"/>
      <c r="J1378" s="3"/>
      <c r="K1378" s="3"/>
      <c r="L1378" s="7"/>
    </row>
    <row r="1379" spans="1:12" s="4" customFormat="1" ht="12.5" x14ac:dyDescent="0.25">
      <c r="A1379" s="6"/>
      <c r="B1379" s="6"/>
      <c r="C1379" s="6"/>
      <c r="D1379" s="3"/>
      <c r="E1379" s="3"/>
      <c r="F1379" s="3"/>
      <c r="G1379" s="7"/>
      <c r="H1379" s="7"/>
      <c r="I1379" s="3"/>
      <c r="J1379" s="3"/>
      <c r="K1379" s="3"/>
      <c r="L1379" s="7"/>
    </row>
    <row r="1380" spans="1:12" s="4" customFormat="1" ht="12.5" x14ac:dyDescent="0.25">
      <c r="A1380" s="6"/>
      <c r="B1380" s="6"/>
      <c r="C1380" s="6"/>
      <c r="D1380" s="3"/>
      <c r="E1380" s="3"/>
      <c r="F1380" s="3"/>
      <c r="G1380" s="7"/>
      <c r="H1380" s="3"/>
      <c r="I1380" s="3"/>
      <c r="J1380" s="3"/>
      <c r="K1380" s="3"/>
      <c r="L1380" s="7"/>
    </row>
    <row r="1381" spans="1:12" s="4" customFormat="1" ht="12.5" x14ac:dyDescent="0.25">
      <c r="A1381" s="6"/>
      <c r="B1381" s="6"/>
      <c r="C1381" s="6"/>
      <c r="D1381" s="3"/>
      <c r="E1381" s="3"/>
      <c r="F1381" s="3"/>
      <c r="G1381" s="7"/>
      <c r="H1381" s="3"/>
      <c r="I1381" s="3"/>
      <c r="J1381" s="3"/>
      <c r="K1381" s="3"/>
      <c r="L1381" s="7"/>
    </row>
    <row r="1382" spans="1:12" s="4" customFormat="1" ht="12.5" x14ac:dyDescent="0.25">
      <c r="A1382" s="6"/>
      <c r="B1382" s="6"/>
      <c r="C1382" s="6"/>
      <c r="D1382" s="3"/>
      <c r="E1382" s="3"/>
      <c r="F1382" s="3"/>
      <c r="G1382" s="7"/>
      <c r="H1382" s="7"/>
      <c r="I1382" s="3"/>
      <c r="J1382" s="3"/>
      <c r="K1382" s="3"/>
      <c r="L1382" s="7"/>
    </row>
    <row r="1383" spans="1:12" s="4" customFormat="1" ht="12.5" x14ac:dyDescent="0.25">
      <c r="A1383" s="6"/>
      <c r="B1383" s="6"/>
      <c r="C1383" s="6"/>
      <c r="D1383" s="3"/>
      <c r="E1383" s="3"/>
      <c r="F1383" s="3"/>
      <c r="G1383" s="7"/>
      <c r="H1383" s="3"/>
      <c r="I1383" s="3"/>
      <c r="J1383" s="3"/>
      <c r="K1383" s="3"/>
      <c r="L1383" s="7"/>
    </row>
    <row r="1384" spans="1:12" s="4" customFormat="1" ht="12.5" x14ac:dyDescent="0.25">
      <c r="A1384" s="6"/>
      <c r="B1384" s="6"/>
      <c r="C1384" s="6"/>
      <c r="D1384" s="3"/>
      <c r="E1384" s="3"/>
      <c r="F1384" s="3"/>
      <c r="G1384" s="7"/>
      <c r="H1384" s="3"/>
      <c r="I1384" s="3"/>
      <c r="J1384" s="3"/>
      <c r="K1384" s="3"/>
      <c r="L1384" s="7"/>
    </row>
    <row r="1385" spans="1:12" s="4" customFormat="1" ht="12.5" x14ac:dyDescent="0.25">
      <c r="A1385" s="6"/>
      <c r="B1385" s="6"/>
      <c r="C1385" s="6"/>
      <c r="D1385" s="3"/>
      <c r="E1385" s="3"/>
      <c r="F1385" s="3"/>
      <c r="G1385" s="7"/>
      <c r="H1385" s="7"/>
      <c r="I1385" s="3"/>
      <c r="J1385" s="3"/>
      <c r="K1385" s="3"/>
      <c r="L1385" s="7"/>
    </row>
    <row r="1386" spans="1:12" s="4" customFormat="1" ht="12.5" x14ac:dyDescent="0.25">
      <c r="A1386" s="6"/>
      <c r="B1386" s="6"/>
      <c r="C1386" s="6"/>
      <c r="D1386" s="3"/>
      <c r="E1386" s="3"/>
      <c r="F1386" s="3"/>
      <c r="G1386" s="7"/>
      <c r="H1386" s="7"/>
      <c r="I1386" s="3"/>
      <c r="J1386" s="3"/>
      <c r="K1386" s="3"/>
      <c r="L1386" s="7"/>
    </row>
    <row r="1387" spans="1:12" s="4" customFormat="1" ht="12.5" x14ac:dyDescent="0.25">
      <c r="A1387" s="6"/>
      <c r="B1387" s="6"/>
      <c r="C1387" s="6"/>
      <c r="D1387" s="3"/>
      <c r="E1387" s="3"/>
      <c r="F1387" s="3"/>
      <c r="G1387" s="7"/>
      <c r="H1387" s="7"/>
      <c r="I1387" s="3"/>
      <c r="J1387" s="3"/>
      <c r="K1387" s="3"/>
      <c r="L1387" s="7"/>
    </row>
    <row r="1388" spans="1:12" s="4" customFormat="1" ht="12.5" x14ac:dyDescent="0.25">
      <c r="A1388" s="6"/>
      <c r="B1388" s="6"/>
      <c r="C1388" s="6"/>
      <c r="D1388" s="3"/>
      <c r="E1388" s="3"/>
      <c r="F1388" s="3"/>
      <c r="G1388" s="3"/>
      <c r="H1388" s="7"/>
      <c r="I1388" s="3"/>
      <c r="J1388" s="3"/>
      <c r="K1388" s="3"/>
      <c r="L1388" s="7"/>
    </row>
    <row r="1389" spans="1:12" s="4" customFormat="1" ht="12.5" x14ac:dyDescent="0.25">
      <c r="A1389" s="6"/>
      <c r="B1389" s="6"/>
      <c r="C1389" s="6"/>
      <c r="D1389" s="3"/>
      <c r="E1389" s="3"/>
      <c r="F1389" s="3"/>
      <c r="G1389" s="3"/>
      <c r="H1389" s="7"/>
      <c r="I1389" s="3"/>
      <c r="J1389" s="3"/>
      <c r="K1389" s="3"/>
      <c r="L1389" s="7"/>
    </row>
    <row r="1390" spans="1:12" s="4" customFormat="1" ht="12.5" x14ac:dyDescent="0.25">
      <c r="A1390" s="6"/>
      <c r="B1390" s="6"/>
      <c r="C1390" s="6"/>
      <c r="D1390" s="3"/>
      <c r="E1390" s="3"/>
      <c r="F1390" s="3"/>
      <c r="G1390" s="7"/>
      <c r="H1390" s="3"/>
      <c r="I1390" s="3"/>
      <c r="J1390" s="3"/>
      <c r="K1390" s="3"/>
      <c r="L1390" s="7"/>
    </row>
    <row r="1391" spans="1:12" s="4" customFormat="1" ht="12.5" x14ac:dyDescent="0.25">
      <c r="A1391" s="6"/>
      <c r="B1391" s="6"/>
      <c r="C1391" s="6"/>
      <c r="D1391" s="3"/>
      <c r="E1391" s="3"/>
      <c r="F1391" s="3"/>
      <c r="G1391" s="3"/>
      <c r="H1391" s="7"/>
      <c r="I1391" s="3"/>
      <c r="J1391" s="3"/>
      <c r="K1391" s="3"/>
      <c r="L1391" s="7"/>
    </row>
    <row r="1392" spans="1:12" s="4" customFormat="1" ht="12.5" x14ac:dyDescent="0.25">
      <c r="A1392" s="6"/>
      <c r="B1392" s="6"/>
      <c r="C1392" s="6"/>
      <c r="D1392" s="3"/>
      <c r="E1392" s="3"/>
      <c r="F1392" s="3"/>
      <c r="G1392" s="3"/>
      <c r="H1392" s="7"/>
      <c r="I1392" s="3"/>
      <c r="J1392" s="3"/>
      <c r="K1392" s="3"/>
      <c r="L1392" s="7"/>
    </row>
    <row r="1393" spans="1:12" s="4" customFormat="1" ht="12.5" x14ac:dyDescent="0.25">
      <c r="A1393" s="6"/>
      <c r="B1393" s="6"/>
      <c r="C1393" s="6"/>
      <c r="D1393" s="3"/>
      <c r="E1393" s="3"/>
      <c r="F1393" s="3"/>
      <c r="G1393" s="7"/>
      <c r="H1393" s="7"/>
      <c r="I1393" s="3"/>
      <c r="J1393" s="3"/>
      <c r="K1393" s="3"/>
      <c r="L1393" s="7"/>
    </row>
    <row r="1394" spans="1:12" s="4" customFormat="1" ht="12.5" x14ac:dyDescent="0.25">
      <c r="A1394" s="6"/>
      <c r="B1394" s="6"/>
      <c r="C1394" s="6"/>
      <c r="D1394" s="3"/>
      <c r="E1394" s="3"/>
      <c r="F1394" s="3"/>
      <c r="G1394" s="7"/>
      <c r="H1394" s="3"/>
      <c r="I1394" s="3"/>
      <c r="J1394" s="3"/>
      <c r="K1394" s="3"/>
      <c r="L1394" s="7"/>
    </row>
    <row r="1395" spans="1:12" s="4" customFormat="1" ht="12.5" x14ac:dyDescent="0.25">
      <c r="A1395" s="6"/>
      <c r="B1395" s="6"/>
      <c r="C1395" s="6"/>
      <c r="D1395" s="3"/>
      <c r="E1395" s="3"/>
      <c r="F1395" s="3"/>
      <c r="G1395" s="7"/>
      <c r="H1395" s="7"/>
      <c r="I1395" s="3"/>
      <c r="J1395" s="3"/>
      <c r="K1395" s="3"/>
      <c r="L1395" s="7"/>
    </row>
    <row r="1396" spans="1:12" s="4" customFormat="1" ht="12.5" x14ac:dyDescent="0.25">
      <c r="A1396" s="6"/>
      <c r="B1396" s="6"/>
      <c r="C1396" s="6"/>
      <c r="D1396" s="3"/>
      <c r="E1396" s="3"/>
      <c r="F1396" s="3"/>
      <c r="G1396" s="7"/>
      <c r="H1396" s="7"/>
      <c r="I1396" s="3"/>
      <c r="J1396" s="3"/>
      <c r="K1396" s="3"/>
      <c r="L1396" s="7"/>
    </row>
    <row r="1397" spans="1:12" s="4" customFormat="1" ht="12.5" x14ac:dyDescent="0.25">
      <c r="A1397" s="6"/>
      <c r="B1397" s="6"/>
      <c r="C1397" s="6"/>
      <c r="D1397" s="3"/>
      <c r="E1397" s="3"/>
      <c r="F1397" s="3"/>
      <c r="G1397" s="7"/>
      <c r="H1397" s="7"/>
      <c r="I1397" s="3"/>
      <c r="J1397" s="3"/>
      <c r="K1397" s="3"/>
      <c r="L1397" s="3"/>
    </row>
    <row r="1398" spans="1:12" s="4" customFormat="1" ht="12.5" x14ac:dyDescent="0.25">
      <c r="A1398" s="6"/>
      <c r="B1398" s="6"/>
      <c r="C1398" s="6"/>
      <c r="D1398" s="3"/>
      <c r="E1398" s="3"/>
      <c r="F1398" s="3"/>
      <c r="G1398" s="3"/>
      <c r="H1398" s="7"/>
      <c r="I1398" s="3"/>
      <c r="J1398" s="3"/>
      <c r="K1398" s="3"/>
      <c r="L1398" s="7"/>
    </row>
    <row r="1399" spans="1:12" s="4" customFormat="1" ht="12.5" x14ac:dyDescent="0.25">
      <c r="A1399" s="6"/>
      <c r="B1399" s="6"/>
      <c r="C1399" s="6"/>
      <c r="D1399" s="3"/>
      <c r="E1399" s="3"/>
      <c r="F1399" s="3"/>
      <c r="G1399" s="7"/>
      <c r="H1399" s="7"/>
      <c r="I1399" s="3"/>
      <c r="J1399" s="3"/>
      <c r="K1399" s="3"/>
      <c r="L1399" s="7"/>
    </row>
    <row r="1400" spans="1:12" s="4" customFormat="1" ht="12.5" x14ac:dyDescent="0.25">
      <c r="A1400" s="6"/>
      <c r="B1400" s="6"/>
      <c r="C1400" s="6"/>
      <c r="D1400" s="3"/>
      <c r="E1400" s="3"/>
      <c r="F1400" s="3"/>
      <c r="G1400" s="7"/>
      <c r="H1400" s="3"/>
      <c r="I1400" s="3"/>
      <c r="J1400" s="3"/>
      <c r="K1400" s="3"/>
      <c r="L1400" s="7"/>
    </row>
    <row r="1401" spans="1:12" s="4" customFormat="1" ht="12.5" x14ac:dyDescent="0.25">
      <c r="A1401" s="6"/>
      <c r="B1401" s="6"/>
      <c r="C1401" s="6"/>
      <c r="D1401" s="3"/>
      <c r="E1401" s="3"/>
      <c r="F1401" s="3"/>
      <c r="G1401" s="7"/>
      <c r="H1401" s="3"/>
      <c r="I1401" s="3"/>
      <c r="J1401" s="3"/>
      <c r="K1401" s="3"/>
      <c r="L1401" s="7"/>
    </row>
    <row r="1402" spans="1:12" s="4" customFormat="1" ht="12.5" x14ac:dyDescent="0.25">
      <c r="A1402" s="6"/>
      <c r="B1402" s="6"/>
      <c r="C1402" s="6"/>
      <c r="D1402" s="3"/>
      <c r="E1402" s="3"/>
      <c r="F1402" s="3"/>
      <c r="G1402" s="3"/>
      <c r="H1402" s="7"/>
      <c r="I1402" s="3"/>
      <c r="J1402" s="3"/>
      <c r="K1402" s="3"/>
      <c r="L1402" s="7"/>
    </row>
    <row r="1403" spans="1:12" s="4" customFormat="1" ht="12.5" x14ac:dyDescent="0.25">
      <c r="A1403" s="6"/>
      <c r="B1403" s="6"/>
      <c r="C1403" s="6"/>
      <c r="D1403" s="3"/>
      <c r="E1403" s="3"/>
      <c r="F1403" s="3"/>
      <c r="G1403" s="7"/>
      <c r="H1403" s="7"/>
      <c r="I1403" s="3"/>
      <c r="J1403" s="3"/>
      <c r="K1403" s="3"/>
      <c r="L1403" s="7"/>
    </row>
    <row r="1404" spans="1:12" s="4" customFormat="1" ht="12.5" x14ac:dyDescent="0.25">
      <c r="A1404" s="6"/>
      <c r="B1404" s="6"/>
      <c r="C1404" s="6"/>
      <c r="D1404" s="3"/>
      <c r="E1404" s="3"/>
      <c r="F1404" s="3"/>
      <c r="G1404" s="7"/>
      <c r="H1404" s="7"/>
      <c r="I1404" s="3"/>
      <c r="J1404" s="3"/>
      <c r="K1404" s="3"/>
      <c r="L1404" s="3"/>
    </row>
    <row r="1405" spans="1:12" s="4" customFormat="1" ht="12.5" x14ac:dyDescent="0.25">
      <c r="A1405" s="6"/>
      <c r="B1405" s="6"/>
      <c r="C1405" s="6"/>
      <c r="D1405" s="3"/>
      <c r="E1405" s="3"/>
      <c r="F1405" s="3"/>
      <c r="G1405" s="7"/>
      <c r="H1405" s="7"/>
      <c r="I1405" s="3"/>
      <c r="J1405" s="3"/>
      <c r="K1405" s="3"/>
      <c r="L1405" s="7"/>
    </row>
    <row r="1406" spans="1:12" s="4" customFormat="1" ht="12.5" x14ac:dyDescent="0.25">
      <c r="A1406" s="6"/>
      <c r="B1406" s="6"/>
      <c r="C1406" s="6"/>
      <c r="D1406" s="3"/>
      <c r="E1406" s="3"/>
      <c r="F1406" s="3"/>
      <c r="G1406" s="7"/>
      <c r="H1406" s="7"/>
      <c r="I1406" s="3"/>
      <c r="J1406" s="3"/>
      <c r="K1406" s="3"/>
      <c r="L1406" s="3"/>
    </row>
    <row r="1407" spans="1:12" s="4" customFormat="1" ht="12.5" x14ac:dyDescent="0.25">
      <c r="A1407" s="6"/>
      <c r="B1407" s="6"/>
      <c r="C1407" s="6"/>
      <c r="D1407" s="3"/>
      <c r="E1407" s="3"/>
      <c r="F1407" s="3"/>
      <c r="G1407" s="7"/>
      <c r="H1407" s="7"/>
      <c r="I1407" s="3"/>
      <c r="J1407" s="3"/>
      <c r="K1407" s="3"/>
      <c r="L1407" s="7"/>
    </row>
    <row r="1408" spans="1:12" s="4" customFormat="1" ht="12.5" x14ac:dyDescent="0.25">
      <c r="A1408" s="6"/>
      <c r="B1408" s="6"/>
      <c r="C1408" s="6"/>
      <c r="D1408" s="3"/>
      <c r="E1408" s="3"/>
      <c r="F1408" s="3"/>
      <c r="G1408" s="3"/>
      <c r="H1408" s="7"/>
      <c r="I1408" s="3"/>
      <c r="J1408" s="3"/>
      <c r="K1408" s="3"/>
      <c r="L1408" s="7"/>
    </row>
    <row r="1409" spans="1:12" s="4" customFormat="1" ht="12.5" x14ac:dyDescent="0.25">
      <c r="A1409" s="6"/>
      <c r="B1409" s="6"/>
      <c r="C1409" s="6"/>
      <c r="D1409" s="3"/>
      <c r="E1409" s="3"/>
      <c r="F1409" s="3"/>
      <c r="G1409" s="3"/>
      <c r="H1409" s="7"/>
      <c r="I1409" s="3"/>
      <c r="J1409" s="3"/>
      <c r="K1409" s="3"/>
      <c r="L1409" s="7"/>
    </row>
    <row r="1410" spans="1:12" s="4" customFormat="1" ht="12.5" x14ac:dyDescent="0.25">
      <c r="A1410" s="6"/>
      <c r="B1410" s="6"/>
      <c r="C1410" s="6"/>
      <c r="D1410" s="3"/>
      <c r="E1410" s="3"/>
      <c r="F1410" s="3"/>
      <c r="G1410" s="7"/>
      <c r="H1410" s="7"/>
      <c r="I1410" s="3"/>
      <c r="J1410" s="3"/>
      <c r="K1410" s="3"/>
      <c r="L1410" s="7"/>
    </row>
    <row r="1411" spans="1:12" s="4" customFormat="1" ht="12.5" x14ac:dyDescent="0.25">
      <c r="A1411" s="6"/>
      <c r="B1411" s="6"/>
      <c r="C1411" s="6"/>
      <c r="D1411" s="3"/>
      <c r="E1411" s="3"/>
      <c r="F1411" s="3"/>
      <c r="G1411" s="7"/>
      <c r="H1411" s="7"/>
      <c r="I1411" s="3"/>
      <c r="J1411" s="3"/>
      <c r="K1411" s="3"/>
      <c r="L1411" s="7"/>
    </row>
    <row r="1412" spans="1:12" s="4" customFormat="1" ht="12.5" x14ac:dyDescent="0.25">
      <c r="A1412" s="6"/>
      <c r="B1412" s="6"/>
      <c r="C1412" s="6"/>
      <c r="D1412" s="3"/>
      <c r="E1412" s="3"/>
      <c r="F1412" s="3"/>
      <c r="G1412" s="7"/>
      <c r="H1412" s="7"/>
      <c r="I1412" s="3"/>
      <c r="J1412" s="3"/>
      <c r="K1412" s="3"/>
      <c r="L1412" s="3"/>
    </row>
    <row r="1413" spans="1:12" s="4" customFormat="1" ht="12.5" x14ac:dyDescent="0.25">
      <c r="A1413" s="6"/>
      <c r="B1413" s="6"/>
      <c r="C1413" s="6"/>
      <c r="D1413" s="3"/>
      <c r="E1413" s="3"/>
      <c r="F1413" s="3"/>
      <c r="G1413" s="7"/>
      <c r="H1413" s="7"/>
      <c r="I1413" s="3"/>
      <c r="J1413" s="3"/>
      <c r="K1413" s="3"/>
      <c r="L1413" s="3"/>
    </row>
    <row r="1414" spans="1:12" s="4" customFormat="1" ht="12.5" x14ac:dyDescent="0.25">
      <c r="A1414" s="6"/>
      <c r="B1414" s="6"/>
      <c r="C1414" s="6"/>
      <c r="D1414" s="3"/>
      <c r="E1414" s="3"/>
      <c r="F1414" s="3"/>
      <c r="G1414" s="7"/>
      <c r="H1414" s="7"/>
      <c r="I1414" s="3"/>
      <c r="J1414" s="3"/>
      <c r="K1414" s="3"/>
      <c r="L1414" s="7"/>
    </row>
    <row r="1415" spans="1:12" s="4" customFormat="1" ht="12.5" x14ac:dyDescent="0.25">
      <c r="A1415" s="6"/>
      <c r="B1415" s="6"/>
      <c r="C1415" s="6"/>
      <c r="D1415" s="3"/>
      <c r="E1415" s="3"/>
      <c r="F1415" s="3"/>
      <c r="G1415" s="7"/>
      <c r="H1415" s="7"/>
      <c r="I1415" s="3"/>
      <c r="J1415" s="3"/>
      <c r="K1415" s="3"/>
      <c r="L1415" s="7"/>
    </row>
    <row r="1416" spans="1:12" s="4" customFormat="1" ht="12.5" x14ac:dyDescent="0.25">
      <c r="A1416" s="6"/>
      <c r="B1416" s="6"/>
      <c r="C1416" s="6"/>
      <c r="D1416" s="3"/>
      <c r="E1416" s="3"/>
      <c r="F1416" s="3"/>
      <c r="G1416" s="7"/>
      <c r="H1416" s="7"/>
      <c r="I1416" s="3"/>
      <c r="J1416" s="3"/>
      <c r="K1416" s="3"/>
      <c r="L1416" s="3"/>
    </row>
    <row r="1417" spans="1:12" s="4" customFormat="1" ht="12.5" x14ac:dyDescent="0.25">
      <c r="A1417" s="6"/>
      <c r="B1417" s="6"/>
      <c r="C1417" s="6"/>
      <c r="D1417" s="3"/>
      <c r="E1417" s="3"/>
      <c r="F1417" s="3"/>
      <c r="G1417" s="7"/>
      <c r="H1417" s="7"/>
      <c r="I1417" s="3"/>
      <c r="J1417" s="3"/>
      <c r="K1417" s="3"/>
      <c r="L1417" s="7"/>
    </row>
    <row r="1418" spans="1:12" s="4" customFormat="1" ht="12.5" x14ac:dyDescent="0.25">
      <c r="A1418" s="6"/>
      <c r="B1418" s="6"/>
      <c r="C1418" s="6"/>
      <c r="D1418" s="3"/>
      <c r="E1418" s="3"/>
      <c r="F1418" s="3"/>
      <c r="G1418" s="7"/>
      <c r="H1418" s="3"/>
      <c r="I1418" s="3"/>
      <c r="J1418" s="3"/>
      <c r="K1418" s="3"/>
      <c r="L1418" s="7"/>
    </row>
    <row r="1419" spans="1:12" s="4" customFormat="1" ht="12.5" x14ac:dyDescent="0.25">
      <c r="A1419" s="6"/>
      <c r="B1419" s="6"/>
      <c r="C1419" s="6"/>
      <c r="D1419" s="3"/>
      <c r="E1419" s="3"/>
      <c r="F1419" s="3"/>
      <c r="G1419" s="7"/>
      <c r="H1419" s="7"/>
      <c r="I1419" s="3"/>
      <c r="J1419" s="3"/>
      <c r="K1419" s="3"/>
      <c r="L1419" s="3"/>
    </row>
    <row r="1420" spans="1:12" s="4" customFormat="1" ht="12.5" x14ac:dyDescent="0.25">
      <c r="A1420" s="6"/>
      <c r="B1420" s="6"/>
      <c r="C1420" s="6"/>
      <c r="D1420" s="3"/>
      <c r="E1420" s="3"/>
      <c r="F1420" s="3"/>
      <c r="G1420" s="7"/>
      <c r="H1420" s="3"/>
      <c r="I1420" s="3"/>
      <c r="J1420" s="3"/>
      <c r="K1420" s="3"/>
      <c r="L1420" s="7"/>
    </row>
    <row r="1421" spans="1:12" s="4" customFormat="1" ht="12.5" x14ac:dyDescent="0.25">
      <c r="A1421" s="6"/>
      <c r="B1421" s="6"/>
      <c r="C1421" s="6"/>
      <c r="D1421" s="3"/>
      <c r="E1421" s="3"/>
      <c r="F1421" s="3"/>
      <c r="G1421" s="7"/>
      <c r="H1421" s="7"/>
      <c r="I1421" s="3"/>
      <c r="J1421" s="3"/>
      <c r="K1421" s="3"/>
      <c r="L1421" s="7"/>
    </row>
    <row r="1422" spans="1:12" s="4" customFormat="1" ht="12.5" x14ac:dyDescent="0.25">
      <c r="A1422" s="6"/>
      <c r="B1422" s="6"/>
      <c r="C1422" s="6"/>
      <c r="D1422" s="3"/>
      <c r="E1422" s="3"/>
      <c r="F1422" s="3"/>
      <c r="G1422" s="7"/>
      <c r="H1422" s="3"/>
      <c r="I1422" s="3"/>
      <c r="J1422" s="3"/>
      <c r="K1422" s="3"/>
      <c r="L1422" s="7"/>
    </row>
    <row r="1423" spans="1:12" s="4" customFormat="1" ht="12.5" x14ac:dyDescent="0.25">
      <c r="A1423" s="6"/>
      <c r="B1423" s="6"/>
      <c r="C1423" s="6"/>
      <c r="D1423" s="3"/>
      <c r="E1423" s="3"/>
      <c r="F1423" s="3"/>
      <c r="G1423" s="7"/>
      <c r="H1423" s="7"/>
      <c r="I1423" s="3"/>
      <c r="J1423" s="3"/>
      <c r="K1423" s="3"/>
      <c r="L1423" s="7"/>
    </row>
    <row r="1424" spans="1:12" s="4" customFormat="1" ht="12.5" x14ac:dyDescent="0.25">
      <c r="A1424" s="6"/>
      <c r="B1424" s="6"/>
      <c r="C1424" s="6"/>
      <c r="D1424" s="3"/>
      <c r="E1424" s="3"/>
      <c r="F1424" s="3"/>
      <c r="G1424" s="7"/>
      <c r="H1424" s="7"/>
      <c r="I1424" s="3"/>
      <c r="J1424" s="3"/>
      <c r="K1424" s="3"/>
      <c r="L1424" s="7"/>
    </row>
    <row r="1425" spans="1:12" s="4" customFormat="1" ht="12.5" x14ac:dyDescent="0.25">
      <c r="A1425" s="6"/>
      <c r="B1425" s="6"/>
      <c r="C1425" s="6"/>
      <c r="D1425" s="3"/>
      <c r="E1425" s="3"/>
      <c r="F1425" s="3"/>
      <c r="G1425" s="7"/>
      <c r="H1425" s="7"/>
      <c r="I1425" s="3"/>
      <c r="J1425" s="3"/>
      <c r="K1425" s="3"/>
      <c r="L1425" s="3"/>
    </row>
    <row r="1426" spans="1:12" s="4" customFormat="1" ht="12.5" x14ac:dyDescent="0.25">
      <c r="A1426" s="6"/>
      <c r="B1426" s="6"/>
      <c r="C1426" s="6"/>
      <c r="D1426" s="3"/>
      <c r="E1426" s="3"/>
      <c r="F1426" s="3"/>
      <c r="G1426" s="3"/>
      <c r="H1426" s="7"/>
      <c r="I1426" s="3"/>
      <c r="J1426" s="3"/>
      <c r="K1426" s="3"/>
      <c r="L1426" s="7"/>
    </row>
    <row r="1427" spans="1:12" s="4" customFormat="1" ht="12.5" x14ac:dyDescent="0.25">
      <c r="A1427" s="6"/>
      <c r="B1427" s="6"/>
      <c r="C1427" s="6"/>
      <c r="D1427" s="3"/>
      <c r="E1427" s="3"/>
      <c r="F1427" s="3"/>
      <c r="G1427" s="7"/>
      <c r="H1427" s="7"/>
      <c r="I1427" s="3"/>
      <c r="J1427" s="3"/>
      <c r="K1427" s="3"/>
      <c r="L1427" s="7"/>
    </row>
    <row r="1428" spans="1:12" s="4" customFormat="1" ht="12.5" x14ac:dyDescent="0.25">
      <c r="A1428" s="6"/>
      <c r="B1428" s="6"/>
      <c r="C1428" s="6"/>
      <c r="D1428" s="3"/>
      <c r="E1428" s="3"/>
      <c r="F1428" s="3"/>
      <c r="G1428" s="3"/>
      <c r="H1428" s="7"/>
      <c r="I1428" s="3"/>
      <c r="J1428" s="3"/>
      <c r="K1428" s="3"/>
      <c r="L1428" s="7"/>
    </row>
    <row r="1429" spans="1:12" s="4" customFormat="1" ht="12.5" x14ac:dyDescent="0.25">
      <c r="A1429" s="6"/>
      <c r="B1429" s="6"/>
      <c r="C1429" s="6"/>
      <c r="D1429" s="3"/>
      <c r="E1429" s="3"/>
      <c r="F1429" s="3"/>
      <c r="G1429" s="7"/>
      <c r="H1429" s="7"/>
      <c r="I1429" s="3"/>
      <c r="J1429" s="3"/>
      <c r="K1429" s="3"/>
      <c r="L1429" s="7"/>
    </row>
    <row r="1430" spans="1:12" s="4" customFormat="1" ht="12.5" x14ac:dyDescent="0.25">
      <c r="A1430" s="6"/>
      <c r="B1430" s="6"/>
      <c r="C1430" s="6"/>
      <c r="D1430" s="3"/>
      <c r="E1430" s="3"/>
      <c r="F1430" s="3"/>
      <c r="G1430" s="3"/>
      <c r="H1430" s="7"/>
      <c r="I1430" s="3"/>
      <c r="J1430" s="3"/>
      <c r="K1430" s="3"/>
      <c r="L1430" s="7"/>
    </row>
    <row r="1431" spans="1:12" s="4" customFormat="1" ht="12.5" x14ac:dyDescent="0.25">
      <c r="A1431" s="6"/>
      <c r="B1431" s="6"/>
      <c r="C1431" s="6"/>
      <c r="D1431" s="3"/>
      <c r="E1431" s="3"/>
      <c r="F1431" s="3"/>
      <c r="G1431" s="7"/>
      <c r="H1431" s="7"/>
      <c r="I1431" s="3"/>
      <c r="J1431" s="3"/>
      <c r="K1431" s="3"/>
      <c r="L1431" s="7"/>
    </row>
    <row r="1432" spans="1:12" s="4" customFormat="1" ht="12.5" x14ac:dyDescent="0.25">
      <c r="A1432" s="6"/>
      <c r="B1432" s="6"/>
      <c r="C1432" s="6"/>
      <c r="D1432" s="3"/>
      <c r="E1432" s="3"/>
      <c r="F1432" s="3"/>
      <c r="G1432" s="7"/>
      <c r="H1432" s="7"/>
      <c r="I1432" s="3"/>
      <c r="J1432" s="3"/>
      <c r="K1432" s="3"/>
      <c r="L1432" s="7"/>
    </row>
    <row r="1433" spans="1:12" s="4" customFormat="1" ht="12.5" x14ac:dyDescent="0.25">
      <c r="A1433" s="6"/>
      <c r="B1433" s="6"/>
      <c r="C1433" s="6"/>
      <c r="D1433" s="3"/>
      <c r="E1433" s="3"/>
      <c r="F1433" s="3"/>
      <c r="G1433" s="7"/>
      <c r="H1433" s="7"/>
      <c r="I1433" s="3"/>
      <c r="J1433" s="3"/>
      <c r="K1433" s="3"/>
      <c r="L1433" s="7"/>
    </row>
    <row r="1434" spans="1:12" s="4" customFormat="1" ht="12.5" x14ac:dyDescent="0.25">
      <c r="A1434" s="6"/>
      <c r="B1434" s="6"/>
      <c r="C1434" s="6"/>
      <c r="D1434" s="3"/>
      <c r="E1434" s="3"/>
      <c r="F1434" s="3"/>
      <c r="G1434" s="7"/>
      <c r="H1434" s="7"/>
      <c r="I1434" s="3"/>
      <c r="J1434" s="3"/>
      <c r="K1434" s="3"/>
      <c r="L1434" s="7"/>
    </row>
    <row r="1435" spans="1:12" s="4" customFormat="1" ht="12.5" x14ac:dyDescent="0.25">
      <c r="A1435" s="6"/>
      <c r="B1435" s="6"/>
      <c r="C1435" s="6"/>
      <c r="D1435" s="3"/>
      <c r="E1435" s="3"/>
      <c r="F1435" s="3"/>
      <c r="G1435" s="7"/>
      <c r="H1435" s="7"/>
      <c r="I1435" s="3"/>
      <c r="J1435" s="3"/>
      <c r="K1435" s="3"/>
      <c r="L1435" s="7"/>
    </row>
    <row r="1436" spans="1:12" s="4" customFormat="1" ht="12.5" x14ac:dyDescent="0.25">
      <c r="A1436" s="6"/>
      <c r="B1436" s="6"/>
      <c r="C1436" s="6"/>
      <c r="D1436" s="3"/>
      <c r="E1436" s="3"/>
      <c r="F1436" s="3"/>
      <c r="G1436" s="7"/>
      <c r="H1436" s="7"/>
      <c r="I1436" s="3"/>
      <c r="J1436" s="3"/>
      <c r="K1436" s="3"/>
      <c r="L1436" s="7"/>
    </row>
    <row r="1437" spans="1:12" s="4" customFormat="1" ht="12.5" x14ac:dyDescent="0.25">
      <c r="A1437" s="6"/>
      <c r="B1437" s="6"/>
      <c r="C1437" s="6"/>
      <c r="D1437" s="3"/>
      <c r="E1437" s="3"/>
      <c r="F1437" s="3"/>
      <c r="G1437" s="7"/>
      <c r="H1437" s="7"/>
      <c r="I1437" s="3"/>
      <c r="J1437" s="3"/>
      <c r="K1437" s="3"/>
      <c r="L1437" s="7"/>
    </row>
    <row r="1438" spans="1:12" s="4" customFormat="1" ht="12.5" x14ac:dyDescent="0.25">
      <c r="A1438" s="6"/>
      <c r="B1438" s="6"/>
      <c r="C1438" s="6"/>
      <c r="D1438" s="3"/>
      <c r="E1438" s="3"/>
      <c r="F1438" s="3"/>
      <c r="G1438" s="7"/>
      <c r="H1438" s="7"/>
      <c r="I1438" s="3"/>
      <c r="J1438" s="3"/>
      <c r="K1438" s="3"/>
      <c r="L1438" s="7"/>
    </row>
    <row r="1439" spans="1:12" s="4" customFormat="1" ht="12.5" x14ac:dyDescent="0.25">
      <c r="A1439" s="6"/>
      <c r="B1439" s="6"/>
      <c r="C1439" s="6"/>
      <c r="D1439" s="3"/>
      <c r="E1439" s="3"/>
      <c r="F1439" s="3"/>
      <c r="G1439" s="7"/>
      <c r="H1439" s="7"/>
      <c r="I1439" s="3"/>
      <c r="J1439" s="3"/>
      <c r="K1439" s="3"/>
      <c r="L1439" s="7"/>
    </row>
    <row r="1440" spans="1:12" s="4" customFormat="1" ht="12.5" x14ac:dyDescent="0.25">
      <c r="A1440" s="6"/>
      <c r="B1440" s="6"/>
      <c r="C1440" s="6"/>
      <c r="D1440" s="3"/>
      <c r="E1440" s="3"/>
      <c r="F1440" s="3"/>
      <c r="G1440" s="7"/>
      <c r="H1440" s="7"/>
      <c r="I1440" s="3"/>
      <c r="J1440" s="3"/>
      <c r="K1440" s="3"/>
      <c r="L1440" s="7"/>
    </row>
    <row r="1441" spans="1:12" s="4" customFormat="1" ht="12.5" x14ac:dyDescent="0.25">
      <c r="A1441" s="6"/>
      <c r="B1441" s="6"/>
      <c r="C1441" s="6"/>
      <c r="D1441" s="3"/>
      <c r="E1441" s="3"/>
      <c r="F1441" s="3"/>
      <c r="G1441" s="7"/>
      <c r="H1441" s="7"/>
      <c r="I1441" s="3"/>
      <c r="J1441" s="3"/>
      <c r="K1441" s="3"/>
      <c r="L1441" s="7"/>
    </row>
    <row r="1442" spans="1:12" s="4" customFormat="1" ht="12.5" x14ac:dyDescent="0.25">
      <c r="A1442" s="6"/>
      <c r="B1442" s="6"/>
      <c r="C1442" s="6"/>
      <c r="D1442" s="3"/>
      <c r="E1442" s="3"/>
      <c r="F1442" s="3"/>
      <c r="G1442" s="7"/>
      <c r="H1442" s="7"/>
      <c r="I1442" s="3"/>
      <c r="J1442" s="3"/>
      <c r="K1442" s="3"/>
      <c r="L1442" s="7"/>
    </row>
    <row r="1443" spans="1:12" s="4" customFormat="1" ht="12.5" x14ac:dyDescent="0.25">
      <c r="A1443" s="6"/>
      <c r="B1443" s="6"/>
      <c r="C1443" s="6"/>
      <c r="D1443" s="3"/>
      <c r="E1443" s="3"/>
      <c r="F1443" s="3"/>
      <c r="G1443" s="7"/>
      <c r="H1443" s="7"/>
      <c r="I1443" s="3"/>
      <c r="J1443" s="3"/>
      <c r="K1443" s="3"/>
      <c r="L1443" s="7"/>
    </row>
    <row r="1444" spans="1:12" s="4" customFormat="1" ht="12.5" x14ac:dyDescent="0.25">
      <c r="A1444" s="6"/>
      <c r="B1444" s="6"/>
      <c r="C1444" s="6"/>
      <c r="D1444" s="3"/>
      <c r="E1444" s="3"/>
      <c r="F1444" s="3"/>
      <c r="G1444" s="7"/>
      <c r="H1444" s="7"/>
      <c r="I1444" s="3"/>
      <c r="J1444" s="3"/>
      <c r="K1444" s="3"/>
      <c r="L1444" s="7"/>
    </row>
    <row r="1445" spans="1:12" s="4" customFormat="1" ht="12.5" x14ac:dyDescent="0.25">
      <c r="A1445" s="6"/>
      <c r="B1445" s="6"/>
      <c r="C1445" s="6"/>
      <c r="D1445" s="3"/>
      <c r="E1445" s="3"/>
      <c r="F1445" s="3"/>
      <c r="G1445" s="7"/>
      <c r="H1445" s="7"/>
      <c r="I1445" s="3"/>
      <c r="J1445" s="3"/>
      <c r="K1445" s="3"/>
      <c r="L1445" s="7"/>
    </row>
    <row r="1446" spans="1:12" s="4" customFormat="1" ht="12.5" x14ac:dyDescent="0.25">
      <c r="A1446" s="6"/>
      <c r="B1446" s="6"/>
      <c r="C1446" s="6"/>
      <c r="D1446" s="3"/>
      <c r="E1446" s="3"/>
      <c r="F1446" s="3"/>
      <c r="G1446" s="7"/>
      <c r="H1446" s="7"/>
      <c r="I1446" s="3"/>
      <c r="J1446" s="3"/>
      <c r="K1446" s="3"/>
      <c r="L1446" s="7"/>
    </row>
    <row r="1447" spans="1:12" s="4" customFormat="1" ht="12.5" x14ac:dyDescent="0.25">
      <c r="A1447" s="6"/>
      <c r="B1447" s="6"/>
      <c r="C1447" s="6"/>
      <c r="D1447" s="3"/>
      <c r="E1447" s="3"/>
      <c r="F1447" s="3"/>
      <c r="G1447" s="7"/>
      <c r="H1447" s="7"/>
      <c r="I1447" s="3"/>
      <c r="J1447" s="3"/>
      <c r="K1447" s="3"/>
      <c r="L1447" s="7"/>
    </row>
    <row r="1448" spans="1:12" s="4" customFormat="1" ht="12.5" x14ac:dyDescent="0.25">
      <c r="A1448" s="6"/>
      <c r="B1448" s="6"/>
      <c r="C1448" s="6"/>
      <c r="D1448" s="3"/>
      <c r="E1448" s="3"/>
      <c r="F1448" s="3"/>
      <c r="G1448" s="7"/>
      <c r="H1448" s="7"/>
      <c r="I1448" s="3"/>
      <c r="J1448" s="3"/>
      <c r="K1448" s="3"/>
      <c r="L1448" s="7"/>
    </row>
    <row r="1449" spans="1:12" s="4" customFormat="1" ht="12.5" x14ac:dyDescent="0.25">
      <c r="A1449" s="6"/>
      <c r="B1449" s="6"/>
      <c r="C1449" s="6"/>
      <c r="D1449" s="3"/>
      <c r="E1449" s="3"/>
      <c r="F1449" s="3"/>
      <c r="G1449" s="7"/>
      <c r="H1449" s="7"/>
      <c r="I1449" s="3"/>
      <c r="J1449" s="3"/>
      <c r="K1449" s="3"/>
      <c r="L1449" s="7"/>
    </row>
    <row r="1450" spans="1:12" s="4" customFormat="1" ht="12.5" x14ac:dyDescent="0.25">
      <c r="A1450" s="6"/>
      <c r="B1450" s="6"/>
      <c r="C1450" s="6"/>
      <c r="D1450" s="3"/>
      <c r="E1450" s="3"/>
      <c r="F1450" s="3"/>
      <c r="G1450" s="7"/>
      <c r="H1450" s="7"/>
      <c r="I1450" s="3"/>
      <c r="J1450" s="3"/>
      <c r="K1450" s="3"/>
      <c r="L1450" s="7"/>
    </row>
    <row r="1451" spans="1:12" s="4" customFormat="1" ht="12.5" x14ac:dyDescent="0.25">
      <c r="A1451" s="6"/>
      <c r="B1451" s="6"/>
      <c r="C1451" s="6"/>
      <c r="D1451" s="3"/>
      <c r="E1451" s="3"/>
      <c r="F1451" s="3"/>
      <c r="G1451" s="7"/>
      <c r="H1451" s="7"/>
      <c r="I1451" s="3"/>
      <c r="J1451" s="3"/>
      <c r="K1451" s="3"/>
      <c r="L1451" s="7"/>
    </row>
    <row r="1452" spans="1:12" s="4" customFormat="1" ht="12.5" x14ac:dyDescent="0.25">
      <c r="A1452" s="6"/>
      <c r="B1452" s="6"/>
      <c r="C1452" s="6"/>
      <c r="D1452" s="3"/>
      <c r="E1452" s="3"/>
      <c r="F1452" s="3"/>
      <c r="G1452" s="7"/>
      <c r="H1452" s="7"/>
      <c r="I1452" s="3"/>
      <c r="J1452" s="3"/>
      <c r="K1452" s="3"/>
      <c r="L1452" s="7"/>
    </row>
    <row r="1453" spans="1:12" s="4" customFormat="1" ht="12.5" x14ac:dyDescent="0.25">
      <c r="A1453" s="6"/>
      <c r="B1453" s="6"/>
      <c r="C1453" s="6"/>
      <c r="D1453" s="3"/>
      <c r="E1453" s="3"/>
      <c r="F1453" s="3"/>
      <c r="G1453" s="7"/>
      <c r="H1453" s="7"/>
      <c r="I1453" s="3"/>
      <c r="J1453" s="3"/>
      <c r="K1453" s="3"/>
      <c r="L1453" s="7"/>
    </row>
    <row r="1454" spans="1:12" s="4" customFormat="1" ht="12.5" x14ac:dyDescent="0.25">
      <c r="A1454" s="6"/>
      <c r="B1454" s="6"/>
      <c r="C1454" s="6"/>
      <c r="D1454" s="3"/>
      <c r="E1454" s="3"/>
      <c r="F1454" s="3"/>
      <c r="G1454" s="7"/>
      <c r="H1454" s="7"/>
      <c r="I1454" s="3"/>
      <c r="J1454" s="3"/>
      <c r="K1454" s="3"/>
      <c r="L1454" s="7"/>
    </row>
    <row r="1455" spans="1:12" s="4" customFormat="1" ht="12.5" x14ac:dyDescent="0.25">
      <c r="A1455" s="6"/>
      <c r="B1455" s="6"/>
      <c r="C1455" s="6"/>
      <c r="D1455" s="3"/>
      <c r="E1455" s="3"/>
      <c r="F1455" s="3"/>
      <c r="G1455" s="7"/>
      <c r="H1455" s="7"/>
      <c r="I1455" s="3"/>
      <c r="J1455" s="3"/>
      <c r="K1455" s="3"/>
      <c r="L1455" s="7"/>
    </row>
    <row r="1456" spans="1:12" s="4" customFormat="1" ht="12.5" x14ac:dyDescent="0.25">
      <c r="A1456" s="6"/>
      <c r="B1456" s="6"/>
      <c r="C1456" s="6"/>
      <c r="D1456" s="3"/>
      <c r="E1456" s="3"/>
      <c r="F1456" s="3"/>
      <c r="G1456" s="7"/>
      <c r="H1456" s="7"/>
      <c r="I1456" s="3"/>
      <c r="J1456" s="3"/>
      <c r="K1456" s="3"/>
      <c r="L1456" s="7"/>
    </row>
    <row r="1457" spans="1:12" s="4" customFormat="1" ht="12.5" x14ac:dyDescent="0.25">
      <c r="A1457" s="6"/>
      <c r="B1457" s="6"/>
      <c r="C1457" s="6"/>
      <c r="D1457" s="3"/>
      <c r="E1457" s="3"/>
      <c r="F1457" s="3"/>
      <c r="G1457" s="7"/>
      <c r="H1457" s="7"/>
      <c r="I1457" s="3"/>
      <c r="J1457" s="3"/>
      <c r="K1457" s="3"/>
      <c r="L1457" s="7"/>
    </row>
    <row r="1458" spans="1:12" s="4" customFormat="1" ht="12.5" x14ac:dyDescent="0.25">
      <c r="A1458" s="6"/>
      <c r="B1458" s="6"/>
      <c r="C1458" s="6"/>
      <c r="D1458" s="3"/>
      <c r="E1458" s="3"/>
      <c r="F1458" s="3"/>
      <c r="G1458" s="7"/>
      <c r="H1458" s="7"/>
      <c r="I1458" s="3"/>
      <c r="J1458" s="3"/>
      <c r="K1458" s="3"/>
      <c r="L1458" s="7"/>
    </row>
    <row r="1459" spans="1:12" s="4" customFormat="1" ht="12.5" x14ac:dyDescent="0.25">
      <c r="A1459" s="6"/>
      <c r="B1459" s="6"/>
      <c r="C1459" s="6"/>
      <c r="D1459" s="3"/>
      <c r="E1459" s="3"/>
      <c r="F1459" s="3"/>
      <c r="G1459" s="7"/>
      <c r="H1459" s="7"/>
      <c r="I1459" s="3"/>
      <c r="J1459" s="3"/>
      <c r="K1459" s="3"/>
      <c r="L1459" s="7"/>
    </row>
    <row r="1460" spans="1:12" s="4" customFormat="1" ht="12.5" x14ac:dyDescent="0.25">
      <c r="A1460" s="6"/>
      <c r="B1460" s="6"/>
      <c r="C1460" s="6"/>
      <c r="D1460" s="3"/>
      <c r="E1460" s="3"/>
      <c r="F1460" s="3"/>
      <c r="G1460" s="7"/>
      <c r="H1460" s="7"/>
      <c r="I1460" s="3"/>
      <c r="J1460" s="3"/>
      <c r="K1460" s="3"/>
      <c r="L1460" s="7"/>
    </row>
    <row r="1461" spans="1:12" s="4" customFormat="1" ht="12.5" x14ac:dyDescent="0.25">
      <c r="A1461" s="6"/>
      <c r="B1461" s="6"/>
      <c r="C1461" s="6"/>
      <c r="D1461" s="3"/>
      <c r="E1461" s="3"/>
      <c r="F1461" s="3"/>
      <c r="G1461" s="7"/>
      <c r="H1461" s="7"/>
      <c r="I1461" s="3"/>
      <c r="J1461" s="3"/>
      <c r="K1461" s="3"/>
      <c r="L1461" s="7"/>
    </row>
    <row r="1462" spans="1:12" s="4" customFormat="1" ht="12.5" x14ac:dyDescent="0.25">
      <c r="A1462" s="6"/>
      <c r="B1462" s="6"/>
      <c r="C1462" s="6"/>
      <c r="D1462" s="3"/>
      <c r="E1462" s="3"/>
      <c r="F1462" s="3"/>
      <c r="G1462" s="7"/>
      <c r="H1462" s="7"/>
      <c r="I1462" s="3"/>
      <c r="J1462" s="3"/>
      <c r="K1462" s="3"/>
      <c r="L1462" s="7"/>
    </row>
    <row r="1463" spans="1:12" s="4" customFormat="1" ht="12.5" x14ac:dyDescent="0.25">
      <c r="A1463" s="6"/>
      <c r="B1463" s="6"/>
      <c r="C1463" s="6"/>
      <c r="D1463" s="3"/>
      <c r="E1463" s="3"/>
      <c r="F1463" s="3"/>
      <c r="G1463" s="7"/>
      <c r="H1463" s="7"/>
      <c r="I1463" s="3"/>
      <c r="J1463" s="3"/>
      <c r="K1463" s="3"/>
      <c r="L1463" s="7"/>
    </row>
    <row r="1464" spans="1:12" s="4" customFormat="1" ht="12.5" x14ac:dyDescent="0.25">
      <c r="A1464" s="6"/>
      <c r="B1464" s="6"/>
      <c r="C1464" s="6"/>
      <c r="D1464" s="3"/>
      <c r="E1464" s="3"/>
      <c r="F1464" s="3"/>
      <c r="G1464" s="7"/>
      <c r="H1464" s="7"/>
      <c r="I1464" s="3"/>
      <c r="J1464" s="3"/>
      <c r="K1464" s="3"/>
      <c r="L1464" s="7"/>
    </row>
    <row r="1465" spans="1:12" s="4" customFormat="1" ht="12.5" x14ac:dyDescent="0.25">
      <c r="A1465" s="6"/>
      <c r="B1465" s="6"/>
      <c r="C1465" s="6"/>
      <c r="D1465" s="3"/>
      <c r="E1465" s="3"/>
      <c r="F1465" s="3"/>
      <c r="G1465" s="7"/>
      <c r="H1465" s="7"/>
      <c r="I1465" s="3"/>
      <c r="J1465" s="3"/>
      <c r="K1465" s="3"/>
      <c r="L1465" s="7"/>
    </row>
    <row r="1466" spans="1:12" s="4" customFormat="1" ht="12.5" x14ac:dyDescent="0.25">
      <c r="A1466" s="6"/>
      <c r="B1466" s="6"/>
      <c r="C1466" s="6"/>
      <c r="D1466" s="3"/>
      <c r="E1466" s="3"/>
      <c r="F1466" s="3"/>
      <c r="G1466" s="7"/>
      <c r="H1466" s="7"/>
      <c r="I1466" s="3"/>
      <c r="J1466" s="3"/>
      <c r="K1466" s="3"/>
      <c r="L1466" s="7"/>
    </row>
    <row r="1467" spans="1:12" s="4" customFormat="1" ht="12.5" x14ac:dyDescent="0.25">
      <c r="A1467" s="6"/>
      <c r="B1467" s="6"/>
      <c r="C1467" s="6"/>
      <c r="D1467" s="3"/>
      <c r="E1467" s="3"/>
      <c r="F1467" s="3"/>
      <c r="G1467" s="7"/>
      <c r="H1467" s="7"/>
      <c r="I1467" s="3"/>
      <c r="J1467" s="3"/>
      <c r="K1467" s="3"/>
      <c r="L1467" s="7"/>
    </row>
    <row r="1468" spans="1:12" s="4" customFormat="1" ht="12.5" x14ac:dyDescent="0.25">
      <c r="A1468" s="6"/>
      <c r="B1468" s="6"/>
      <c r="C1468" s="6"/>
      <c r="D1468" s="3"/>
      <c r="E1468" s="3"/>
      <c r="F1468" s="3"/>
      <c r="G1468" s="7"/>
      <c r="H1468" s="7"/>
      <c r="I1468" s="3"/>
      <c r="J1468" s="3"/>
      <c r="K1468" s="3"/>
      <c r="L1468" s="3"/>
    </row>
    <row r="1469" spans="1:12" s="4" customFormat="1" ht="12.5" x14ac:dyDescent="0.25">
      <c r="A1469" s="6"/>
      <c r="B1469" s="6"/>
      <c r="C1469" s="6"/>
      <c r="D1469" s="3"/>
      <c r="E1469" s="3"/>
      <c r="F1469" s="3"/>
      <c r="G1469" s="7"/>
      <c r="H1469" s="7"/>
      <c r="I1469" s="3"/>
      <c r="J1469" s="3"/>
      <c r="K1469" s="3"/>
      <c r="L1469" s="3"/>
    </row>
    <row r="1470" spans="1:12" s="4" customFormat="1" ht="12.5" x14ac:dyDescent="0.25">
      <c r="A1470" s="6"/>
      <c r="B1470" s="6"/>
      <c r="C1470" s="6"/>
      <c r="D1470" s="3"/>
      <c r="E1470" s="3"/>
      <c r="F1470" s="3"/>
      <c r="G1470" s="7"/>
      <c r="H1470" s="7"/>
      <c r="I1470" s="3"/>
      <c r="J1470" s="3"/>
      <c r="K1470" s="3"/>
      <c r="L1470" s="3"/>
    </row>
    <row r="1471" spans="1:12" s="4" customFormat="1" ht="12.5" x14ac:dyDescent="0.25">
      <c r="A1471" s="6"/>
      <c r="B1471" s="6"/>
      <c r="C1471" s="6"/>
      <c r="D1471" s="3"/>
      <c r="E1471" s="3"/>
      <c r="F1471" s="3"/>
      <c r="G1471" s="7"/>
      <c r="H1471" s="7"/>
      <c r="I1471" s="3"/>
      <c r="J1471" s="3"/>
      <c r="K1471" s="3"/>
      <c r="L1471" s="7"/>
    </row>
    <row r="1472" spans="1:12" s="4" customFormat="1" ht="12.5" x14ac:dyDescent="0.25">
      <c r="A1472" s="6"/>
      <c r="B1472" s="6"/>
      <c r="C1472" s="6"/>
      <c r="D1472" s="3"/>
      <c r="E1472" s="3"/>
      <c r="F1472" s="3"/>
      <c r="G1472" s="7"/>
      <c r="H1472" s="7"/>
      <c r="I1472" s="3"/>
      <c r="J1472" s="3"/>
      <c r="K1472" s="3"/>
      <c r="L1472" s="7"/>
    </row>
    <row r="1473" spans="1:12" s="4" customFormat="1" ht="12.5" x14ac:dyDescent="0.25">
      <c r="A1473" s="6"/>
      <c r="B1473" s="6"/>
      <c r="C1473" s="6"/>
      <c r="D1473" s="3"/>
      <c r="E1473" s="3"/>
      <c r="F1473" s="3"/>
      <c r="G1473" s="7"/>
      <c r="H1473" s="3"/>
      <c r="I1473" s="3"/>
      <c r="J1473" s="3"/>
      <c r="K1473" s="3"/>
      <c r="L1473" s="7"/>
    </row>
    <row r="1474" spans="1:12" s="4" customFormat="1" ht="12.5" x14ac:dyDescent="0.25">
      <c r="A1474" s="6"/>
      <c r="B1474" s="6"/>
      <c r="C1474" s="6"/>
      <c r="D1474" s="3"/>
      <c r="E1474" s="3"/>
      <c r="F1474" s="3"/>
      <c r="G1474" s="7"/>
      <c r="H1474" s="7"/>
      <c r="I1474" s="3"/>
      <c r="J1474" s="3"/>
      <c r="K1474" s="3"/>
      <c r="L1474" s="7"/>
    </row>
    <row r="1475" spans="1:12" s="4" customFormat="1" ht="12.5" x14ac:dyDescent="0.25">
      <c r="A1475" s="6"/>
      <c r="B1475" s="6"/>
      <c r="C1475" s="6"/>
      <c r="D1475" s="3"/>
      <c r="E1475" s="3"/>
      <c r="F1475" s="3"/>
      <c r="G1475" s="7"/>
      <c r="H1475" s="7"/>
      <c r="I1475" s="3"/>
      <c r="J1475" s="3"/>
      <c r="K1475" s="3"/>
      <c r="L1475" s="7"/>
    </row>
    <row r="1476" spans="1:12" s="4" customFormat="1" ht="12.5" x14ac:dyDescent="0.25">
      <c r="A1476" s="6"/>
      <c r="B1476" s="6"/>
      <c r="C1476" s="6"/>
      <c r="D1476" s="3"/>
      <c r="E1476" s="3"/>
      <c r="F1476" s="3"/>
      <c r="G1476" s="7"/>
      <c r="H1476" s="7"/>
      <c r="I1476" s="3"/>
      <c r="J1476" s="3"/>
      <c r="K1476" s="3"/>
      <c r="L1476" s="7"/>
    </row>
    <row r="1477" spans="1:12" s="4" customFormat="1" ht="12.5" x14ac:dyDescent="0.25">
      <c r="A1477" s="6"/>
      <c r="B1477" s="6"/>
      <c r="C1477" s="6"/>
      <c r="D1477" s="3"/>
      <c r="E1477" s="3"/>
      <c r="F1477" s="3"/>
      <c r="G1477" s="7"/>
      <c r="H1477" s="7"/>
      <c r="I1477" s="3"/>
      <c r="J1477" s="3"/>
      <c r="K1477" s="3"/>
      <c r="L1477" s="7"/>
    </row>
    <row r="1478" spans="1:12" s="4" customFormat="1" ht="12.5" x14ac:dyDescent="0.25">
      <c r="A1478" s="6"/>
      <c r="B1478" s="6"/>
      <c r="C1478" s="6"/>
      <c r="D1478" s="3"/>
      <c r="E1478" s="3"/>
      <c r="F1478" s="3"/>
      <c r="G1478" s="7"/>
      <c r="H1478" s="7"/>
      <c r="I1478" s="3"/>
      <c r="J1478" s="3"/>
      <c r="K1478" s="3"/>
      <c r="L1478" s="7"/>
    </row>
    <row r="1479" spans="1:12" s="4" customFormat="1" ht="12.5" x14ac:dyDescent="0.25">
      <c r="A1479" s="6"/>
      <c r="B1479" s="6"/>
      <c r="C1479" s="6"/>
      <c r="D1479" s="3"/>
      <c r="E1479" s="3"/>
      <c r="F1479" s="3"/>
      <c r="G1479" s="7"/>
      <c r="H1479" s="3"/>
      <c r="I1479" s="3"/>
      <c r="J1479" s="3"/>
      <c r="K1479" s="3"/>
      <c r="L1479" s="7"/>
    </row>
    <row r="1480" spans="1:12" s="4" customFormat="1" ht="12.5" x14ac:dyDescent="0.25">
      <c r="A1480" s="6"/>
      <c r="B1480" s="6"/>
      <c r="C1480" s="6"/>
      <c r="D1480" s="3"/>
      <c r="E1480" s="3"/>
      <c r="F1480" s="3"/>
      <c r="G1480" s="7"/>
      <c r="H1480" s="7"/>
      <c r="I1480" s="3"/>
      <c r="J1480" s="3"/>
      <c r="K1480" s="3"/>
      <c r="L1480" s="7"/>
    </row>
    <row r="1481" spans="1:12" s="4" customFormat="1" ht="12.5" x14ac:dyDescent="0.25">
      <c r="A1481" s="6"/>
      <c r="B1481" s="6"/>
      <c r="C1481" s="6"/>
      <c r="D1481" s="3"/>
      <c r="E1481" s="3"/>
      <c r="F1481" s="3"/>
      <c r="G1481" s="3"/>
      <c r="H1481" s="7"/>
      <c r="I1481" s="3"/>
      <c r="J1481" s="3"/>
      <c r="K1481" s="3"/>
      <c r="L1481" s="7"/>
    </row>
    <row r="1482" spans="1:12" s="4" customFormat="1" ht="12.5" x14ac:dyDescent="0.25">
      <c r="A1482" s="6"/>
      <c r="B1482" s="6"/>
      <c r="C1482" s="6"/>
      <c r="D1482" s="3"/>
      <c r="E1482" s="3"/>
      <c r="F1482" s="3"/>
      <c r="G1482" s="7"/>
      <c r="H1482" s="7"/>
      <c r="I1482" s="3"/>
      <c r="J1482" s="3"/>
      <c r="K1482" s="3"/>
      <c r="L1482" s="7"/>
    </row>
    <row r="1483" spans="1:12" s="4" customFormat="1" ht="12.5" x14ac:dyDescent="0.25">
      <c r="A1483" s="6"/>
      <c r="B1483" s="6"/>
      <c r="C1483" s="6"/>
      <c r="D1483" s="3"/>
      <c r="E1483" s="3"/>
      <c r="F1483" s="3"/>
      <c r="G1483" s="7"/>
      <c r="H1483" s="7"/>
      <c r="I1483" s="3"/>
      <c r="J1483" s="3"/>
      <c r="K1483" s="3"/>
      <c r="L1483" s="7"/>
    </row>
    <row r="1484" spans="1:12" s="4" customFormat="1" ht="12.5" x14ac:dyDescent="0.25">
      <c r="A1484" s="6"/>
      <c r="B1484" s="6"/>
      <c r="C1484" s="6"/>
      <c r="D1484" s="3"/>
      <c r="E1484" s="3"/>
      <c r="F1484" s="3"/>
      <c r="G1484" s="7"/>
      <c r="H1484" s="7"/>
      <c r="I1484" s="3"/>
      <c r="J1484" s="3"/>
      <c r="K1484" s="3"/>
      <c r="L1484" s="7"/>
    </row>
    <row r="1485" spans="1:12" s="4" customFormat="1" ht="12.5" x14ac:dyDescent="0.25">
      <c r="A1485" s="6"/>
      <c r="B1485" s="6"/>
      <c r="C1485" s="6"/>
      <c r="D1485" s="3"/>
      <c r="E1485" s="3"/>
      <c r="F1485" s="3"/>
      <c r="G1485" s="7"/>
      <c r="H1485" s="7"/>
      <c r="I1485" s="3"/>
      <c r="J1485" s="3"/>
      <c r="K1485" s="3"/>
      <c r="L1485" s="7"/>
    </row>
    <row r="1486" spans="1:12" s="4" customFormat="1" ht="12.5" x14ac:dyDescent="0.25">
      <c r="A1486" s="6"/>
      <c r="B1486" s="6"/>
      <c r="C1486" s="6"/>
      <c r="D1486" s="3"/>
      <c r="E1486" s="3"/>
      <c r="F1486" s="3"/>
      <c r="G1486" s="7"/>
      <c r="H1486" s="7"/>
      <c r="I1486" s="3"/>
      <c r="J1486" s="3"/>
      <c r="K1486" s="3"/>
      <c r="L1486" s="7"/>
    </row>
    <row r="1487" spans="1:12" s="4" customFormat="1" ht="12.5" x14ac:dyDescent="0.25">
      <c r="A1487" s="6"/>
      <c r="B1487" s="6"/>
      <c r="C1487" s="6"/>
      <c r="D1487" s="3"/>
      <c r="E1487" s="3"/>
      <c r="F1487" s="3"/>
      <c r="G1487" s="3"/>
      <c r="H1487" s="7"/>
      <c r="I1487" s="3"/>
      <c r="J1487" s="3"/>
      <c r="K1487" s="3"/>
      <c r="L1487" s="7"/>
    </row>
    <row r="1488" spans="1:12" s="4" customFormat="1" ht="12.5" x14ac:dyDescent="0.25">
      <c r="A1488" s="6"/>
      <c r="B1488" s="6"/>
      <c r="C1488" s="6"/>
      <c r="D1488" s="3"/>
      <c r="E1488" s="3"/>
      <c r="F1488" s="3"/>
      <c r="G1488" s="7"/>
      <c r="H1488" s="7"/>
      <c r="I1488" s="3"/>
      <c r="J1488" s="3"/>
      <c r="K1488" s="3"/>
      <c r="L1488" s="7"/>
    </row>
    <row r="1489" spans="1:12" s="4" customFormat="1" ht="12.5" x14ac:dyDescent="0.25">
      <c r="A1489" s="6"/>
      <c r="B1489" s="6"/>
      <c r="C1489" s="6"/>
      <c r="D1489" s="3"/>
      <c r="E1489" s="3"/>
      <c r="F1489" s="3"/>
      <c r="G1489" s="7"/>
      <c r="H1489" s="7"/>
      <c r="I1489" s="3"/>
      <c r="J1489" s="3"/>
      <c r="K1489" s="3"/>
      <c r="L1489" s="7"/>
    </row>
    <row r="1490" spans="1:12" s="4" customFormat="1" ht="12.5" x14ac:dyDescent="0.25">
      <c r="A1490" s="6"/>
      <c r="B1490" s="6"/>
      <c r="C1490" s="6"/>
      <c r="D1490" s="3"/>
      <c r="E1490" s="3"/>
      <c r="F1490" s="3"/>
      <c r="G1490" s="7"/>
      <c r="H1490" s="7"/>
      <c r="I1490" s="3"/>
      <c r="J1490" s="3"/>
      <c r="K1490" s="3"/>
      <c r="L1490" s="7"/>
    </row>
    <row r="1491" spans="1:12" s="4" customFormat="1" ht="12.5" x14ac:dyDescent="0.25">
      <c r="A1491" s="6"/>
      <c r="B1491" s="6"/>
      <c r="C1491" s="6"/>
      <c r="D1491" s="3"/>
      <c r="E1491" s="3"/>
      <c r="F1491" s="3"/>
      <c r="G1491" s="7"/>
      <c r="H1491" s="7"/>
      <c r="I1491" s="3"/>
      <c r="J1491" s="3"/>
      <c r="K1491" s="3"/>
      <c r="L1491" s="7"/>
    </row>
    <row r="1492" spans="1:12" s="4" customFormat="1" ht="12.5" x14ac:dyDescent="0.25">
      <c r="A1492" s="6"/>
      <c r="B1492" s="6"/>
      <c r="C1492" s="6"/>
      <c r="D1492" s="3"/>
      <c r="E1492" s="3"/>
      <c r="F1492" s="3"/>
      <c r="G1492" s="7"/>
      <c r="H1492" s="7"/>
      <c r="I1492" s="3"/>
      <c r="J1492" s="3"/>
      <c r="K1492" s="3"/>
      <c r="L1492" s="7"/>
    </row>
    <row r="1493" spans="1:12" s="4" customFormat="1" ht="12.5" x14ac:dyDescent="0.25">
      <c r="A1493" s="6"/>
      <c r="B1493" s="6"/>
      <c r="C1493" s="6"/>
      <c r="D1493" s="3"/>
      <c r="E1493" s="3"/>
      <c r="F1493" s="3"/>
      <c r="G1493" s="7"/>
      <c r="H1493" s="7"/>
      <c r="I1493" s="3"/>
      <c r="J1493" s="3"/>
      <c r="K1493" s="3"/>
      <c r="L1493" s="7"/>
    </row>
    <row r="1494" spans="1:12" s="4" customFormat="1" ht="12.5" x14ac:dyDescent="0.25">
      <c r="A1494" s="6"/>
      <c r="B1494" s="6"/>
      <c r="C1494" s="6"/>
      <c r="D1494" s="3"/>
      <c r="E1494" s="3"/>
      <c r="F1494" s="3"/>
      <c r="G1494" s="7"/>
      <c r="H1494" s="3"/>
      <c r="I1494" s="3"/>
      <c r="J1494" s="3"/>
      <c r="K1494" s="3"/>
      <c r="L1494" s="7"/>
    </row>
    <row r="1495" spans="1:12" s="4" customFormat="1" ht="12.5" x14ac:dyDescent="0.25">
      <c r="A1495" s="6"/>
      <c r="B1495" s="6"/>
      <c r="C1495" s="6"/>
      <c r="D1495" s="3"/>
      <c r="E1495" s="3"/>
      <c r="F1495" s="3"/>
      <c r="G1495" s="7"/>
      <c r="H1495" s="3"/>
      <c r="I1495" s="3"/>
      <c r="J1495" s="3"/>
      <c r="K1495" s="3"/>
      <c r="L1495" s="7"/>
    </row>
    <row r="1496" spans="1:12" s="4" customFormat="1" ht="12.5" x14ac:dyDescent="0.25">
      <c r="A1496" s="6"/>
      <c r="B1496" s="6"/>
      <c r="C1496" s="6"/>
      <c r="D1496" s="3"/>
      <c r="E1496" s="3"/>
      <c r="F1496" s="3"/>
      <c r="G1496" s="7"/>
      <c r="H1496" s="7"/>
      <c r="I1496" s="3"/>
      <c r="J1496" s="3"/>
      <c r="K1496" s="3"/>
      <c r="L1496" s="7"/>
    </row>
    <row r="1497" spans="1:12" s="4" customFormat="1" ht="12.5" x14ac:dyDescent="0.25">
      <c r="A1497" s="6"/>
      <c r="B1497" s="6"/>
      <c r="C1497" s="6"/>
      <c r="D1497" s="3"/>
      <c r="E1497" s="3"/>
      <c r="F1497" s="3"/>
      <c r="G1497" s="7"/>
      <c r="H1497" s="7"/>
      <c r="I1497" s="3"/>
      <c r="J1497" s="3"/>
      <c r="K1497" s="3"/>
      <c r="L1497" s="7"/>
    </row>
    <row r="1498" spans="1:12" s="4" customFormat="1" ht="12.5" x14ac:dyDescent="0.25">
      <c r="A1498" s="6"/>
      <c r="B1498" s="6"/>
      <c r="C1498" s="6"/>
      <c r="D1498" s="3"/>
      <c r="E1498" s="3"/>
      <c r="F1498" s="3"/>
      <c r="G1498" s="7"/>
      <c r="H1498" s="7"/>
      <c r="I1498" s="3"/>
      <c r="J1498" s="3"/>
      <c r="K1498" s="3"/>
      <c r="L1498" s="7"/>
    </row>
    <row r="1499" spans="1:12" s="4" customFormat="1" ht="12.5" x14ac:dyDescent="0.25">
      <c r="A1499" s="6"/>
      <c r="B1499" s="6"/>
      <c r="C1499" s="6"/>
      <c r="D1499" s="3"/>
      <c r="E1499" s="3"/>
      <c r="F1499" s="3"/>
      <c r="G1499" s="7"/>
      <c r="H1499" s="7"/>
      <c r="I1499" s="3"/>
      <c r="J1499" s="3"/>
      <c r="K1499" s="3"/>
      <c r="L1499" s="7"/>
    </row>
    <row r="1500" spans="1:12" s="4" customFormat="1" ht="12.5" x14ac:dyDescent="0.25">
      <c r="A1500" s="6"/>
      <c r="B1500" s="6"/>
      <c r="C1500" s="6"/>
      <c r="D1500" s="3"/>
      <c r="E1500" s="3"/>
      <c r="F1500" s="3"/>
      <c r="G1500" s="7"/>
      <c r="H1500" s="7"/>
      <c r="I1500" s="3"/>
      <c r="J1500" s="3"/>
      <c r="K1500" s="3"/>
      <c r="L1500" s="7"/>
    </row>
    <row r="1501" spans="1:12" s="4" customFormat="1" ht="12.5" x14ac:dyDescent="0.25">
      <c r="A1501" s="6"/>
      <c r="B1501" s="6"/>
      <c r="C1501" s="6"/>
      <c r="D1501" s="3"/>
      <c r="E1501" s="3"/>
      <c r="F1501" s="3"/>
      <c r="G1501" s="7"/>
      <c r="H1501" s="3"/>
      <c r="I1501" s="3"/>
      <c r="J1501" s="3"/>
      <c r="K1501" s="3"/>
      <c r="L1501" s="7"/>
    </row>
    <row r="1502" spans="1:12" s="4" customFormat="1" ht="12.5" x14ac:dyDescent="0.25">
      <c r="A1502" s="6"/>
      <c r="B1502" s="6"/>
      <c r="C1502" s="6"/>
      <c r="D1502" s="3"/>
      <c r="E1502" s="3"/>
      <c r="F1502" s="3"/>
      <c r="G1502" s="3"/>
      <c r="H1502" s="3"/>
      <c r="I1502" s="3"/>
      <c r="J1502" s="3"/>
      <c r="K1502" s="3"/>
      <c r="L1502" s="7"/>
    </row>
    <row r="1503" spans="1:12" s="4" customFormat="1" ht="12.5" x14ac:dyDescent="0.25">
      <c r="A1503" s="6"/>
      <c r="B1503" s="6"/>
      <c r="C1503" s="6"/>
      <c r="D1503" s="3"/>
      <c r="E1503" s="3"/>
      <c r="F1503" s="3"/>
      <c r="G1503" s="3"/>
      <c r="H1503" s="7"/>
      <c r="I1503" s="3"/>
      <c r="J1503" s="3"/>
      <c r="K1503" s="3"/>
      <c r="L1503" s="7"/>
    </row>
    <row r="1504" spans="1:12" s="4" customFormat="1" ht="12.5" x14ac:dyDescent="0.25">
      <c r="A1504" s="6"/>
      <c r="B1504" s="6"/>
      <c r="C1504" s="6"/>
      <c r="D1504" s="3"/>
      <c r="E1504" s="3"/>
      <c r="F1504" s="3"/>
      <c r="G1504" s="7"/>
      <c r="H1504" s="7"/>
      <c r="I1504" s="3"/>
      <c r="J1504" s="3"/>
      <c r="K1504" s="3"/>
      <c r="L1504" s="7"/>
    </row>
    <row r="1505" spans="1:12" s="4" customFormat="1" ht="12.5" x14ac:dyDescent="0.25">
      <c r="A1505" s="6"/>
      <c r="B1505" s="6"/>
      <c r="C1505" s="6"/>
      <c r="D1505" s="3"/>
      <c r="E1505" s="3"/>
      <c r="F1505" s="3"/>
      <c r="G1505" s="7"/>
      <c r="H1505" s="7"/>
      <c r="I1505" s="3"/>
      <c r="J1505" s="3"/>
      <c r="K1505" s="3"/>
      <c r="L1505" s="7"/>
    </row>
    <row r="1506" spans="1:12" s="4" customFormat="1" ht="12.5" x14ac:dyDescent="0.25">
      <c r="A1506" s="6"/>
      <c r="B1506" s="6"/>
      <c r="C1506" s="6"/>
      <c r="D1506" s="3"/>
      <c r="E1506" s="3"/>
      <c r="F1506" s="3"/>
      <c r="G1506" s="7"/>
      <c r="H1506" s="7"/>
      <c r="I1506" s="3"/>
      <c r="J1506" s="3"/>
      <c r="K1506" s="3"/>
      <c r="L1506" s="7"/>
    </row>
    <row r="1507" spans="1:12" s="4" customFormat="1" ht="12.5" x14ac:dyDescent="0.25">
      <c r="A1507" s="6"/>
      <c r="B1507" s="6"/>
      <c r="C1507" s="6"/>
      <c r="D1507" s="3"/>
      <c r="E1507" s="3"/>
      <c r="F1507" s="3"/>
      <c r="G1507" s="7"/>
      <c r="H1507" s="3"/>
      <c r="I1507" s="3"/>
      <c r="J1507" s="3"/>
      <c r="K1507" s="3"/>
      <c r="L1507" s="7"/>
    </row>
    <row r="1508" spans="1:12" s="4" customFormat="1" ht="12.5" x14ac:dyDescent="0.25">
      <c r="A1508" s="6"/>
      <c r="B1508" s="6"/>
      <c r="C1508" s="6"/>
      <c r="D1508" s="3"/>
      <c r="E1508" s="3"/>
      <c r="F1508" s="3"/>
      <c r="G1508" s="7"/>
      <c r="H1508" s="7"/>
      <c r="I1508" s="3"/>
      <c r="J1508" s="3"/>
      <c r="K1508" s="3"/>
      <c r="L1508" s="3"/>
    </row>
    <row r="1509" spans="1:12" s="4" customFormat="1" ht="12.5" x14ac:dyDescent="0.25">
      <c r="A1509" s="6"/>
      <c r="B1509" s="6"/>
      <c r="C1509" s="6"/>
      <c r="D1509" s="3"/>
      <c r="E1509" s="3"/>
      <c r="F1509" s="3"/>
      <c r="G1509" s="3"/>
      <c r="H1509" s="3"/>
      <c r="I1509" s="3"/>
      <c r="J1509" s="3"/>
      <c r="K1509" s="3"/>
      <c r="L1509" s="3"/>
    </row>
    <row r="1510" spans="1:12" s="4" customFormat="1" ht="12.5" x14ac:dyDescent="0.25">
      <c r="A1510" s="6"/>
      <c r="B1510" s="6"/>
      <c r="C1510" s="6"/>
      <c r="D1510" s="3"/>
      <c r="E1510" s="3"/>
      <c r="F1510" s="3"/>
      <c r="G1510" s="3"/>
      <c r="H1510" s="3"/>
      <c r="I1510" s="3"/>
      <c r="J1510" s="3"/>
      <c r="K1510" s="3"/>
      <c r="L1510" s="3"/>
    </row>
    <row r="1511" spans="1:12" s="4" customFormat="1" ht="12.5" x14ac:dyDescent="0.25">
      <c r="A1511" s="6"/>
      <c r="B1511" s="6"/>
      <c r="C1511" s="6"/>
      <c r="D1511" s="3"/>
      <c r="E1511" s="3"/>
      <c r="F1511" s="3"/>
      <c r="G1511" s="7"/>
      <c r="H1511" s="3"/>
      <c r="I1511" s="3"/>
      <c r="J1511" s="3"/>
      <c r="K1511" s="3"/>
      <c r="L1511" s="7"/>
    </row>
    <row r="1512" spans="1:12" s="4" customFormat="1" ht="12.5" x14ac:dyDescent="0.25">
      <c r="A1512" s="6"/>
      <c r="B1512" s="6"/>
      <c r="C1512" s="6"/>
      <c r="D1512" s="3"/>
      <c r="E1512" s="3"/>
      <c r="F1512" s="3"/>
      <c r="G1512" s="7"/>
      <c r="H1512" s="3"/>
      <c r="I1512" s="3"/>
      <c r="J1512" s="3"/>
      <c r="K1512" s="3"/>
      <c r="L1512" s="3"/>
    </row>
    <row r="1513" spans="1:12" s="4" customFormat="1" ht="12.5" x14ac:dyDescent="0.25">
      <c r="A1513" s="6"/>
      <c r="B1513" s="6"/>
      <c r="C1513" s="6"/>
      <c r="D1513" s="3"/>
      <c r="E1513" s="3"/>
      <c r="F1513" s="3"/>
      <c r="G1513" s="7"/>
      <c r="H1513" s="7"/>
      <c r="I1513" s="3"/>
      <c r="J1513" s="3"/>
      <c r="K1513" s="3"/>
      <c r="L1513" s="7"/>
    </row>
    <row r="1514" spans="1:12" s="4" customFormat="1" ht="12.5" x14ac:dyDescent="0.25">
      <c r="A1514" s="6"/>
      <c r="B1514" s="6"/>
      <c r="C1514" s="6"/>
      <c r="D1514" s="3"/>
      <c r="E1514" s="3"/>
      <c r="F1514" s="3"/>
      <c r="G1514" s="7"/>
      <c r="H1514" s="7"/>
      <c r="I1514" s="3"/>
      <c r="J1514" s="3"/>
      <c r="K1514" s="3"/>
      <c r="L1514" s="7"/>
    </row>
    <row r="1515" spans="1:12" s="4" customFormat="1" ht="12.5" x14ac:dyDescent="0.25">
      <c r="A1515" s="6"/>
      <c r="B1515" s="6"/>
      <c r="C1515" s="6"/>
      <c r="D1515" s="3"/>
      <c r="E1515" s="3"/>
      <c r="F1515" s="3"/>
      <c r="G1515" s="3"/>
      <c r="H1515" s="7"/>
      <c r="I1515" s="3"/>
      <c r="J1515" s="3"/>
      <c r="K1515" s="3"/>
      <c r="L1515" s="3"/>
    </row>
    <row r="1516" spans="1:12" s="4" customFormat="1" ht="12.5" x14ac:dyDescent="0.25">
      <c r="A1516" s="6"/>
      <c r="B1516" s="6"/>
      <c r="C1516" s="6"/>
      <c r="D1516" s="3"/>
      <c r="E1516" s="3"/>
      <c r="F1516" s="3"/>
      <c r="G1516" s="7"/>
      <c r="H1516" s="7"/>
      <c r="I1516" s="3"/>
      <c r="J1516" s="3"/>
      <c r="K1516" s="3"/>
      <c r="L1516" s="7"/>
    </row>
    <row r="1517" spans="1:12" s="4" customFormat="1" ht="12.5" x14ac:dyDescent="0.25">
      <c r="A1517" s="6"/>
      <c r="B1517" s="6"/>
      <c r="C1517" s="6"/>
      <c r="D1517" s="3"/>
      <c r="E1517" s="3"/>
      <c r="F1517" s="3"/>
      <c r="G1517" s="3"/>
      <c r="H1517" s="7"/>
      <c r="I1517" s="3"/>
      <c r="J1517" s="3"/>
      <c r="K1517" s="3"/>
      <c r="L1517" s="7"/>
    </row>
    <row r="1518" spans="1:12" s="4" customFormat="1" ht="12.5" x14ac:dyDescent="0.25">
      <c r="A1518" s="6"/>
      <c r="B1518" s="6"/>
      <c r="C1518" s="6"/>
      <c r="D1518" s="3"/>
      <c r="E1518" s="3"/>
      <c r="F1518" s="3"/>
      <c r="G1518" s="3"/>
      <c r="H1518" s="7"/>
      <c r="I1518" s="3"/>
      <c r="J1518" s="3"/>
      <c r="K1518" s="3"/>
      <c r="L1518" s="7"/>
    </row>
    <row r="1519" spans="1:12" s="4" customFormat="1" ht="12.5" x14ac:dyDescent="0.25">
      <c r="A1519" s="6"/>
      <c r="B1519" s="6"/>
      <c r="C1519" s="6"/>
      <c r="D1519" s="3"/>
      <c r="E1519" s="3"/>
      <c r="F1519" s="3"/>
      <c r="G1519" s="3"/>
      <c r="H1519" s="7"/>
      <c r="I1519" s="3"/>
      <c r="J1519" s="3"/>
      <c r="K1519" s="3"/>
      <c r="L1519" s="7"/>
    </row>
    <row r="1520" spans="1:12" s="4" customFormat="1" ht="12.5" x14ac:dyDescent="0.25">
      <c r="A1520" s="6"/>
      <c r="B1520" s="6"/>
      <c r="C1520" s="6"/>
      <c r="D1520" s="3"/>
      <c r="E1520" s="3"/>
      <c r="F1520" s="3"/>
      <c r="G1520" s="3"/>
      <c r="H1520" s="7"/>
      <c r="I1520" s="3"/>
      <c r="J1520" s="3"/>
      <c r="K1520" s="3"/>
      <c r="L1520" s="7"/>
    </row>
    <row r="1521" spans="1:12" s="4" customFormat="1" ht="12.5" x14ac:dyDescent="0.25">
      <c r="A1521" s="6"/>
      <c r="B1521" s="6"/>
      <c r="C1521" s="6"/>
      <c r="D1521" s="3"/>
      <c r="E1521" s="3"/>
      <c r="F1521" s="3"/>
      <c r="G1521" s="7"/>
      <c r="H1521" s="7"/>
      <c r="I1521" s="3"/>
      <c r="J1521" s="3"/>
      <c r="K1521" s="3"/>
      <c r="L1521" s="7"/>
    </row>
    <row r="1522" spans="1:12" s="4" customFormat="1" ht="12.5" x14ac:dyDescent="0.25">
      <c r="A1522" s="6"/>
      <c r="B1522" s="6"/>
      <c r="C1522" s="6"/>
      <c r="D1522" s="3"/>
      <c r="E1522" s="3"/>
      <c r="F1522" s="3"/>
      <c r="G1522" s="7"/>
      <c r="H1522" s="7"/>
      <c r="I1522" s="3"/>
      <c r="J1522" s="3"/>
      <c r="K1522" s="3"/>
      <c r="L1522" s="7"/>
    </row>
    <row r="1523" spans="1:12" s="4" customFormat="1" ht="12.5" x14ac:dyDescent="0.25">
      <c r="A1523" s="6"/>
      <c r="B1523" s="6"/>
      <c r="C1523" s="6"/>
      <c r="D1523" s="3"/>
      <c r="E1523" s="3"/>
      <c r="F1523" s="3"/>
      <c r="G1523" s="7"/>
      <c r="H1523" s="7"/>
      <c r="I1523" s="3"/>
      <c r="J1523" s="3"/>
      <c r="K1523" s="3"/>
      <c r="L1523" s="7"/>
    </row>
    <row r="1524" spans="1:12" s="4" customFormat="1" ht="12.5" x14ac:dyDescent="0.25">
      <c r="A1524" s="6"/>
      <c r="B1524" s="6"/>
      <c r="C1524" s="6"/>
      <c r="D1524" s="3"/>
      <c r="E1524" s="3"/>
      <c r="F1524" s="3"/>
      <c r="G1524" s="7"/>
      <c r="H1524" s="7"/>
      <c r="I1524" s="3"/>
      <c r="J1524" s="3"/>
      <c r="K1524" s="3"/>
      <c r="L1524" s="7"/>
    </row>
    <row r="1525" spans="1:12" s="4" customFormat="1" ht="12.5" x14ac:dyDescent="0.25">
      <c r="A1525" s="6"/>
      <c r="B1525" s="6"/>
      <c r="C1525" s="6"/>
      <c r="D1525" s="3"/>
      <c r="E1525" s="3"/>
      <c r="F1525" s="3"/>
      <c r="G1525" s="7"/>
      <c r="H1525" s="7"/>
      <c r="I1525" s="3"/>
      <c r="J1525" s="3"/>
      <c r="K1525" s="3"/>
      <c r="L1525" s="7"/>
    </row>
    <row r="1526" spans="1:12" s="4" customFormat="1" ht="12.5" x14ac:dyDescent="0.25">
      <c r="A1526" s="6"/>
      <c r="B1526" s="6"/>
      <c r="C1526" s="6"/>
      <c r="D1526" s="3"/>
      <c r="E1526" s="3"/>
      <c r="F1526" s="3"/>
      <c r="G1526" s="7"/>
      <c r="H1526" s="3"/>
      <c r="I1526" s="3"/>
      <c r="J1526" s="3"/>
      <c r="K1526" s="3"/>
      <c r="L1526" s="7"/>
    </row>
    <row r="1527" spans="1:12" s="4" customFormat="1" ht="12.5" x14ac:dyDescent="0.25">
      <c r="A1527" s="6"/>
      <c r="B1527" s="6"/>
      <c r="C1527" s="6"/>
      <c r="D1527" s="3"/>
      <c r="E1527" s="3"/>
      <c r="F1527" s="3"/>
      <c r="G1527" s="7"/>
      <c r="H1527" s="3"/>
      <c r="I1527" s="3"/>
      <c r="J1527" s="3"/>
      <c r="K1527" s="3"/>
      <c r="L1527" s="7"/>
    </row>
    <row r="1528" spans="1:12" s="4" customFormat="1" ht="12.5" x14ac:dyDescent="0.25">
      <c r="A1528" s="6"/>
      <c r="B1528" s="6"/>
      <c r="C1528" s="6"/>
      <c r="D1528" s="3"/>
      <c r="E1528" s="3"/>
      <c r="F1528" s="3"/>
      <c r="G1528" s="7"/>
      <c r="H1528" s="3"/>
      <c r="I1528" s="3"/>
      <c r="J1528" s="3"/>
      <c r="K1528" s="3"/>
      <c r="L1528" s="7"/>
    </row>
    <row r="1529" spans="1:12" s="4" customFormat="1" ht="12.5" x14ac:dyDescent="0.25">
      <c r="A1529" s="6"/>
      <c r="B1529" s="6"/>
      <c r="C1529" s="6"/>
      <c r="D1529" s="3"/>
      <c r="E1529" s="3"/>
      <c r="F1529" s="3"/>
      <c r="G1529" s="7"/>
      <c r="H1529" s="3"/>
      <c r="I1529" s="3"/>
      <c r="J1529" s="3"/>
      <c r="K1529" s="3"/>
      <c r="L1529" s="7"/>
    </row>
    <row r="1530" spans="1:12" s="4" customFormat="1" ht="12.5" x14ac:dyDescent="0.25">
      <c r="A1530" s="6"/>
      <c r="B1530" s="6"/>
      <c r="C1530" s="6"/>
      <c r="D1530" s="3"/>
      <c r="E1530" s="3"/>
      <c r="F1530" s="3"/>
      <c r="G1530" s="7"/>
      <c r="H1530" s="7"/>
      <c r="I1530" s="3"/>
      <c r="J1530" s="3"/>
      <c r="K1530" s="3"/>
      <c r="L1530" s="7"/>
    </row>
    <row r="1531" spans="1:12" s="4" customFormat="1" ht="12.5" x14ac:dyDescent="0.25">
      <c r="A1531" s="6"/>
      <c r="B1531" s="6"/>
      <c r="C1531" s="6"/>
      <c r="D1531" s="3"/>
      <c r="E1531" s="3"/>
      <c r="F1531" s="3"/>
      <c r="G1531" s="7"/>
      <c r="H1531" s="7"/>
      <c r="I1531" s="3"/>
      <c r="J1531" s="3"/>
      <c r="K1531" s="3"/>
      <c r="L1531" s="3"/>
    </row>
    <row r="1532" spans="1:12" s="4" customFormat="1" ht="12.5" x14ac:dyDescent="0.25">
      <c r="A1532" s="6"/>
      <c r="B1532" s="6"/>
      <c r="C1532" s="6"/>
      <c r="D1532" s="3"/>
      <c r="E1532" s="3"/>
      <c r="F1532" s="3"/>
      <c r="G1532" s="7"/>
      <c r="H1532" s="7"/>
      <c r="I1532" s="3"/>
      <c r="J1532" s="3"/>
      <c r="K1532" s="3"/>
      <c r="L1532" s="7"/>
    </row>
    <row r="1533" spans="1:12" s="4" customFormat="1" ht="12.5" x14ac:dyDescent="0.25">
      <c r="A1533" s="6"/>
      <c r="B1533" s="6"/>
      <c r="C1533" s="6"/>
      <c r="D1533" s="3"/>
      <c r="E1533" s="3"/>
      <c r="F1533" s="3"/>
      <c r="G1533" s="7"/>
      <c r="H1533" s="7"/>
      <c r="I1533" s="3"/>
      <c r="J1533" s="3"/>
      <c r="K1533" s="3"/>
      <c r="L1533" s="7"/>
    </row>
    <row r="1534" spans="1:12" s="4" customFormat="1" ht="12.5" x14ac:dyDescent="0.25">
      <c r="A1534" s="6"/>
      <c r="B1534" s="6"/>
      <c r="C1534" s="6"/>
      <c r="D1534" s="3"/>
      <c r="E1534" s="3"/>
      <c r="F1534" s="3"/>
      <c r="G1534" s="3"/>
      <c r="H1534" s="3"/>
      <c r="I1534" s="3"/>
      <c r="J1534" s="3"/>
      <c r="K1534" s="3"/>
      <c r="L1534" s="7"/>
    </row>
    <row r="1535" spans="1:12" s="4" customFormat="1" ht="12.5" x14ac:dyDescent="0.25">
      <c r="A1535" s="6"/>
      <c r="B1535" s="6"/>
      <c r="C1535" s="6"/>
      <c r="D1535" s="3"/>
      <c r="E1535" s="3"/>
      <c r="F1535" s="3"/>
      <c r="G1535" s="3"/>
      <c r="H1535" s="7"/>
      <c r="I1535" s="3"/>
      <c r="J1535" s="3"/>
      <c r="K1535" s="3"/>
      <c r="L1535" s="7"/>
    </row>
    <row r="1536" spans="1:12" s="4" customFormat="1" ht="12.5" x14ac:dyDescent="0.25">
      <c r="A1536" s="6"/>
      <c r="B1536" s="6"/>
      <c r="C1536" s="6"/>
      <c r="D1536" s="3"/>
      <c r="E1536" s="3"/>
      <c r="F1536" s="3"/>
      <c r="G1536" s="3"/>
      <c r="H1536" s="7"/>
      <c r="I1536" s="3"/>
      <c r="J1536" s="3"/>
      <c r="K1536" s="3"/>
      <c r="L1536" s="7"/>
    </row>
    <row r="1537" spans="1:12" s="4" customFormat="1" ht="12.5" x14ac:dyDescent="0.25">
      <c r="A1537" s="6"/>
      <c r="B1537" s="6"/>
      <c r="C1537" s="6"/>
      <c r="D1537" s="3"/>
      <c r="E1537" s="3"/>
      <c r="F1537" s="3"/>
      <c r="G1537" s="3"/>
      <c r="H1537" s="7"/>
      <c r="I1537" s="3"/>
      <c r="J1537" s="3"/>
      <c r="K1537" s="3"/>
      <c r="L1537" s="7"/>
    </row>
    <row r="1538" spans="1:12" s="4" customFormat="1" ht="12.5" x14ac:dyDescent="0.25">
      <c r="A1538" s="6"/>
      <c r="B1538" s="6"/>
      <c r="C1538" s="6"/>
      <c r="D1538" s="3"/>
      <c r="E1538" s="3"/>
      <c r="F1538" s="3"/>
      <c r="G1538" s="7"/>
      <c r="H1538" s="7"/>
      <c r="I1538" s="3"/>
      <c r="J1538" s="3"/>
      <c r="K1538" s="3"/>
      <c r="L1538" s="3"/>
    </row>
    <row r="1539" spans="1:12" s="4" customFormat="1" ht="12.5" x14ac:dyDescent="0.25">
      <c r="A1539" s="6"/>
      <c r="B1539" s="6"/>
      <c r="C1539" s="6"/>
      <c r="D1539" s="3"/>
      <c r="E1539" s="3"/>
      <c r="F1539" s="3"/>
      <c r="G1539" s="7"/>
      <c r="H1539" s="7"/>
      <c r="I1539" s="3"/>
      <c r="J1539" s="3"/>
      <c r="K1539" s="3"/>
      <c r="L1539" s="7"/>
    </row>
    <row r="1540" spans="1:12" s="4" customFormat="1" ht="12.5" x14ac:dyDescent="0.25">
      <c r="A1540" s="6"/>
      <c r="B1540" s="6"/>
      <c r="C1540" s="6"/>
      <c r="D1540" s="3"/>
      <c r="E1540" s="3"/>
      <c r="F1540" s="3"/>
      <c r="G1540" s="7"/>
      <c r="H1540" s="7"/>
      <c r="I1540" s="3"/>
      <c r="J1540" s="3"/>
      <c r="K1540" s="3"/>
      <c r="L1540" s="7"/>
    </row>
    <row r="1541" spans="1:12" s="4" customFormat="1" ht="12.5" x14ac:dyDescent="0.25">
      <c r="A1541" s="6"/>
      <c r="B1541" s="6"/>
      <c r="C1541" s="6"/>
      <c r="D1541" s="3"/>
      <c r="E1541" s="3"/>
      <c r="F1541" s="3"/>
      <c r="G1541" s="7"/>
      <c r="H1541" s="7"/>
      <c r="I1541" s="3"/>
      <c r="J1541" s="3"/>
      <c r="K1541" s="3"/>
      <c r="L1541" s="3"/>
    </row>
    <row r="1542" spans="1:12" s="4" customFormat="1" ht="12.5" x14ac:dyDescent="0.25">
      <c r="A1542" s="6"/>
      <c r="B1542" s="6"/>
      <c r="C1542" s="6"/>
      <c r="D1542" s="3"/>
      <c r="E1542" s="3"/>
      <c r="F1542" s="3"/>
      <c r="G1542" s="3"/>
      <c r="H1542" s="7"/>
      <c r="I1542" s="3"/>
      <c r="J1542" s="3"/>
      <c r="K1542" s="3"/>
      <c r="L1542" s="7"/>
    </row>
    <row r="1543" spans="1:12" s="4" customFormat="1" ht="12.5" x14ac:dyDescent="0.25">
      <c r="A1543" s="6"/>
      <c r="B1543" s="6"/>
      <c r="C1543" s="6"/>
      <c r="D1543" s="3"/>
      <c r="E1543" s="3"/>
      <c r="F1543" s="3"/>
      <c r="G1543" s="7"/>
      <c r="H1543" s="7"/>
      <c r="I1543" s="3"/>
      <c r="J1543" s="3"/>
      <c r="K1543" s="3"/>
      <c r="L1543" s="7"/>
    </row>
    <row r="1544" spans="1:12" s="4" customFormat="1" ht="12.5" x14ac:dyDescent="0.25">
      <c r="A1544" s="6"/>
      <c r="B1544" s="6"/>
      <c r="C1544" s="6"/>
      <c r="D1544" s="3"/>
      <c r="E1544" s="3"/>
      <c r="F1544" s="3"/>
      <c r="G1544" s="7"/>
      <c r="H1544" s="3"/>
      <c r="I1544" s="3"/>
      <c r="J1544" s="3"/>
      <c r="K1544" s="3"/>
      <c r="L1544" s="7"/>
    </row>
    <row r="1545" spans="1:12" s="4" customFormat="1" ht="12.5" x14ac:dyDescent="0.25">
      <c r="A1545" s="6"/>
      <c r="B1545" s="6"/>
      <c r="C1545" s="6"/>
      <c r="D1545" s="3"/>
      <c r="E1545" s="3"/>
      <c r="F1545" s="3"/>
      <c r="G1545" s="7"/>
      <c r="H1545" s="7"/>
      <c r="I1545" s="3"/>
      <c r="J1545" s="3"/>
      <c r="K1545" s="3"/>
      <c r="L1545" s="7"/>
    </row>
    <row r="1546" spans="1:12" s="4" customFormat="1" ht="12.5" x14ac:dyDescent="0.25">
      <c r="A1546" s="6"/>
      <c r="B1546" s="6"/>
      <c r="C1546" s="6"/>
      <c r="D1546" s="3"/>
      <c r="E1546" s="3"/>
      <c r="F1546" s="3"/>
      <c r="G1546" s="7"/>
      <c r="H1546" s="7"/>
      <c r="I1546" s="3"/>
      <c r="J1546" s="3"/>
      <c r="K1546" s="3"/>
      <c r="L1546" s="3"/>
    </row>
    <row r="1547" spans="1:12" s="4" customFormat="1" ht="12.5" x14ac:dyDescent="0.25">
      <c r="A1547" s="6"/>
      <c r="B1547" s="6"/>
      <c r="C1547" s="6"/>
      <c r="D1547" s="3"/>
      <c r="E1547" s="3"/>
      <c r="F1547" s="3"/>
      <c r="G1547" s="7"/>
      <c r="H1547" s="7"/>
      <c r="I1547" s="3"/>
      <c r="J1547" s="3"/>
      <c r="K1547" s="3"/>
      <c r="L1547" s="7"/>
    </row>
    <row r="1548" spans="1:12" s="4" customFormat="1" ht="12.5" x14ac:dyDescent="0.25">
      <c r="A1548" s="6"/>
      <c r="B1548" s="6"/>
      <c r="C1548" s="6"/>
      <c r="D1548" s="3"/>
      <c r="E1548" s="3"/>
      <c r="F1548" s="3"/>
      <c r="G1548" s="7"/>
      <c r="H1548" s="7"/>
      <c r="I1548" s="3"/>
      <c r="J1548" s="3"/>
      <c r="K1548" s="3"/>
      <c r="L1548" s="7"/>
    </row>
    <row r="1549" spans="1:12" s="4" customFormat="1" ht="12.5" x14ac:dyDescent="0.25">
      <c r="A1549" s="6"/>
      <c r="B1549" s="6"/>
      <c r="C1549" s="6"/>
      <c r="D1549" s="3"/>
      <c r="E1549" s="3"/>
      <c r="F1549" s="3"/>
      <c r="G1549" s="7"/>
      <c r="H1549" s="7"/>
      <c r="I1549" s="3"/>
      <c r="J1549" s="3"/>
      <c r="K1549" s="3"/>
      <c r="L1549" s="7"/>
    </row>
    <row r="1550" spans="1:12" s="4" customFormat="1" ht="12.5" x14ac:dyDescent="0.25">
      <c r="A1550" s="6"/>
      <c r="B1550" s="6"/>
      <c r="C1550" s="6"/>
      <c r="D1550" s="3"/>
      <c r="E1550" s="3"/>
      <c r="F1550" s="3"/>
      <c r="G1550" s="7"/>
      <c r="H1550" s="7"/>
      <c r="I1550" s="3"/>
      <c r="J1550" s="3"/>
      <c r="K1550" s="3"/>
      <c r="L1550" s="7"/>
    </row>
    <row r="1551" spans="1:12" s="4" customFormat="1" ht="12.5" x14ac:dyDescent="0.25">
      <c r="A1551" s="6"/>
      <c r="B1551" s="6"/>
      <c r="C1551" s="6"/>
      <c r="D1551" s="3"/>
      <c r="E1551" s="3"/>
      <c r="F1551" s="3"/>
      <c r="G1551" s="7"/>
      <c r="H1551" s="3"/>
      <c r="I1551" s="3"/>
      <c r="J1551" s="3"/>
      <c r="K1551" s="3"/>
      <c r="L1551" s="7"/>
    </row>
    <row r="1552" spans="1:12" s="4" customFormat="1" ht="12.5" x14ac:dyDescent="0.25">
      <c r="A1552" s="6"/>
      <c r="B1552" s="6"/>
      <c r="C1552" s="6"/>
      <c r="D1552" s="3"/>
      <c r="E1552" s="3"/>
      <c r="F1552" s="3"/>
      <c r="G1552" s="3"/>
      <c r="H1552" s="7"/>
      <c r="I1552" s="3"/>
      <c r="J1552" s="3"/>
      <c r="K1552" s="3"/>
      <c r="L1552" s="7"/>
    </row>
    <row r="1553" spans="1:12" s="4" customFormat="1" ht="12.5" x14ac:dyDescent="0.25">
      <c r="A1553" s="6"/>
      <c r="B1553" s="6"/>
      <c r="C1553" s="6"/>
      <c r="D1553" s="3"/>
      <c r="E1553" s="3"/>
      <c r="F1553" s="3"/>
      <c r="G1553" s="7"/>
      <c r="H1553" s="7"/>
      <c r="I1553" s="3"/>
      <c r="J1553" s="3"/>
      <c r="K1553" s="3"/>
      <c r="L1553" s="7"/>
    </row>
    <row r="1554" spans="1:12" s="4" customFormat="1" ht="12.5" x14ac:dyDescent="0.25">
      <c r="A1554" s="6"/>
      <c r="B1554" s="6"/>
      <c r="C1554" s="6"/>
      <c r="D1554" s="3"/>
      <c r="E1554" s="3"/>
      <c r="F1554" s="3"/>
      <c r="G1554" s="7"/>
      <c r="H1554" s="7"/>
      <c r="I1554" s="3"/>
      <c r="J1554" s="3"/>
      <c r="K1554" s="3"/>
      <c r="L1554" s="7"/>
    </row>
    <row r="1555" spans="1:12" s="4" customFormat="1" ht="12.5" x14ac:dyDescent="0.25">
      <c r="A1555" s="6"/>
      <c r="B1555" s="6"/>
      <c r="C1555" s="6"/>
      <c r="D1555" s="3"/>
      <c r="E1555" s="3"/>
      <c r="F1555" s="3"/>
      <c r="G1555" s="7"/>
      <c r="H1555" s="7"/>
      <c r="I1555" s="3"/>
      <c r="J1555" s="3"/>
      <c r="K1555" s="3"/>
      <c r="L1555" s="7"/>
    </row>
    <row r="1556" spans="1:12" s="4" customFormat="1" ht="12.5" x14ac:dyDescent="0.25">
      <c r="A1556" s="6"/>
      <c r="B1556" s="6"/>
      <c r="C1556" s="6"/>
      <c r="D1556" s="3"/>
      <c r="E1556" s="3"/>
      <c r="F1556" s="3"/>
      <c r="G1556" s="7"/>
      <c r="H1556" s="7"/>
      <c r="I1556" s="3"/>
      <c r="J1556" s="3"/>
      <c r="K1556" s="3"/>
      <c r="L1556" s="3"/>
    </row>
    <row r="1557" spans="1:12" s="4" customFormat="1" ht="12.5" x14ac:dyDescent="0.25">
      <c r="A1557" s="6"/>
      <c r="B1557" s="6"/>
      <c r="C1557" s="6"/>
      <c r="D1557" s="3"/>
      <c r="E1557" s="3"/>
      <c r="F1557" s="3"/>
      <c r="G1557" s="7"/>
      <c r="H1557" s="7"/>
      <c r="I1557" s="3"/>
      <c r="J1557" s="3"/>
      <c r="K1557" s="3"/>
      <c r="L1557" s="7"/>
    </row>
    <row r="1558" spans="1:12" s="4" customFormat="1" ht="12.5" x14ac:dyDescent="0.25">
      <c r="A1558" s="6"/>
      <c r="B1558" s="6"/>
      <c r="C1558" s="6"/>
      <c r="D1558" s="3"/>
      <c r="E1558" s="3"/>
      <c r="F1558" s="3"/>
      <c r="G1558" s="7"/>
      <c r="H1558" s="7"/>
      <c r="I1558" s="3"/>
      <c r="J1558" s="3"/>
      <c r="K1558" s="3"/>
      <c r="L1558" s="3"/>
    </row>
    <row r="1559" spans="1:12" s="4" customFormat="1" ht="12.5" x14ac:dyDescent="0.25">
      <c r="A1559" s="6"/>
      <c r="B1559" s="6"/>
      <c r="C1559" s="6"/>
      <c r="D1559" s="3"/>
      <c r="E1559" s="3"/>
      <c r="F1559" s="3"/>
      <c r="G1559" s="3"/>
      <c r="H1559" s="7"/>
      <c r="I1559" s="3"/>
      <c r="J1559" s="3"/>
      <c r="K1559" s="3"/>
      <c r="L1559" s="3"/>
    </row>
    <row r="1560" spans="1:12" s="4" customFormat="1" ht="12.5" x14ac:dyDescent="0.25">
      <c r="A1560" s="6"/>
      <c r="B1560" s="6"/>
      <c r="C1560" s="6"/>
      <c r="D1560" s="3"/>
      <c r="E1560" s="3"/>
      <c r="F1560" s="3"/>
      <c r="G1560" s="7"/>
      <c r="H1560" s="7"/>
      <c r="I1560" s="3"/>
      <c r="J1560" s="3"/>
      <c r="K1560" s="3"/>
      <c r="L1560" s="7"/>
    </row>
    <row r="1561" spans="1:12" s="4" customFormat="1" ht="12.5" x14ac:dyDescent="0.25">
      <c r="A1561" s="6"/>
      <c r="B1561" s="6"/>
      <c r="C1561" s="6"/>
      <c r="D1561" s="3"/>
      <c r="E1561" s="3"/>
      <c r="F1561" s="3"/>
      <c r="G1561" s="7"/>
      <c r="H1561" s="7"/>
      <c r="I1561" s="3"/>
      <c r="J1561" s="3"/>
      <c r="K1561" s="3"/>
      <c r="L1561" s="7"/>
    </row>
    <row r="1562" spans="1:12" s="4" customFormat="1" ht="12.5" x14ac:dyDescent="0.25">
      <c r="A1562" s="6"/>
      <c r="B1562" s="6"/>
      <c r="C1562" s="6"/>
      <c r="D1562" s="3"/>
      <c r="E1562" s="3"/>
      <c r="F1562" s="3"/>
      <c r="G1562" s="7"/>
      <c r="H1562" s="7"/>
      <c r="I1562" s="3"/>
      <c r="J1562" s="3"/>
      <c r="K1562" s="3"/>
      <c r="L1562" s="3"/>
    </row>
    <row r="1563" spans="1:12" s="4" customFormat="1" ht="12.5" x14ac:dyDescent="0.25">
      <c r="A1563" s="6"/>
      <c r="B1563" s="6"/>
      <c r="C1563" s="6"/>
      <c r="D1563" s="3"/>
      <c r="E1563" s="3"/>
      <c r="F1563" s="3"/>
      <c r="G1563" s="7"/>
      <c r="H1563" s="7"/>
      <c r="I1563" s="3"/>
      <c r="J1563" s="3"/>
      <c r="K1563" s="3"/>
      <c r="L1563" s="3"/>
    </row>
    <row r="1564" spans="1:12" s="4" customFormat="1" ht="12.5" x14ac:dyDescent="0.25">
      <c r="A1564" s="6"/>
      <c r="B1564" s="6"/>
      <c r="C1564" s="6"/>
      <c r="D1564" s="3"/>
      <c r="E1564" s="3"/>
      <c r="F1564" s="3"/>
      <c r="G1564" s="7"/>
      <c r="H1564" s="7"/>
      <c r="I1564" s="3"/>
      <c r="J1564" s="3"/>
      <c r="K1564" s="3"/>
      <c r="L1564" s="3"/>
    </row>
    <row r="1565" spans="1:12" s="4" customFormat="1" ht="12.5" x14ac:dyDescent="0.25">
      <c r="A1565" s="6"/>
      <c r="B1565" s="6"/>
      <c r="C1565" s="6"/>
      <c r="D1565" s="3"/>
      <c r="E1565" s="3"/>
      <c r="F1565" s="3"/>
      <c r="G1565" s="7"/>
      <c r="H1565" s="7"/>
      <c r="I1565" s="3"/>
      <c r="J1565" s="3"/>
      <c r="K1565" s="3"/>
      <c r="L1565" s="3"/>
    </row>
    <row r="1566" spans="1:12" s="4" customFormat="1" ht="12.5" x14ac:dyDescent="0.25">
      <c r="A1566" s="6"/>
      <c r="B1566" s="6"/>
      <c r="C1566" s="6"/>
      <c r="D1566" s="3"/>
      <c r="E1566" s="3"/>
      <c r="F1566" s="3"/>
      <c r="G1566" s="7"/>
      <c r="H1566" s="7"/>
      <c r="I1566" s="3"/>
      <c r="J1566" s="3"/>
      <c r="K1566" s="3"/>
      <c r="L1566" s="7"/>
    </row>
    <row r="1567" spans="1:12" s="4" customFormat="1" ht="12.5" x14ac:dyDescent="0.25">
      <c r="A1567" s="6"/>
      <c r="B1567" s="6"/>
      <c r="C1567" s="6"/>
      <c r="D1567" s="3"/>
      <c r="E1567" s="3"/>
      <c r="F1567" s="3"/>
      <c r="G1567" s="7"/>
      <c r="H1567" s="7"/>
      <c r="I1567" s="3"/>
      <c r="J1567" s="3"/>
      <c r="K1567" s="3"/>
      <c r="L1567" s="7"/>
    </row>
    <row r="1568" spans="1:12" s="4" customFormat="1" ht="12.5" x14ac:dyDescent="0.25">
      <c r="A1568" s="6"/>
      <c r="B1568" s="6"/>
      <c r="C1568" s="6"/>
      <c r="D1568" s="3"/>
      <c r="E1568" s="3"/>
      <c r="F1568" s="3"/>
      <c r="G1568" s="7"/>
      <c r="H1568" s="7"/>
      <c r="I1568" s="3"/>
      <c r="J1568" s="3"/>
      <c r="K1568" s="3"/>
      <c r="L1568" s="7"/>
    </row>
    <row r="1569" spans="1:12" s="4" customFormat="1" ht="12.5" x14ac:dyDescent="0.25">
      <c r="A1569" s="6"/>
      <c r="B1569" s="6"/>
      <c r="C1569" s="6"/>
      <c r="D1569" s="3"/>
      <c r="E1569" s="3"/>
      <c r="F1569" s="3"/>
      <c r="G1569" s="7"/>
      <c r="H1569" s="7"/>
      <c r="I1569" s="3"/>
      <c r="J1569" s="3"/>
      <c r="K1569" s="3"/>
      <c r="L1569" s="7"/>
    </row>
    <row r="1570" spans="1:12" s="4" customFormat="1" ht="12.5" x14ac:dyDescent="0.25">
      <c r="A1570" s="6"/>
      <c r="B1570" s="6"/>
      <c r="C1570" s="6"/>
      <c r="D1570" s="3"/>
      <c r="E1570" s="3"/>
      <c r="F1570" s="3"/>
      <c r="G1570" s="7"/>
      <c r="H1570" s="7"/>
      <c r="I1570" s="3"/>
      <c r="J1570" s="3"/>
      <c r="K1570" s="3"/>
      <c r="L1570" s="3"/>
    </row>
    <row r="1571" spans="1:12" s="4" customFormat="1" ht="12.5" x14ac:dyDescent="0.25">
      <c r="A1571" s="6"/>
      <c r="B1571" s="6"/>
      <c r="C1571" s="6"/>
      <c r="D1571" s="3"/>
      <c r="E1571" s="3"/>
      <c r="F1571" s="3"/>
      <c r="G1571" s="7"/>
      <c r="H1571" s="3"/>
      <c r="I1571" s="3"/>
      <c r="J1571" s="3"/>
      <c r="K1571" s="3"/>
      <c r="L1571" s="7"/>
    </row>
    <row r="1572" spans="1:12" s="4" customFormat="1" ht="12.5" x14ac:dyDescent="0.25">
      <c r="A1572" s="6"/>
      <c r="B1572" s="6"/>
      <c r="C1572" s="6"/>
      <c r="D1572" s="3"/>
      <c r="E1572" s="3"/>
      <c r="F1572" s="3"/>
      <c r="G1572" s="7"/>
      <c r="H1572" s="3"/>
      <c r="I1572" s="3"/>
      <c r="J1572" s="3"/>
      <c r="K1572" s="3"/>
      <c r="L1572" s="7"/>
    </row>
    <row r="1573" spans="1:12" s="4" customFormat="1" ht="12.5" x14ac:dyDescent="0.25">
      <c r="A1573" s="6"/>
      <c r="B1573" s="6"/>
      <c r="C1573" s="6"/>
      <c r="D1573" s="3"/>
      <c r="E1573" s="3"/>
      <c r="F1573" s="3"/>
      <c r="G1573" s="7"/>
      <c r="H1573" s="7"/>
      <c r="I1573" s="3"/>
      <c r="J1573" s="3"/>
      <c r="K1573" s="3"/>
      <c r="L1573" s="7"/>
    </row>
    <row r="1574" spans="1:12" s="4" customFormat="1" ht="12.5" x14ac:dyDescent="0.25">
      <c r="A1574" s="6"/>
      <c r="B1574" s="6"/>
      <c r="C1574" s="6"/>
      <c r="D1574" s="3"/>
      <c r="E1574" s="3"/>
      <c r="F1574" s="3"/>
      <c r="G1574" s="7"/>
      <c r="H1574" s="3"/>
      <c r="I1574" s="3"/>
      <c r="J1574" s="3"/>
      <c r="K1574" s="3"/>
      <c r="L1574" s="7"/>
    </row>
    <row r="1575" spans="1:12" s="4" customFormat="1" ht="12.5" x14ac:dyDescent="0.25">
      <c r="A1575" s="6"/>
      <c r="B1575" s="6"/>
      <c r="C1575" s="6"/>
      <c r="D1575" s="3"/>
      <c r="E1575" s="3"/>
      <c r="F1575" s="3"/>
      <c r="G1575" s="7"/>
      <c r="H1575" s="7"/>
      <c r="I1575" s="3"/>
      <c r="J1575" s="3"/>
      <c r="K1575" s="3"/>
      <c r="L1575" s="3"/>
    </row>
    <row r="1576" spans="1:12" s="4" customFormat="1" ht="12.5" x14ac:dyDescent="0.25">
      <c r="A1576" s="6"/>
      <c r="B1576" s="6"/>
      <c r="C1576" s="6"/>
      <c r="D1576" s="3"/>
      <c r="E1576" s="3"/>
      <c r="F1576" s="3"/>
      <c r="G1576" s="7"/>
      <c r="H1576" s="3"/>
      <c r="I1576" s="3"/>
      <c r="J1576" s="3"/>
      <c r="K1576" s="3"/>
      <c r="L1576" s="7"/>
    </row>
    <row r="1577" spans="1:12" s="4" customFormat="1" ht="12.5" x14ac:dyDescent="0.25">
      <c r="A1577" s="6"/>
      <c r="B1577" s="6"/>
      <c r="C1577" s="6"/>
      <c r="D1577" s="3"/>
      <c r="E1577" s="3"/>
      <c r="F1577" s="3"/>
      <c r="G1577" s="7"/>
      <c r="H1577" s="7"/>
      <c r="I1577" s="3"/>
      <c r="J1577" s="3"/>
      <c r="K1577" s="3"/>
      <c r="L1577" s="7"/>
    </row>
    <row r="1578" spans="1:12" s="4" customFormat="1" ht="12.5" x14ac:dyDescent="0.25">
      <c r="A1578" s="6"/>
      <c r="B1578" s="6"/>
      <c r="C1578" s="6"/>
      <c r="D1578" s="3"/>
      <c r="E1578" s="3"/>
      <c r="F1578" s="3"/>
      <c r="G1578" s="7"/>
      <c r="H1578" s="7"/>
      <c r="I1578" s="3"/>
      <c r="J1578" s="3"/>
      <c r="K1578" s="3"/>
      <c r="L1578" s="3"/>
    </row>
    <row r="1579" spans="1:12" s="4" customFormat="1" ht="12.5" x14ac:dyDescent="0.25">
      <c r="A1579" s="6"/>
      <c r="B1579" s="6"/>
      <c r="C1579" s="6"/>
      <c r="D1579" s="3"/>
      <c r="E1579" s="3"/>
      <c r="F1579" s="3"/>
      <c r="G1579" s="3"/>
      <c r="H1579" s="7"/>
      <c r="I1579" s="3"/>
      <c r="J1579" s="3"/>
      <c r="K1579" s="3"/>
      <c r="L1579" s="3"/>
    </row>
    <row r="1580" spans="1:12" s="4" customFormat="1" ht="12.5" x14ac:dyDescent="0.25">
      <c r="A1580" s="6"/>
      <c r="B1580" s="6"/>
      <c r="C1580" s="6"/>
      <c r="D1580" s="3"/>
      <c r="E1580" s="3"/>
      <c r="F1580" s="3"/>
      <c r="G1580" s="3"/>
      <c r="H1580" s="3"/>
      <c r="I1580" s="3"/>
      <c r="J1580" s="3"/>
      <c r="K1580" s="3"/>
      <c r="L1580" s="3"/>
    </row>
    <row r="1581" spans="1:12" s="4" customFormat="1" ht="12.5" x14ac:dyDescent="0.25">
      <c r="A1581" s="6"/>
      <c r="B1581" s="6"/>
      <c r="C1581" s="6"/>
      <c r="D1581" s="3"/>
      <c r="E1581" s="3"/>
      <c r="F1581" s="3"/>
      <c r="G1581" s="7"/>
      <c r="H1581" s="7"/>
      <c r="I1581" s="3"/>
      <c r="J1581" s="3"/>
      <c r="K1581" s="3"/>
      <c r="L1581" s="7"/>
    </row>
    <row r="1582" spans="1:12" s="4" customFormat="1" ht="12.5" x14ac:dyDescent="0.25">
      <c r="A1582" s="6"/>
      <c r="B1582" s="6"/>
      <c r="C1582" s="6"/>
      <c r="D1582" s="3"/>
      <c r="E1582" s="3"/>
      <c r="F1582" s="3"/>
      <c r="G1582" s="3"/>
      <c r="H1582" s="7"/>
      <c r="I1582" s="3"/>
      <c r="J1582" s="3"/>
      <c r="K1582" s="3"/>
      <c r="L1582" s="3"/>
    </row>
    <row r="1583" spans="1:12" s="4" customFormat="1" ht="12.5" x14ac:dyDescent="0.25">
      <c r="A1583" s="6"/>
      <c r="B1583" s="6"/>
      <c r="C1583" s="6"/>
      <c r="D1583" s="3"/>
      <c r="E1583" s="3"/>
      <c r="F1583" s="3"/>
      <c r="G1583" s="7"/>
      <c r="H1583" s="3"/>
      <c r="I1583" s="3"/>
      <c r="J1583" s="3"/>
      <c r="K1583" s="3"/>
      <c r="L1583" s="7"/>
    </row>
    <row r="1584" spans="1:12" s="4" customFormat="1" ht="12.5" x14ac:dyDescent="0.25">
      <c r="A1584" s="6"/>
      <c r="B1584" s="6"/>
      <c r="C1584" s="6"/>
      <c r="D1584" s="3"/>
      <c r="E1584" s="3"/>
      <c r="F1584" s="3"/>
      <c r="G1584" s="3"/>
      <c r="H1584" s="7"/>
      <c r="I1584" s="3"/>
      <c r="J1584" s="3"/>
      <c r="K1584" s="3"/>
      <c r="L1584" s="7"/>
    </row>
    <row r="1585" spans="1:12" s="4" customFormat="1" ht="12.5" x14ac:dyDescent="0.25">
      <c r="A1585" s="6"/>
      <c r="B1585" s="6"/>
      <c r="C1585" s="6"/>
      <c r="D1585" s="3"/>
      <c r="E1585" s="3"/>
      <c r="F1585" s="3"/>
      <c r="G1585" s="7"/>
      <c r="H1585" s="7"/>
      <c r="I1585" s="3"/>
      <c r="J1585" s="3"/>
      <c r="K1585" s="3"/>
      <c r="L1585" s="7"/>
    </row>
    <row r="1586" spans="1:12" s="4" customFormat="1" ht="12.5" x14ac:dyDescent="0.25">
      <c r="A1586" s="6"/>
      <c r="B1586" s="6"/>
      <c r="C1586" s="6"/>
      <c r="D1586" s="3"/>
      <c r="E1586" s="3"/>
      <c r="F1586" s="3"/>
      <c r="G1586" s="7"/>
      <c r="H1586" s="7"/>
      <c r="I1586" s="3"/>
      <c r="J1586" s="3"/>
      <c r="K1586" s="3"/>
      <c r="L1586" s="7"/>
    </row>
    <row r="1587" spans="1:12" s="4" customFormat="1" ht="12.5" x14ac:dyDescent="0.25">
      <c r="A1587" s="6"/>
      <c r="B1587" s="6"/>
      <c r="C1587" s="6"/>
      <c r="D1587" s="3"/>
      <c r="E1587" s="3"/>
      <c r="F1587" s="3"/>
      <c r="G1587" s="7"/>
      <c r="H1587" s="7"/>
      <c r="I1587" s="3"/>
      <c r="J1587" s="3"/>
      <c r="K1587" s="3"/>
      <c r="L1587" s="7"/>
    </row>
    <row r="1588" spans="1:12" s="4" customFormat="1" ht="12.5" x14ac:dyDescent="0.25">
      <c r="A1588" s="6"/>
      <c r="B1588" s="6"/>
      <c r="C1588" s="6"/>
      <c r="D1588" s="3"/>
      <c r="E1588" s="3"/>
      <c r="F1588" s="3"/>
      <c r="G1588" s="3"/>
      <c r="H1588" s="7"/>
      <c r="I1588" s="3"/>
      <c r="J1588" s="3"/>
      <c r="K1588" s="3"/>
      <c r="L1588" s="7"/>
    </row>
    <row r="1589" spans="1:12" s="4" customFormat="1" ht="12.5" x14ac:dyDescent="0.25">
      <c r="A1589" s="6"/>
      <c r="B1589" s="6"/>
      <c r="C1589" s="6"/>
      <c r="D1589" s="3"/>
      <c r="E1589" s="3"/>
      <c r="F1589" s="3"/>
      <c r="G1589" s="7"/>
      <c r="H1589" s="7"/>
      <c r="I1589" s="3"/>
      <c r="J1589" s="3"/>
      <c r="K1589" s="3"/>
      <c r="L1589" s="3"/>
    </row>
    <row r="1590" spans="1:12" s="4" customFormat="1" ht="12.5" x14ac:dyDescent="0.25">
      <c r="A1590" s="6"/>
      <c r="B1590" s="6"/>
      <c r="C1590" s="6"/>
      <c r="D1590" s="3"/>
      <c r="E1590" s="3"/>
      <c r="F1590" s="3"/>
      <c r="G1590" s="7"/>
      <c r="H1590" s="7"/>
      <c r="I1590" s="3"/>
      <c r="J1590" s="3"/>
      <c r="K1590" s="3"/>
      <c r="L1590" s="3"/>
    </row>
    <row r="1591" spans="1:12" s="4" customFormat="1" ht="12.5" x14ac:dyDescent="0.25">
      <c r="A1591" s="6"/>
      <c r="B1591" s="6"/>
      <c r="C1591" s="6"/>
      <c r="D1591" s="3"/>
      <c r="E1591" s="3"/>
      <c r="F1591" s="3"/>
      <c r="G1591" s="3"/>
      <c r="H1591" s="7"/>
      <c r="I1591" s="3"/>
      <c r="J1591" s="3"/>
      <c r="K1591" s="3"/>
      <c r="L1591" s="7"/>
    </row>
    <row r="1592" spans="1:12" s="4" customFormat="1" ht="12.5" x14ac:dyDescent="0.25">
      <c r="A1592" s="6"/>
      <c r="B1592" s="6"/>
      <c r="C1592" s="6"/>
      <c r="D1592" s="3"/>
      <c r="E1592" s="3"/>
      <c r="F1592" s="3"/>
      <c r="G1592" s="7"/>
      <c r="H1592" s="3"/>
      <c r="I1592" s="3"/>
      <c r="J1592" s="3"/>
      <c r="K1592" s="3"/>
      <c r="L1592" s="7"/>
    </row>
    <row r="1593" spans="1:12" s="4" customFormat="1" ht="12.5" x14ac:dyDescent="0.25">
      <c r="A1593" s="6"/>
      <c r="B1593" s="6"/>
      <c r="C1593" s="6"/>
      <c r="D1593" s="3"/>
      <c r="E1593" s="3"/>
      <c r="F1593" s="3"/>
      <c r="G1593" s="7"/>
      <c r="H1593" s="7"/>
      <c r="I1593" s="3"/>
      <c r="J1593" s="3"/>
      <c r="K1593" s="3"/>
      <c r="L1593" s="7"/>
    </row>
    <row r="1594" spans="1:12" s="4" customFormat="1" ht="12.5" x14ac:dyDescent="0.25">
      <c r="A1594" s="6"/>
      <c r="B1594" s="6"/>
      <c r="C1594" s="6"/>
      <c r="D1594" s="3"/>
      <c r="E1594" s="3"/>
      <c r="F1594" s="3"/>
      <c r="G1594" s="7"/>
      <c r="H1594" s="7"/>
      <c r="I1594" s="3"/>
      <c r="J1594" s="3"/>
      <c r="K1594" s="3"/>
      <c r="L1594" s="7"/>
    </row>
    <row r="1595" spans="1:12" s="4" customFormat="1" ht="12.5" x14ac:dyDescent="0.25">
      <c r="A1595" s="6"/>
      <c r="B1595" s="6"/>
      <c r="C1595" s="6"/>
      <c r="D1595" s="3"/>
      <c r="E1595" s="3"/>
      <c r="F1595" s="3"/>
      <c r="G1595" s="7"/>
      <c r="H1595" s="7"/>
      <c r="I1595" s="3"/>
      <c r="J1595" s="3"/>
      <c r="K1595" s="3"/>
      <c r="L1595" s="7"/>
    </row>
    <row r="1596" spans="1:12" s="4" customFormat="1" ht="12.5" x14ac:dyDescent="0.25">
      <c r="A1596" s="6"/>
      <c r="B1596" s="6"/>
      <c r="C1596" s="6"/>
      <c r="D1596" s="3"/>
      <c r="E1596" s="3"/>
      <c r="F1596" s="3"/>
      <c r="G1596" s="7"/>
      <c r="H1596" s="3"/>
      <c r="I1596" s="3"/>
      <c r="J1596" s="3"/>
      <c r="K1596" s="3"/>
      <c r="L1596" s="7"/>
    </row>
    <row r="1597" spans="1:12" s="4" customFormat="1" ht="12.5" x14ac:dyDescent="0.25">
      <c r="A1597" s="6"/>
      <c r="B1597" s="6"/>
      <c r="C1597" s="6"/>
      <c r="D1597" s="3"/>
      <c r="E1597" s="3"/>
      <c r="F1597" s="3"/>
      <c r="G1597" s="7"/>
      <c r="H1597" s="7"/>
      <c r="I1597" s="3"/>
      <c r="J1597" s="3"/>
      <c r="K1597" s="3"/>
      <c r="L1597" s="7"/>
    </row>
    <row r="1598" spans="1:12" s="4" customFormat="1" ht="12.5" x14ac:dyDescent="0.25">
      <c r="A1598" s="6"/>
      <c r="B1598" s="6"/>
      <c r="C1598" s="6"/>
      <c r="D1598" s="3"/>
      <c r="E1598" s="3"/>
      <c r="F1598" s="3"/>
      <c r="G1598" s="7"/>
      <c r="H1598" s="7"/>
      <c r="I1598" s="3"/>
      <c r="J1598" s="3"/>
      <c r="K1598" s="3"/>
      <c r="L1598" s="7"/>
    </row>
    <row r="1599" spans="1:12" s="4" customFormat="1" ht="12.5" x14ac:dyDescent="0.25">
      <c r="A1599" s="6"/>
      <c r="B1599" s="6"/>
      <c r="C1599" s="6"/>
      <c r="D1599" s="3"/>
      <c r="E1599" s="3"/>
      <c r="F1599" s="3"/>
      <c r="G1599" s="7"/>
      <c r="H1599" s="3"/>
      <c r="I1599" s="3"/>
      <c r="J1599" s="3"/>
      <c r="K1599" s="3"/>
      <c r="L1599" s="7"/>
    </row>
    <row r="1600" spans="1:12" s="4" customFormat="1" ht="12.5" x14ac:dyDescent="0.25">
      <c r="A1600" s="6"/>
      <c r="B1600" s="6"/>
      <c r="C1600" s="6"/>
      <c r="D1600" s="3"/>
      <c r="E1600" s="3"/>
      <c r="F1600" s="3"/>
      <c r="G1600" s="3"/>
      <c r="H1600" s="3"/>
      <c r="I1600" s="3"/>
      <c r="J1600" s="3"/>
      <c r="K1600" s="3"/>
      <c r="L1600" s="7"/>
    </row>
    <row r="1601" spans="1:12" s="4" customFormat="1" ht="12.5" x14ac:dyDescent="0.25">
      <c r="A1601" s="6"/>
      <c r="B1601" s="6"/>
      <c r="C1601" s="6"/>
      <c r="D1601" s="3"/>
      <c r="E1601" s="3"/>
      <c r="F1601" s="3"/>
      <c r="G1601" s="7"/>
      <c r="H1601" s="7"/>
      <c r="I1601" s="3"/>
      <c r="J1601" s="3"/>
      <c r="K1601" s="3"/>
      <c r="L1601" s="7"/>
    </row>
    <row r="1602" spans="1:12" s="4" customFormat="1" ht="12.5" x14ac:dyDescent="0.25">
      <c r="A1602" s="6"/>
      <c r="B1602" s="6"/>
      <c r="C1602" s="6"/>
      <c r="D1602" s="3"/>
      <c r="E1602" s="3"/>
      <c r="F1602" s="3"/>
      <c r="G1602" s="7"/>
      <c r="H1602" s="3"/>
      <c r="I1602" s="3"/>
      <c r="J1602" s="3"/>
      <c r="K1602" s="3"/>
      <c r="L1602" s="7"/>
    </row>
    <row r="1603" spans="1:12" s="4" customFormat="1" ht="12.5" x14ac:dyDescent="0.25">
      <c r="A1603" s="6"/>
      <c r="B1603" s="6"/>
      <c r="C1603" s="6"/>
      <c r="D1603" s="3"/>
      <c r="E1603" s="3"/>
      <c r="F1603" s="3"/>
      <c r="G1603" s="7"/>
      <c r="H1603" s="7"/>
      <c r="I1603" s="3"/>
      <c r="J1603" s="3"/>
      <c r="K1603" s="3"/>
      <c r="L1603" s="7"/>
    </row>
    <row r="1604" spans="1:12" s="4" customFormat="1" ht="12.5" x14ac:dyDescent="0.25">
      <c r="A1604" s="6"/>
      <c r="B1604" s="6"/>
      <c r="C1604" s="6"/>
      <c r="D1604" s="3"/>
      <c r="E1604" s="3"/>
      <c r="F1604" s="3"/>
      <c r="G1604" s="3"/>
      <c r="H1604" s="7"/>
      <c r="I1604" s="3"/>
      <c r="J1604" s="3"/>
      <c r="K1604" s="3"/>
      <c r="L1604" s="7"/>
    </row>
    <row r="1605" spans="1:12" s="4" customFormat="1" ht="12.5" x14ac:dyDescent="0.25">
      <c r="A1605" s="6"/>
      <c r="B1605" s="6"/>
      <c r="C1605" s="6"/>
      <c r="D1605" s="3"/>
      <c r="E1605" s="3"/>
      <c r="F1605" s="3"/>
      <c r="G1605" s="7"/>
      <c r="H1605" s="7"/>
      <c r="I1605" s="3"/>
      <c r="J1605" s="3"/>
      <c r="K1605" s="3"/>
      <c r="L1605" s="7"/>
    </row>
    <row r="1606" spans="1:12" s="4" customFormat="1" ht="12.5" x14ac:dyDescent="0.25">
      <c r="A1606" s="6"/>
      <c r="B1606" s="6"/>
      <c r="C1606" s="6"/>
      <c r="D1606" s="3"/>
      <c r="E1606" s="3"/>
      <c r="F1606" s="3"/>
      <c r="G1606" s="7"/>
      <c r="H1606" s="7"/>
      <c r="I1606" s="3"/>
      <c r="J1606" s="3"/>
      <c r="K1606" s="3"/>
      <c r="L1606" s="3"/>
    </row>
    <row r="1607" spans="1:12" s="4" customFormat="1" ht="12.5" x14ac:dyDescent="0.25">
      <c r="A1607" s="6"/>
      <c r="B1607" s="6"/>
      <c r="C1607" s="6"/>
      <c r="D1607" s="3"/>
      <c r="E1607" s="3"/>
      <c r="F1607" s="3"/>
      <c r="G1607" s="3"/>
      <c r="H1607" s="7"/>
      <c r="I1607" s="3"/>
      <c r="J1607" s="3"/>
      <c r="K1607" s="3"/>
      <c r="L1607" s="7"/>
    </row>
    <row r="1608" spans="1:12" s="4" customFormat="1" ht="12.5" x14ac:dyDescent="0.25">
      <c r="A1608" s="6"/>
      <c r="B1608" s="6"/>
      <c r="C1608" s="6"/>
      <c r="D1608" s="3"/>
      <c r="E1608" s="3"/>
      <c r="F1608" s="3"/>
      <c r="G1608" s="3"/>
      <c r="H1608" s="7"/>
      <c r="I1608" s="3"/>
      <c r="J1608" s="3"/>
      <c r="K1608" s="3"/>
      <c r="L1608" s="7"/>
    </row>
    <row r="1609" spans="1:12" s="4" customFormat="1" ht="12.5" x14ac:dyDescent="0.25">
      <c r="A1609" s="6"/>
      <c r="B1609" s="6"/>
      <c r="C1609" s="6"/>
      <c r="D1609" s="3"/>
      <c r="E1609" s="3"/>
      <c r="F1609" s="3"/>
      <c r="G1609" s="7"/>
      <c r="H1609" s="7"/>
      <c r="I1609" s="3"/>
      <c r="J1609" s="3"/>
      <c r="K1609" s="3"/>
      <c r="L1609" s="7"/>
    </row>
    <row r="1610" spans="1:12" s="4" customFormat="1" ht="12.5" x14ac:dyDescent="0.25">
      <c r="A1610" s="6"/>
      <c r="B1610" s="6"/>
      <c r="C1610" s="6"/>
      <c r="D1610" s="3"/>
      <c r="E1610" s="3"/>
      <c r="F1610" s="3"/>
      <c r="G1610" s="3"/>
      <c r="H1610" s="7"/>
      <c r="I1610" s="3"/>
      <c r="J1610" s="3"/>
      <c r="K1610" s="3"/>
      <c r="L1610" s="7"/>
    </row>
    <row r="1611" spans="1:12" s="4" customFormat="1" ht="12.5" x14ac:dyDescent="0.25">
      <c r="A1611" s="6"/>
      <c r="B1611" s="6"/>
      <c r="C1611" s="6"/>
      <c r="D1611" s="3"/>
      <c r="E1611" s="3"/>
      <c r="F1611" s="3"/>
      <c r="G1611" s="7"/>
      <c r="H1611" s="7"/>
      <c r="I1611" s="3"/>
      <c r="J1611" s="3"/>
      <c r="K1611" s="3"/>
      <c r="L1611" s="7"/>
    </row>
    <row r="1612" spans="1:12" s="4" customFormat="1" ht="12.5" x14ac:dyDescent="0.25">
      <c r="A1612" s="6"/>
      <c r="B1612" s="6"/>
      <c r="C1612" s="6"/>
      <c r="D1612" s="3"/>
      <c r="E1612" s="3"/>
      <c r="F1612" s="3"/>
      <c r="G1612" s="7"/>
      <c r="H1612" s="7"/>
      <c r="I1612" s="3"/>
      <c r="J1612" s="3"/>
      <c r="K1612" s="3"/>
      <c r="L1612" s="7"/>
    </row>
    <row r="1613" spans="1:12" s="4" customFormat="1" ht="12.5" x14ac:dyDescent="0.25">
      <c r="A1613" s="6"/>
      <c r="B1613" s="6"/>
      <c r="C1613" s="6"/>
      <c r="D1613" s="3"/>
      <c r="E1613" s="3"/>
      <c r="F1613" s="3"/>
      <c r="G1613" s="7"/>
      <c r="H1613" s="7"/>
      <c r="I1613" s="3"/>
      <c r="J1613" s="3"/>
      <c r="K1613" s="3"/>
      <c r="L1613" s="7"/>
    </row>
    <row r="1614" spans="1:12" s="4" customFormat="1" ht="12.5" x14ac:dyDescent="0.25">
      <c r="A1614" s="6"/>
      <c r="B1614" s="6"/>
      <c r="C1614" s="6"/>
      <c r="D1614" s="3"/>
      <c r="E1614" s="3"/>
      <c r="F1614" s="3"/>
      <c r="G1614" s="7"/>
      <c r="H1614" s="7"/>
      <c r="I1614" s="3"/>
      <c r="J1614" s="3"/>
      <c r="K1614" s="3"/>
      <c r="L1614" s="7"/>
    </row>
    <row r="1615" spans="1:12" s="4" customFormat="1" ht="12.5" x14ac:dyDescent="0.25">
      <c r="A1615" s="6"/>
      <c r="B1615" s="6"/>
      <c r="C1615" s="6"/>
      <c r="D1615" s="3"/>
      <c r="E1615" s="3"/>
      <c r="F1615" s="3"/>
      <c r="G1615" s="7"/>
      <c r="H1615" s="7"/>
      <c r="I1615" s="3"/>
      <c r="J1615" s="3"/>
      <c r="K1615" s="3"/>
      <c r="L1615" s="7"/>
    </row>
    <row r="1616" spans="1:12" s="4" customFormat="1" ht="12.5" x14ac:dyDescent="0.25">
      <c r="A1616" s="6"/>
      <c r="B1616" s="6"/>
      <c r="C1616" s="6"/>
      <c r="D1616" s="3"/>
      <c r="E1616" s="3"/>
      <c r="F1616" s="3"/>
      <c r="G1616" s="7"/>
      <c r="H1616" s="3"/>
      <c r="I1616" s="3"/>
      <c r="J1616" s="3"/>
      <c r="K1616" s="3"/>
      <c r="L1616" s="7"/>
    </row>
    <row r="1617" spans="1:12" s="4" customFormat="1" ht="12.5" x14ac:dyDescent="0.25">
      <c r="A1617" s="6"/>
      <c r="B1617" s="6"/>
      <c r="C1617" s="6"/>
      <c r="D1617" s="3"/>
      <c r="E1617" s="3"/>
      <c r="F1617" s="3"/>
      <c r="G1617" s="7"/>
      <c r="H1617" s="7"/>
      <c r="I1617" s="3"/>
      <c r="J1617" s="3"/>
      <c r="K1617" s="3"/>
      <c r="L1617" s="7"/>
    </row>
    <row r="1618" spans="1:12" s="4" customFormat="1" ht="12.5" x14ac:dyDescent="0.25">
      <c r="A1618" s="6"/>
      <c r="B1618" s="6"/>
      <c r="C1618" s="6"/>
      <c r="D1618" s="3"/>
      <c r="E1618" s="3"/>
      <c r="F1618" s="3"/>
      <c r="G1618" s="7"/>
      <c r="H1618" s="7"/>
      <c r="I1618" s="3"/>
      <c r="J1618" s="3"/>
      <c r="K1618" s="3"/>
      <c r="L1618" s="7"/>
    </row>
    <row r="1619" spans="1:12" s="4" customFormat="1" ht="12.5" x14ac:dyDescent="0.25">
      <c r="A1619" s="6"/>
      <c r="B1619" s="6"/>
      <c r="C1619" s="6"/>
      <c r="D1619" s="3"/>
      <c r="E1619" s="3"/>
      <c r="F1619" s="3"/>
      <c r="G1619" s="7"/>
      <c r="H1619" s="7"/>
      <c r="I1619" s="3"/>
      <c r="J1619" s="3"/>
      <c r="K1619" s="3"/>
      <c r="L1619" s="7"/>
    </row>
    <row r="1620" spans="1:12" s="4" customFormat="1" ht="12.5" x14ac:dyDescent="0.25">
      <c r="A1620" s="6"/>
      <c r="B1620" s="6"/>
      <c r="C1620" s="6"/>
      <c r="D1620" s="3"/>
      <c r="E1620" s="3"/>
      <c r="F1620" s="3"/>
      <c r="G1620" s="7"/>
      <c r="H1620" s="7"/>
      <c r="I1620" s="3"/>
      <c r="J1620" s="3"/>
      <c r="K1620" s="3"/>
      <c r="L1620" s="7"/>
    </row>
    <row r="1621" spans="1:12" s="4" customFormat="1" ht="12.5" x14ac:dyDescent="0.25">
      <c r="A1621" s="6"/>
      <c r="B1621" s="6"/>
      <c r="C1621" s="6"/>
      <c r="D1621" s="3"/>
      <c r="E1621" s="3"/>
      <c r="F1621" s="3"/>
      <c r="G1621" s="7"/>
      <c r="H1621" s="7"/>
      <c r="I1621" s="3"/>
      <c r="J1621" s="3"/>
      <c r="K1621" s="3"/>
      <c r="L1621" s="7"/>
    </row>
    <row r="1622" spans="1:12" s="4" customFormat="1" ht="12.5" x14ac:dyDescent="0.25">
      <c r="A1622" s="6"/>
      <c r="B1622" s="6"/>
      <c r="C1622" s="6"/>
      <c r="D1622" s="3"/>
      <c r="E1622" s="3"/>
      <c r="F1622" s="3"/>
      <c r="G1622" s="7"/>
      <c r="H1622" s="3"/>
      <c r="I1622" s="3"/>
      <c r="J1622" s="3"/>
      <c r="K1622" s="3"/>
      <c r="L1622" s="7"/>
    </row>
    <row r="1623" spans="1:12" s="4" customFormat="1" ht="12.5" x14ac:dyDescent="0.25">
      <c r="A1623" s="6"/>
      <c r="B1623" s="6"/>
      <c r="C1623" s="6"/>
      <c r="D1623" s="3"/>
      <c r="E1623" s="3"/>
      <c r="F1623" s="3"/>
      <c r="G1623" s="7"/>
      <c r="H1623" s="3"/>
      <c r="I1623" s="3"/>
      <c r="J1623" s="3"/>
      <c r="K1623" s="3"/>
      <c r="L1623" s="7"/>
    </row>
    <row r="1624" spans="1:12" s="4" customFormat="1" ht="12.5" x14ac:dyDescent="0.25">
      <c r="A1624" s="6"/>
      <c r="B1624" s="6"/>
      <c r="C1624" s="6"/>
      <c r="D1624" s="3"/>
      <c r="E1624" s="3"/>
      <c r="F1624" s="3"/>
      <c r="G1624" s="3"/>
      <c r="H1624" s="3"/>
      <c r="I1624" s="3"/>
      <c r="J1624" s="3"/>
      <c r="K1624" s="3"/>
      <c r="L1624" s="7"/>
    </row>
    <row r="1625" spans="1:12" s="4" customFormat="1" ht="12.5" x14ac:dyDescent="0.25">
      <c r="A1625" s="6"/>
      <c r="B1625" s="6"/>
      <c r="C1625" s="6"/>
      <c r="D1625" s="3"/>
      <c r="E1625" s="3"/>
      <c r="F1625" s="3"/>
      <c r="G1625" s="7"/>
      <c r="H1625" s="7"/>
      <c r="I1625" s="3"/>
      <c r="J1625" s="3"/>
      <c r="K1625" s="3"/>
      <c r="L1625" s="7"/>
    </row>
    <row r="1626" spans="1:12" s="4" customFormat="1" ht="12.5" x14ac:dyDescent="0.25">
      <c r="A1626" s="6"/>
      <c r="B1626" s="6"/>
      <c r="C1626" s="6"/>
      <c r="D1626" s="3"/>
      <c r="E1626" s="3"/>
      <c r="F1626" s="3"/>
      <c r="G1626" s="7"/>
      <c r="H1626" s="7"/>
      <c r="I1626" s="3"/>
      <c r="J1626" s="3"/>
      <c r="K1626" s="3"/>
      <c r="L1626" s="7"/>
    </row>
    <row r="1627" spans="1:12" s="4" customFormat="1" ht="12.5" x14ac:dyDescent="0.25">
      <c r="A1627" s="6"/>
      <c r="B1627" s="6"/>
      <c r="C1627" s="6"/>
      <c r="D1627" s="3"/>
      <c r="E1627" s="3"/>
      <c r="F1627" s="3"/>
      <c r="G1627" s="7"/>
      <c r="H1627" s="7"/>
      <c r="I1627" s="3"/>
      <c r="J1627" s="3"/>
      <c r="K1627" s="3"/>
      <c r="L1627" s="7"/>
    </row>
    <row r="1628" spans="1:12" s="4" customFormat="1" ht="12.5" x14ac:dyDescent="0.25">
      <c r="A1628" s="6"/>
      <c r="B1628" s="6"/>
      <c r="C1628" s="6"/>
      <c r="D1628" s="3"/>
      <c r="E1628" s="3"/>
      <c r="F1628" s="3"/>
      <c r="G1628" s="7"/>
      <c r="H1628" s="7"/>
      <c r="I1628" s="3"/>
      <c r="J1628" s="3"/>
      <c r="K1628" s="3"/>
      <c r="L1628" s="7"/>
    </row>
    <row r="1629" spans="1:12" s="4" customFormat="1" ht="12.5" x14ac:dyDescent="0.25">
      <c r="A1629" s="6"/>
      <c r="B1629" s="6"/>
      <c r="C1629" s="6"/>
      <c r="D1629" s="3"/>
      <c r="E1629" s="3"/>
      <c r="F1629" s="3"/>
      <c r="G1629" s="7"/>
      <c r="H1629" s="7"/>
      <c r="I1629" s="3"/>
      <c r="J1629" s="3"/>
      <c r="K1629" s="3"/>
      <c r="L1629" s="7"/>
    </row>
    <row r="1630" spans="1:12" s="4" customFormat="1" ht="12.5" x14ac:dyDescent="0.25">
      <c r="A1630" s="6"/>
      <c r="B1630" s="6"/>
      <c r="C1630" s="6"/>
      <c r="D1630" s="3"/>
      <c r="E1630" s="3"/>
      <c r="F1630" s="3"/>
      <c r="G1630" s="3"/>
      <c r="H1630" s="7"/>
      <c r="I1630" s="3"/>
      <c r="J1630" s="3"/>
      <c r="K1630" s="3"/>
      <c r="L1630" s="7"/>
    </row>
    <row r="1631" spans="1:12" s="4" customFormat="1" ht="12.5" x14ac:dyDescent="0.25">
      <c r="A1631" s="6"/>
      <c r="B1631" s="6"/>
      <c r="C1631" s="6"/>
      <c r="D1631" s="3"/>
      <c r="E1631" s="3"/>
      <c r="F1631" s="3"/>
      <c r="G1631" s="3"/>
      <c r="H1631" s="7"/>
      <c r="I1631" s="3"/>
      <c r="J1631" s="3"/>
      <c r="K1631" s="3"/>
      <c r="L1631" s="7"/>
    </row>
    <row r="1632" spans="1:12" s="4" customFormat="1" ht="12.5" x14ac:dyDescent="0.25">
      <c r="A1632" s="6"/>
      <c r="B1632" s="6"/>
      <c r="C1632" s="6"/>
      <c r="D1632" s="3"/>
      <c r="E1632" s="3"/>
      <c r="F1632" s="3"/>
      <c r="G1632" s="3"/>
      <c r="H1632" s="7"/>
      <c r="I1632" s="3"/>
      <c r="J1632" s="3"/>
      <c r="K1632" s="3"/>
      <c r="L1632" s="7"/>
    </row>
    <row r="1633" spans="1:12" s="4" customFormat="1" ht="12.5" x14ac:dyDescent="0.25">
      <c r="A1633" s="6"/>
      <c r="B1633" s="6"/>
      <c r="C1633" s="6"/>
      <c r="D1633" s="3"/>
      <c r="E1633" s="3"/>
      <c r="F1633" s="3"/>
      <c r="G1633" s="7"/>
      <c r="H1633" s="7"/>
      <c r="I1633" s="3"/>
      <c r="J1633" s="3"/>
      <c r="K1633" s="3"/>
      <c r="L1633" s="7"/>
    </row>
    <row r="1634" spans="1:12" s="4" customFormat="1" ht="12.5" x14ac:dyDescent="0.25">
      <c r="A1634" s="6"/>
      <c r="B1634" s="6"/>
      <c r="C1634" s="6"/>
      <c r="D1634" s="3"/>
      <c r="E1634" s="3"/>
      <c r="F1634" s="3"/>
      <c r="G1634" s="7"/>
      <c r="H1634" s="7"/>
      <c r="I1634" s="3"/>
      <c r="J1634" s="3"/>
      <c r="K1634" s="3"/>
      <c r="L1634" s="7"/>
    </row>
    <row r="1635" spans="1:12" s="4" customFormat="1" ht="12.5" x14ac:dyDescent="0.25">
      <c r="A1635" s="6"/>
      <c r="B1635" s="6"/>
      <c r="C1635" s="6"/>
      <c r="D1635" s="3"/>
      <c r="E1635" s="3"/>
      <c r="F1635" s="3"/>
      <c r="G1635" s="7"/>
      <c r="H1635" s="7"/>
      <c r="I1635" s="3"/>
      <c r="J1635" s="3"/>
      <c r="K1635" s="3"/>
      <c r="L1635" s="7"/>
    </row>
    <row r="1636" spans="1:12" s="4" customFormat="1" ht="12.5" x14ac:dyDescent="0.25">
      <c r="A1636" s="6"/>
      <c r="B1636" s="6"/>
      <c r="C1636" s="6"/>
      <c r="D1636" s="3"/>
      <c r="E1636" s="3"/>
      <c r="F1636" s="3"/>
      <c r="G1636" s="7"/>
      <c r="H1636" s="7"/>
      <c r="I1636" s="3"/>
      <c r="J1636" s="3"/>
      <c r="K1636" s="3"/>
      <c r="L1636" s="3"/>
    </row>
    <row r="1637" spans="1:12" s="4" customFormat="1" ht="12.5" x14ac:dyDescent="0.25">
      <c r="A1637" s="6"/>
      <c r="B1637" s="6"/>
      <c r="C1637" s="6"/>
      <c r="D1637" s="3"/>
      <c r="E1637" s="3"/>
      <c r="F1637" s="3"/>
      <c r="G1637" s="7"/>
      <c r="H1637" s="7"/>
      <c r="I1637" s="3"/>
      <c r="J1637" s="3"/>
      <c r="K1637" s="3"/>
      <c r="L1637" s="7"/>
    </row>
    <row r="1638" spans="1:12" s="4" customFormat="1" ht="12.5" x14ac:dyDescent="0.25">
      <c r="A1638" s="6"/>
      <c r="B1638" s="6"/>
      <c r="C1638" s="6"/>
      <c r="D1638" s="3"/>
      <c r="E1638" s="3"/>
      <c r="F1638" s="3"/>
      <c r="G1638" s="7"/>
      <c r="H1638" s="7"/>
      <c r="I1638" s="3"/>
      <c r="J1638" s="3"/>
      <c r="K1638" s="3"/>
      <c r="L1638" s="3"/>
    </row>
    <row r="1639" spans="1:12" s="4" customFormat="1" ht="12.5" x14ac:dyDescent="0.25">
      <c r="A1639" s="6"/>
      <c r="B1639" s="6"/>
      <c r="C1639" s="6"/>
      <c r="D1639" s="3"/>
      <c r="E1639" s="3"/>
      <c r="F1639" s="3"/>
      <c r="G1639" s="7"/>
      <c r="H1639" s="7"/>
      <c r="I1639" s="3"/>
      <c r="J1639" s="3"/>
      <c r="K1639" s="3"/>
      <c r="L1639" s="7"/>
    </row>
    <row r="1640" spans="1:12" s="4" customFormat="1" ht="12.5" x14ac:dyDescent="0.25">
      <c r="A1640" s="6"/>
      <c r="B1640" s="6"/>
      <c r="C1640" s="6"/>
      <c r="D1640" s="3"/>
      <c r="E1640" s="3"/>
      <c r="F1640" s="3"/>
      <c r="G1640" s="7"/>
      <c r="H1640" s="7"/>
      <c r="I1640" s="3"/>
      <c r="J1640" s="3"/>
      <c r="K1640" s="3"/>
      <c r="L1640" s="7"/>
    </row>
    <row r="1641" spans="1:12" s="4" customFormat="1" ht="12.5" x14ac:dyDescent="0.25">
      <c r="A1641" s="6"/>
      <c r="B1641" s="6"/>
      <c r="C1641" s="6"/>
      <c r="D1641" s="3"/>
      <c r="E1641" s="3"/>
      <c r="F1641" s="3"/>
      <c r="G1641" s="7"/>
      <c r="H1641" s="7"/>
      <c r="I1641" s="3"/>
      <c r="J1641" s="3"/>
      <c r="K1641" s="3"/>
      <c r="L1641" s="7"/>
    </row>
    <row r="1642" spans="1:12" s="4" customFormat="1" ht="12.5" x14ac:dyDescent="0.25">
      <c r="A1642" s="6"/>
      <c r="B1642" s="6"/>
      <c r="C1642" s="6"/>
      <c r="D1642" s="3"/>
      <c r="E1642" s="3"/>
      <c r="F1642" s="3"/>
      <c r="G1642" s="7"/>
      <c r="H1642" s="7"/>
      <c r="I1642" s="3"/>
      <c r="J1642" s="3"/>
      <c r="K1642" s="3"/>
      <c r="L1642" s="7"/>
    </row>
    <row r="1643" spans="1:12" s="4" customFormat="1" ht="12.5" x14ac:dyDescent="0.25">
      <c r="A1643" s="6"/>
      <c r="B1643" s="6"/>
      <c r="C1643" s="6"/>
      <c r="D1643" s="3"/>
      <c r="E1643" s="3"/>
      <c r="F1643" s="3"/>
      <c r="G1643" s="7"/>
      <c r="H1643" s="7"/>
      <c r="I1643" s="3"/>
      <c r="J1643" s="3"/>
      <c r="K1643" s="3"/>
      <c r="L1643" s="7"/>
    </row>
    <row r="1644" spans="1:12" s="4" customFormat="1" ht="12.5" x14ac:dyDescent="0.25">
      <c r="A1644" s="6"/>
      <c r="B1644" s="6"/>
      <c r="C1644" s="6"/>
      <c r="D1644" s="3"/>
      <c r="E1644" s="3"/>
      <c r="F1644" s="3"/>
      <c r="G1644" s="7"/>
      <c r="H1644" s="7"/>
      <c r="I1644" s="3"/>
      <c r="J1644" s="3"/>
      <c r="K1644" s="3"/>
      <c r="L1644" s="7"/>
    </row>
    <row r="1645" spans="1:12" s="4" customFormat="1" ht="12.5" x14ac:dyDescent="0.25">
      <c r="A1645" s="6"/>
      <c r="B1645" s="6"/>
      <c r="C1645" s="6"/>
      <c r="D1645" s="3"/>
      <c r="E1645" s="3"/>
      <c r="F1645" s="3"/>
      <c r="G1645" s="7"/>
      <c r="H1645" s="7"/>
      <c r="I1645" s="3"/>
      <c r="J1645" s="3"/>
      <c r="K1645" s="3"/>
      <c r="L1645" s="7"/>
    </row>
    <row r="1646" spans="1:12" s="4" customFormat="1" ht="12.5" x14ac:dyDescent="0.25">
      <c r="A1646" s="6"/>
      <c r="B1646" s="6"/>
      <c r="C1646" s="6"/>
      <c r="D1646" s="3"/>
      <c r="E1646" s="3"/>
      <c r="F1646" s="3"/>
      <c r="G1646" s="7"/>
      <c r="H1646" s="7"/>
      <c r="I1646" s="3"/>
      <c r="J1646" s="3"/>
      <c r="K1646" s="3"/>
      <c r="L1646" s="7"/>
    </row>
    <row r="1647" spans="1:12" s="4" customFormat="1" ht="12.5" x14ac:dyDescent="0.25">
      <c r="A1647" s="6"/>
      <c r="B1647" s="6"/>
      <c r="C1647" s="6"/>
      <c r="D1647" s="3"/>
      <c r="E1647" s="3"/>
      <c r="F1647" s="3"/>
      <c r="G1647" s="7"/>
      <c r="H1647" s="7"/>
      <c r="I1647" s="3"/>
      <c r="J1647" s="3"/>
      <c r="K1647" s="3"/>
      <c r="L1647" s="7"/>
    </row>
    <row r="1648" spans="1:12" s="4" customFormat="1" ht="12.5" x14ac:dyDescent="0.25">
      <c r="A1648" s="6"/>
      <c r="B1648" s="6"/>
      <c r="C1648" s="6"/>
      <c r="D1648" s="3"/>
      <c r="E1648" s="3"/>
      <c r="F1648" s="3"/>
      <c r="G1648" s="7"/>
      <c r="H1648" s="7"/>
      <c r="I1648" s="3"/>
      <c r="J1648" s="3"/>
      <c r="K1648" s="3"/>
      <c r="L1648" s="7"/>
    </row>
    <row r="1649" spans="1:12" s="4" customFormat="1" ht="12.5" x14ac:dyDescent="0.25">
      <c r="A1649" s="6"/>
      <c r="B1649" s="6"/>
      <c r="C1649" s="6"/>
      <c r="D1649" s="3"/>
      <c r="E1649" s="3"/>
      <c r="F1649" s="3"/>
      <c r="G1649" s="7"/>
      <c r="H1649" s="7"/>
      <c r="I1649" s="3"/>
      <c r="J1649" s="3"/>
      <c r="K1649" s="3"/>
      <c r="L1649" s="7"/>
    </row>
    <row r="1650" spans="1:12" s="4" customFormat="1" ht="12.5" x14ac:dyDescent="0.25">
      <c r="A1650" s="6"/>
      <c r="B1650" s="6"/>
      <c r="C1650" s="6"/>
      <c r="D1650" s="3"/>
      <c r="E1650" s="3"/>
      <c r="F1650" s="3"/>
      <c r="G1650" s="7"/>
      <c r="H1650" s="7"/>
      <c r="I1650" s="3"/>
      <c r="J1650" s="3"/>
      <c r="K1650" s="3"/>
      <c r="L1650" s="7"/>
    </row>
    <row r="1651" spans="1:12" s="4" customFormat="1" ht="12.5" x14ac:dyDescent="0.25">
      <c r="A1651" s="6"/>
      <c r="B1651" s="6"/>
      <c r="C1651" s="6"/>
      <c r="D1651" s="3"/>
      <c r="E1651" s="3"/>
      <c r="F1651" s="3"/>
      <c r="G1651" s="7"/>
      <c r="H1651" s="7"/>
      <c r="I1651" s="3"/>
      <c r="J1651" s="3"/>
      <c r="K1651" s="3"/>
      <c r="L1651" s="7"/>
    </row>
    <row r="1652" spans="1:12" s="4" customFormat="1" ht="12.5" x14ac:dyDescent="0.25">
      <c r="A1652" s="6"/>
      <c r="B1652" s="6"/>
      <c r="C1652" s="6"/>
      <c r="D1652" s="3"/>
      <c r="E1652" s="3"/>
      <c r="F1652" s="3"/>
      <c r="G1652" s="7"/>
      <c r="H1652" s="7"/>
      <c r="I1652" s="3"/>
      <c r="J1652" s="3"/>
      <c r="K1652" s="3"/>
      <c r="L1652" s="7"/>
    </row>
    <row r="1653" spans="1:12" s="4" customFormat="1" ht="12.5" x14ac:dyDescent="0.25">
      <c r="A1653" s="6"/>
      <c r="B1653" s="6"/>
      <c r="C1653" s="6"/>
      <c r="D1653" s="3"/>
      <c r="E1653" s="3"/>
      <c r="F1653" s="3"/>
      <c r="G1653" s="7"/>
      <c r="H1653" s="7"/>
      <c r="I1653" s="3"/>
      <c r="J1653" s="3"/>
      <c r="K1653" s="3"/>
      <c r="L1653" s="7"/>
    </row>
    <row r="1654" spans="1:12" s="4" customFormat="1" ht="12.5" x14ac:dyDescent="0.25">
      <c r="A1654" s="6"/>
      <c r="B1654" s="6"/>
      <c r="C1654" s="6"/>
      <c r="D1654" s="3"/>
      <c r="E1654" s="3"/>
      <c r="F1654" s="3"/>
      <c r="G1654" s="7"/>
      <c r="H1654" s="7"/>
      <c r="I1654" s="3"/>
      <c r="J1654" s="3"/>
      <c r="K1654" s="3"/>
      <c r="L1654" s="7"/>
    </row>
    <row r="1655" spans="1:12" s="4" customFormat="1" ht="12.5" x14ac:dyDescent="0.25">
      <c r="A1655" s="6"/>
      <c r="B1655" s="6"/>
      <c r="C1655" s="6"/>
      <c r="D1655" s="3"/>
      <c r="E1655" s="3"/>
      <c r="F1655" s="3"/>
      <c r="G1655" s="7"/>
      <c r="H1655" s="7"/>
      <c r="I1655" s="3"/>
      <c r="J1655" s="3"/>
      <c r="K1655" s="3"/>
      <c r="L1655" s="7"/>
    </row>
    <row r="1656" spans="1:12" s="4" customFormat="1" ht="12.5" x14ac:dyDescent="0.25">
      <c r="A1656" s="6"/>
      <c r="B1656" s="6"/>
      <c r="C1656" s="6"/>
      <c r="D1656" s="3"/>
      <c r="E1656" s="3"/>
      <c r="F1656" s="3"/>
      <c r="G1656" s="7"/>
      <c r="H1656" s="3"/>
      <c r="I1656" s="3"/>
      <c r="J1656" s="3"/>
      <c r="K1656" s="3"/>
      <c r="L1656" s="7"/>
    </row>
    <row r="1657" spans="1:12" s="4" customFormat="1" ht="12.5" x14ac:dyDescent="0.25">
      <c r="A1657" s="6"/>
      <c r="B1657" s="6"/>
      <c r="C1657" s="6"/>
      <c r="D1657" s="3"/>
      <c r="E1657" s="3"/>
      <c r="F1657" s="3"/>
      <c r="G1657" s="7"/>
      <c r="H1657" s="7"/>
      <c r="I1657" s="3"/>
      <c r="J1657" s="3"/>
      <c r="K1657" s="3"/>
      <c r="L1657" s="7"/>
    </row>
    <row r="1658" spans="1:12" s="4" customFormat="1" ht="12.5" x14ac:dyDescent="0.25">
      <c r="A1658" s="6"/>
      <c r="B1658" s="6"/>
      <c r="C1658" s="6"/>
      <c r="D1658" s="3"/>
      <c r="E1658" s="3"/>
      <c r="F1658" s="3"/>
      <c r="G1658" s="7"/>
      <c r="H1658" s="7"/>
      <c r="I1658" s="3"/>
      <c r="J1658" s="3"/>
      <c r="K1658" s="3"/>
      <c r="L1658" s="7"/>
    </row>
    <row r="1659" spans="1:12" s="4" customFormat="1" ht="12.5" x14ac:dyDescent="0.25">
      <c r="A1659" s="6"/>
      <c r="B1659" s="6"/>
      <c r="C1659" s="6"/>
      <c r="D1659" s="3"/>
      <c r="E1659" s="3"/>
      <c r="F1659" s="3"/>
      <c r="G1659" s="7"/>
      <c r="H1659" s="7"/>
      <c r="I1659" s="3"/>
      <c r="J1659" s="3"/>
      <c r="K1659" s="3"/>
      <c r="L1659" s="7"/>
    </row>
    <row r="1660" spans="1:12" s="4" customFormat="1" ht="12.5" x14ac:dyDescent="0.25">
      <c r="A1660" s="6"/>
      <c r="B1660" s="6"/>
      <c r="C1660" s="6"/>
      <c r="D1660" s="3"/>
      <c r="E1660" s="3"/>
      <c r="F1660" s="3"/>
      <c r="G1660" s="7"/>
      <c r="H1660" s="7"/>
      <c r="I1660" s="3"/>
      <c r="J1660" s="3"/>
      <c r="K1660" s="3"/>
      <c r="L1660" s="7"/>
    </row>
    <row r="1661" spans="1:12" s="4" customFormat="1" ht="12.5" x14ac:dyDescent="0.25">
      <c r="A1661" s="6"/>
      <c r="B1661" s="6"/>
      <c r="C1661" s="6"/>
      <c r="D1661" s="3"/>
      <c r="E1661" s="3"/>
      <c r="F1661" s="3"/>
      <c r="G1661" s="7"/>
      <c r="H1661" s="7"/>
      <c r="I1661" s="3"/>
      <c r="J1661" s="3"/>
      <c r="K1661" s="3"/>
      <c r="L1661" s="7"/>
    </row>
    <row r="1662" spans="1:12" s="4" customFormat="1" ht="12.5" x14ac:dyDescent="0.25">
      <c r="A1662" s="6"/>
      <c r="B1662" s="6"/>
      <c r="C1662" s="6"/>
      <c r="D1662" s="3"/>
      <c r="E1662" s="3"/>
      <c r="F1662" s="3"/>
      <c r="G1662" s="7"/>
      <c r="H1662" s="7"/>
      <c r="I1662" s="3"/>
      <c r="J1662" s="3"/>
      <c r="K1662" s="3"/>
      <c r="L1662" s="7"/>
    </row>
    <row r="1663" spans="1:12" s="4" customFormat="1" ht="12.5" x14ac:dyDescent="0.25">
      <c r="A1663" s="6"/>
      <c r="B1663" s="6"/>
      <c r="C1663" s="6"/>
      <c r="D1663" s="3"/>
      <c r="E1663" s="3"/>
      <c r="F1663" s="3"/>
      <c r="G1663" s="7"/>
      <c r="H1663" s="7"/>
      <c r="I1663" s="3"/>
      <c r="J1663" s="3"/>
      <c r="K1663" s="3"/>
      <c r="L1663" s="7"/>
    </row>
    <row r="1664" spans="1:12" s="4" customFormat="1" ht="12.5" x14ac:dyDescent="0.25">
      <c r="A1664" s="6"/>
      <c r="B1664" s="6"/>
      <c r="C1664" s="6"/>
      <c r="D1664" s="3"/>
      <c r="E1664" s="3"/>
      <c r="F1664" s="3"/>
      <c r="G1664" s="3"/>
      <c r="H1664" s="7"/>
      <c r="I1664" s="3"/>
      <c r="J1664" s="3"/>
      <c r="K1664" s="3"/>
      <c r="L1664" s="7"/>
    </row>
    <row r="1665" spans="1:12" s="4" customFormat="1" ht="12.5" x14ac:dyDescent="0.25">
      <c r="A1665" s="6"/>
      <c r="B1665" s="6"/>
      <c r="C1665" s="6"/>
      <c r="D1665" s="3"/>
      <c r="E1665" s="3"/>
      <c r="F1665" s="3"/>
      <c r="G1665" s="7"/>
      <c r="H1665" s="7"/>
      <c r="I1665" s="3"/>
      <c r="J1665" s="3"/>
      <c r="K1665" s="3"/>
      <c r="L1665" s="7"/>
    </row>
    <row r="1666" spans="1:12" s="4" customFormat="1" ht="12.5" x14ac:dyDescent="0.25">
      <c r="A1666" s="6"/>
      <c r="B1666" s="6"/>
      <c r="C1666" s="6"/>
      <c r="D1666" s="3"/>
      <c r="E1666" s="3"/>
      <c r="F1666" s="3"/>
      <c r="G1666" s="7"/>
      <c r="H1666" s="7"/>
      <c r="I1666" s="3"/>
      <c r="J1666" s="3"/>
      <c r="K1666" s="3"/>
      <c r="L1666" s="3"/>
    </row>
    <row r="1667" spans="1:12" s="4" customFormat="1" ht="12.5" x14ac:dyDescent="0.25">
      <c r="A1667" s="6"/>
      <c r="B1667" s="6"/>
      <c r="C1667" s="6"/>
      <c r="D1667" s="3"/>
      <c r="E1667" s="3"/>
      <c r="F1667" s="3"/>
      <c r="G1667" s="7"/>
      <c r="H1667" s="7"/>
      <c r="I1667" s="3"/>
      <c r="J1667" s="3"/>
      <c r="K1667" s="3"/>
      <c r="L1667" s="3"/>
    </row>
    <row r="1668" spans="1:12" s="4" customFormat="1" ht="12.5" x14ac:dyDescent="0.25">
      <c r="A1668" s="6"/>
      <c r="B1668" s="6"/>
      <c r="C1668" s="6"/>
      <c r="D1668" s="3"/>
      <c r="E1668" s="3"/>
      <c r="F1668" s="3"/>
      <c r="G1668" s="7"/>
      <c r="H1668" s="7"/>
      <c r="I1668" s="3"/>
      <c r="J1668" s="3"/>
      <c r="K1668" s="3"/>
      <c r="L1668" s="7"/>
    </row>
    <row r="1669" spans="1:12" s="4" customFormat="1" ht="12.5" x14ac:dyDescent="0.25">
      <c r="A1669" s="6"/>
      <c r="B1669" s="6"/>
      <c r="C1669" s="6"/>
      <c r="D1669" s="3"/>
      <c r="E1669" s="3"/>
      <c r="F1669" s="3"/>
      <c r="G1669" s="7"/>
      <c r="H1669" s="7"/>
      <c r="I1669" s="3"/>
      <c r="J1669" s="3"/>
      <c r="K1669" s="3"/>
      <c r="L1669" s="7"/>
    </row>
    <row r="1670" spans="1:12" s="4" customFormat="1" ht="12.5" x14ac:dyDescent="0.25">
      <c r="A1670" s="6"/>
      <c r="B1670" s="6"/>
      <c r="C1670" s="6"/>
      <c r="D1670" s="3"/>
      <c r="E1670" s="3"/>
      <c r="F1670" s="3"/>
      <c r="G1670" s="7"/>
      <c r="H1670" s="7"/>
      <c r="I1670" s="3"/>
      <c r="J1670" s="3"/>
      <c r="K1670" s="3"/>
      <c r="L1670" s="7"/>
    </row>
    <row r="1671" spans="1:12" s="4" customFormat="1" ht="12.5" x14ac:dyDescent="0.25">
      <c r="A1671" s="6"/>
      <c r="B1671" s="6"/>
      <c r="C1671" s="6"/>
      <c r="D1671" s="3"/>
      <c r="E1671" s="3"/>
      <c r="F1671" s="3"/>
      <c r="G1671" s="7"/>
      <c r="H1671" s="7"/>
      <c r="I1671" s="3"/>
      <c r="J1671" s="3"/>
      <c r="K1671" s="3"/>
      <c r="L1671" s="7"/>
    </row>
    <row r="1672" spans="1:12" s="4" customFormat="1" ht="12.5" x14ac:dyDescent="0.25">
      <c r="A1672" s="6"/>
      <c r="B1672" s="6"/>
      <c r="C1672" s="6"/>
      <c r="D1672" s="3"/>
      <c r="E1672" s="3"/>
      <c r="F1672" s="3"/>
      <c r="G1672" s="7"/>
      <c r="H1672" s="7"/>
      <c r="I1672" s="3"/>
      <c r="J1672" s="3"/>
      <c r="K1672" s="3"/>
      <c r="L1672" s="7"/>
    </row>
    <row r="1673" spans="1:12" s="4" customFormat="1" ht="12.5" x14ac:dyDescent="0.25">
      <c r="A1673" s="6"/>
      <c r="B1673" s="6"/>
      <c r="C1673" s="6"/>
      <c r="D1673" s="3"/>
      <c r="E1673" s="3"/>
      <c r="F1673" s="3"/>
      <c r="G1673" s="7"/>
      <c r="H1673" s="7"/>
      <c r="I1673" s="3"/>
      <c r="J1673" s="3"/>
      <c r="K1673" s="3"/>
      <c r="L1673" s="7"/>
    </row>
    <row r="1674" spans="1:12" s="4" customFormat="1" ht="12.5" x14ac:dyDescent="0.25">
      <c r="A1674" s="6"/>
      <c r="B1674" s="6"/>
      <c r="C1674" s="6"/>
      <c r="D1674" s="3"/>
      <c r="E1674" s="3"/>
      <c r="F1674" s="3"/>
      <c r="G1674" s="7"/>
      <c r="H1674" s="7"/>
      <c r="I1674" s="3"/>
      <c r="J1674" s="3"/>
      <c r="K1674" s="3"/>
      <c r="L1674" s="3"/>
    </row>
    <row r="1675" spans="1:12" s="4" customFormat="1" ht="12.5" x14ac:dyDescent="0.25">
      <c r="A1675" s="6"/>
      <c r="B1675" s="6"/>
      <c r="C1675" s="6"/>
      <c r="D1675" s="3"/>
      <c r="E1675" s="3"/>
      <c r="F1675" s="3"/>
      <c r="G1675" s="7"/>
      <c r="H1675" s="7"/>
      <c r="I1675" s="3"/>
      <c r="J1675" s="3"/>
      <c r="K1675" s="3"/>
      <c r="L1675" s="7"/>
    </row>
    <row r="1676" spans="1:12" s="4" customFormat="1" ht="12.5" x14ac:dyDescent="0.25">
      <c r="A1676" s="6"/>
      <c r="B1676" s="6"/>
      <c r="C1676" s="6"/>
      <c r="D1676" s="3"/>
      <c r="E1676" s="3"/>
      <c r="F1676" s="3"/>
      <c r="G1676" s="7"/>
      <c r="H1676" s="7"/>
      <c r="I1676" s="3"/>
      <c r="J1676" s="3"/>
      <c r="K1676" s="3"/>
      <c r="L1676" s="7"/>
    </row>
    <row r="1677" spans="1:12" s="4" customFormat="1" ht="12.5" x14ac:dyDescent="0.25">
      <c r="A1677" s="6"/>
      <c r="B1677" s="6"/>
      <c r="C1677" s="6"/>
      <c r="D1677" s="3"/>
      <c r="E1677" s="3"/>
      <c r="F1677" s="3"/>
      <c r="G1677" s="7"/>
      <c r="H1677" s="7"/>
      <c r="I1677" s="3"/>
      <c r="J1677" s="3"/>
      <c r="K1677" s="3"/>
      <c r="L1677" s="7"/>
    </row>
    <row r="1678" spans="1:12" s="4" customFormat="1" ht="12.5" x14ac:dyDescent="0.25">
      <c r="A1678" s="6"/>
      <c r="B1678" s="6"/>
      <c r="C1678" s="6"/>
      <c r="D1678" s="3"/>
      <c r="E1678" s="3"/>
      <c r="F1678" s="3"/>
      <c r="G1678" s="7"/>
      <c r="H1678" s="7"/>
      <c r="I1678" s="3"/>
      <c r="J1678" s="3"/>
      <c r="K1678" s="3"/>
      <c r="L1678" s="7"/>
    </row>
    <row r="1679" spans="1:12" s="4" customFormat="1" ht="12.5" x14ac:dyDescent="0.25">
      <c r="A1679" s="6"/>
      <c r="B1679" s="6"/>
      <c r="C1679" s="6"/>
      <c r="D1679" s="3"/>
      <c r="E1679" s="3"/>
      <c r="F1679" s="3"/>
      <c r="G1679" s="7"/>
      <c r="H1679" s="7"/>
      <c r="I1679" s="3"/>
      <c r="J1679" s="3"/>
      <c r="K1679" s="3"/>
      <c r="L1679" s="7"/>
    </row>
    <row r="1680" spans="1:12" s="4" customFormat="1" ht="12.5" x14ac:dyDescent="0.25">
      <c r="A1680" s="6"/>
      <c r="B1680" s="6"/>
      <c r="C1680" s="6"/>
      <c r="D1680" s="3"/>
      <c r="E1680" s="3"/>
      <c r="F1680" s="3"/>
      <c r="G1680" s="7"/>
      <c r="H1680" s="3"/>
      <c r="I1680" s="3"/>
      <c r="J1680" s="3"/>
      <c r="K1680" s="3"/>
      <c r="L1680" s="7"/>
    </row>
    <row r="1681" spans="1:12" s="4" customFormat="1" ht="12.5" x14ac:dyDescent="0.25">
      <c r="A1681" s="6"/>
      <c r="B1681" s="6"/>
      <c r="C1681" s="6"/>
      <c r="D1681" s="3"/>
      <c r="E1681" s="3"/>
      <c r="F1681" s="3"/>
      <c r="G1681" s="7"/>
      <c r="H1681" s="3"/>
      <c r="I1681" s="3"/>
      <c r="J1681" s="3"/>
      <c r="K1681" s="3"/>
      <c r="L1681" s="3"/>
    </row>
    <row r="1682" spans="1:12" s="4" customFormat="1" ht="12.5" x14ac:dyDescent="0.25">
      <c r="A1682" s="6"/>
      <c r="B1682" s="6"/>
      <c r="C1682" s="6"/>
      <c r="D1682" s="3"/>
      <c r="E1682" s="3"/>
      <c r="F1682" s="3"/>
      <c r="G1682" s="7"/>
      <c r="H1682" s="3"/>
      <c r="I1682" s="3"/>
      <c r="J1682" s="3"/>
      <c r="K1682" s="3"/>
      <c r="L1682" s="7"/>
    </row>
    <row r="1683" spans="1:12" s="4" customFormat="1" ht="12.5" x14ac:dyDescent="0.25">
      <c r="A1683" s="6"/>
      <c r="B1683" s="6"/>
      <c r="C1683" s="6"/>
      <c r="D1683" s="3"/>
      <c r="E1683" s="3"/>
      <c r="F1683" s="3"/>
      <c r="G1683" s="7"/>
      <c r="H1683" s="3"/>
      <c r="I1683" s="3"/>
      <c r="J1683" s="3"/>
      <c r="K1683" s="3"/>
      <c r="L1683" s="3"/>
    </row>
    <row r="1684" spans="1:12" s="4" customFormat="1" ht="12.5" x14ac:dyDescent="0.25">
      <c r="A1684" s="6"/>
      <c r="B1684" s="6"/>
      <c r="C1684" s="6"/>
      <c r="D1684" s="3"/>
      <c r="E1684" s="3"/>
      <c r="F1684" s="3"/>
      <c r="G1684" s="7"/>
      <c r="H1684" s="3"/>
      <c r="I1684" s="3"/>
      <c r="J1684" s="3"/>
      <c r="K1684" s="3"/>
      <c r="L1684" s="7"/>
    </row>
    <row r="1685" spans="1:12" s="4" customFormat="1" ht="12.5" x14ac:dyDescent="0.25">
      <c r="A1685" s="6"/>
      <c r="B1685" s="6"/>
      <c r="C1685" s="6"/>
      <c r="D1685" s="3"/>
      <c r="E1685" s="3"/>
      <c r="F1685" s="3"/>
      <c r="G1685" s="7"/>
      <c r="H1685" s="3"/>
      <c r="I1685" s="3"/>
      <c r="J1685" s="3"/>
      <c r="K1685" s="3"/>
      <c r="L1685" s="7"/>
    </row>
    <row r="1686" spans="1:12" s="4" customFormat="1" ht="12.5" x14ac:dyDescent="0.25">
      <c r="A1686" s="6"/>
      <c r="B1686" s="6"/>
      <c r="C1686" s="6"/>
      <c r="D1686" s="3"/>
      <c r="E1686" s="3"/>
      <c r="F1686" s="3"/>
      <c r="G1686" s="7"/>
      <c r="H1686" s="3"/>
      <c r="I1686" s="3"/>
      <c r="J1686" s="3"/>
      <c r="K1686" s="3"/>
      <c r="L1686" s="7"/>
    </row>
    <row r="1687" spans="1:12" s="4" customFormat="1" ht="12.5" x14ac:dyDescent="0.25">
      <c r="A1687" s="6"/>
      <c r="B1687" s="6"/>
      <c r="C1687" s="6"/>
      <c r="D1687" s="3"/>
      <c r="E1687" s="3"/>
      <c r="F1687" s="3"/>
      <c r="G1687" s="7"/>
      <c r="H1687" s="3"/>
      <c r="I1687" s="3"/>
      <c r="J1687" s="3"/>
      <c r="K1687" s="3"/>
      <c r="L1687" s="3"/>
    </row>
    <row r="1688" spans="1:12" s="4" customFormat="1" ht="12.5" x14ac:dyDescent="0.25">
      <c r="A1688" s="6"/>
      <c r="B1688" s="6"/>
      <c r="C1688" s="6"/>
      <c r="D1688" s="3"/>
      <c r="E1688" s="3"/>
      <c r="F1688" s="3"/>
      <c r="G1688" s="3"/>
      <c r="H1688" s="3"/>
      <c r="I1688" s="3"/>
      <c r="J1688" s="3"/>
      <c r="K1688" s="3"/>
      <c r="L1688" s="7"/>
    </row>
    <row r="1689" spans="1:12" s="4" customFormat="1" ht="12.5" x14ac:dyDescent="0.25">
      <c r="A1689" s="6"/>
      <c r="B1689" s="6"/>
      <c r="C1689" s="6"/>
      <c r="D1689" s="3"/>
      <c r="E1689" s="3"/>
      <c r="F1689" s="3"/>
      <c r="G1689" s="3"/>
      <c r="H1689" s="3"/>
      <c r="I1689" s="3"/>
      <c r="J1689" s="3"/>
      <c r="K1689" s="3"/>
      <c r="L1689" s="7"/>
    </row>
    <row r="1690" spans="1:12" s="4" customFormat="1" ht="12.5" x14ac:dyDescent="0.25">
      <c r="A1690" s="6"/>
      <c r="B1690" s="6"/>
      <c r="C1690" s="6"/>
      <c r="D1690" s="3"/>
      <c r="E1690" s="3"/>
      <c r="F1690" s="3"/>
      <c r="G1690" s="3"/>
      <c r="H1690" s="3"/>
      <c r="I1690" s="3"/>
      <c r="J1690" s="3"/>
      <c r="K1690" s="3"/>
      <c r="L1690" s="3"/>
    </row>
    <row r="1691" spans="1:12" s="4" customFormat="1" ht="12.5" x14ac:dyDescent="0.25">
      <c r="A1691" s="6"/>
      <c r="B1691" s="6"/>
      <c r="C1691" s="6"/>
      <c r="D1691" s="3"/>
      <c r="E1691" s="3"/>
      <c r="F1691" s="3"/>
      <c r="G1691" s="3"/>
      <c r="H1691" s="3"/>
      <c r="I1691" s="3"/>
      <c r="J1691" s="3"/>
      <c r="K1691" s="3"/>
      <c r="L1691" s="7"/>
    </row>
    <row r="1692" spans="1:12" s="4" customFormat="1" ht="12.5" x14ac:dyDescent="0.25">
      <c r="A1692" s="6"/>
      <c r="B1692" s="6"/>
      <c r="C1692" s="6"/>
      <c r="D1692" s="3"/>
      <c r="E1692" s="3"/>
      <c r="F1692" s="3"/>
      <c r="G1692" s="3"/>
      <c r="H1692" s="3"/>
      <c r="I1692" s="3"/>
      <c r="J1692" s="3"/>
      <c r="K1692" s="3"/>
      <c r="L1692" s="7"/>
    </row>
    <row r="1693" spans="1:12" s="4" customFormat="1" ht="12.5" x14ac:dyDescent="0.25">
      <c r="A1693" s="6"/>
      <c r="B1693" s="6"/>
      <c r="C1693" s="6"/>
      <c r="D1693" s="3"/>
      <c r="E1693" s="3"/>
      <c r="F1693" s="3"/>
      <c r="G1693" s="3"/>
      <c r="H1693" s="3"/>
      <c r="I1693" s="3"/>
      <c r="J1693" s="3"/>
      <c r="K1693" s="3"/>
      <c r="L1693" s="7"/>
    </row>
    <row r="1694" spans="1:12" s="4" customFormat="1" ht="12.5" x14ac:dyDescent="0.25">
      <c r="A1694" s="6"/>
      <c r="B1694" s="6"/>
      <c r="C1694" s="6"/>
      <c r="D1694" s="3"/>
      <c r="E1694" s="3"/>
      <c r="F1694" s="3"/>
      <c r="G1694" s="3"/>
      <c r="H1694" s="3"/>
      <c r="I1694" s="3"/>
      <c r="J1694" s="3"/>
      <c r="K1694" s="3"/>
      <c r="L1694" s="7"/>
    </row>
    <row r="1695" spans="1:12" s="4" customFormat="1" ht="12.5" x14ac:dyDescent="0.25">
      <c r="A1695" s="6"/>
      <c r="B1695" s="6"/>
      <c r="C1695" s="6"/>
      <c r="D1695" s="3"/>
      <c r="E1695" s="3"/>
      <c r="F1695" s="3"/>
      <c r="G1695" s="3"/>
      <c r="H1695" s="3"/>
      <c r="I1695" s="3"/>
      <c r="J1695" s="3"/>
      <c r="K1695" s="3"/>
      <c r="L1695" s="7"/>
    </row>
    <row r="1696" spans="1:12" s="4" customFormat="1" ht="12.5" x14ac:dyDescent="0.25">
      <c r="A1696" s="6"/>
      <c r="B1696" s="6"/>
      <c r="C1696" s="6"/>
      <c r="D1696" s="3"/>
      <c r="E1696" s="3"/>
      <c r="F1696" s="3"/>
      <c r="G1696" s="3"/>
      <c r="H1696" s="3"/>
      <c r="I1696" s="3"/>
      <c r="J1696" s="3"/>
      <c r="K1696" s="3"/>
      <c r="L1696" s="7"/>
    </row>
    <row r="1697" spans="1:12" s="4" customFormat="1" ht="12.5" x14ac:dyDescent="0.25">
      <c r="A1697" s="6"/>
      <c r="B1697" s="6"/>
      <c r="C1697" s="6"/>
      <c r="D1697" s="3"/>
      <c r="E1697" s="3"/>
      <c r="F1697" s="3"/>
      <c r="G1697" s="3"/>
      <c r="H1697" s="3"/>
      <c r="I1697" s="3"/>
      <c r="J1697" s="3"/>
      <c r="K1697" s="3"/>
      <c r="L1697" s="7"/>
    </row>
    <row r="1698" spans="1:12" s="4" customFormat="1" ht="12.5" x14ac:dyDescent="0.25">
      <c r="A1698" s="6"/>
      <c r="B1698" s="6"/>
      <c r="C1698" s="6"/>
      <c r="D1698" s="3"/>
      <c r="E1698" s="3"/>
      <c r="F1698" s="3"/>
      <c r="G1698" s="3"/>
      <c r="H1698" s="3"/>
      <c r="I1698" s="3"/>
      <c r="J1698" s="3"/>
      <c r="K1698" s="3"/>
      <c r="L1698" s="7"/>
    </row>
    <row r="1699" spans="1:12" s="4" customFormat="1" ht="12.5" x14ac:dyDescent="0.25">
      <c r="A1699" s="6"/>
      <c r="B1699" s="6"/>
      <c r="C1699" s="6"/>
      <c r="D1699" s="3"/>
      <c r="E1699" s="3"/>
      <c r="F1699" s="3"/>
      <c r="G1699" s="3"/>
      <c r="H1699" s="3"/>
      <c r="I1699" s="3"/>
      <c r="J1699" s="3"/>
      <c r="K1699" s="3"/>
      <c r="L1699" s="7"/>
    </row>
    <row r="1700" spans="1:12" s="4" customFormat="1" ht="12.5" x14ac:dyDescent="0.25">
      <c r="A1700" s="6"/>
      <c r="B1700" s="6"/>
      <c r="C1700" s="6"/>
      <c r="D1700" s="3"/>
      <c r="E1700" s="3"/>
      <c r="F1700" s="3"/>
      <c r="G1700" s="3"/>
      <c r="H1700" s="7"/>
      <c r="I1700" s="3"/>
      <c r="J1700" s="3"/>
      <c r="K1700" s="3"/>
      <c r="L1700" s="7"/>
    </row>
    <row r="1701" spans="1:12" s="4" customFormat="1" ht="12.5" x14ac:dyDescent="0.25">
      <c r="A1701" s="6"/>
      <c r="B1701" s="6"/>
      <c r="C1701" s="6"/>
      <c r="D1701" s="3"/>
      <c r="E1701" s="3"/>
      <c r="F1701" s="3"/>
      <c r="G1701" s="3"/>
      <c r="H1701" s="7"/>
      <c r="I1701" s="3"/>
      <c r="J1701" s="3"/>
      <c r="K1701" s="3"/>
      <c r="L1701" s="7"/>
    </row>
    <row r="1702" spans="1:12" s="4" customFormat="1" ht="12.5" x14ac:dyDescent="0.25">
      <c r="A1702" s="6"/>
      <c r="B1702" s="6"/>
      <c r="C1702" s="6"/>
      <c r="D1702" s="3"/>
      <c r="E1702" s="3"/>
      <c r="F1702" s="3"/>
      <c r="G1702" s="3"/>
      <c r="H1702" s="7"/>
      <c r="I1702" s="3"/>
      <c r="J1702" s="3"/>
      <c r="K1702" s="3"/>
      <c r="L1702" s="7"/>
    </row>
    <row r="1703" spans="1:12" s="4" customFormat="1" ht="12.5" x14ac:dyDescent="0.25">
      <c r="A1703" s="6"/>
      <c r="B1703" s="6"/>
      <c r="C1703" s="6"/>
      <c r="D1703" s="3"/>
      <c r="E1703" s="3"/>
      <c r="F1703" s="3"/>
      <c r="G1703" s="3"/>
      <c r="H1703" s="7"/>
      <c r="I1703" s="3"/>
      <c r="J1703" s="3"/>
      <c r="K1703" s="3"/>
      <c r="L1703" s="7"/>
    </row>
    <row r="1704" spans="1:12" s="4" customFormat="1" ht="12.5" x14ac:dyDescent="0.25">
      <c r="A1704" s="6"/>
      <c r="B1704" s="6"/>
      <c r="C1704" s="6"/>
      <c r="D1704" s="3"/>
      <c r="E1704" s="3"/>
      <c r="F1704" s="3"/>
      <c r="G1704" s="3"/>
      <c r="H1704" s="7"/>
      <c r="I1704" s="3"/>
      <c r="J1704" s="3"/>
      <c r="K1704" s="3"/>
      <c r="L1704" s="7"/>
    </row>
    <row r="1705" spans="1:12" s="4" customFormat="1" ht="12.5" x14ac:dyDescent="0.25">
      <c r="A1705" s="6"/>
      <c r="B1705" s="6"/>
      <c r="C1705" s="6"/>
      <c r="D1705" s="3"/>
      <c r="E1705" s="3"/>
      <c r="F1705" s="3"/>
      <c r="G1705" s="3"/>
      <c r="H1705" s="7"/>
      <c r="I1705" s="3"/>
      <c r="J1705" s="3"/>
      <c r="K1705" s="3"/>
      <c r="L1705" s="7"/>
    </row>
    <row r="1706" spans="1:12" s="4" customFormat="1" ht="12.5" x14ac:dyDescent="0.25">
      <c r="A1706" s="6"/>
      <c r="B1706" s="6"/>
      <c r="C1706" s="6"/>
      <c r="D1706" s="3"/>
      <c r="E1706" s="3"/>
      <c r="F1706" s="3"/>
      <c r="G1706" s="3"/>
      <c r="H1706" s="7"/>
      <c r="I1706" s="3"/>
      <c r="J1706" s="3"/>
      <c r="K1706" s="3"/>
      <c r="L1706" s="7"/>
    </row>
    <row r="1707" spans="1:12" s="4" customFormat="1" ht="12.5" x14ac:dyDescent="0.25">
      <c r="A1707" s="6"/>
      <c r="B1707" s="6"/>
      <c r="C1707" s="6"/>
      <c r="D1707" s="3"/>
      <c r="E1707" s="3"/>
      <c r="F1707" s="3"/>
      <c r="G1707" s="3"/>
      <c r="H1707" s="7"/>
      <c r="I1707" s="3"/>
      <c r="J1707" s="3"/>
      <c r="K1707" s="3"/>
      <c r="L1707" s="7"/>
    </row>
    <row r="1708" spans="1:12" s="4" customFormat="1" ht="12.5" x14ac:dyDescent="0.25">
      <c r="A1708" s="6"/>
      <c r="B1708" s="6"/>
      <c r="C1708" s="6"/>
      <c r="D1708" s="3"/>
      <c r="E1708" s="3"/>
      <c r="F1708" s="3"/>
      <c r="G1708" s="7"/>
      <c r="H1708" s="7"/>
      <c r="I1708" s="3"/>
      <c r="J1708" s="3"/>
      <c r="K1708" s="3"/>
      <c r="L1708" s="7"/>
    </row>
    <row r="1709" spans="1:12" s="4" customFormat="1" ht="12.5" x14ac:dyDescent="0.25">
      <c r="A1709" s="6"/>
      <c r="B1709" s="6"/>
      <c r="C1709" s="6"/>
      <c r="D1709" s="3"/>
      <c r="E1709" s="3"/>
      <c r="F1709" s="3"/>
      <c r="G1709" s="7"/>
      <c r="H1709" s="7"/>
      <c r="I1709" s="3"/>
      <c r="J1709" s="3"/>
      <c r="K1709" s="3"/>
      <c r="L1709" s="7"/>
    </row>
    <row r="1710" spans="1:12" s="4" customFormat="1" ht="12.5" x14ac:dyDescent="0.25">
      <c r="A1710" s="6"/>
      <c r="B1710" s="6"/>
      <c r="C1710" s="6"/>
      <c r="D1710" s="3"/>
      <c r="E1710" s="3"/>
      <c r="F1710" s="3"/>
      <c r="G1710" s="7"/>
      <c r="H1710" s="7"/>
      <c r="I1710" s="3"/>
      <c r="J1710" s="3"/>
      <c r="K1710" s="3"/>
      <c r="L1710" s="7"/>
    </row>
    <row r="1711" spans="1:12" s="4" customFormat="1" ht="12.5" x14ac:dyDescent="0.25">
      <c r="A1711" s="6"/>
      <c r="B1711" s="6"/>
      <c r="C1711" s="6"/>
      <c r="D1711" s="3"/>
      <c r="E1711" s="3"/>
      <c r="F1711" s="3"/>
      <c r="G1711" s="7"/>
      <c r="H1711" s="7"/>
      <c r="I1711" s="3"/>
      <c r="J1711" s="3"/>
      <c r="K1711" s="3"/>
      <c r="L1711" s="7"/>
    </row>
    <row r="1712" spans="1:12" s="4" customFormat="1" ht="12.5" x14ac:dyDescent="0.25">
      <c r="A1712" s="6"/>
      <c r="B1712" s="6"/>
      <c r="C1712" s="6"/>
      <c r="D1712" s="3"/>
      <c r="E1712" s="3"/>
      <c r="F1712" s="3"/>
      <c r="G1712" s="7"/>
      <c r="H1712" s="7"/>
      <c r="I1712" s="3"/>
      <c r="J1712" s="3"/>
      <c r="K1712" s="3"/>
      <c r="L1712" s="7"/>
    </row>
    <row r="1713" spans="1:12" s="4" customFormat="1" ht="12.5" x14ac:dyDescent="0.25">
      <c r="A1713" s="6"/>
      <c r="B1713" s="6"/>
      <c r="C1713" s="6"/>
      <c r="D1713" s="3"/>
      <c r="E1713" s="3"/>
      <c r="F1713" s="3"/>
      <c r="G1713" s="7"/>
      <c r="H1713" s="7"/>
      <c r="I1713" s="3"/>
      <c r="J1713" s="3"/>
      <c r="K1713" s="3"/>
      <c r="L1713" s="7"/>
    </row>
    <row r="1714" spans="1:12" s="4" customFormat="1" ht="12.5" x14ac:dyDescent="0.25">
      <c r="A1714" s="6"/>
      <c r="B1714" s="6"/>
      <c r="C1714" s="6"/>
      <c r="D1714" s="3"/>
      <c r="E1714" s="3"/>
      <c r="F1714" s="3"/>
      <c r="G1714" s="7"/>
      <c r="H1714" s="7"/>
      <c r="I1714" s="3"/>
      <c r="J1714" s="3"/>
      <c r="K1714" s="3"/>
      <c r="L1714" s="7"/>
    </row>
    <row r="1715" spans="1:12" s="4" customFormat="1" ht="12.5" x14ac:dyDescent="0.25">
      <c r="A1715" s="6"/>
      <c r="B1715" s="6"/>
      <c r="C1715" s="6"/>
      <c r="D1715" s="3"/>
      <c r="E1715" s="3"/>
      <c r="F1715" s="3"/>
      <c r="G1715" s="7"/>
      <c r="H1715" s="7"/>
      <c r="I1715" s="3"/>
      <c r="J1715" s="3"/>
      <c r="K1715" s="3"/>
      <c r="L1715" s="7"/>
    </row>
    <row r="1716" spans="1:12" s="4" customFormat="1" ht="12.5" x14ac:dyDescent="0.25">
      <c r="A1716" s="6"/>
      <c r="B1716" s="6"/>
      <c r="C1716" s="6"/>
      <c r="D1716" s="3"/>
      <c r="E1716" s="3"/>
      <c r="F1716" s="3"/>
      <c r="G1716" s="7"/>
      <c r="H1716" s="7"/>
      <c r="I1716" s="3"/>
      <c r="J1716" s="3"/>
      <c r="K1716" s="3"/>
      <c r="L1716" s="7"/>
    </row>
    <row r="1717" spans="1:12" s="4" customFormat="1" ht="12.5" x14ac:dyDescent="0.25">
      <c r="A1717" s="6"/>
      <c r="B1717" s="6"/>
      <c r="C1717" s="6"/>
      <c r="D1717" s="3"/>
      <c r="E1717" s="3"/>
      <c r="F1717" s="3"/>
      <c r="G1717" s="7"/>
      <c r="H1717" s="7"/>
      <c r="I1717" s="3"/>
      <c r="J1717" s="3"/>
      <c r="K1717" s="3"/>
      <c r="L1717" s="7"/>
    </row>
    <row r="1718" spans="1:12" s="4" customFormat="1" ht="12.5" x14ac:dyDescent="0.25">
      <c r="A1718" s="6"/>
      <c r="B1718" s="6"/>
      <c r="C1718" s="6"/>
      <c r="D1718" s="3"/>
      <c r="E1718" s="3"/>
      <c r="F1718" s="3"/>
      <c r="G1718" s="7"/>
      <c r="H1718" s="7"/>
      <c r="I1718" s="3"/>
      <c r="J1718" s="3"/>
      <c r="K1718" s="3"/>
      <c r="L1718" s="7"/>
    </row>
    <row r="1719" spans="1:12" s="4" customFormat="1" ht="12.5" x14ac:dyDescent="0.25">
      <c r="A1719" s="6"/>
      <c r="B1719" s="6"/>
      <c r="C1719" s="6"/>
      <c r="D1719" s="3"/>
      <c r="E1719" s="3"/>
      <c r="F1719" s="3"/>
      <c r="G1719" s="7"/>
      <c r="H1719" s="7"/>
      <c r="I1719" s="3"/>
      <c r="J1719" s="3"/>
      <c r="K1719" s="3"/>
      <c r="L1719" s="7"/>
    </row>
    <row r="1720" spans="1:12" s="4" customFormat="1" ht="12.5" x14ac:dyDescent="0.25">
      <c r="A1720" s="6"/>
      <c r="B1720" s="6"/>
      <c r="C1720" s="6"/>
      <c r="D1720" s="3"/>
      <c r="E1720" s="3"/>
      <c r="F1720" s="3"/>
      <c r="G1720" s="7"/>
      <c r="H1720" s="7"/>
      <c r="I1720" s="3"/>
      <c r="J1720" s="3"/>
      <c r="K1720" s="3"/>
      <c r="L1720" s="7"/>
    </row>
    <row r="1721" spans="1:12" s="4" customFormat="1" ht="12.5" x14ac:dyDescent="0.25">
      <c r="A1721" s="6"/>
      <c r="B1721" s="6"/>
      <c r="C1721" s="6"/>
      <c r="D1721" s="3"/>
      <c r="E1721" s="3"/>
      <c r="F1721" s="3"/>
      <c r="G1721" s="7"/>
      <c r="H1721" s="7"/>
      <c r="I1721" s="3"/>
      <c r="J1721" s="3"/>
      <c r="K1721" s="3"/>
      <c r="L1721" s="7"/>
    </row>
    <row r="1722" spans="1:12" s="4" customFormat="1" ht="12.5" x14ac:dyDescent="0.25">
      <c r="A1722" s="6"/>
      <c r="B1722" s="6"/>
      <c r="C1722" s="6"/>
      <c r="D1722" s="3"/>
      <c r="E1722" s="3"/>
      <c r="F1722" s="3"/>
      <c r="G1722" s="7"/>
      <c r="H1722" s="7"/>
      <c r="I1722" s="3"/>
      <c r="J1722" s="3"/>
      <c r="K1722" s="3"/>
      <c r="L1722" s="7"/>
    </row>
    <row r="1723" spans="1:12" s="4" customFormat="1" ht="12.5" x14ac:dyDescent="0.25">
      <c r="A1723" s="6"/>
      <c r="B1723" s="6"/>
      <c r="C1723" s="6"/>
      <c r="D1723" s="3"/>
      <c r="E1723" s="3"/>
      <c r="F1723" s="3"/>
      <c r="G1723" s="7"/>
      <c r="H1723" s="7"/>
      <c r="I1723" s="3"/>
      <c r="J1723" s="3"/>
      <c r="K1723" s="3"/>
      <c r="L1723" s="7"/>
    </row>
    <row r="1724" spans="1:12" s="4" customFormat="1" ht="12.5" x14ac:dyDescent="0.25">
      <c r="A1724" s="6"/>
      <c r="B1724" s="6"/>
      <c r="C1724" s="6"/>
      <c r="D1724" s="3"/>
      <c r="E1724" s="3"/>
      <c r="F1724" s="3"/>
      <c r="G1724" s="7"/>
      <c r="H1724" s="3"/>
      <c r="I1724" s="3"/>
      <c r="J1724" s="3"/>
      <c r="K1724" s="3"/>
      <c r="L1724" s="7"/>
    </row>
    <row r="1725" spans="1:12" s="4" customFormat="1" ht="12.5" x14ac:dyDescent="0.25">
      <c r="A1725" s="6"/>
      <c r="B1725" s="6"/>
      <c r="C1725" s="6"/>
      <c r="D1725" s="3"/>
      <c r="E1725" s="3"/>
      <c r="F1725" s="3"/>
      <c r="G1725" s="7"/>
      <c r="H1725" s="7"/>
      <c r="I1725" s="3"/>
      <c r="J1725" s="3"/>
      <c r="K1725" s="3"/>
      <c r="L1725" s="7"/>
    </row>
    <row r="1726" spans="1:12" s="4" customFormat="1" ht="12.5" x14ac:dyDescent="0.25">
      <c r="A1726" s="6"/>
      <c r="B1726" s="6"/>
      <c r="C1726" s="6"/>
      <c r="D1726" s="3"/>
      <c r="E1726" s="3"/>
      <c r="F1726" s="3"/>
      <c r="G1726" s="7"/>
      <c r="H1726" s="7"/>
      <c r="I1726" s="3"/>
      <c r="J1726" s="3"/>
      <c r="K1726" s="3"/>
      <c r="L1726" s="7"/>
    </row>
    <row r="1727" spans="1:12" s="4" customFormat="1" ht="12.5" x14ac:dyDescent="0.25">
      <c r="A1727" s="6"/>
      <c r="B1727" s="6"/>
      <c r="C1727" s="6"/>
      <c r="D1727" s="3"/>
      <c r="E1727" s="3"/>
      <c r="F1727" s="3"/>
      <c r="G1727" s="7"/>
      <c r="H1727" s="7"/>
      <c r="I1727" s="3"/>
      <c r="J1727" s="3"/>
      <c r="K1727" s="3"/>
      <c r="L1727" s="7"/>
    </row>
    <row r="1728" spans="1:12" s="4" customFormat="1" ht="12.5" x14ac:dyDescent="0.25">
      <c r="A1728" s="6"/>
      <c r="B1728" s="6"/>
      <c r="C1728" s="6"/>
      <c r="D1728" s="3"/>
      <c r="E1728" s="3"/>
      <c r="F1728" s="3"/>
      <c r="G1728" s="7"/>
      <c r="H1728" s="7"/>
      <c r="I1728" s="3"/>
      <c r="J1728" s="3"/>
      <c r="K1728" s="3"/>
      <c r="L1728" s="7"/>
    </row>
    <row r="1729" spans="1:12" s="4" customFormat="1" ht="12.5" x14ac:dyDescent="0.25">
      <c r="A1729" s="6"/>
      <c r="B1729" s="6"/>
      <c r="C1729" s="6"/>
      <c r="D1729" s="3"/>
      <c r="E1729" s="3"/>
      <c r="F1729" s="3"/>
      <c r="G1729" s="7"/>
      <c r="H1729" s="7"/>
      <c r="I1729" s="3"/>
      <c r="J1729" s="3"/>
      <c r="K1729" s="3"/>
      <c r="L1729" s="7"/>
    </row>
    <row r="1730" spans="1:12" s="4" customFormat="1" ht="12.5" x14ac:dyDescent="0.25">
      <c r="A1730" s="6"/>
      <c r="B1730" s="6"/>
      <c r="C1730" s="6"/>
      <c r="D1730" s="3"/>
      <c r="E1730" s="3"/>
      <c r="F1730" s="3"/>
      <c r="G1730" s="7"/>
      <c r="H1730" s="7"/>
      <c r="I1730" s="3"/>
      <c r="J1730" s="3"/>
      <c r="K1730" s="3"/>
      <c r="L1730" s="7"/>
    </row>
    <row r="1731" spans="1:12" s="4" customFormat="1" ht="12.5" x14ac:dyDescent="0.25">
      <c r="A1731" s="6"/>
      <c r="B1731" s="6"/>
      <c r="C1731" s="6"/>
      <c r="D1731" s="3"/>
      <c r="E1731" s="3"/>
      <c r="F1731" s="3"/>
      <c r="G1731" s="7"/>
      <c r="H1731" s="7"/>
      <c r="I1731" s="3"/>
      <c r="J1731" s="3"/>
      <c r="K1731" s="3"/>
      <c r="L1731" s="7"/>
    </row>
    <row r="1732" spans="1:12" s="4" customFormat="1" ht="12.5" x14ac:dyDescent="0.25">
      <c r="A1732" s="6"/>
      <c r="B1732" s="6"/>
      <c r="C1732" s="6"/>
      <c r="D1732" s="3"/>
      <c r="E1732" s="3"/>
      <c r="F1732" s="3"/>
      <c r="G1732" s="3"/>
      <c r="H1732" s="3"/>
      <c r="I1732" s="3"/>
      <c r="J1732" s="3"/>
      <c r="K1732" s="3"/>
      <c r="L1732" s="7"/>
    </row>
    <row r="1733" spans="1:12" s="4" customFormat="1" ht="12.5" x14ac:dyDescent="0.25">
      <c r="A1733" s="6"/>
      <c r="B1733" s="6"/>
      <c r="C1733" s="6"/>
      <c r="D1733" s="3"/>
      <c r="E1733" s="3"/>
      <c r="F1733" s="3"/>
      <c r="G1733" s="7"/>
      <c r="H1733" s="3"/>
      <c r="I1733" s="3"/>
      <c r="J1733" s="3"/>
      <c r="K1733" s="3"/>
      <c r="L1733" s="7"/>
    </row>
    <row r="1734" spans="1:12" s="4" customFormat="1" ht="12.5" x14ac:dyDescent="0.25">
      <c r="A1734" s="6"/>
      <c r="B1734" s="6"/>
      <c r="C1734" s="6"/>
      <c r="D1734" s="3"/>
      <c r="E1734" s="3"/>
      <c r="F1734" s="3"/>
      <c r="G1734" s="7"/>
      <c r="H1734" s="3"/>
      <c r="I1734" s="3"/>
      <c r="J1734" s="3"/>
      <c r="K1734" s="3"/>
      <c r="L1734" s="7"/>
    </row>
    <row r="1735" spans="1:12" s="4" customFormat="1" ht="12.5" x14ac:dyDescent="0.25">
      <c r="A1735" s="6"/>
      <c r="B1735" s="6"/>
      <c r="C1735" s="6"/>
      <c r="D1735" s="3"/>
      <c r="E1735" s="3"/>
      <c r="F1735" s="3"/>
      <c r="G1735" s="7"/>
      <c r="H1735" s="3"/>
      <c r="I1735" s="3"/>
      <c r="J1735" s="3"/>
      <c r="K1735" s="3"/>
      <c r="L1735" s="7"/>
    </row>
    <row r="1736" spans="1:12" s="4" customFormat="1" ht="12.5" x14ac:dyDescent="0.25">
      <c r="A1736" s="6"/>
      <c r="B1736" s="6"/>
      <c r="C1736" s="6"/>
      <c r="D1736" s="3"/>
      <c r="E1736" s="3"/>
      <c r="F1736" s="3"/>
      <c r="G1736" s="7"/>
      <c r="H1736" s="3"/>
      <c r="I1736" s="3"/>
      <c r="J1736" s="3"/>
      <c r="K1736" s="3"/>
      <c r="L1736" s="7"/>
    </row>
    <row r="1737" spans="1:12" s="4" customFormat="1" ht="12.5" x14ac:dyDescent="0.25">
      <c r="A1737" s="6"/>
      <c r="B1737" s="6"/>
      <c r="C1737" s="6"/>
      <c r="D1737" s="3"/>
      <c r="E1737" s="3"/>
      <c r="F1737" s="3"/>
      <c r="G1737" s="7"/>
      <c r="H1737" s="3"/>
      <c r="I1737" s="3"/>
      <c r="J1737" s="3"/>
      <c r="K1737" s="3"/>
      <c r="L1737" s="7"/>
    </row>
    <row r="1738" spans="1:12" s="4" customFormat="1" ht="12.5" x14ac:dyDescent="0.25">
      <c r="A1738" s="6"/>
      <c r="B1738" s="6"/>
      <c r="C1738" s="6"/>
      <c r="D1738" s="3"/>
      <c r="E1738" s="3"/>
      <c r="F1738" s="3"/>
      <c r="G1738" s="7"/>
      <c r="H1738" s="3"/>
      <c r="I1738" s="3"/>
      <c r="J1738" s="3"/>
      <c r="K1738" s="3"/>
      <c r="L1738" s="7"/>
    </row>
    <row r="1739" spans="1:12" s="4" customFormat="1" ht="12.5" x14ac:dyDescent="0.25">
      <c r="A1739" s="6"/>
      <c r="B1739" s="6"/>
      <c r="C1739" s="6"/>
      <c r="D1739" s="3"/>
      <c r="E1739" s="3"/>
      <c r="F1739" s="3"/>
      <c r="G1739" s="7"/>
      <c r="H1739" s="3"/>
      <c r="I1739" s="3"/>
      <c r="J1739" s="3"/>
      <c r="K1739" s="3"/>
      <c r="L1739" s="7"/>
    </row>
    <row r="1740" spans="1:12" s="4" customFormat="1" ht="12.5" x14ac:dyDescent="0.25">
      <c r="A1740" s="6"/>
      <c r="B1740" s="6"/>
      <c r="C1740" s="6"/>
      <c r="D1740" s="3"/>
      <c r="E1740" s="3"/>
      <c r="F1740" s="3"/>
      <c r="G1740" s="3"/>
      <c r="H1740" s="3"/>
      <c r="I1740" s="3"/>
      <c r="J1740" s="3"/>
      <c r="K1740" s="3"/>
      <c r="L1740" s="7"/>
    </row>
    <row r="1741" spans="1:12" s="4" customFormat="1" ht="12.5" x14ac:dyDescent="0.25">
      <c r="A1741" s="6"/>
      <c r="B1741" s="6"/>
      <c r="C1741" s="6"/>
      <c r="D1741" s="3"/>
      <c r="E1741" s="3"/>
      <c r="F1741" s="3"/>
      <c r="G1741" s="3"/>
      <c r="H1741" s="3"/>
      <c r="I1741" s="3"/>
      <c r="J1741" s="3"/>
      <c r="K1741" s="3"/>
      <c r="L1741" s="7"/>
    </row>
    <row r="1742" spans="1:12" s="4" customFormat="1" ht="12.5" x14ac:dyDescent="0.25">
      <c r="A1742" s="6"/>
      <c r="B1742" s="6"/>
      <c r="C1742" s="6"/>
      <c r="D1742" s="3"/>
      <c r="E1742" s="3"/>
      <c r="F1742" s="3"/>
      <c r="G1742" s="3"/>
      <c r="H1742" s="3"/>
      <c r="I1742" s="3"/>
      <c r="J1742" s="3"/>
      <c r="K1742" s="3"/>
      <c r="L1742" s="7"/>
    </row>
    <row r="1743" spans="1:12" s="4" customFormat="1" ht="12.5" x14ac:dyDescent="0.25">
      <c r="A1743" s="6"/>
      <c r="B1743" s="6"/>
      <c r="C1743" s="6"/>
      <c r="D1743" s="3"/>
      <c r="E1743" s="3"/>
      <c r="F1743" s="3"/>
      <c r="G1743" s="3"/>
      <c r="H1743" s="3"/>
      <c r="I1743" s="3"/>
      <c r="J1743" s="3"/>
      <c r="K1743" s="3"/>
      <c r="L1743" s="7"/>
    </row>
    <row r="1744" spans="1:12" s="4" customFormat="1" ht="12.5" x14ac:dyDescent="0.25">
      <c r="A1744" s="6"/>
      <c r="B1744" s="6"/>
      <c r="C1744" s="6"/>
      <c r="D1744" s="3"/>
      <c r="E1744" s="3"/>
      <c r="F1744" s="3"/>
      <c r="G1744" s="3"/>
      <c r="H1744" s="3"/>
      <c r="I1744" s="3"/>
      <c r="J1744" s="3"/>
      <c r="K1744" s="3"/>
      <c r="L1744" s="7"/>
    </row>
    <row r="1745" spans="1:12" s="4" customFormat="1" ht="12.5" x14ac:dyDescent="0.25">
      <c r="A1745" s="6"/>
      <c r="B1745" s="6"/>
      <c r="C1745" s="6"/>
      <c r="D1745" s="3"/>
      <c r="E1745" s="3"/>
      <c r="F1745" s="3"/>
      <c r="G1745" s="3"/>
      <c r="H1745" s="3"/>
      <c r="I1745" s="3"/>
      <c r="J1745" s="3"/>
      <c r="K1745" s="3"/>
      <c r="L1745" s="7"/>
    </row>
    <row r="1746" spans="1:12" s="4" customFormat="1" ht="12.5" x14ac:dyDescent="0.25">
      <c r="A1746" s="6"/>
      <c r="B1746" s="6"/>
      <c r="C1746" s="6"/>
      <c r="D1746" s="3"/>
      <c r="E1746" s="3"/>
      <c r="F1746" s="3"/>
      <c r="G1746" s="3"/>
      <c r="H1746" s="3"/>
      <c r="I1746" s="3"/>
      <c r="J1746" s="3"/>
      <c r="K1746" s="3"/>
      <c r="L1746" s="7"/>
    </row>
    <row r="1747" spans="1:12" s="4" customFormat="1" ht="12.5" x14ac:dyDescent="0.25">
      <c r="A1747" s="6"/>
      <c r="B1747" s="6"/>
      <c r="C1747" s="6"/>
      <c r="D1747" s="3"/>
      <c r="E1747" s="3"/>
      <c r="F1747" s="3"/>
      <c r="G1747" s="3"/>
      <c r="H1747" s="3"/>
      <c r="I1747" s="3"/>
      <c r="J1747" s="3"/>
      <c r="K1747" s="3"/>
      <c r="L1747" s="7"/>
    </row>
    <row r="1748" spans="1:12" s="4" customFormat="1" ht="12.5" x14ac:dyDescent="0.25">
      <c r="A1748" s="6"/>
      <c r="B1748" s="6"/>
      <c r="C1748" s="6"/>
      <c r="D1748" s="3"/>
      <c r="E1748" s="3"/>
      <c r="F1748" s="3"/>
      <c r="G1748" s="3"/>
      <c r="H1748" s="3"/>
      <c r="I1748" s="3"/>
      <c r="J1748" s="3"/>
      <c r="K1748" s="3"/>
      <c r="L1748" s="7"/>
    </row>
    <row r="1749" spans="1:12" s="4" customFormat="1" ht="12.5" x14ac:dyDescent="0.25">
      <c r="A1749" s="6"/>
      <c r="B1749" s="6"/>
      <c r="C1749" s="6"/>
      <c r="D1749" s="3"/>
      <c r="E1749" s="3"/>
      <c r="F1749" s="3"/>
      <c r="G1749" s="3"/>
      <c r="H1749" s="3"/>
      <c r="I1749" s="3"/>
      <c r="J1749" s="3"/>
      <c r="K1749" s="3"/>
      <c r="L1749" s="7"/>
    </row>
    <row r="1750" spans="1:12" s="4" customFormat="1" ht="12.5" x14ac:dyDescent="0.25">
      <c r="A1750" s="6"/>
      <c r="B1750" s="6"/>
      <c r="C1750" s="6"/>
      <c r="D1750" s="3"/>
      <c r="E1750" s="3"/>
      <c r="F1750" s="3"/>
      <c r="G1750" s="3"/>
      <c r="H1750" s="3"/>
      <c r="I1750" s="3"/>
      <c r="J1750" s="3"/>
      <c r="K1750" s="3"/>
      <c r="L1750" s="7"/>
    </row>
    <row r="1751" spans="1:12" s="4" customFormat="1" ht="12.5" x14ac:dyDescent="0.25">
      <c r="A1751" s="6"/>
      <c r="B1751" s="6"/>
      <c r="C1751" s="6"/>
      <c r="D1751" s="3"/>
      <c r="E1751" s="3"/>
      <c r="F1751" s="3"/>
      <c r="G1751" s="3"/>
      <c r="H1751" s="3"/>
      <c r="I1751" s="3"/>
      <c r="J1751" s="3"/>
      <c r="K1751" s="3"/>
      <c r="L1751" s="7"/>
    </row>
    <row r="1752" spans="1:12" s="4" customFormat="1" ht="12.5" x14ac:dyDescent="0.25">
      <c r="A1752" s="6"/>
      <c r="B1752" s="6"/>
      <c r="C1752" s="6"/>
      <c r="D1752" s="3"/>
      <c r="E1752" s="3"/>
      <c r="F1752" s="3"/>
      <c r="G1752" s="3"/>
      <c r="H1752" s="3"/>
      <c r="I1752" s="3"/>
      <c r="J1752" s="3"/>
      <c r="K1752" s="3"/>
      <c r="L1752" s="7"/>
    </row>
    <row r="1753" spans="1:12" s="4" customFormat="1" ht="12.5" x14ac:dyDescent="0.25">
      <c r="A1753" s="6"/>
      <c r="B1753" s="6"/>
      <c r="C1753" s="6"/>
      <c r="D1753" s="3"/>
      <c r="E1753" s="3"/>
      <c r="F1753" s="3"/>
      <c r="G1753" s="3"/>
      <c r="H1753" s="3"/>
      <c r="I1753" s="3"/>
      <c r="J1753" s="3"/>
      <c r="K1753" s="3"/>
      <c r="L1753" s="7"/>
    </row>
    <row r="1754" spans="1:12" s="4" customFormat="1" ht="12.5" x14ac:dyDescent="0.25">
      <c r="A1754" s="6"/>
      <c r="B1754" s="6"/>
      <c r="C1754" s="6"/>
      <c r="D1754" s="3"/>
      <c r="E1754" s="3"/>
      <c r="F1754" s="3"/>
      <c r="G1754" s="3"/>
      <c r="H1754" s="3"/>
      <c r="I1754" s="3"/>
      <c r="J1754" s="3"/>
      <c r="K1754" s="3"/>
      <c r="L1754" s="7"/>
    </row>
    <row r="1755" spans="1:12" s="4" customFormat="1" ht="12.5" x14ac:dyDescent="0.25">
      <c r="A1755" s="6"/>
      <c r="B1755" s="6"/>
      <c r="C1755" s="6"/>
      <c r="D1755" s="3"/>
      <c r="E1755" s="3"/>
      <c r="F1755" s="3"/>
      <c r="G1755" s="3"/>
      <c r="H1755" s="3"/>
      <c r="I1755" s="3"/>
      <c r="J1755" s="3"/>
      <c r="K1755" s="3"/>
      <c r="L1755" s="7"/>
    </row>
    <row r="1756" spans="1:12" s="4" customFormat="1" ht="12.5" x14ac:dyDescent="0.25">
      <c r="A1756" s="6"/>
      <c r="B1756" s="6"/>
      <c r="C1756" s="6"/>
      <c r="D1756" s="3"/>
      <c r="E1756" s="3"/>
      <c r="F1756" s="3"/>
      <c r="G1756" s="3"/>
      <c r="H1756" s="3"/>
      <c r="I1756" s="3"/>
      <c r="J1756" s="3"/>
      <c r="K1756" s="3"/>
      <c r="L1756" s="7"/>
    </row>
    <row r="1757" spans="1:12" s="4" customFormat="1" ht="12.5" x14ac:dyDescent="0.25">
      <c r="A1757" s="6"/>
      <c r="B1757" s="6"/>
      <c r="C1757" s="6"/>
      <c r="D1757" s="3"/>
      <c r="E1757" s="3"/>
      <c r="F1757" s="3"/>
      <c r="G1757" s="3"/>
      <c r="H1757" s="3"/>
      <c r="I1757" s="3"/>
      <c r="J1757" s="3"/>
      <c r="K1757" s="3"/>
      <c r="L1757" s="7"/>
    </row>
    <row r="1758" spans="1:12" s="4" customFormat="1" ht="12.5" x14ac:dyDescent="0.25">
      <c r="A1758" s="6"/>
      <c r="B1758" s="6"/>
      <c r="C1758" s="6"/>
      <c r="D1758" s="3"/>
      <c r="E1758" s="3"/>
      <c r="F1758" s="3"/>
      <c r="G1758" s="3"/>
      <c r="H1758" s="3"/>
      <c r="I1758" s="3"/>
      <c r="J1758" s="3"/>
      <c r="K1758" s="3"/>
      <c r="L1758" s="7"/>
    </row>
    <row r="1759" spans="1:12" s="4" customFormat="1" ht="12.5" x14ac:dyDescent="0.25">
      <c r="A1759" s="6"/>
      <c r="B1759" s="6"/>
      <c r="C1759" s="6"/>
      <c r="D1759" s="3"/>
      <c r="E1759" s="3"/>
      <c r="F1759" s="3"/>
      <c r="G1759" s="3"/>
      <c r="H1759" s="3"/>
      <c r="I1759" s="3"/>
      <c r="J1759" s="3"/>
      <c r="K1759" s="3"/>
      <c r="L1759" s="7"/>
    </row>
    <row r="1760" spans="1:12" s="4" customFormat="1" ht="12.5" x14ac:dyDescent="0.25">
      <c r="A1760" s="6"/>
      <c r="B1760" s="6"/>
      <c r="C1760" s="6"/>
      <c r="D1760" s="3"/>
      <c r="E1760" s="3"/>
      <c r="F1760" s="3"/>
      <c r="G1760" s="3"/>
      <c r="H1760" s="3"/>
      <c r="I1760" s="3"/>
      <c r="J1760" s="3"/>
      <c r="K1760" s="3"/>
      <c r="L1760" s="3"/>
    </row>
    <row r="1761" spans="1:12" s="4" customFormat="1" ht="12.5" x14ac:dyDescent="0.25">
      <c r="A1761" s="6"/>
      <c r="B1761" s="6"/>
      <c r="C1761" s="6"/>
      <c r="D1761" s="3"/>
      <c r="E1761" s="3"/>
      <c r="F1761" s="3"/>
      <c r="G1761" s="3"/>
      <c r="H1761" s="3"/>
      <c r="I1761" s="3"/>
      <c r="J1761" s="3"/>
      <c r="K1761" s="3"/>
      <c r="L1761" s="7"/>
    </row>
    <row r="1762" spans="1:12" s="4" customFormat="1" ht="12.5" x14ac:dyDescent="0.25">
      <c r="A1762" s="6"/>
      <c r="B1762" s="6"/>
      <c r="C1762" s="6"/>
      <c r="D1762" s="3"/>
      <c r="E1762" s="3"/>
      <c r="F1762" s="3"/>
      <c r="G1762" s="3"/>
      <c r="H1762" s="3"/>
      <c r="I1762" s="3"/>
      <c r="J1762" s="3"/>
      <c r="K1762" s="3"/>
      <c r="L1762" s="7"/>
    </row>
    <row r="1763" spans="1:12" s="4" customFormat="1" ht="12.5" x14ac:dyDescent="0.25">
      <c r="A1763" s="6"/>
      <c r="B1763" s="6"/>
      <c r="C1763" s="6"/>
      <c r="D1763" s="3"/>
      <c r="E1763" s="3"/>
      <c r="F1763" s="3"/>
      <c r="G1763" s="3"/>
      <c r="H1763" s="3"/>
      <c r="I1763" s="3"/>
      <c r="J1763" s="3"/>
      <c r="K1763" s="3"/>
      <c r="L1763" s="7"/>
    </row>
    <row r="1764" spans="1:12" s="4" customFormat="1" ht="12.5" x14ac:dyDescent="0.25">
      <c r="A1764" s="6"/>
      <c r="B1764" s="6"/>
      <c r="C1764" s="6"/>
      <c r="D1764" s="3"/>
      <c r="E1764" s="3"/>
      <c r="F1764" s="3"/>
      <c r="G1764" s="3"/>
      <c r="H1764" s="3"/>
      <c r="I1764" s="3"/>
      <c r="J1764" s="3"/>
      <c r="K1764" s="3"/>
      <c r="L1764" s="7"/>
    </row>
    <row r="1765" spans="1:12" s="4" customFormat="1" ht="12.5" x14ac:dyDescent="0.25">
      <c r="A1765" s="6"/>
      <c r="B1765" s="6"/>
      <c r="C1765" s="6"/>
      <c r="D1765" s="3"/>
      <c r="E1765" s="3"/>
      <c r="F1765" s="3"/>
      <c r="G1765" s="3"/>
      <c r="H1765" s="3"/>
      <c r="I1765" s="3"/>
      <c r="J1765" s="3"/>
      <c r="K1765" s="3"/>
      <c r="L1765" s="7"/>
    </row>
    <row r="1766" spans="1:12" s="4" customFormat="1" ht="12.5" x14ac:dyDescent="0.25">
      <c r="A1766" s="6"/>
      <c r="B1766" s="6"/>
      <c r="C1766" s="6"/>
      <c r="D1766" s="3"/>
      <c r="E1766" s="3"/>
      <c r="F1766" s="3"/>
      <c r="G1766" s="3"/>
      <c r="H1766" s="3"/>
      <c r="I1766" s="3"/>
      <c r="J1766" s="3"/>
      <c r="K1766" s="3"/>
      <c r="L1766" s="7"/>
    </row>
    <row r="1767" spans="1:12" s="4" customFormat="1" ht="12.5" x14ac:dyDescent="0.25">
      <c r="A1767" s="6"/>
      <c r="B1767" s="6"/>
      <c r="C1767" s="6"/>
      <c r="D1767" s="3"/>
      <c r="E1767" s="3"/>
      <c r="F1767" s="3"/>
      <c r="G1767" s="3"/>
      <c r="H1767" s="3"/>
      <c r="I1767" s="3"/>
      <c r="J1767" s="3"/>
      <c r="K1767" s="3"/>
      <c r="L1767" s="7"/>
    </row>
    <row r="1768" spans="1:12" s="4" customFormat="1" ht="12.5" x14ac:dyDescent="0.25">
      <c r="A1768" s="6"/>
      <c r="B1768" s="6"/>
      <c r="C1768" s="6"/>
      <c r="D1768" s="3"/>
      <c r="E1768" s="3"/>
      <c r="F1768" s="3"/>
      <c r="G1768" s="3"/>
      <c r="H1768" s="3"/>
      <c r="I1768" s="3"/>
      <c r="J1768" s="3"/>
      <c r="K1768" s="3"/>
      <c r="L1768" s="7"/>
    </row>
    <row r="1769" spans="1:12" s="4" customFormat="1" ht="12.5" x14ac:dyDescent="0.25">
      <c r="A1769" s="6"/>
      <c r="B1769" s="6"/>
      <c r="C1769" s="6"/>
      <c r="D1769" s="3"/>
      <c r="E1769" s="3"/>
      <c r="F1769" s="3"/>
      <c r="G1769" s="3"/>
      <c r="H1769" s="3"/>
      <c r="I1769" s="3"/>
      <c r="J1769" s="3"/>
      <c r="K1769" s="3"/>
      <c r="L1769" s="7"/>
    </row>
    <row r="1770" spans="1:12" s="4" customFormat="1" ht="12.5" x14ac:dyDescent="0.25">
      <c r="A1770" s="6"/>
      <c r="B1770" s="6"/>
      <c r="C1770" s="6"/>
      <c r="D1770" s="3"/>
      <c r="E1770" s="3"/>
      <c r="F1770" s="3"/>
      <c r="G1770" s="3"/>
      <c r="H1770" s="3"/>
      <c r="I1770" s="3"/>
      <c r="J1770" s="3"/>
      <c r="K1770" s="3"/>
      <c r="L1770" s="7"/>
    </row>
    <row r="1771" spans="1:12" s="4" customFormat="1" ht="12.5" x14ac:dyDescent="0.25">
      <c r="A1771" s="6"/>
      <c r="B1771" s="6"/>
      <c r="C1771" s="6"/>
      <c r="D1771" s="3"/>
      <c r="E1771" s="3"/>
      <c r="F1771" s="3"/>
      <c r="G1771" s="3"/>
      <c r="H1771" s="3"/>
      <c r="I1771" s="3"/>
      <c r="J1771" s="3"/>
      <c r="K1771" s="3"/>
      <c r="L1771" s="7"/>
    </row>
    <row r="1772" spans="1:12" s="4" customFormat="1" ht="12.5" x14ac:dyDescent="0.25">
      <c r="A1772" s="6"/>
      <c r="B1772" s="6"/>
      <c r="C1772" s="6"/>
      <c r="D1772" s="3"/>
      <c r="E1772" s="3"/>
      <c r="F1772" s="3"/>
      <c r="G1772" s="3"/>
      <c r="H1772" s="3"/>
      <c r="I1772" s="3"/>
      <c r="J1772" s="3"/>
      <c r="K1772" s="3"/>
      <c r="L1772" s="7"/>
    </row>
    <row r="1773" spans="1:12" s="4" customFormat="1" ht="12.5" x14ac:dyDescent="0.25">
      <c r="A1773" s="6"/>
      <c r="B1773" s="6"/>
      <c r="C1773" s="6"/>
      <c r="D1773" s="3"/>
      <c r="E1773" s="3"/>
      <c r="F1773" s="3"/>
      <c r="G1773" s="3"/>
      <c r="H1773" s="3"/>
      <c r="I1773" s="3"/>
      <c r="J1773" s="3"/>
      <c r="K1773" s="3"/>
      <c r="L1773" s="3"/>
    </row>
    <row r="1774" spans="1:12" s="4" customFormat="1" ht="12.5" x14ac:dyDescent="0.25">
      <c r="A1774" s="6"/>
      <c r="B1774" s="6"/>
      <c r="C1774" s="6"/>
      <c r="D1774" s="3"/>
      <c r="E1774" s="3"/>
      <c r="F1774" s="3"/>
      <c r="G1774" s="3"/>
      <c r="H1774" s="7"/>
      <c r="I1774" s="3"/>
      <c r="J1774" s="3"/>
      <c r="K1774" s="3"/>
      <c r="L1774" s="3"/>
    </row>
    <row r="1775" spans="1:12" s="4" customFormat="1" ht="12.5" x14ac:dyDescent="0.25">
      <c r="A1775" s="6"/>
      <c r="B1775" s="6"/>
      <c r="C1775" s="6"/>
      <c r="D1775" s="3"/>
      <c r="E1775" s="3"/>
      <c r="F1775" s="3"/>
      <c r="G1775" s="3"/>
      <c r="H1775" s="7"/>
      <c r="I1775" s="3"/>
      <c r="J1775" s="3"/>
      <c r="K1775" s="3"/>
      <c r="L1775" s="7"/>
    </row>
    <row r="1776" spans="1:12" s="4" customFormat="1" ht="12.5" x14ac:dyDescent="0.25">
      <c r="A1776" s="6"/>
      <c r="B1776" s="6"/>
      <c r="C1776" s="6"/>
      <c r="D1776" s="3"/>
      <c r="E1776" s="3"/>
      <c r="F1776" s="3"/>
      <c r="G1776" s="3"/>
      <c r="H1776" s="7"/>
      <c r="I1776" s="3"/>
      <c r="J1776" s="3"/>
      <c r="K1776" s="3"/>
      <c r="L1776" s="7"/>
    </row>
    <row r="1777" spans="1:12" s="4" customFormat="1" ht="12.5" x14ac:dyDescent="0.25">
      <c r="A1777" s="6"/>
      <c r="B1777" s="6"/>
      <c r="C1777" s="6"/>
      <c r="D1777" s="3"/>
      <c r="E1777" s="3"/>
      <c r="F1777" s="3"/>
      <c r="G1777" s="3"/>
      <c r="H1777" s="7"/>
      <c r="I1777" s="3"/>
      <c r="J1777" s="3"/>
      <c r="K1777" s="3"/>
      <c r="L1777" s="7"/>
    </row>
    <row r="1778" spans="1:12" s="4" customFormat="1" ht="12.5" x14ac:dyDescent="0.25">
      <c r="A1778" s="6"/>
      <c r="B1778" s="6"/>
      <c r="C1778" s="6"/>
      <c r="D1778" s="3"/>
      <c r="E1778" s="3"/>
      <c r="F1778" s="3"/>
      <c r="G1778" s="3"/>
      <c r="H1778" s="7"/>
      <c r="I1778" s="3"/>
      <c r="J1778" s="3"/>
      <c r="K1778" s="3"/>
      <c r="L1778" s="7"/>
    </row>
    <row r="1779" spans="1:12" s="4" customFormat="1" ht="12.5" x14ac:dyDescent="0.25">
      <c r="A1779" s="6"/>
      <c r="B1779" s="6"/>
      <c r="C1779" s="6"/>
      <c r="D1779" s="3"/>
      <c r="E1779" s="3"/>
      <c r="F1779" s="3"/>
      <c r="G1779" s="3"/>
      <c r="H1779" s="7"/>
      <c r="I1779" s="3"/>
      <c r="J1779" s="3"/>
      <c r="K1779" s="3"/>
      <c r="L1779" s="7"/>
    </row>
    <row r="1780" spans="1:12" s="4" customFormat="1" ht="12.5" x14ac:dyDescent="0.25">
      <c r="A1780" s="6"/>
      <c r="B1780" s="6"/>
      <c r="C1780" s="6"/>
      <c r="D1780" s="3"/>
      <c r="E1780" s="3"/>
      <c r="F1780" s="3"/>
      <c r="G1780" s="3"/>
      <c r="H1780" s="7"/>
      <c r="I1780" s="3"/>
      <c r="J1780" s="3"/>
      <c r="K1780" s="3"/>
      <c r="L1780" s="7"/>
    </row>
    <row r="1781" spans="1:12" s="4" customFormat="1" ht="12.5" x14ac:dyDescent="0.25">
      <c r="A1781" s="6"/>
      <c r="B1781" s="6"/>
      <c r="C1781" s="6"/>
      <c r="D1781" s="3"/>
      <c r="E1781" s="3"/>
      <c r="F1781" s="3"/>
      <c r="G1781" s="3"/>
      <c r="H1781" s="7"/>
      <c r="I1781" s="3"/>
      <c r="J1781" s="3"/>
      <c r="K1781" s="3"/>
      <c r="L1781" s="7"/>
    </row>
    <row r="1782" spans="1:12" s="4" customFormat="1" ht="12.5" x14ac:dyDescent="0.25">
      <c r="A1782" s="6"/>
      <c r="B1782" s="6"/>
      <c r="C1782" s="6"/>
      <c r="D1782" s="3"/>
      <c r="E1782" s="3"/>
      <c r="F1782" s="3"/>
      <c r="G1782" s="7"/>
      <c r="H1782" s="7"/>
      <c r="I1782" s="3"/>
      <c r="J1782" s="3"/>
      <c r="K1782" s="3"/>
      <c r="L1782" s="3"/>
    </row>
    <row r="1783" spans="1:12" s="4" customFormat="1" ht="12.5" x14ac:dyDescent="0.25">
      <c r="A1783" s="6"/>
      <c r="B1783" s="6"/>
      <c r="C1783" s="6"/>
      <c r="D1783" s="3"/>
      <c r="E1783" s="3"/>
      <c r="F1783" s="3"/>
      <c r="G1783" s="7"/>
      <c r="H1783" s="7"/>
      <c r="I1783" s="3"/>
      <c r="J1783" s="3"/>
      <c r="K1783" s="3"/>
      <c r="L1783" s="3"/>
    </row>
    <row r="1784" spans="1:12" s="4" customFormat="1" ht="12.5" x14ac:dyDescent="0.25">
      <c r="A1784" s="6"/>
      <c r="B1784" s="6"/>
      <c r="C1784" s="6"/>
      <c r="D1784" s="3"/>
      <c r="E1784" s="3"/>
      <c r="F1784" s="3"/>
      <c r="G1784" s="7"/>
      <c r="H1784" s="7"/>
      <c r="I1784" s="3"/>
      <c r="J1784" s="3"/>
      <c r="K1784" s="3"/>
      <c r="L1784" s="3"/>
    </row>
    <row r="1785" spans="1:12" s="4" customFormat="1" ht="12.5" x14ac:dyDescent="0.25">
      <c r="A1785" s="6"/>
      <c r="B1785" s="6"/>
      <c r="C1785" s="6"/>
      <c r="D1785" s="3"/>
      <c r="E1785" s="3"/>
      <c r="F1785" s="3"/>
      <c r="G1785" s="7"/>
      <c r="H1785" s="7"/>
      <c r="I1785" s="3"/>
      <c r="J1785" s="3"/>
      <c r="K1785" s="3"/>
      <c r="L1785" s="3"/>
    </row>
    <row r="1786" spans="1:12" s="4" customFormat="1" ht="12.5" x14ac:dyDescent="0.25">
      <c r="A1786" s="6"/>
      <c r="B1786" s="6"/>
      <c r="C1786" s="6"/>
      <c r="D1786" s="3"/>
      <c r="E1786" s="3"/>
      <c r="F1786" s="3"/>
      <c r="G1786" s="7"/>
      <c r="H1786" s="7"/>
      <c r="I1786" s="3"/>
      <c r="J1786" s="3"/>
      <c r="K1786" s="3"/>
      <c r="L1786" s="3"/>
    </row>
    <row r="1787" spans="1:12" s="4" customFormat="1" ht="12.5" x14ac:dyDescent="0.25">
      <c r="A1787" s="6"/>
      <c r="B1787" s="6"/>
      <c r="C1787" s="6"/>
      <c r="D1787" s="3"/>
      <c r="E1787" s="3"/>
      <c r="F1787" s="3"/>
      <c r="G1787" s="7"/>
      <c r="H1787" s="3"/>
      <c r="I1787" s="3"/>
      <c r="J1787" s="3"/>
      <c r="K1787" s="3"/>
      <c r="L1787" s="3"/>
    </row>
    <row r="1788" spans="1:12" s="4" customFormat="1" ht="12.5" x14ac:dyDescent="0.25">
      <c r="A1788" s="6"/>
      <c r="B1788" s="6"/>
      <c r="C1788" s="6"/>
      <c r="D1788" s="3"/>
      <c r="E1788" s="3"/>
      <c r="F1788" s="3"/>
      <c r="G1788" s="7"/>
      <c r="H1788" s="7"/>
      <c r="I1788" s="3"/>
      <c r="J1788" s="3"/>
      <c r="K1788" s="3"/>
      <c r="L1788" s="3"/>
    </row>
    <row r="1789" spans="1:12" s="4" customFormat="1" ht="12.5" x14ac:dyDescent="0.25">
      <c r="A1789" s="6"/>
      <c r="B1789" s="6"/>
      <c r="C1789" s="6"/>
      <c r="D1789" s="3"/>
      <c r="E1789" s="3"/>
      <c r="F1789" s="3"/>
      <c r="G1789" s="7"/>
      <c r="H1789" s="7"/>
      <c r="I1789" s="3"/>
      <c r="J1789" s="3"/>
      <c r="K1789" s="3"/>
      <c r="L1789" s="7"/>
    </row>
    <row r="1790" spans="1:12" s="4" customFormat="1" ht="12.5" x14ac:dyDescent="0.25">
      <c r="A1790" s="6"/>
      <c r="B1790" s="6"/>
      <c r="C1790" s="6"/>
      <c r="D1790" s="3"/>
      <c r="E1790" s="3"/>
      <c r="F1790" s="3"/>
      <c r="G1790" s="7"/>
      <c r="H1790" s="7"/>
      <c r="I1790" s="3"/>
      <c r="J1790" s="3"/>
      <c r="K1790" s="3"/>
      <c r="L1790" s="7"/>
    </row>
    <row r="1791" spans="1:12" s="4" customFormat="1" ht="12.5" x14ac:dyDescent="0.25">
      <c r="A1791" s="6"/>
      <c r="B1791" s="6"/>
      <c r="C1791" s="6"/>
      <c r="D1791" s="3"/>
      <c r="E1791" s="3"/>
      <c r="F1791" s="3"/>
      <c r="G1791" s="7"/>
      <c r="H1791" s="7"/>
      <c r="I1791" s="3"/>
      <c r="J1791" s="3"/>
      <c r="K1791" s="3"/>
      <c r="L1791" s="7"/>
    </row>
    <row r="1792" spans="1:12" s="4" customFormat="1" ht="12.5" x14ac:dyDescent="0.25">
      <c r="A1792" s="6"/>
      <c r="B1792" s="6"/>
      <c r="C1792" s="6"/>
      <c r="D1792" s="3"/>
      <c r="E1792" s="3"/>
      <c r="F1792" s="3"/>
      <c r="G1792" s="7"/>
      <c r="H1792" s="7"/>
      <c r="I1792" s="3"/>
      <c r="J1792" s="3"/>
      <c r="K1792" s="3"/>
      <c r="L1792" s="7"/>
    </row>
    <row r="1793" spans="1:12" s="4" customFormat="1" ht="12.5" x14ac:dyDescent="0.25">
      <c r="A1793" s="6"/>
      <c r="B1793" s="6"/>
      <c r="C1793" s="6"/>
      <c r="D1793" s="3"/>
      <c r="E1793" s="3"/>
      <c r="F1793" s="3"/>
      <c r="G1793" s="7"/>
      <c r="H1793" s="7"/>
      <c r="I1793" s="3"/>
      <c r="J1793" s="3"/>
      <c r="K1793" s="3"/>
      <c r="L1793" s="7"/>
    </row>
    <row r="1794" spans="1:12" s="4" customFormat="1" ht="12.5" x14ac:dyDescent="0.25">
      <c r="A1794" s="6"/>
      <c r="B1794" s="6"/>
      <c r="C1794" s="6"/>
      <c r="D1794" s="3"/>
      <c r="E1794" s="3"/>
      <c r="F1794" s="3"/>
      <c r="G1794" s="7"/>
      <c r="H1794" s="7"/>
      <c r="I1794" s="3"/>
      <c r="J1794" s="3"/>
      <c r="K1794" s="3"/>
      <c r="L1794" s="3"/>
    </row>
    <row r="1795" spans="1:12" s="4" customFormat="1" ht="12.5" x14ac:dyDescent="0.25">
      <c r="A1795" s="6"/>
      <c r="B1795" s="6"/>
      <c r="C1795" s="6"/>
      <c r="D1795" s="3"/>
      <c r="E1795" s="3"/>
      <c r="F1795" s="3"/>
      <c r="G1795" s="3"/>
      <c r="H1795" s="7"/>
      <c r="I1795" s="3"/>
      <c r="J1795" s="3"/>
      <c r="K1795" s="3"/>
      <c r="L1795" s="3"/>
    </row>
    <row r="1796" spans="1:12" s="4" customFormat="1" ht="12.5" x14ac:dyDescent="0.25">
      <c r="A1796" s="6"/>
      <c r="B1796" s="6"/>
      <c r="C1796" s="6"/>
      <c r="D1796" s="3"/>
      <c r="E1796" s="3"/>
      <c r="F1796" s="3"/>
      <c r="G1796" s="7"/>
      <c r="H1796" s="3"/>
      <c r="I1796" s="3"/>
      <c r="J1796" s="3"/>
      <c r="K1796" s="3"/>
      <c r="L1796" s="7"/>
    </row>
    <row r="1797" spans="1:12" s="4" customFormat="1" ht="12.5" x14ac:dyDescent="0.25">
      <c r="A1797" s="6"/>
      <c r="B1797" s="6"/>
      <c r="C1797" s="6"/>
      <c r="D1797" s="3"/>
      <c r="E1797" s="3"/>
      <c r="F1797" s="3"/>
      <c r="G1797" s="7"/>
      <c r="H1797" s="7"/>
      <c r="I1797" s="3"/>
      <c r="J1797" s="3"/>
      <c r="K1797" s="3"/>
      <c r="L1797" s="7"/>
    </row>
    <row r="1798" spans="1:12" s="4" customFormat="1" ht="12.5" x14ac:dyDescent="0.25">
      <c r="A1798" s="6"/>
      <c r="B1798" s="6"/>
      <c r="C1798" s="6"/>
      <c r="D1798" s="3"/>
      <c r="E1798" s="3"/>
      <c r="F1798" s="3"/>
      <c r="G1798" s="7"/>
      <c r="H1798" s="7"/>
      <c r="I1798" s="3"/>
      <c r="J1798" s="3"/>
      <c r="K1798" s="3"/>
      <c r="L1798" s="3"/>
    </row>
    <row r="1799" spans="1:12" s="4" customFormat="1" ht="12.5" x14ac:dyDescent="0.25">
      <c r="A1799" s="6"/>
      <c r="B1799" s="6"/>
      <c r="C1799" s="6"/>
      <c r="D1799" s="3"/>
      <c r="E1799" s="3"/>
      <c r="F1799" s="3"/>
      <c r="G1799" s="7"/>
      <c r="H1799" s="7"/>
      <c r="I1799" s="3"/>
      <c r="J1799" s="3"/>
      <c r="K1799" s="3"/>
      <c r="L1799" s="7"/>
    </row>
    <row r="1800" spans="1:12" s="4" customFormat="1" ht="12.5" x14ac:dyDescent="0.25">
      <c r="A1800" s="6"/>
      <c r="B1800" s="6"/>
      <c r="C1800" s="6"/>
      <c r="D1800" s="3"/>
      <c r="E1800" s="3"/>
      <c r="F1800" s="3"/>
      <c r="G1800" s="7"/>
      <c r="H1800" s="7"/>
      <c r="I1800" s="3"/>
      <c r="J1800" s="3"/>
      <c r="K1800" s="3"/>
      <c r="L1800" s="7"/>
    </row>
    <row r="1801" spans="1:12" s="4" customFormat="1" ht="12.5" x14ac:dyDescent="0.25">
      <c r="A1801" s="6"/>
      <c r="B1801" s="6"/>
      <c r="C1801" s="6"/>
      <c r="D1801" s="3"/>
      <c r="E1801" s="3"/>
      <c r="F1801" s="3"/>
      <c r="G1801" s="7"/>
      <c r="H1801" s="7"/>
      <c r="I1801" s="3"/>
      <c r="J1801" s="3"/>
      <c r="K1801" s="3"/>
      <c r="L1801" s="7"/>
    </row>
    <row r="1802" spans="1:12" s="4" customFormat="1" ht="12.5" x14ac:dyDescent="0.25">
      <c r="A1802" s="6"/>
      <c r="B1802" s="6"/>
      <c r="C1802" s="6"/>
      <c r="D1802" s="3"/>
      <c r="E1802" s="3"/>
      <c r="F1802" s="3"/>
      <c r="G1802" s="7"/>
      <c r="H1802" s="7"/>
      <c r="I1802" s="3"/>
      <c r="J1802" s="3"/>
      <c r="K1802" s="3"/>
      <c r="L1802" s="7"/>
    </row>
    <row r="1803" spans="1:12" s="4" customFormat="1" ht="12.5" x14ac:dyDescent="0.25">
      <c r="A1803" s="6"/>
      <c r="B1803" s="6"/>
      <c r="C1803" s="6"/>
      <c r="D1803" s="3"/>
      <c r="E1803" s="3"/>
      <c r="F1803" s="3"/>
      <c r="G1803" s="7"/>
      <c r="H1803" s="7"/>
      <c r="I1803" s="3"/>
      <c r="J1803" s="3"/>
      <c r="K1803" s="3"/>
      <c r="L1803" s="7"/>
    </row>
    <row r="1804" spans="1:12" s="4" customFormat="1" ht="12.5" x14ac:dyDescent="0.25">
      <c r="A1804" s="6"/>
      <c r="B1804" s="6"/>
      <c r="C1804" s="6"/>
      <c r="D1804" s="3"/>
      <c r="E1804" s="3"/>
      <c r="F1804" s="3"/>
      <c r="G1804" s="3"/>
      <c r="H1804" s="7"/>
      <c r="I1804" s="3"/>
      <c r="J1804" s="3"/>
      <c r="K1804" s="3"/>
      <c r="L1804" s="7"/>
    </row>
    <row r="1805" spans="1:12" s="4" customFormat="1" ht="12.5" x14ac:dyDescent="0.25">
      <c r="A1805" s="6"/>
      <c r="B1805" s="6"/>
      <c r="C1805" s="6"/>
      <c r="D1805" s="3"/>
      <c r="E1805" s="3"/>
      <c r="F1805" s="3"/>
      <c r="G1805" s="7"/>
      <c r="H1805" s="7"/>
      <c r="I1805" s="3"/>
      <c r="J1805" s="3"/>
      <c r="K1805" s="3"/>
      <c r="L1805" s="7"/>
    </row>
    <row r="1806" spans="1:12" s="4" customFormat="1" ht="12.5" x14ac:dyDescent="0.25">
      <c r="A1806" s="6"/>
      <c r="B1806" s="6"/>
      <c r="C1806" s="6"/>
      <c r="D1806" s="3"/>
      <c r="E1806" s="3"/>
      <c r="F1806" s="3"/>
      <c r="G1806" s="7"/>
      <c r="H1806" s="7"/>
      <c r="I1806" s="3"/>
      <c r="J1806" s="3"/>
      <c r="K1806" s="3"/>
      <c r="L1806" s="7"/>
    </row>
    <row r="1807" spans="1:12" s="4" customFormat="1" ht="12.5" x14ac:dyDescent="0.25">
      <c r="A1807" s="6"/>
      <c r="B1807" s="6"/>
      <c r="C1807" s="6"/>
      <c r="D1807" s="3"/>
      <c r="E1807" s="3"/>
      <c r="F1807" s="3"/>
      <c r="G1807" s="7"/>
      <c r="H1807" s="7"/>
      <c r="I1807" s="3"/>
      <c r="J1807" s="3"/>
      <c r="K1807" s="3"/>
      <c r="L1807" s="7"/>
    </row>
    <row r="1808" spans="1:12" s="4" customFormat="1" ht="12.5" x14ac:dyDescent="0.25">
      <c r="A1808" s="6"/>
      <c r="B1808" s="6"/>
      <c r="C1808" s="6"/>
      <c r="D1808" s="3"/>
      <c r="E1808" s="3"/>
      <c r="F1808" s="3"/>
      <c r="G1808" s="7"/>
      <c r="H1808" s="7"/>
      <c r="I1808" s="3"/>
      <c r="J1808" s="3"/>
      <c r="K1808" s="3"/>
      <c r="L1808" s="7"/>
    </row>
    <row r="1809" spans="1:12" s="4" customFormat="1" ht="12.5" x14ac:dyDescent="0.25">
      <c r="A1809" s="6"/>
      <c r="B1809" s="6"/>
      <c r="C1809" s="6"/>
      <c r="D1809" s="3"/>
      <c r="E1809" s="3"/>
      <c r="F1809" s="3"/>
      <c r="G1809" s="7"/>
      <c r="H1809" s="7"/>
      <c r="I1809" s="3"/>
      <c r="J1809" s="3"/>
      <c r="K1809" s="3"/>
      <c r="L1809" s="7"/>
    </row>
    <row r="1810" spans="1:12" s="4" customFormat="1" ht="12.5" x14ac:dyDescent="0.25">
      <c r="A1810" s="6"/>
      <c r="B1810" s="6"/>
      <c r="C1810" s="6"/>
      <c r="D1810" s="3"/>
      <c r="E1810" s="3"/>
      <c r="F1810" s="3"/>
      <c r="G1810" s="7"/>
      <c r="H1810" s="7"/>
      <c r="I1810" s="3"/>
      <c r="J1810" s="3"/>
      <c r="K1810" s="3"/>
      <c r="L1810" s="7"/>
    </row>
    <row r="1811" spans="1:12" s="4" customFormat="1" ht="12.5" x14ac:dyDescent="0.25">
      <c r="A1811" s="6"/>
      <c r="B1811" s="6"/>
      <c r="C1811" s="6"/>
      <c r="D1811" s="3"/>
      <c r="E1811" s="3"/>
      <c r="F1811" s="3"/>
      <c r="G1811" s="7"/>
      <c r="H1811" s="7"/>
      <c r="I1811" s="3"/>
      <c r="J1811" s="3"/>
      <c r="K1811" s="3"/>
      <c r="L1811" s="7"/>
    </row>
    <row r="1812" spans="1:12" s="4" customFormat="1" ht="12.5" x14ac:dyDescent="0.25">
      <c r="A1812" s="6"/>
      <c r="B1812" s="6"/>
      <c r="C1812" s="6"/>
      <c r="D1812" s="3"/>
      <c r="E1812" s="3"/>
      <c r="F1812" s="3"/>
      <c r="G1812" s="7"/>
      <c r="H1812" s="7"/>
      <c r="I1812" s="3"/>
      <c r="J1812" s="3"/>
      <c r="K1812" s="3"/>
      <c r="L1812" s="7"/>
    </row>
    <row r="1813" spans="1:12" s="4" customFormat="1" ht="12.5" x14ac:dyDescent="0.25">
      <c r="A1813" s="6"/>
      <c r="B1813" s="6"/>
      <c r="C1813" s="6"/>
      <c r="D1813" s="3"/>
      <c r="E1813" s="3"/>
      <c r="F1813" s="3"/>
      <c r="G1813" s="7"/>
      <c r="H1813" s="7"/>
      <c r="I1813" s="3"/>
      <c r="J1813" s="3"/>
      <c r="K1813" s="3"/>
      <c r="L1813" s="3"/>
    </row>
    <row r="1814" spans="1:12" s="4" customFormat="1" ht="12.5" x14ac:dyDescent="0.25">
      <c r="A1814" s="6"/>
      <c r="B1814" s="6"/>
      <c r="C1814" s="6"/>
      <c r="D1814" s="3"/>
      <c r="E1814" s="3"/>
      <c r="F1814" s="3"/>
      <c r="G1814" s="7"/>
      <c r="H1814" s="7"/>
      <c r="I1814" s="3"/>
      <c r="J1814" s="3"/>
      <c r="K1814" s="3"/>
      <c r="L1814" s="3"/>
    </row>
    <row r="1815" spans="1:12" s="4" customFormat="1" ht="12.5" x14ac:dyDescent="0.25">
      <c r="A1815" s="6"/>
      <c r="B1815" s="6"/>
      <c r="C1815" s="6"/>
      <c r="D1815" s="3"/>
      <c r="E1815" s="3"/>
      <c r="F1815" s="3"/>
      <c r="G1815" s="7"/>
      <c r="H1815" s="7"/>
      <c r="I1815" s="3"/>
      <c r="J1815" s="3"/>
      <c r="K1815" s="3"/>
      <c r="L1815" s="7"/>
    </row>
    <row r="1816" spans="1:12" s="4" customFormat="1" ht="12.5" x14ac:dyDescent="0.25">
      <c r="A1816" s="6"/>
      <c r="B1816" s="6"/>
      <c r="C1816" s="6"/>
      <c r="D1816" s="3"/>
      <c r="E1816" s="3"/>
      <c r="F1816" s="3"/>
      <c r="G1816" s="7"/>
      <c r="H1816" s="3"/>
      <c r="I1816" s="3"/>
      <c r="J1816" s="3"/>
      <c r="K1816" s="3"/>
      <c r="L1816" s="7"/>
    </row>
    <row r="1817" spans="1:12" s="4" customFormat="1" ht="12.5" x14ac:dyDescent="0.25">
      <c r="A1817" s="6"/>
      <c r="B1817" s="6"/>
      <c r="C1817" s="6"/>
      <c r="D1817" s="3"/>
      <c r="E1817" s="3"/>
      <c r="F1817" s="3"/>
      <c r="G1817" s="7"/>
      <c r="H1817" s="7"/>
      <c r="I1817" s="3"/>
      <c r="J1817" s="3"/>
      <c r="K1817" s="3"/>
      <c r="L1817" s="7"/>
    </row>
    <row r="1818" spans="1:12" s="4" customFormat="1" ht="12.5" x14ac:dyDescent="0.25">
      <c r="A1818" s="6"/>
      <c r="B1818" s="6"/>
      <c r="C1818" s="6"/>
      <c r="D1818" s="3"/>
      <c r="E1818" s="3"/>
      <c r="F1818" s="3"/>
      <c r="G1818" s="7"/>
      <c r="H1818" s="7"/>
      <c r="I1818" s="3"/>
      <c r="J1818" s="3"/>
      <c r="K1818" s="3"/>
      <c r="L1818" s="3"/>
    </row>
    <row r="1819" spans="1:12" s="4" customFormat="1" ht="12.5" x14ac:dyDescent="0.25">
      <c r="A1819" s="6"/>
      <c r="B1819" s="6"/>
      <c r="C1819" s="6"/>
      <c r="D1819" s="3"/>
      <c r="E1819" s="3"/>
      <c r="F1819" s="3"/>
      <c r="G1819" s="7"/>
      <c r="H1819" s="7"/>
      <c r="I1819" s="3"/>
      <c r="J1819" s="3"/>
      <c r="K1819" s="3"/>
      <c r="L1819" s="3"/>
    </row>
    <row r="1820" spans="1:12" s="4" customFormat="1" ht="12.5" x14ac:dyDescent="0.25">
      <c r="A1820" s="6"/>
      <c r="B1820" s="6"/>
      <c r="C1820" s="6"/>
      <c r="D1820" s="3"/>
      <c r="E1820" s="3"/>
      <c r="F1820" s="3"/>
      <c r="G1820" s="7"/>
      <c r="H1820" s="7"/>
      <c r="I1820" s="3"/>
      <c r="J1820" s="3"/>
      <c r="K1820" s="3"/>
      <c r="L1820" s="7"/>
    </row>
    <row r="1821" spans="1:12" s="4" customFormat="1" ht="12.5" x14ac:dyDescent="0.25">
      <c r="A1821" s="6"/>
      <c r="B1821" s="6"/>
      <c r="C1821" s="6"/>
      <c r="D1821" s="3"/>
      <c r="E1821" s="3"/>
      <c r="F1821" s="3"/>
      <c r="G1821" s="7"/>
      <c r="H1821" s="7"/>
      <c r="I1821" s="3"/>
      <c r="J1821" s="3"/>
      <c r="K1821" s="3"/>
      <c r="L1821" s="7"/>
    </row>
    <row r="1822" spans="1:12" s="4" customFormat="1" ht="12.5" x14ac:dyDescent="0.25">
      <c r="A1822" s="6"/>
      <c r="B1822" s="6"/>
      <c r="C1822" s="6"/>
      <c r="D1822" s="3"/>
      <c r="E1822" s="3"/>
      <c r="F1822" s="3"/>
      <c r="G1822" s="7"/>
      <c r="H1822" s="7"/>
      <c r="I1822" s="3"/>
      <c r="J1822" s="3"/>
      <c r="K1822" s="3"/>
      <c r="L1822" s="7"/>
    </row>
    <row r="1823" spans="1:12" s="4" customFormat="1" ht="12.5" x14ac:dyDescent="0.25">
      <c r="A1823" s="6"/>
      <c r="B1823" s="6"/>
      <c r="C1823" s="6"/>
      <c r="D1823" s="3"/>
      <c r="E1823" s="3"/>
      <c r="F1823" s="3"/>
      <c r="G1823" s="7"/>
      <c r="H1823" s="7"/>
      <c r="I1823" s="3"/>
      <c r="J1823" s="3"/>
      <c r="K1823" s="3"/>
      <c r="L1823" s="7"/>
    </row>
    <row r="1824" spans="1:12" s="4" customFormat="1" ht="12.5" x14ac:dyDescent="0.25">
      <c r="A1824" s="6"/>
      <c r="B1824" s="6"/>
      <c r="C1824" s="6"/>
      <c r="D1824" s="3"/>
      <c r="E1824" s="3"/>
      <c r="F1824" s="3"/>
      <c r="G1824" s="3"/>
      <c r="H1824" s="7"/>
      <c r="I1824" s="3"/>
      <c r="J1824" s="3"/>
      <c r="K1824" s="3"/>
      <c r="L1824" s="7"/>
    </row>
    <row r="1825" spans="1:12" s="4" customFormat="1" ht="12.5" x14ac:dyDescent="0.25">
      <c r="A1825" s="6"/>
      <c r="B1825" s="6"/>
      <c r="C1825" s="6"/>
      <c r="D1825" s="3"/>
      <c r="E1825" s="3"/>
      <c r="F1825" s="3"/>
      <c r="G1825" s="7"/>
      <c r="H1825" s="7"/>
      <c r="I1825" s="3"/>
      <c r="J1825" s="3"/>
      <c r="K1825" s="3"/>
      <c r="L1825" s="7"/>
    </row>
    <row r="1826" spans="1:12" s="4" customFormat="1" ht="12.5" x14ac:dyDescent="0.25">
      <c r="A1826" s="6"/>
      <c r="B1826" s="6"/>
      <c r="C1826" s="6"/>
      <c r="D1826" s="3"/>
      <c r="E1826" s="3"/>
      <c r="F1826" s="3"/>
      <c r="G1826" s="7"/>
      <c r="H1826" s="7"/>
      <c r="I1826" s="3"/>
      <c r="J1826" s="3"/>
      <c r="K1826" s="3"/>
      <c r="L1826" s="7"/>
    </row>
    <row r="1827" spans="1:12" s="4" customFormat="1" ht="12.5" x14ac:dyDescent="0.25">
      <c r="A1827" s="6"/>
      <c r="B1827" s="6"/>
      <c r="C1827" s="6"/>
      <c r="D1827" s="3"/>
      <c r="E1827" s="3"/>
      <c r="F1827" s="3"/>
      <c r="G1827" s="7"/>
      <c r="H1827" s="7"/>
      <c r="I1827" s="3"/>
      <c r="J1827" s="3"/>
      <c r="K1827" s="3"/>
      <c r="L1827" s="7"/>
    </row>
    <row r="1828" spans="1:12" s="4" customFormat="1" ht="12.5" x14ac:dyDescent="0.25">
      <c r="A1828" s="6"/>
      <c r="B1828" s="6"/>
      <c r="C1828" s="6"/>
      <c r="D1828" s="3"/>
      <c r="E1828" s="3"/>
      <c r="F1828" s="3"/>
      <c r="G1828" s="7"/>
      <c r="H1828" s="7"/>
      <c r="I1828" s="3"/>
      <c r="J1828" s="3"/>
      <c r="K1828" s="3"/>
      <c r="L1828" s="7"/>
    </row>
    <row r="1829" spans="1:12" s="4" customFormat="1" ht="12.5" x14ac:dyDescent="0.25">
      <c r="A1829" s="6"/>
      <c r="B1829" s="6"/>
      <c r="C1829" s="6"/>
      <c r="D1829" s="3"/>
      <c r="E1829" s="3"/>
      <c r="F1829" s="3"/>
      <c r="G1829" s="7"/>
      <c r="H1829" s="7"/>
      <c r="I1829" s="3"/>
      <c r="J1829" s="3"/>
      <c r="K1829" s="3"/>
      <c r="L1829" s="3"/>
    </row>
    <row r="1830" spans="1:12" s="4" customFormat="1" ht="12.5" x14ac:dyDescent="0.25">
      <c r="A1830" s="6"/>
      <c r="B1830" s="6"/>
      <c r="C1830" s="6"/>
      <c r="D1830" s="3"/>
      <c r="E1830" s="3"/>
      <c r="F1830" s="3"/>
      <c r="G1830" s="7"/>
      <c r="H1830" s="7"/>
      <c r="I1830" s="3"/>
      <c r="J1830" s="3"/>
      <c r="K1830" s="3"/>
      <c r="L1830" s="3"/>
    </row>
    <row r="1831" spans="1:12" s="4" customFormat="1" ht="12.5" x14ac:dyDescent="0.25">
      <c r="A1831" s="6"/>
      <c r="B1831" s="6"/>
      <c r="C1831" s="6"/>
      <c r="D1831" s="3"/>
      <c r="E1831" s="3"/>
      <c r="F1831" s="3"/>
      <c r="G1831" s="7"/>
      <c r="H1831" s="7"/>
      <c r="I1831" s="3"/>
      <c r="J1831" s="3"/>
      <c r="K1831" s="3"/>
      <c r="L1831" s="7"/>
    </row>
    <row r="1832" spans="1:12" s="4" customFormat="1" ht="12.5" x14ac:dyDescent="0.25">
      <c r="A1832" s="6"/>
      <c r="B1832" s="6"/>
      <c r="C1832" s="6"/>
      <c r="D1832" s="3"/>
      <c r="E1832" s="3"/>
      <c r="F1832" s="3"/>
      <c r="G1832" s="7"/>
      <c r="H1832" s="7"/>
      <c r="I1832" s="3"/>
      <c r="J1832" s="3"/>
      <c r="K1832" s="3"/>
      <c r="L1832" s="3"/>
    </row>
    <row r="1833" spans="1:12" s="4" customFormat="1" ht="12.5" x14ac:dyDescent="0.25">
      <c r="A1833" s="6"/>
      <c r="B1833" s="6"/>
      <c r="C1833" s="6"/>
      <c r="D1833" s="3"/>
      <c r="E1833" s="3"/>
      <c r="F1833" s="3"/>
      <c r="G1833" s="7"/>
      <c r="H1833" s="7"/>
      <c r="I1833" s="3"/>
      <c r="J1833" s="3"/>
      <c r="K1833" s="3"/>
      <c r="L1833" s="7"/>
    </row>
    <row r="1834" spans="1:12" s="4" customFormat="1" ht="12.5" x14ac:dyDescent="0.25">
      <c r="A1834" s="6"/>
      <c r="B1834" s="6"/>
      <c r="C1834" s="6"/>
      <c r="D1834" s="3"/>
      <c r="E1834" s="3"/>
      <c r="F1834" s="3"/>
      <c r="G1834" s="7"/>
      <c r="H1834" s="7"/>
      <c r="I1834" s="3"/>
      <c r="J1834" s="3"/>
      <c r="K1834" s="3"/>
      <c r="L1834" s="7"/>
    </row>
    <row r="1835" spans="1:12" s="4" customFormat="1" ht="12.5" x14ac:dyDescent="0.25">
      <c r="A1835" s="6"/>
      <c r="B1835" s="6"/>
      <c r="C1835" s="6"/>
      <c r="D1835" s="3"/>
      <c r="E1835" s="3"/>
      <c r="F1835" s="3"/>
      <c r="G1835" s="7"/>
      <c r="H1835" s="7"/>
      <c r="I1835" s="3"/>
      <c r="J1835" s="3"/>
      <c r="K1835" s="3"/>
      <c r="L1835" s="7"/>
    </row>
    <row r="1836" spans="1:12" s="4" customFormat="1" ht="12.5" x14ac:dyDescent="0.25">
      <c r="A1836" s="6"/>
      <c r="B1836" s="6"/>
      <c r="C1836" s="6"/>
      <c r="D1836" s="3"/>
      <c r="E1836" s="3"/>
      <c r="F1836" s="3"/>
      <c r="G1836" s="7"/>
      <c r="H1836" s="7"/>
      <c r="I1836" s="3"/>
      <c r="J1836" s="3"/>
      <c r="K1836" s="3"/>
      <c r="L1836" s="7"/>
    </row>
    <row r="1837" spans="1:12" s="4" customFormat="1" ht="12.5" x14ac:dyDescent="0.25">
      <c r="A1837" s="6"/>
      <c r="B1837" s="6"/>
      <c r="C1837" s="6"/>
      <c r="D1837" s="3"/>
      <c r="E1837" s="3"/>
      <c r="F1837" s="3"/>
      <c r="G1837" s="7"/>
      <c r="H1837" s="7"/>
      <c r="I1837" s="3"/>
      <c r="J1837" s="3"/>
      <c r="K1837" s="3"/>
      <c r="L1837" s="7"/>
    </row>
    <row r="1838" spans="1:12" s="4" customFormat="1" ht="12.5" x14ac:dyDescent="0.25">
      <c r="A1838" s="6"/>
      <c r="B1838" s="6"/>
      <c r="C1838" s="6"/>
      <c r="D1838" s="3"/>
      <c r="E1838" s="3"/>
      <c r="F1838" s="3"/>
      <c r="G1838" s="7"/>
      <c r="H1838" s="7"/>
      <c r="I1838" s="3"/>
      <c r="J1838" s="3"/>
      <c r="K1838" s="3"/>
      <c r="L1838" s="7"/>
    </row>
    <row r="1839" spans="1:12" s="4" customFormat="1" ht="12.5" x14ac:dyDescent="0.25">
      <c r="A1839" s="6"/>
      <c r="B1839" s="6"/>
      <c r="C1839" s="6"/>
      <c r="D1839" s="3"/>
      <c r="E1839" s="3"/>
      <c r="F1839" s="3"/>
      <c r="G1839" s="7"/>
      <c r="H1839" s="7"/>
      <c r="I1839" s="3"/>
      <c r="J1839" s="3"/>
      <c r="K1839" s="3"/>
      <c r="L1839" s="7"/>
    </row>
    <row r="1840" spans="1:12" s="4" customFormat="1" ht="12.5" x14ac:dyDescent="0.25">
      <c r="A1840" s="6"/>
      <c r="B1840" s="6"/>
      <c r="C1840" s="6"/>
      <c r="D1840" s="3"/>
      <c r="E1840" s="3"/>
      <c r="F1840" s="3"/>
      <c r="G1840" s="7"/>
      <c r="H1840" s="7"/>
      <c r="I1840" s="3"/>
      <c r="J1840" s="3"/>
      <c r="K1840" s="3"/>
      <c r="L1840" s="7"/>
    </row>
    <row r="1841" spans="1:12" s="4" customFormat="1" ht="12.5" x14ac:dyDescent="0.25">
      <c r="A1841" s="6"/>
      <c r="B1841" s="6"/>
      <c r="C1841" s="6"/>
      <c r="D1841" s="3"/>
      <c r="E1841" s="3"/>
      <c r="F1841" s="3"/>
      <c r="G1841" s="7"/>
      <c r="H1841" s="7"/>
      <c r="I1841" s="3"/>
      <c r="J1841" s="3"/>
      <c r="K1841" s="3"/>
      <c r="L1841" s="3"/>
    </row>
    <row r="1842" spans="1:12" s="4" customFormat="1" ht="12.5" x14ac:dyDescent="0.25">
      <c r="A1842" s="6"/>
      <c r="B1842" s="6"/>
      <c r="C1842" s="6"/>
      <c r="D1842" s="3"/>
      <c r="E1842" s="3"/>
      <c r="F1842" s="3"/>
      <c r="G1842" s="7"/>
      <c r="H1842" s="7"/>
      <c r="I1842" s="3"/>
      <c r="J1842" s="3"/>
      <c r="K1842" s="3"/>
      <c r="L1842" s="7"/>
    </row>
    <row r="1843" spans="1:12" s="4" customFormat="1" ht="12.5" x14ac:dyDescent="0.25">
      <c r="A1843" s="6"/>
      <c r="B1843" s="6"/>
      <c r="C1843" s="6"/>
      <c r="D1843" s="3"/>
      <c r="E1843" s="3"/>
      <c r="F1843" s="3"/>
      <c r="G1843" s="7"/>
      <c r="H1843" s="7"/>
      <c r="I1843" s="3"/>
      <c r="J1843" s="3"/>
      <c r="K1843" s="3"/>
      <c r="L1843" s="7"/>
    </row>
    <row r="1844" spans="1:12" s="4" customFormat="1" ht="12.5" x14ac:dyDescent="0.25">
      <c r="A1844" s="6"/>
      <c r="B1844" s="6"/>
      <c r="C1844" s="6"/>
      <c r="D1844" s="3"/>
      <c r="E1844" s="3"/>
      <c r="F1844" s="3"/>
      <c r="G1844" s="7"/>
      <c r="H1844" s="7"/>
      <c r="I1844" s="3"/>
      <c r="J1844" s="3"/>
      <c r="K1844" s="3"/>
      <c r="L1844" s="7"/>
    </row>
    <row r="1845" spans="1:12" s="4" customFormat="1" ht="12.5" x14ac:dyDescent="0.25">
      <c r="A1845" s="6"/>
      <c r="B1845" s="6"/>
      <c r="C1845" s="6"/>
      <c r="D1845" s="3"/>
      <c r="E1845" s="3"/>
      <c r="F1845" s="3"/>
      <c r="G1845" s="7"/>
      <c r="H1845" s="7"/>
      <c r="I1845" s="3"/>
      <c r="J1845" s="3"/>
      <c r="K1845" s="3"/>
      <c r="L1845" s="7"/>
    </row>
    <row r="1846" spans="1:12" s="4" customFormat="1" ht="12.5" x14ac:dyDescent="0.25">
      <c r="A1846" s="6"/>
      <c r="B1846" s="6"/>
      <c r="C1846" s="6"/>
      <c r="D1846" s="3"/>
      <c r="E1846" s="3"/>
      <c r="F1846" s="3"/>
      <c r="G1846" s="7"/>
      <c r="H1846" s="7"/>
      <c r="I1846" s="3"/>
      <c r="J1846" s="3"/>
      <c r="K1846" s="3"/>
      <c r="L1846" s="7"/>
    </row>
    <row r="1847" spans="1:12" s="4" customFormat="1" ht="12.5" x14ac:dyDescent="0.25">
      <c r="A1847" s="6"/>
      <c r="B1847" s="6"/>
      <c r="C1847" s="6"/>
      <c r="D1847" s="3"/>
      <c r="E1847" s="3"/>
      <c r="F1847" s="3"/>
      <c r="G1847" s="7"/>
      <c r="H1847" s="3"/>
      <c r="I1847" s="3"/>
      <c r="J1847" s="3"/>
      <c r="K1847" s="3"/>
      <c r="L1847" s="3"/>
    </row>
    <row r="1848" spans="1:12" s="4" customFormat="1" ht="12.5" x14ac:dyDescent="0.25">
      <c r="A1848" s="6"/>
      <c r="B1848" s="6"/>
      <c r="C1848" s="6"/>
      <c r="D1848" s="3"/>
      <c r="E1848" s="3"/>
      <c r="F1848" s="3"/>
      <c r="G1848" s="7"/>
      <c r="H1848" s="7"/>
      <c r="I1848" s="3"/>
      <c r="J1848" s="3"/>
      <c r="K1848" s="3"/>
      <c r="L1848" s="7"/>
    </row>
    <row r="1849" spans="1:12" s="4" customFormat="1" ht="12.5" x14ac:dyDescent="0.25">
      <c r="A1849" s="6"/>
      <c r="B1849" s="6"/>
      <c r="C1849" s="6"/>
      <c r="D1849" s="3"/>
      <c r="E1849" s="3"/>
      <c r="F1849" s="3"/>
      <c r="G1849" s="7"/>
      <c r="H1849" s="7"/>
      <c r="I1849" s="3"/>
      <c r="J1849" s="3"/>
      <c r="K1849" s="3"/>
      <c r="L1849" s="7"/>
    </row>
    <row r="1850" spans="1:12" s="4" customFormat="1" ht="12.5" x14ac:dyDescent="0.25">
      <c r="A1850" s="6"/>
      <c r="B1850" s="6"/>
      <c r="C1850" s="6"/>
      <c r="D1850" s="3"/>
      <c r="E1850" s="3"/>
      <c r="F1850" s="3"/>
      <c r="G1850" s="7"/>
      <c r="H1850" s="7"/>
      <c r="I1850" s="3"/>
      <c r="J1850" s="3"/>
      <c r="K1850" s="3"/>
      <c r="L1850" s="7"/>
    </row>
    <row r="1851" spans="1:12" s="4" customFormat="1" ht="12.5" x14ac:dyDescent="0.25">
      <c r="A1851" s="6"/>
      <c r="B1851" s="6"/>
      <c r="C1851" s="6"/>
      <c r="D1851" s="3"/>
      <c r="E1851" s="3"/>
      <c r="F1851" s="3"/>
      <c r="G1851" s="7"/>
      <c r="H1851" s="7"/>
      <c r="I1851" s="3"/>
      <c r="J1851" s="3"/>
      <c r="K1851" s="3"/>
      <c r="L1851" s="7"/>
    </row>
    <row r="1852" spans="1:12" s="4" customFormat="1" ht="12.5" x14ac:dyDescent="0.25">
      <c r="A1852" s="6"/>
      <c r="B1852" s="6"/>
      <c r="C1852" s="6"/>
      <c r="D1852" s="3"/>
      <c r="E1852" s="3"/>
      <c r="F1852" s="3"/>
      <c r="G1852" s="7"/>
      <c r="H1852" s="7"/>
      <c r="I1852" s="3"/>
      <c r="J1852" s="3"/>
      <c r="K1852" s="3"/>
      <c r="L1852" s="7"/>
    </row>
    <row r="1853" spans="1:12" s="4" customFormat="1" ht="12.5" x14ac:dyDescent="0.25">
      <c r="A1853" s="6"/>
      <c r="B1853" s="6"/>
      <c r="C1853" s="6"/>
      <c r="D1853" s="3"/>
      <c r="E1853" s="3"/>
      <c r="F1853" s="3"/>
      <c r="G1853" s="7"/>
      <c r="H1853" s="7"/>
      <c r="I1853" s="3"/>
      <c r="J1853" s="3"/>
      <c r="K1853" s="3"/>
      <c r="L1853" s="7"/>
    </row>
    <row r="1854" spans="1:12" s="4" customFormat="1" ht="12.5" x14ac:dyDescent="0.25">
      <c r="A1854" s="6"/>
      <c r="B1854" s="6"/>
      <c r="C1854" s="6"/>
      <c r="D1854" s="3"/>
      <c r="E1854" s="3"/>
      <c r="F1854" s="3"/>
      <c r="G1854" s="7"/>
      <c r="H1854" s="7"/>
      <c r="I1854" s="3"/>
      <c r="J1854" s="3"/>
      <c r="K1854" s="3"/>
      <c r="L1854" s="7"/>
    </row>
    <row r="1855" spans="1:12" s="4" customFormat="1" ht="12.5" x14ac:dyDescent="0.25">
      <c r="A1855" s="6"/>
      <c r="B1855" s="6"/>
      <c r="C1855" s="6"/>
      <c r="D1855" s="3"/>
      <c r="E1855" s="3"/>
      <c r="F1855" s="3"/>
      <c r="G1855" s="3"/>
      <c r="H1855" s="7"/>
      <c r="I1855" s="3"/>
      <c r="J1855" s="3"/>
      <c r="K1855" s="3"/>
      <c r="L1855" s="3"/>
    </row>
    <row r="1856" spans="1:12" s="4" customFormat="1" ht="12.5" x14ac:dyDescent="0.25">
      <c r="A1856" s="6"/>
      <c r="B1856" s="6"/>
      <c r="C1856" s="6"/>
      <c r="D1856" s="3"/>
      <c r="E1856" s="3"/>
      <c r="F1856" s="3"/>
      <c r="G1856" s="7"/>
      <c r="H1856" s="3"/>
      <c r="I1856" s="3"/>
      <c r="J1856" s="3"/>
      <c r="K1856" s="3"/>
      <c r="L1856" s="7"/>
    </row>
    <row r="1857" spans="1:12" s="4" customFormat="1" ht="12.5" x14ac:dyDescent="0.25">
      <c r="A1857" s="6"/>
      <c r="B1857" s="6"/>
      <c r="C1857" s="6"/>
      <c r="D1857" s="3"/>
      <c r="E1857" s="3"/>
      <c r="F1857" s="3"/>
      <c r="G1857" s="7"/>
      <c r="H1857" s="7"/>
      <c r="I1857" s="3"/>
      <c r="J1857" s="3"/>
      <c r="K1857" s="3"/>
      <c r="L1857" s="7"/>
    </row>
    <row r="1858" spans="1:12" s="4" customFormat="1" ht="12.5" x14ac:dyDescent="0.25">
      <c r="A1858" s="6"/>
      <c r="B1858" s="6"/>
      <c r="C1858" s="6"/>
      <c r="D1858" s="3"/>
      <c r="E1858" s="3"/>
      <c r="F1858" s="3"/>
      <c r="G1858" s="7"/>
      <c r="H1858" s="7"/>
      <c r="I1858" s="3"/>
      <c r="J1858" s="3"/>
      <c r="K1858" s="3"/>
      <c r="L1858" s="7"/>
    </row>
    <row r="1859" spans="1:12" s="4" customFormat="1" ht="12.5" x14ac:dyDescent="0.25">
      <c r="A1859" s="6"/>
      <c r="B1859" s="6"/>
      <c r="C1859" s="6"/>
      <c r="D1859" s="3"/>
      <c r="E1859" s="3"/>
      <c r="F1859" s="3"/>
      <c r="G1859" s="7"/>
      <c r="H1859" s="7"/>
      <c r="I1859" s="3"/>
      <c r="J1859" s="3"/>
      <c r="K1859" s="3"/>
      <c r="L1859" s="7"/>
    </row>
    <row r="1860" spans="1:12" s="4" customFormat="1" ht="12.5" x14ac:dyDescent="0.25">
      <c r="A1860" s="6"/>
      <c r="B1860" s="6"/>
      <c r="C1860" s="6"/>
      <c r="D1860" s="3"/>
      <c r="E1860" s="3"/>
      <c r="F1860" s="3"/>
      <c r="G1860" s="7"/>
      <c r="H1860" s="3"/>
      <c r="I1860" s="3"/>
      <c r="J1860" s="3"/>
      <c r="K1860" s="3"/>
      <c r="L1860" s="7"/>
    </row>
    <row r="1861" spans="1:12" s="4" customFormat="1" ht="12.5" x14ac:dyDescent="0.25">
      <c r="A1861" s="6"/>
      <c r="B1861" s="6"/>
      <c r="C1861" s="6"/>
      <c r="D1861" s="3"/>
      <c r="E1861" s="3"/>
      <c r="F1861" s="3"/>
      <c r="G1861" s="7"/>
      <c r="H1861" s="3"/>
      <c r="I1861" s="3"/>
      <c r="J1861" s="3"/>
      <c r="K1861" s="3"/>
      <c r="L1861" s="7"/>
    </row>
    <row r="1862" spans="1:12" s="4" customFormat="1" ht="12.5" x14ac:dyDescent="0.25">
      <c r="A1862" s="6"/>
      <c r="B1862" s="6"/>
      <c r="C1862" s="6"/>
      <c r="D1862" s="3"/>
      <c r="E1862" s="3"/>
      <c r="F1862" s="3"/>
      <c r="G1862" s="7"/>
      <c r="H1862" s="3"/>
      <c r="I1862" s="3"/>
      <c r="J1862" s="3"/>
      <c r="K1862" s="3"/>
      <c r="L1862" s="7"/>
    </row>
    <row r="1863" spans="1:12" s="4" customFormat="1" ht="12.5" x14ac:dyDescent="0.25">
      <c r="A1863" s="6"/>
      <c r="B1863" s="6"/>
      <c r="C1863" s="6"/>
      <c r="D1863" s="3"/>
      <c r="E1863" s="3"/>
      <c r="F1863" s="3"/>
      <c r="G1863" s="7"/>
      <c r="H1863" s="3"/>
      <c r="I1863" s="3"/>
      <c r="J1863" s="3"/>
      <c r="K1863" s="3"/>
      <c r="L1863" s="7"/>
    </row>
    <row r="1864" spans="1:12" s="4" customFormat="1" ht="12.5" x14ac:dyDescent="0.25">
      <c r="A1864" s="6"/>
      <c r="B1864" s="6"/>
      <c r="C1864" s="6"/>
      <c r="D1864" s="3"/>
      <c r="E1864" s="3"/>
      <c r="F1864" s="3"/>
      <c r="G1864" s="3"/>
      <c r="H1864" s="3"/>
      <c r="I1864" s="3"/>
      <c r="J1864" s="3"/>
      <c r="K1864" s="3"/>
      <c r="L1864" s="7"/>
    </row>
    <row r="1865" spans="1:12" s="4" customFormat="1" ht="12.5" x14ac:dyDescent="0.25">
      <c r="A1865" s="6"/>
      <c r="B1865" s="6"/>
      <c r="C1865" s="6"/>
      <c r="D1865" s="3"/>
      <c r="E1865" s="3"/>
      <c r="F1865" s="3"/>
      <c r="G1865" s="7"/>
      <c r="H1865" s="3"/>
      <c r="I1865" s="3"/>
      <c r="J1865" s="3"/>
      <c r="K1865" s="3"/>
      <c r="L1865" s="7"/>
    </row>
    <row r="1866" spans="1:12" s="4" customFormat="1" ht="12.5" x14ac:dyDescent="0.25">
      <c r="A1866" s="6"/>
      <c r="B1866" s="6"/>
      <c r="C1866" s="6"/>
      <c r="D1866" s="3"/>
      <c r="E1866" s="3"/>
      <c r="F1866" s="3"/>
      <c r="G1866" s="7"/>
      <c r="H1866" s="3"/>
      <c r="I1866" s="3"/>
      <c r="J1866" s="3"/>
      <c r="K1866" s="3"/>
      <c r="L1866" s="7"/>
    </row>
    <row r="1867" spans="1:12" s="4" customFormat="1" ht="12.5" x14ac:dyDescent="0.25">
      <c r="A1867" s="6"/>
      <c r="B1867" s="6"/>
      <c r="C1867" s="6"/>
      <c r="D1867" s="3"/>
      <c r="E1867" s="3"/>
      <c r="F1867" s="3"/>
      <c r="G1867" s="7"/>
      <c r="H1867" s="3"/>
      <c r="I1867" s="3"/>
      <c r="J1867" s="3"/>
      <c r="K1867" s="3"/>
      <c r="L1867" s="7"/>
    </row>
    <row r="1868" spans="1:12" s="4" customFormat="1" ht="12.5" x14ac:dyDescent="0.25">
      <c r="A1868" s="6"/>
      <c r="B1868" s="6"/>
      <c r="C1868" s="6"/>
      <c r="D1868" s="3"/>
      <c r="E1868" s="3"/>
      <c r="F1868" s="3"/>
      <c r="G1868" s="3"/>
      <c r="H1868" s="3"/>
      <c r="I1868" s="3"/>
      <c r="J1868" s="3"/>
      <c r="K1868" s="3"/>
      <c r="L1868" s="7"/>
    </row>
    <row r="1869" spans="1:12" s="4" customFormat="1" ht="12.5" x14ac:dyDescent="0.25">
      <c r="A1869" s="6"/>
      <c r="B1869" s="6"/>
      <c r="C1869" s="6"/>
      <c r="D1869" s="3"/>
      <c r="E1869" s="3"/>
      <c r="F1869" s="3"/>
      <c r="G1869" s="3"/>
      <c r="H1869" s="3"/>
      <c r="I1869" s="3"/>
      <c r="J1869" s="3"/>
      <c r="K1869" s="3"/>
      <c r="L1869" s="7"/>
    </row>
    <row r="1870" spans="1:12" s="4" customFormat="1" ht="12.5" x14ac:dyDescent="0.25">
      <c r="A1870" s="6"/>
      <c r="B1870" s="6"/>
      <c r="C1870" s="6"/>
      <c r="D1870" s="3"/>
      <c r="E1870" s="3"/>
      <c r="F1870" s="3"/>
      <c r="G1870" s="3"/>
      <c r="H1870" s="3"/>
      <c r="I1870" s="3"/>
      <c r="J1870" s="3"/>
      <c r="K1870" s="3"/>
      <c r="L1870" s="7"/>
    </row>
    <row r="1871" spans="1:12" s="4" customFormat="1" ht="12.5" x14ac:dyDescent="0.25">
      <c r="A1871" s="6"/>
      <c r="B1871" s="6"/>
      <c r="C1871" s="6"/>
      <c r="D1871" s="3"/>
      <c r="E1871" s="3"/>
      <c r="F1871" s="3"/>
      <c r="G1871" s="3"/>
      <c r="H1871" s="3"/>
      <c r="I1871" s="3"/>
      <c r="J1871" s="3"/>
      <c r="K1871" s="3"/>
      <c r="L1871" s="7"/>
    </row>
    <row r="1872" spans="1:12" s="4" customFormat="1" ht="12.5" x14ac:dyDescent="0.25">
      <c r="A1872" s="6"/>
      <c r="B1872" s="6"/>
      <c r="C1872" s="6"/>
      <c r="D1872" s="3"/>
      <c r="E1872" s="3"/>
      <c r="F1872" s="3"/>
      <c r="G1872" s="3"/>
      <c r="H1872" s="3"/>
      <c r="I1872" s="3"/>
      <c r="J1872" s="3"/>
      <c r="K1872" s="3"/>
      <c r="L1872" s="7"/>
    </row>
    <row r="1873" spans="1:12" s="4" customFormat="1" ht="12.5" x14ac:dyDescent="0.25">
      <c r="A1873" s="6"/>
      <c r="B1873" s="6"/>
      <c r="C1873" s="6"/>
      <c r="D1873" s="3"/>
      <c r="E1873" s="3"/>
      <c r="F1873" s="3"/>
      <c r="G1873" s="3"/>
      <c r="H1873" s="3"/>
      <c r="I1873" s="3"/>
      <c r="J1873" s="3"/>
      <c r="K1873" s="3"/>
      <c r="L1873" s="7"/>
    </row>
    <row r="1874" spans="1:12" s="4" customFormat="1" ht="12.5" x14ac:dyDescent="0.25">
      <c r="A1874" s="6"/>
      <c r="B1874" s="6"/>
      <c r="C1874" s="6"/>
      <c r="D1874" s="3"/>
      <c r="E1874" s="3"/>
      <c r="F1874" s="3"/>
      <c r="G1874" s="3"/>
      <c r="H1874" s="3"/>
      <c r="I1874" s="3"/>
      <c r="J1874" s="3"/>
      <c r="K1874" s="3"/>
      <c r="L1874" s="7"/>
    </row>
    <row r="1875" spans="1:12" s="4" customFormat="1" ht="12.5" x14ac:dyDescent="0.25">
      <c r="A1875" s="6"/>
      <c r="B1875" s="6"/>
      <c r="C1875" s="6"/>
      <c r="D1875" s="3"/>
      <c r="E1875" s="3"/>
      <c r="F1875" s="3"/>
      <c r="G1875" s="3"/>
      <c r="H1875" s="3"/>
      <c r="I1875" s="3"/>
      <c r="J1875" s="3"/>
      <c r="K1875" s="3"/>
      <c r="L1875" s="7"/>
    </row>
    <row r="1876" spans="1:12" s="4" customFormat="1" ht="12.5" x14ac:dyDescent="0.25">
      <c r="A1876" s="6"/>
      <c r="B1876" s="6"/>
      <c r="C1876" s="6"/>
      <c r="D1876" s="3"/>
      <c r="E1876" s="3"/>
      <c r="F1876" s="3"/>
      <c r="G1876" s="3"/>
      <c r="H1876" s="3"/>
      <c r="I1876" s="3"/>
      <c r="J1876" s="3"/>
      <c r="K1876" s="3"/>
      <c r="L1876" s="7"/>
    </row>
    <row r="1877" spans="1:12" s="4" customFormat="1" ht="12.5" x14ac:dyDescent="0.25">
      <c r="A1877" s="6"/>
      <c r="B1877" s="6"/>
      <c r="C1877" s="6"/>
      <c r="D1877" s="3"/>
      <c r="E1877" s="3"/>
      <c r="F1877" s="3"/>
      <c r="G1877" s="3"/>
      <c r="H1877" s="3"/>
      <c r="I1877" s="3"/>
      <c r="J1877" s="3"/>
      <c r="K1877" s="3"/>
      <c r="L1877" s="7"/>
    </row>
    <row r="1878" spans="1:12" s="4" customFormat="1" ht="12.5" x14ac:dyDescent="0.25">
      <c r="A1878" s="6"/>
      <c r="B1878" s="6"/>
      <c r="C1878" s="6"/>
      <c r="D1878" s="3"/>
      <c r="E1878" s="3"/>
      <c r="F1878" s="3"/>
      <c r="G1878" s="3"/>
      <c r="H1878" s="3"/>
      <c r="I1878" s="3"/>
      <c r="J1878" s="3"/>
      <c r="K1878" s="3"/>
      <c r="L1878" s="7"/>
    </row>
    <row r="1879" spans="1:12" s="4" customFormat="1" ht="12.5" x14ac:dyDescent="0.25">
      <c r="A1879" s="6"/>
      <c r="B1879" s="6"/>
      <c r="C1879" s="6"/>
      <c r="D1879" s="3"/>
      <c r="E1879" s="3"/>
      <c r="F1879" s="3"/>
      <c r="G1879" s="3"/>
      <c r="H1879" s="3"/>
      <c r="I1879" s="3"/>
      <c r="J1879" s="3"/>
      <c r="K1879" s="3"/>
      <c r="L1879" s="7"/>
    </row>
    <row r="1880" spans="1:12" s="4" customFormat="1" ht="12.5" x14ac:dyDescent="0.25">
      <c r="A1880" s="6"/>
      <c r="B1880" s="6"/>
      <c r="C1880" s="6"/>
      <c r="D1880" s="3"/>
      <c r="E1880" s="3"/>
      <c r="F1880" s="3"/>
      <c r="G1880" s="3"/>
      <c r="H1880" s="3"/>
      <c r="I1880" s="3"/>
      <c r="J1880" s="3"/>
      <c r="K1880" s="3"/>
      <c r="L1880" s="7"/>
    </row>
    <row r="1881" spans="1:12" s="4" customFormat="1" ht="12.5" x14ac:dyDescent="0.25">
      <c r="A1881" s="6"/>
      <c r="B1881" s="6"/>
      <c r="C1881" s="6"/>
      <c r="D1881" s="3"/>
      <c r="E1881" s="3"/>
      <c r="F1881" s="3"/>
      <c r="G1881" s="3"/>
      <c r="H1881" s="3"/>
      <c r="I1881" s="3"/>
      <c r="J1881" s="3"/>
      <c r="K1881" s="3"/>
      <c r="L1881" s="7"/>
    </row>
    <row r="1882" spans="1:12" s="4" customFormat="1" ht="12.5" x14ac:dyDescent="0.25">
      <c r="A1882" s="6"/>
      <c r="B1882" s="6"/>
      <c r="C1882" s="6"/>
      <c r="D1882" s="3"/>
      <c r="E1882" s="3"/>
      <c r="F1882" s="3"/>
      <c r="G1882" s="3"/>
      <c r="H1882" s="3"/>
      <c r="I1882" s="3"/>
      <c r="J1882" s="3"/>
      <c r="K1882" s="3"/>
      <c r="L1882" s="7"/>
    </row>
    <row r="1883" spans="1:12" s="4" customFormat="1" ht="12.5" x14ac:dyDescent="0.25">
      <c r="A1883" s="6"/>
      <c r="B1883" s="6"/>
      <c r="C1883" s="6"/>
      <c r="D1883" s="3"/>
      <c r="E1883" s="3"/>
      <c r="F1883" s="3"/>
      <c r="G1883" s="3"/>
      <c r="H1883" s="3"/>
      <c r="I1883" s="3"/>
      <c r="J1883" s="3"/>
      <c r="K1883" s="3"/>
      <c r="L1883" s="7"/>
    </row>
    <row r="1884" spans="1:12" s="4" customFormat="1" ht="12.5" x14ac:dyDescent="0.25">
      <c r="A1884" s="6"/>
      <c r="B1884" s="6"/>
      <c r="C1884" s="6"/>
      <c r="D1884" s="3"/>
      <c r="E1884" s="3"/>
      <c r="F1884" s="3"/>
      <c r="G1884" s="3"/>
      <c r="H1884" s="3"/>
      <c r="I1884" s="3"/>
      <c r="J1884" s="3"/>
      <c r="K1884" s="3"/>
      <c r="L1884" s="7"/>
    </row>
    <row r="1885" spans="1:12" s="4" customFormat="1" ht="12.5" x14ac:dyDescent="0.25">
      <c r="A1885" s="6"/>
      <c r="B1885" s="6"/>
      <c r="C1885" s="6"/>
      <c r="D1885" s="3"/>
      <c r="E1885" s="3"/>
      <c r="F1885" s="3"/>
      <c r="G1885" s="3"/>
      <c r="H1885" s="3"/>
      <c r="I1885" s="3"/>
      <c r="J1885" s="3"/>
      <c r="K1885" s="3"/>
      <c r="L1885" s="7"/>
    </row>
    <row r="1886" spans="1:12" s="4" customFormat="1" ht="12.5" x14ac:dyDescent="0.25">
      <c r="A1886" s="6"/>
      <c r="B1886" s="6"/>
      <c r="C1886" s="6"/>
      <c r="D1886" s="3"/>
      <c r="E1886" s="3"/>
      <c r="F1886" s="3"/>
      <c r="G1886" s="3"/>
      <c r="H1886" s="3"/>
      <c r="I1886" s="3"/>
      <c r="J1886" s="3"/>
      <c r="K1886" s="3"/>
      <c r="L1886" s="7"/>
    </row>
    <row r="1887" spans="1:12" s="4" customFormat="1" ht="12.5" x14ac:dyDescent="0.25">
      <c r="A1887" s="6"/>
      <c r="B1887" s="6"/>
      <c r="C1887" s="6"/>
      <c r="D1887" s="3"/>
      <c r="E1887" s="3"/>
      <c r="F1887" s="3"/>
      <c r="G1887" s="3"/>
      <c r="H1887" s="3"/>
      <c r="I1887" s="3"/>
      <c r="J1887" s="3"/>
      <c r="K1887" s="3"/>
      <c r="L1887" s="7"/>
    </row>
    <row r="1888" spans="1:12" s="4" customFormat="1" ht="12.5" x14ac:dyDescent="0.25">
      <c r="A1888" s="6"/>
      <c r="B1888" s="6"/>
      <c r="C1888" s="6"/>
      <c r="D1888" s="3"/>
      <c r="E1888" s="3"/>
      <c r="F1888" s="3"/>
      <c r="G1888" s="3"/>
      <c r="H1888" s="3"/>
      <c r="I1888" s="3"/>
      <c r="J1888" s="3"/>
      <c r="K1888" s="3"/>
      <c r="L1888" s="7"/>
    </row>
    <row r="1889" spans="1:12" s="4" customFormat="1" ht="12.5" x14ac:dyDescent="0.25">
      <c r="A1889" s="6"/>
      <c r="B1889" s="6"/>
      <c r="C1889" s="6"/>
      <c r="D1889" s="3"/>
      <c r="E1889" s="3"/>
      <c r="F1889" s="3"/>
      <c r="G1889" s="3"/>
      <c r="H1889" s="3"/>
      <c r="I1889" s="3"/>
      <c r="J1889" s="3"/>
      <c r="K1889" s="3"/>
      <c r="L1889" s="7"/>
    </row>
    <row r="1890" spans="1:12" s="4" customFormat="1" ht="12.5" x14ac:dyDescent="0.25">
      <c r="A1890" s="6"/>
      <c r="B1890" s="6"/>
      <c r="C1890" s="6"/>
      <c r="D1890" s="3"/>
      <c r="E1890" s="3"/>
      <c r="F1890" s="3"/>
      <c r="G1890" s="3"/>
      <c r="H1890" s="3"/>
      <c r="I1890" s="3"/>
      <c r="J1890" s="3"/>
      <c r="K1890" s="3"/>
      <c r="L1890" s="7"/>
    </row>
    <row r="1891" spans="1:12" s="4" customFormat="1" ht="12.5" x14ac:dyDescent="0.25">
      <c r="A1891" s="6"/>
      <c r="B1891" s="6"/>
      <c r="C1891" s="6"/>
      <c r="D1891" s="3"/>
      <c r="E1891" s="3"/>
      <c r="F1891" s="3"/>
      <c r="G1891" s="3"/>
      <c r="H1891" s="7"/>
      <c r="I1891" s="3"/>
      <c r="J1891" s="3"/>
      <c r="K1891" s="3"/>
      <c r="L1891" s="7"/>
    </row>
    <row r="1892" spans="1:12" s="4" customFormat="1" ht="12.5" x14ac:dyDescent="0.25">
      <c r="A1892" s="6"/>
      <c r="B1892" s="6"/>
      <c r="C1892" s="6"/>
      <c r="D1892" s="3"/>
      <c r="E1892" s="3"/>
      <c r="F1892" s="3"/>
      <c r="G1892" s="3"/>
      <c r="H1892" s="3"/>
      <c r="I1892" s="3"/>
      <c r="J1892" s="3"/>
      <c r="K1892" s="3"/>
      <c r="L1892" s="7"/>
    </row>
    <row r="1893" spans="1:12" s="4" customFormat="1" ht="12.5" x14ac:dyDescent="0.25">
      <c r="A1893" s="6"/>
      <c r="B1893" s="6"/>
      <c r="C1893" s="6"/>
      <c r="D1893" s="3"/>
      <c r="E1893" s="3"/>
      <c r="F1893" s="3"/>
      <c r="G1893" s="3"/>
      <c r="H1893" s="3"/>
      <c r="I1893" s="3"/>
      <c r="J1893" s="3"/>
      <c r="K1893" s="3"/>
      <c r="L1893" s="7"/>
    </row>
    <row r="1894" spans="1:12" s="4" customFormat="1" ht="12.5" x14ac:dyDescent="0.25">
      <c r="A1894" s="6"/>
      <c r="B1894" s="6"/>
      <c r="C1894" s="6"/>
      <c r="D1894" s="3"/>
      <c r="E1894" s="3"/>
      <c r="F1894" s="3"/>
      <c r="G1894" s="3"/>
      <c r="H1894" s="3"/>
      <c r="I1894" s="3"/>
      <c r="J1894" s="3"/>
      <c r="K1894" s="3"/>
      <c r="L1894" s="7"/>
    </row>
    <row r="1895" spans="1:12" s="4" customFormat="1" ht="12.5" x14ac:dyDescent="0.25">
      <c r="A1895" s="6"/>
      <c r="B1895" s="6"/>
      <c r="C1895" s="6"/>
      <c r="D1895" s="3"/>
      <c r="E1895" s="3"/>
      <c r="F1895" s="3"/>
      <c r="G1895" s="3"/>
      <c r="H1895" s="3"/>
      <c r="I1895" s="3"/>
      <c r="J1895" s="3"/>
      <c r="K1895" s="3"/>
      <c r="L1895" s="7"/>
    </row>
    <row r="1896" spans="1:12" s="4" customFormat="1" ht="12.5" x14ac:dyDescent="0.25">
      <c r="A1896" s="6"/>
      <c r="B1896" s="6"/>
      <c r="C1896" s="6"/>
      <c r="D1896" s="3"/>
      <c r="E1896" s="3"/>
      <c r="F1896" s="3"/>
      <c r="G1896" s="3"/>
      <c r="H1896" s="3"/>
      <c r="I1896" s="3"/>
      <c r="J1896" s="3"/>
      <c r="K1896" s="3"/>
      <c r="L1896" s="7"/>
    </row>
    <row r="1897" spans="1:12" s="4" customFormat="1" ht="12.5" x14ac:dyDescent="0.25">
      <c r="A1897" s="6"/>
      <c r="B1897" s="6"/>
      <c r="C1897" s="6"/>
      <c r="D1897" s="3"/>
      <c r="E1897" s="3"/>
      <c r="F1897" s="3"/>
      <c r="G1897" s="3"/>
      <c r="H1897" s="3"/>
      <c r="I1897" s="3"/>
      <c r="J1897" s="3"/>
      <c r="K1897" s="3"/>
      <c r="L1897" s="7"/>
    </row>
    <row r="1898" spans="1:12" s="4" customFormat="1" ht="12.5" x14ac:dyDescent="0.25">
      <c r="A1898" s="6"/>
      <c r="B1898" s="6"/>
      <c r="C1898" s="6"/>
      <c r="D1898" s="3"/>
      <c r="E1898" s="3"/>
      <c r="F1898" s="3"/>
      <c r="G1898" s="3"/>
      <c r="H1898" s="3"/>
      <c r="I1898" s="3"/>
      <c r="J1898" s="3"/>
      <c r="K1898" s="3"/>
      <c r="L1898" s="7"/>
    </row>
    <row r="1899" spans="1:12" s="4" customFormat="1" ht="12.5" x14ac:dyDescent="0.25">
      <c r="A1899" s="6"/>
      <c r="B1899" s="6"/>
      <c r="C1899" s="6"/>
      <c r="D1899" s="3"/>
      <c r="E1899" s="3"/>
      <c r="F1899" s="3"/>
      <c r="G1899" s="7"/>
      <c r="H1899" s="3"/>
      <c r="I1899" s="3"/>
      <c r="J1899" s="3"/>
      <c r="K1899" s="3"/>
      <c r="L1899" s="7"/>
    </row>
    <row r="1900" spans="1:12" s="4" customFormat="1" ht="12.5" x14ac:dyDescent="0.25">
      <c r="A1900" s="6"/>
      <c r="B1900" s="6"/>
      <c r="C1900" s="6"/>
      <c r="D1900" s="3"/>
      <c r="E1900" s="3"/>
      <c r="F1900" s="3"/>
      <c r="G1900" s="3"/>
      <c r="H1900" s="3"/>
      <c r="I1900" s="3"/>
      <c r="J1900" s="3"/>
      <c r="K1900" s="3"/>
      <c r="L1900" s="7"/>
    </row>
    <row r="1901" spans="1:12" s="4" customFormat="1" ht="12.5" x14ac:dyDescent="0.25">
      <c r="A1901" s="6"/>
      <c r="B1901" s="6"/>
      <c r="C1901" s="6"/>
      <c r="D1901" s="3"/>
      <c r="E1901" s="3"/>
      <c r="F1901" s="3"/>
      <c r="G1901" s="3"/>
      <c r="H1901" s="3"/>
      <c r="I1901" s="3"/>
      <c r="J1901" s="3"/>
      <c r="K1901" s="3"/>
      <c r="L1901" s="7"/>
    </row>
    <row r="1902" spans="1:12" s="4" customFormat="1" ht="12.5" x14ac:dyDescent="0.25">
      <c r="A1902" s="6"/>
      <c r="B1902" s="6"/>
      <c r="C1902" s="6"/>
      <c r="D1902" s="3"/>
      <c r="E1902" s="3"/>
      <c r="F1902" s="3"/>
      <c r="G1902" s="3"/>
      <c r="H1902" s="3"/>
      <c r="I1902" s="3"/>
      <c r="J1902" s="3"/>
      <c r="K1902" s="3"/>
      <c r="L1902" s="7"/>
    </row>
    <row r="1903" spans="1:12" s="4" customFormat="1" ht="12.5" x14ac:dyDescent="0.25">
      <c r="A1903" s="6"/>
      <c r="B1903" s="6"/>
      <c r="C1903" s="6"/>
      <c r="D1903" s="3"/>
      <c r="E1903" s="3"/>
      <c r="F1903" s="3"/>
      <c r="G1903" s="3"/>
      <c r="H1903" s="3"/>
      <c r="I1903" s="3"/>
      <c r="J1903" s="3"/>
      <c r="K1903" s="3"/>
      <c r="L1903" s="7"/>
    </row>
    <row r="1904" spans="1:12" s="4" customFormat="1" ht="12.5" x14ac:dyDescent="0.25">
      <c r="A1904" s="6"/>
      <c r="B1904" s="6"/>
      <c r="C1904" s="6"/>
      <c r="D1904" s="3"/>
      <c r="E1904" s="3"/>
      <c r="F1904" s="3"/>
      <c r="G1904" s="3"/>
      <c r="H1904" s="3"/>
      <c r="I1904" s="3"/>
      <c r="J1904" s="3"/>
      <c r="K1904" s="3"/>
      <c r="L1904" s="7"/>
    </row>
    <row r="1905" spans="1:12" s="4" customFormat="1" ht="12.5" x14ac:dyDescent="0.25">
      <c r="A1905" s="6"/>
      <c r="B1905" s="6"/>
      <c r="C1905" s="6"/>
      <c r="D1905" s="3"/>
      <c r="E1905" s="3"/>
      <c r="F1905" s="3"/>
      <c r="G1905" s="3"/>
      <c r="H1905" s="3"/>
      <c r="I1905" s="3"/>
      <c r="J1905" s="3"/>
      <c r="K1905" s="3"/>
      <c r="L1905" s="7"/>
    </row>
    <row r="1906" spans="1:12" s="4" customFormat="1" ht="12.5" x14ac:dyDescent="0.25">
      <c r="A1906" s="6"/>
      <c r="B1906" s="6"/>
      <c r="C1906" s="6"/>
      <c r="D1906" s="3"/>
      <c r="E1906" s="3"/>
      <c r="F1906" s="3"/>
      <c r="G1906" s="3"/>
      <c r="H1906" s="3"/>
      <c r="I1906" s="3"/>
      <c r="J1906" s="3"/>
      <c r="K1906" s="3"/>
      <c r="L1906" s="7"/>
    </row>
    <row r="1907" spans="1:12" s="4" customFormat="1" ht="12.5" x14ac:dyDescent="0.25">
      <c r="A1907" s="6"/>
      <c r="B1907" s="6"/>
      <c r="C1907" s="6"/>
      <c r="D1907" s="3"/>
      <c r="E1907" s="3"/>
      <c r="F1907" s="3"/>
      <c r="G1907" s="3"/>
      <c r="H1907" s="3"/>
      <c r="I1907" s="3"/>
      <c r="J1907" s="3"/>
      <c r="K1907" s="3"/>
      <c r="L1907" s="7"/>
    </row>
    <row r="1908" spans="1:12" s="4" customFormat="1" ht="12.5" x14ac:dyDescent="0.25">
      <c r="A1908" s="6"/>
      <c r="B1908" s="6"/>
      <c r="C1908" s="6"/>
      <c r="D1908" s="3"/>
      <c r="E1908" s="3"/>
      <c r="F1908" s="3"/>
      <c r="G1908" s="3"/>
      <c r="H1908" s="3"/>
      <c r="I1908" s="3"/>
      <c r="J1908" s="3"/>
      <c r="K1908" s="3"/>
      <c r="L1908" s="7"/>
    </row>
    <row r="1909" spans="1:12" s="4" customFormat="1" ht="12.5" x14ac:dyDescent="0.25">
      <c r="A1909" s="6"/>
      <c r="B1909" s="6"/>
      <c r="C1909" s="6"/>
      <c r="D1909" s="3"/>
      <c r="E1909" s="3"/>
      <c r="F1909" s="3"/>
      <c r="G1909" s="3"/>
      <c r="H1909" s="3"/>
      <c r="I1909" s="3"/>
      <c r="J1909" s="3"/>
      <c r="K1909" s="3"/>
      <c r="L1909" s="7"/>
    </row>
    <row r="1910" spans="1:12" s="4" customFormat="1" ht="12.5" x14ac:dyDescent="0.25">
      <c r="A1910" s="6"/>
      <c r="B1910" s="6"/>
      <c r="C1910" s="6"/>
      <c r="D1910" s="3"/>
      <c r="E1910" s="3"/>
      <c r="F1910" s="3"/>
      <c r="G1910" s="3"/>
      <c r="H1910" s="3"/>
      <c r="I1910" s="3"/>
      <c r="J1910" s="3"/>
      <c r="K1910" s="3"/>
      <c r="L1910" s="7"/>
    </row>
    <row r="1911" spans="1:12" s="4" customFormat="1" ht="12.5" x14ac:dyDescent="0.25">
      <c r="A1911" s="6"/>
      <c r="B1911" s="6"/>
      <c r="C1911" s="6"/>
      <c r="D1911" s="3"/>
      <c r="E1911" s="3"/>
      <c r="F1911" s="3"/>
      <c r="G1911" s="3"/>
      <c r="H1911" s="3"/>
      <c r="I1911" s="3"/>
      <c r="J1911" s="3"/>
      <c r="K1911" s="3"/>
      <c r="L1911" s="7"/>
    </row>
    <row r="1912" spans="1:12" s="4" customFormat="1" ht="12.5" x14ac:dyDescent="0.25">
      <c r="A1912" s="6"/>
      <c r="B1912" s="6"/>
      <c r="C1912" s="6"/>
      <c r="D1912" s="3"/>
      <c r="E1912" s="3"/>
      <c r="F1912" s="3"/>
      <c r="G1912" s="3"/>
      <c r="H1912" s="3"/>
      <c r="I1912" s="3"/>
      <c r="J1912" s="3"/>
      <c r="K1912" s="3"/>
      <c r="L1912" s="7"/>
    </row>
    <row r="1913" spans="1:12" s="4" customFormat="1" ht="12.5" x14ac:dyDescent="0.25">
      <c r="A1913" s="6"/>
      <c r="B1913" s="6"/>
      <c r="C1913" s="6"/>
      <c r="D1913" s="3"/>
      <c r="E1913" s="3"/>
      <c r="F1913" s="3"/>
      <c r="G1913" s="3"/>
      <c r="H1913" s="3"/>
      <c r="I1913" s="3"/>
      <c r="J1913" s="3"/>
      <c r="K1913" s="3"/>
      <c r="L1913" s="7"/>
    </row>
    <row r="1914" spans="1:12" s="4" customFormat="1" ht="12.5" x14ac:dyDescent="0.25">
      <c r="A1914" s="6"/>
      <c r="B1914" s="6"/>
      <c r="C1914" s="6"/>
      <c r="D1914" s="3"/>
      <c r="E1914" s="3"/>
      <c r="F1914" s="3"/>
      <c r="G1914" s="3"/>
      <c r="H1914" s="3"/>
      <c r="I1914" s="3"/>
      <c r="J1914" s="3"/>
      <c r="K1914" s="3"/>
      <c r="L1914" s="7"/>
    </row>
    <row r="1915" spans="1:12" s="4" customFormat="1" ht="12.5" x14ac:dyDescent="0.25">
      <c r="A1915" s="6"/>
      <c r="B1915" s="6"/>
      <c r="C1915" s="6"/>
      <c r="D1915" s="3"/>
      <c r="E1915" s="3"/>
      <c r="F1915" s="3"/>
      <c r="G1915" s="3"/>
      <c r="H1915" s="3"/>
      <c r="I1915" s="3"/>
      <c r="J1915" s="3"/>
      <c r="K1915" s="3"/>
      <c r="L1915" s="7"/>
    </row>
    <row r="1916" spans="1:12" s="4" customFormat="1" ht="12.5" x14ac:dyDescent="0.25">
      <c r="A1916" s="6"/>
      <c r="B1916" s="6"/>
      <c r="C1916" s="6"/>
      <c r="D1916" s="3"/>
      <c r="E1916" s="3"/>
      <c r="F1916" s="3"/>
      <c r="G1916" s="3"/>
      <c r="H1916" s="3"/>
      <c r="I1916" s="3"/>
      <c r="J1916" s="3"/>
      <c r="K1916" s="3"/>
      <c r="L1916" s="7"/>
    </row>
    <row r="1917" spans="1:12" s="4" customFormat="1" ht="12.5" x14ac:dyDescent="0.25">
      <c r="A1917" s="6"/>
      <c r="B1917" s="6"/>
      <c r="C1917" s="6"/>
      <c r="D1917" s="3"/>
      <c r="E1917" s="3"/>
      <c r="F1917" s="3"/>
      <c r="G1917" s="3"/>
      <c r="H1917" s="3"/>
      <c r="I1917" s="3"/>
      <c r="J1917" s="3"/>
      <c r="K1917" s="3"/>
      <c r="L1917" s="7"/>
    </row>
    <row r="1918" spans="1:12" s="4" customFormat="1" ht="12.5" x14ac:dyDescent="0.25">
      <c r="A1918" s="6"/>
      <c r="B1918" s="6"/>
      <c r="C1918" s="6"/>
      <c r="D1918" s="3"/>
      <c r="E1918" s="3"/>
      <c r="F1918" s="3"/>
      <c r="G1918" s="3"/>
      <c r="H1918" s="3"/>
      <c r="I1918" s="3"/>
      <c r="J1918" s="3"/>
      <c r="K1918" s="3"/>
      <c r="L1918" s="7"/>
    </row>
    <row r="1919" spans="1:12" s="4" customFormat="1" ht="12.5" x14ac:dyDescent="0.25">
      <c r="A1919" s="6"/>
      <c r="B1919" s="6"/>
      <c r="C1919" s="6"/>
      <c r="D1919" s="3"/>
      <c r="E1919" s="3"/>
      <c r="F1919" s="3"/>
      <c r="G1919" s="3"/>
      <c r="H1919" s="3"/>
      <c r="I1919" s="3"/>
      <c r="J1919" s="3"/>
      <c r="K1919" s="3"/>
      <c r="L1919" s="7"/>
    </row>
    <row r="1920" spans="1:12" s="4" customFormat="1" ht="12.5" x14ac:dyDescent="0.25">
      <c r="A1920" s="6"/>
      <c r="B1920" s="6"/>
      <c r="C1920" s="6"/>
      <c r="D1920" s="3"/>
      <c r="E1920" s="3"/>
      <c r="F1920" s="3"/>
      <c r="G1920" s="3"/>
      <c r="H1920" s="3"/>
      <c r="I1920" s="3"/>
      <c r="J1920" s="3"/>
      <c r="K1920" s="3"/>
      <c r="L1920" s="7"/>
    </row>
    <row r="1921" spans="1:12" s="4" customFormat="1" ht="12.5" x14ac:dyDescent="0.25">
      <c r="A1921" s="6"/>
      <c r="B1921" s="6"/>
      <c r="C1921" s="6"/>
      <c r="D1921" s="3"/>
      <c r="E1921" s="3"/>
      <c r="F1921" s="3"/>
      <c r="G1921" s="3"/>
      <c r="H1921" s="3"/>
      <c r="I1921" s="3"/>
      <c r="J1921" s="3"/>
      <c r="K1921" s="3"/>
      <c r="L1921" s="7"/>
    </row>
    <row r="1922" spans="1:12" s="4" customFormat="1" ht="12.5" x14ac:dyDescent="0.25">
      <c r="A1922" s="6"/>
      <c r="B1922" s="6"/>
      <c r="C1922" s="6"/>
      <c r="D1922" s="3"/>
      <c r="E1922" s="3"/>
      <c r="F1922" s="3"/>
      <c r="G1922" s="3"/>
      <c r="H1922" s="3"/>
      <c r="I1922" s="3"/>
      <c r="J1922" s="3"/>
      <c r="K1922" s="3"/>
      <c r="L1922" s="7"/>
    </row>
    <row r="1923" spans="1:12" s="4" customFormat="1" ht="12.5" x14ac:dyDescent="0.25">
      <c r="A1923" s="6"/>
      <c r="B1923" s="6"/>
      <c r="C1923" s="6"/>
      <c r="D1923" s="3"/>
      <c r="E1923" s="3"/>
      <c r="F1923" s="3"/>
      <c r="G1923" s="3"/>
      <c r="H1923" s="3"/>
      <c r="I1923" s="3"/>
      <c r="J1923" s="3"/>
      <c r="K1923" s="3"/>
      <c r="L1923" s="7"/>
    </row>
    <row r="1924" spans="1:12" s="4" customFormat="1" ht="12.5" x14ac:dyDescent="0.25">
      <c r="A1924" s="6"/>
      <c r="B1924" s="6"/>
      <c r="C1924" s="6"/>
      <c r="D1924" s="3"/>
      <c r="E1924" s="3"/>
      <c r="F1924" s="3"/>
      <c r="G1924" s="3"/>
      <c r="H1924" s="3"/>
      <c r="I1924" s="3"/>
      <c r="J1924" s="3"/>
      <c r="K1924" s="3"/>
      <c r="L1924" s="7"/>
    </row>
    <row r="1925" spans="1:12" s="4" customFormat="1" ht="12.5" x14ac:dyDescent="0.25">
      <c r="A1925" s="6"/>
      <c r="B1925" s="6"/>
      <c r="C1925" s="6"/>
      <c r="D1925" s="3"/>
      <c r="E1925" s="3"/>
      <c r="F1925" s="3"/>
      <c r="G1925" s="3"/>
      <c r="H1925" s="3"/>
      <c r="I1925" s="3"/>
      <c r="J1925" s="3"/>
      <c r="K1925" s="3"/>
      <c r="L1925" s="7"/>
    </row>
    <row r="1926" spans="1:12" s="4" customFormat="1" ht="12.5" x14ac:dyDescent="0.25">
      <c r="A1926" s="6"/>
      <c r="B1926" s="6"/>
      <c r="C1926" s="6"/>
      <c r="D1926" s="3"/>
      <c r="E1926" s="3"/>
      <c r="F1926" s="3"/>
      <c r="G1926" s="3"/>
      <c r="H1926" s="3"/>
      <c r="I1926" s="3"/>
      <c r="J1926" s="3"/>
      <c r="K1926" s="3"/>
      <c r="L1926" s="7"/>
    </row>
    <row r="1927" spans="1:12" s="4" customFormat="1" ht="12.5" x14ac:dyDescent="0.25">
      <c r="A1927" s="6"/>
      <c r="B1927" s="6"/>
      <c r="C1927" s="6"/>
      <c r="D1927" s="3"/>
      <c r="E1927" s="3"/>
      <c r="F1927" s="3"/>
      <c r="G1927" s="3"/>
      <c r="H1927" s="3"/>
      <c r="I1927" s="3"/>
      <c r="J1927" s="3"/>
      <c r="K1927" s="3"/>
      <c r="L1927" s="7"/>
    </row>
    <row r="1928" spans="1:12" s="4" customFormat="1" ht="12.5" x14ac:dyDescent="0.25">
      <c r="A1928" s="6"/>
      <c r="B1928" s="6"/>
      <c r="C1928" s="6"/>
      <c r="D1928" s="3"/>
      <c r="E1928" s="3"/>
      <c r="F1928" s="3"/>
      <c r="G1928" s="3"/>
      <c r="H1928" s="3"/>
      <c r="I1928" s="3"/>
      <c r="J1928" s="3"/>
      <c r="K1928" s="3"/>
      <c r="L1928" s="7"/>
    </row>
    <row r="1929" spans="1:12" s="4" customFormat="1" ht="12.5" x14ac:dyDescent="0.25">
      <c r="A1929" s="6"/>
      <c r="B1929" s="6"/>
      <c r="C1929" s="6"/>
      <c r="D1929" s="3"/>
      <c r="E1929" s="3"/>
      <c r="F1929" s="3"/>
      <c r="G1929" s="3"/>
      <c r="H1929" s="3"/>
      <c r="I1929" s="3"/>
      <c r="J1929" s="3"/>
      <c r="K1929" s="3"/>
      <c r="L1929" s="7"/>
    </row>
    <row r="1930" spans="1:12" s="4" customFormat="1" ht="12.5" x14ac:dyDescent="0.25">
      <c r="A1930" s="6"/>
      <c r="B1930" s="6"/>
      <c r="C1930" s="6"/>
      <c r="D1930" s="3"/>
      <c r="E1930" s="3"/>
      <c r="F1930" s="3"/>
      <c r="G1930" s="3"/>
      <c r="H1930" s="3"/>
      <c r="I1930" s="3"/>
      <c r="J1930" s="3"/>
      <c r="K1930" s="3"/>
      <c r="L1930" s="7"/>
    </row>
    <row r="1931" spans="1:12" s="4" customFormat="1" ht="12.5" x14ac:dyDescent="0.25">
      <c r="A1931" s="6"/>
      <c r="B1931" s="6"/>
      <c r="C1931" s="6"/>
      <c r="D1931" s="3"/>
      <c r="E1931" s="3"/>
      <c r="F1931" s="3"/>
      <c r="G1931" s="3"/>
      <c r="H1931" s="3"/>
      <c r="I1931" s="3"/>
      <c r="J1931" s="3"/>
      <c r="K1931" s="3"/>
      <c r="L1931" s="7"/>
    </row>
    <row r="1932" spans="1:12" s="4" customFormat="1" ht="12.5" x14ac:dyDescent="0.25">
      <c r="A1932" s="6"/>
      <c r="B1932" s="6"/>
      <c r="C1932" s="6"/>
      <c r="D1932" s="3"/>
      <c r="E1932" s="3"/>
      <c r="F1932" s="3"/>
      <c r="G1932" s="3"/>
      <c r="H1932" s="3"/>
      <c r="I1932" s="3"/>
      <c r="J1932" s="3"/>
      <c r="K1932" s="3"/>
      <c r="L1932" s="7"/>
    </row>
    <row r="1933" spans="1:12" s="4" customFormat="1" ht="12.5" x14ac:dyDescent="0.25">
      <c r="A1933" s="6"/>
      <c r="B1933" s="6"/>
      <c r="C1933" s="6"/>
      <c r="D1933" s="3"/>
      <c r="E1933" s="3"/>
      <c r="F1933" s="3"/>
      <c r="G1933" s="3"/>
      <c r="H1933" s="3"/>
      <c r="I1933" s="3"/>
      <c r="J1933" s="3"/>
      <c r="K1933" s="3"/>
      <c r="L1933" s="7"/>
    </row>
    <row r="1934" spans="1:12" s="4" customFormat="1" ht="12.5" x14ac:dyDescent="0.25">
      <c r="A1934" s="6"/>
      <c r="B1934" s="6"/>
      <c r="C1934" s="6"/>
      <c r="D1934" s="3"/>
      <c r="E1934" s="3"/>
      <c r="F1934" s="3"/>
      <c r="G1934" s="3"/>
      <c r="H1934" s="3"/>
      <c r="I1934" s="3"/>
      <c r="J1934" s="3"/>
      <c r="K1934" s="3"/>
      <c r="L1934" s="7"/>
    </row>
    <row r="1935" spans="1:12" s="4" customFormat="1" ht="12.5" x14ac:dyDescent="0.25">
      <c r="A1935" s="6"/>
      <c r="B1935" s="6"/>
      <c r="C1935" s="6"/>
      <c r="D1935" s="3"/>
      <c r="E1935" s="3"/>
      <c r="F1935" s="3"/>
      <c r="G1935" s="3"/>
      <c r="H1935" s="3"/>
      <c r="I1935" s="3"/>
      <c r="J1935" s="3"/>
      <c r="K1935" s="3"/>
      <c r="L1935" s="7"/>
    </row>
    <row r="1936" spans="1:12" s="4" customFormat="1" ht="12.5" x14ac:dyDescent="0.25">
      <c r="A1936" s="6"/>
      <c r="B1936" s="6"/>
      <c r="C1936" s="6"/>
      <c r="D1936" s="3"/>
      <c r="E1936" s="3"/>
      <c r="F1936" s="3"/>
      <c r="G1936" s="3"/>
      <c r="H1936" s="3"/>
      <c r="I1936" s="3"/>
      <c r="J1936" s="3"/>
      <c r="K1936" s="3"/>
      <c r="L1936" s="7"/>
    </row>
    <row r="1937" spans="1:12" s="4" customFormat="1" ht="12.5" x14ac:dyDescent="0.25">
      <c r="A1937" s="6"/>
      <c r="B1937" s="6"/>
      <c r="C1937" s="6"/>
      <c r="D1937" s="3"/>
      <c r="E1937" s="3"/>
      <c r="F1937" s="3"/>
      <c r="G1937" s="3"/>
      <c r="H1937" s="3"/>
      <c r="I1937" s="3"/>
      <c r="J1937" s="3"/>
      <c r="K1937" s="3"/>
      <c r="L1937" s="7"/>
    </row>
    <row r="1938" spans="1:12" s="4" customFormat="1" ht="12.5" x14ac:dyDescent="0.25">
      <c r="A1938" s="6"/>
      <c r="B1938" s="6"/>
      <c r="C1938" s="6"/>
      <c r="D1938" s="3"/>
      <c r="E1938" s="3"/>
      <c r="F1938" s="3"/>
      <c r="G1938" s="3"/>
      <c r="H1938" s="3"/>
      <c r="I1938" s="3"/>
      <c r="J1938" s="3"/>
      <c r="K1938" s="3"/>
      <c r="L1938" s="7"/>
    </row>
    <row r="1939" spans="1:12" s="4" customFormat="1" ht="12.5" x14ac:dyDescent="0.25">
      <c r="A1939" s="6"/>
      <c r="B1939" s="6"/>
      <c r="C1939" s="6"/>
      <c r="D1939" s="3"/>
      <c r="E1939" s="3"/>
      <c r="F1939" s="3"/>
      <c r="G1939" s="3"/>
      <c r="H1939" s="3"/>
      <c r="I1939" s="3"/>
      <c r="J1939" s="3"/>
      <c r="K1939" s="3"/>
      <c r="L1939" s="7"/>
    </row>
    <row r="1940" spans="1:12" s="4" customFormat="1" ht="12.5" x14ac:dyDescent="0.25">
      <c r="A1940" s="6"/>
      <c r="B1940" s="6"/>
      <c r="C1940" s="6"/>
      <c r="D1940" s="3"/>
      <c r="E1940" s="3"/>
      <c r="F1940" s="3"/>
      <c r="G1940" s="3"/>
      <c r="H1940" s="3"/>
      <c r="I1940" s="3"/>
      <c r="J1940" s="3"/>
      <c r="K1940" s="3"/>
      <c r="L1940" s="7"/>
    </row>
    <row r="1941" spans="1:12" s="4" customFormat="1" ht="12.5" x14ac:dyDescent="0.25">
      <c r="A1941" s="6"/>
      <c r="B1941" s="6"/>
      <c r="C1941" s="6"/>
      <c r="D1941" s="3"/>
      <c r="E1941" s="3"/>
      <c r="F1941" s="3"/>
      <c r="G1941" s="3"/>
      <c r="H1941" s="3"/>
      <c r="I1941" s="3"/>
      <c r="J1941" s="3"/>
      <c r="K1941" s="3"/>
      <c r="L1941" s="7"/>
    </row>
    <row r="1942" spans="1:12" s="4" customFormat="1" ht="12.5" x14ac:dyDescent="0.25">
      <c r="A1942" s="6"/>
      <c r="B1942" s="6"/>
      <c r="C1942" s="6"/>
      <c r="D1942" s="3"/>
      <c r="E1942" s="3"/>
      <c r="F1942" s="3"/>
      <c r="G1942" s="3"/>
      <c r="H1942" s="3"/>
      <c r="I1942" s="3"/>
      <c r="J1942" s="3"/>
      <c r="K1942" s="3"/>
      <c r="L1942" s="7"/>
    </row>
    <row r="1943" spans="1:12" s="4" customFormat="1" ht="12.5" x14ac:dyDescent="0.25">
      <c r="A1943" s="6"/>
      <c r="B1943" s="6"/>
      <c r="C1943" s="6"/>
      <c r="D1943" s="3"/>
      <c r="E1943" s="3"/>
      <c r="F1943" s="3"/>
      <c r="G1943" s="3"/>
      <c r="H1943" s="3"/>
      <c r="I1943" s="3"/>
      <c r="J1943" s="3"/>
      <c r="K1943" s="3"/>
      <c r="L1943" s="7"/>
    </row>
    <row r="1944" spans="1:12" s="4" customFormat="1" ht="12.5" x14ac:dyDescent="0.25">
      <c r="A1944" s="6"/>
      <c r="B1944" s="6"/>
      <c r="C1944" s="6"/>
      <c r="D1944" s="3"/>
      <c r="E1944" s="3"/>
      <c r="F1944" s="3"/>
      <c r="G1944" s="3"/>
      <c r="H1944" s="3"/>
      <c r="I1944" s="3"/>
      <c r="J1944" s="3"/>
      <c r="K1944" s="3"/>
      <c r="L1944" s="7"/>
    </row>
    <row r="1945" spans="1:12" s="4" customFormat="1" ht="12.5" x14ac:dyDescent="0.25">
      <c r="A1945" s="6"/>
      <c r="B1945" s="6"/>
      <c r="C1945" s="6"/>
      <c r="D1945" s="3"/>
      <c r="E1945" s="3"/>
      <c r="F1945" s="3"/>
      <c r="G1945" s="3"/>
      <c r="H1945" s="3"/>
      <c r="I1945" s="3"/>
      <c r="J1945" s="3"/>
      <c r="K1945" s="3"/>
      <c r="L1945" s="7"/>
    </row>
    <row r="1946" spans="1:12" s="4" customFormat="1" ht="12.5" x14ac:dyDescent="0.25">
      <c r="A1946" s="6"/>
      <c r="B1946" s="6"/>
      <c r="C1946" s="6"/>
      <c r="D1946" s="3"/>
      <c r="E1946" s="3"/>
      <c r="F1946" s="3"/>
      <c r="G1946" s="3"/>
      <c r="H1946" s="3"/>
      <c r="I1946" s="3"/>
      <c r="J1946" s="3"/>
      <c r="K1946" s="3"/>
      <c r="L1946" s="7"/>
    </row>
    <row r="1947" spans="1:12" s="4" customFormat="1" ht="12.5" x14ac:dyDescent="0.25">
      <c r="A1947" s="6"/>
      <c r="B1947" s="6"/>
      <c r="C1947" s="6"/>
      <c r="D1947" s="3"/>
      <c r="E1947" s="3"/>
      <c r="F1947" s="3"/>
      <c r="G1947" s="3"/>
      <c r="H1947" s="3"/>
      <c r="I1947" s="3"/>
      <c r="J1947" s="3"/>
      <c r="K1947" s="3"/>
      <c r="L1947" s="7"/>
    </row>
    <row r="1948" spans="1:12" s="4" customFormat="1" ht="12.5" x14ac:dyDescent="0.25">
      <c r="A1948" s="6"/>
      <c r="B1948" s="6"/>
      <c r="C1948" s="6"/>
      <c r="D1948" s="3"/>
      <c r="E1948" s="3"/>
      <c r="F1948" s="3"/>
      <c r="G1948" s="3"/>
      <c r="H1948" s="3"/>
      <c r="I1948" s="3"/>
      <c r="J1948" s="3"/>
      <c r="K1948" s="3"/>
      <c r="L1948" s="7"/>
    </row>
    <row r="1949" spans="1:12" s="4" customFormat="1" ht="12.5" x14ac:dyDescent="0.25">
      <c r="A1949" s="6"/>
      <c r="B1949" s="6"/>
      <c r="C1949" s="6"/>
      <c r="D1949" s="3"/>
      <c r="E1949" s="3"/>
      <c r="F1949" s="3"/>
      <c r="G1949" s="3"/>
      <c r="H1949" s="3"/>
      <c r="I1949" s="3"/>
      <c r="J1949" s="3"/>
      <c r="K1949" s="3"/>
      <c r="L1949" s="7"/>
    </row>
    <row r="1950" spans="1:12" s="4" customFormat="1" ht="12.5" x14ac:dyDescent="0.25">
      <c r="A1950" s="6"/>
      <c r="B1950" s="6"/>
      <c r="C1950" s="6"/>
      <c r="D1950" s="3"/>
      <c r="E1950" s="3"/>
      <c r="F1950" s="3"/>
      <c r="G1950" s="3"/>
      <c r="H1950" s="3"/>
      <c r="I1950" s="3"/>
      <c r="J1950" s="3"/>
      <c r="K1950" s="3"/>
      <c r="L1950" s="7"/>
    </row>
    <row r="1951" spans="1:12" s="4" customFormat="1" ht="12.5" x14ac:dyDescent="0.25">
      <c r="A1951" s="6"/>
      <c r="B1951" s="6"/>
      <c r="C1951" s="6"/>
      <c r="D1951" s="3"/>
      <c r="E1951" s="3"/>
      <c r="F1951" s="3"/>
      <c r="G1951" s="3"/>
      <c r="H1951" s="3"/>
      <c r="I1951" s="3"/>
      <c r="J1951" s="3"/>
      <c r="K1951" s="3"/>
      <c r="L1951" s="7"/>
    </row>
    <row r="1952" spans="1:12" s="4" customFormat="1" ht="12.5" x14ac:dyDescent="0.25">
      <c r="A1952" s="6"/>
      <c r="B1952" s="6"/>
      <c r="C1952" s="6"/>
      <c r="D1952" s="3"/>
      <c r="E1952" s="3"/>
      <c r="F1952" s="3"/>
      <c r="G1952" s="3"/>
      <c r="H1952" s="3"/>
      <c r="I1952" s="3"/>
      <c r="J1952" s="3"/>
      <c r="K1952" s="3"/>
      <c r="L1952" s="7"/>
    </row>
    <row r="1953" spans="1:12" s="4" customFormat="1" ht="12.5" x14ac:dyDescent="0.25">
      <c r="A1953" s="6"/>
      <c r="B1953" s="6"/>
      <c r="C1953" s="6"/>
      <c r="D1953" s="3"/>
      <c r="E1953" s="3"/>
      <c r="F1953" s="3"/>
      <c r="G1953" s="3"/>
      <c r="H1953" s="3"/>
      <c r="I1953" s="3"/>
      <c r="J1953" s="3"/>
      <c r="K1953" s="3"/>
      <c r="L1953" s="7"/>
    </row>
    <row r="1954" spans="1:12" s="4" customFormat="1" ht="12.5" x14ac:dyDescent="0.25">
      <c r="A1954" s="6"/>
      <c r="B1954" s="6"/>
      <c r="C1954" s="6"/>
      <c r="D1954" s="3"/>
      <c r="E1954" s="3"/>
      <c r="F1954" s="3"/>
      <c r="G1954" s="3"/>
      <c r="H1954" s="3"/>
      <c r="I1954" s="3"/>
      <c r="J1954" s="3"/>
      <c r="K1954" s="3"/>
      <c r="L1954" s="7"/>
    </row>
    <row r="1955" spans="1:12" s="4" customFormat="1" ht="12.5" x14ac:dyDescent="0.25">
      <c r="A1955" s="6"/>
      <c r="B1955" s="6"/>
      <c r="C1955" s="6"/>
      <c r="D1955" s="3"/>
      <c r="E1955" s="3"/>
      <c r="F1955" s="3"/>
      <c r="G1955" s="3"/>
      <c r="H1955" s="3"/>
      <c r="I1955" s="3"/>
      <c r="J1955" s="3"/>
      <c r="K1955" s="3"/>
      <c r="L1955" s="7"/>
    </row>
    <row r="1956" spans="1:12" s="4" customFormat="1" ht="12.5" x14ac:dyDescent="0.25">
      <c r="A1956" s="6"/>
      <c r="B1956" s="6"/>
      <c r="C1956" s="6"/>
      <c r="D1956" s="3"/>
      <c r="E1956" s="3"/>
      <c r="F1956" s="3"/>
      <c r="G1956" s="3"/>
      <c r="H1956" s="3"/>
      <c r="I1956" s="3"/>
      <c r="J1956" s="3"/>
      <c r="K1956" s="3"/>
      <c r="L1956" s="7"/>
    </row>
    <row r="1957" spans="1:12" s="4" customFormat="1" ht="12.5" x14ac:dyDescent="0.25">
      <c r="A1957" s="6"/>
      <c r="B1957" s="6"/>
      <c r="C1957" s="6"/>
      <c r="D1957" s="3"/>
      <c r="E1957" s="3"/>
      <c r="F1957" s="3"/>
      <c r="G1957" s="3"/>
      <c r="H1957" s="3"/>
      <c r="I1957" s="3"/>
      <c r="J1957" s="3"/>
      <c r="K1957" s="3"/>
      <c r="L1957" s="7"/>
    </row>
    <row r="1958" spans="1:12" s="4" customFormat="1" ht="12.5" x14ac:dyDescent="0.25">
      <c r="A1958" s="6"/>
      <c r="B1958" s="6"/>
      <c r="C1958" s="6"/>
      <c r="D1958" s="3"/>
      <c r="E1958" s="3"/>
      <c r="F1958" s="3"/>
      <c r="G1958" s="3"/>
      <c r="H1958" s="3"/>
      <c r="I1958" s="3"/>
      <c r="J1958" s="3"/>
      <c r="K1958" s="3"/>
      <c r="L1958" s="7"/>
    </row>
    <row r="1959" spans="1:12" s="4" customFormat="1" ht="12.5" x14ac:dyDescent="0.25">
      <c r="A1959" s="6"/>
      <c r="B1959" s="6"/>
      <c r="C1959" s="6"/>
      <c r="D1959" s="3"/>
      <c r="E1959" s="3"/>
      <c r="F1959" s="3"/>
      <c r="G1959" s="3"/>
      <c r="H1959" s="3"/>
      <c r="I1959" s="3"/>
      <c r="J1959" s="3"/>
      <c r="K1959" s="3"/>
      <c r="L1959" s="7"/>
    </row>
    <row r="1960" spans="1:12" s="4" customFormat="1" ht="12.5" x14ac:dyDescent="0.25">
      <c r="A1960" s="6"/>
      <c r="B1960" s="6"/>
      <c r="C1960" s="6"/>
      <c r="D1960" s="3"/>
      <c r="E1960" s="3"/>
      <c r="F1960" s="3"/>
      <c r="G1960" s="3"/>
      <c r="H1960" s="3"/>
      <c r="I1960" s="3"/>
      <c r="J1960" s="3"/>
      <c r="K1960" s="3"/>
      <c r="L1960" s="7"/>
    </row>
    <row r="1961" spans="1:12" s="4" customFormat="1" ht="12.5" x14ac:dyDescent="0.25">
      <c r="A1961" s="6"/>
      <c r="B1961" s="6"/>
      <c r="C1961" s="6"/>
      <c r="D1961" s="3"/>
      <c r="E1961" s="3"/>
      <c r="F1961" s="3"/>
      <c r="G1961" s="3"/>
      <c r="H1961" s="3"/>
      <c r="I1961" s="3"/>
      <c r="J1961" s="3"/>
      <c r="K1961" s="3"/>
      <c r="L1961" s="7"/>
    </row>
    <row r="1962" spans="1:12" s="4" customFormat="1" ht="12.5" x14ac:dyDescent="0.25">
      <c r="A1962" s="6"/>
      <c r="B1962" s="6"/>
      <c r="C1962" s="6"/>
      <c r="D1962" s="3"/>
      <c r="E1962" s="3"/>
      <c r="F1962" s="3"/>
      <c r="G1962" s="3"/>
      <c r="H1962" s="3"/>
      <c r="I1962" s="3"/>
      <c r="J1962" s="3"/>
      <c r="K1962" s="3"/>
      <c r="L1962" s="7"/>
    </row>
    <row r="1963" spans="1:12" s="4" customFormat="1" ht="12.5" x14ac:dyDescent="0.25">
      <c r="A1963" s="6"/>
      <c r="B1963" s="6"/>
      <c r="C1963" s="6"/>
      <c r="D1963" s="3"/>
      <c r="E1963" s="3"/>
      <c r="F1963" s="3"/>
      <c r="G1963" s="3"/>
      <c r="H1963" s="3"/>
      <c r="I1963" s="3"/>
      <c r="J1963" s="3"/>
      <c r="K1963" s="3"/>
      <c r="L1963" s="7"/>
    </row>
    <row r="1964" spans="1:12" s="4" customFormat="1" ht="12.5" x14ac:dyDescent="0.25">
      <c r="A1964" s="6"/>
      <c r="B1964" s="6"/>
      <c r="C1964" s="6"/>
      <c r="D1964" s="3"/>
      <c r="E1964" s="3"/>
      <c r="F1964" s="3"/>
      <c r="G1964" s="3"/>
      <c r="H1964" s="3"/>
      <c r="I1964" s="3"/>
      <c r="J1964" s="3"/>
      <c r="K1964" s="3"/>
      <c r="L1964" s="7"/>
    </row>
    <row r="1965" spans="1:12" s="4" customFormat="1" ht="12.5" x14ac:dyDescent="0.25">
      <c r="A1965" s="6"/>
      <c r="B1965" s="6"/>
      <c r="C1965" s="6"/>
      <c r="D1965" s="3"/>
      <c r="E1965" s="3"/>
      <c r="F1965" s="3"/>
      <c r="G1965" s="3"/>
      <c r="H1965" s="3"/>
      <c r="I1965" s="3"/>
      <c r="J1965" s="3"/>
      <c r="K1965" s="3"/>
      <c r="L1965" s="7"/>
    </row>
    <row r="1966" spans="1:12" s="4" customFormat="1" ht="12.5" x14ac:dyDescent="0.25">
      <c r="A1966" s="6"/>
      <c r="B1966" s="6"/>
      <c r="C1966" s="6"/>
      <c r="D1966" s="3"/>
      <c r="E1966" s="3"/>
      <c r="F1966" s="3"/>
      <c r="G1966" s="3"/>
      <c r="H1966" s="3"/>
      <c r="I1966" s="3"/>
      <c r="J1966" s="3"/>
      <c r="K1966" s="3"/>
      <c r="L1966" s="7"/>
    </row>
    <row r="1967" spans="1:12" s="4" customFormat="1" ht="12.5" x14ac:dyDescent="0.25">
      <c r="A1967" s="6"/>
      <c r="B1967" s="6"/>
      <c r="C1967" s="6"/>
      <c r="D1967" s="3"/>
      <c r="E1967" s="3"/>
      <c r="F1967" s="3"/>
      <c r="G1967" s="3"/>
      <c r="H1967" s="3"/>
      <c r="I1967" s="3"/>
      <c r="J1967" s="3"/>
      <c r="K1967" s="3"/>
      <c r="L1967" s="7"/>
    </row>
    <row r="1968" spans="1:12" s="4" customFormat="1" ht="12.5" x14ac:dyDescent="0.25">
      <c r="A1968" s="6"/>
      <c r="B1968" s="6"/>
      <c r="C1968" s="6"/>
      <c r="D1968" s="3"/>
      <c r="E1968" s="3"/>
      <c r="F1968" s="3"/>
      <c r="G1968" s="3"/>
      <c r="H1968" s="3"/>
      <c r="I1968" s="3"/>
      <c r="J1968" s="3"/>
      <c r="K1968" s="3"/>
      <c r="L1968" s="7"/>
    </row>
    <row r="1969" spans="1:12" s="4" customFormat="1" ht="12.5" x14ac:dyDescent="0.25">
      <c r="A1969" s="6"/>
      <c r="B1969" s="6"/>
      <c r="C1969" s="6"/>
      <c r="D1969" s="3"/>
      <c r="E1969" s="3"/>
      <c r="F1969" s="3"/>
      <c r="G1969" s="3"/>
      <c r="H1969" s="3"/>
      <c r="I1969" s="3"/>
      <c r="J1969" s="3"/>
      <c r="K1969" s="3"/>
      <c r="L1969" s="7"/>
    </row>
    <row r="1970" spans="1:12" s="4" customFormat="1" ht="12.5" x14ac:dyDescent="0.25">
      <c r="A1970" s="6"/>
      <c r="B1970" s="6"/>
      <c r="C1970" s="6"/>
      <c r="D1970" s="3"/>
      <c r="E1970" s="3"/>
      <c r="F1970" s="3"/>
      <c r="G1970" s="3"/>
      <c r="H1970" s="3"/>
      <c r="I1970" s="3"/>
      <c r="J1970" s="3"/>
      <c r="K1970" s="3"/>
      <c r="L1970" s="7"/>
    </row>
    <row r="1971" spans="1:12" s="4" customFormat="1" ht="12.5" x14ac:dyDescent="0.25">
      <c r="A1971" s="6"/>
      <c r="B1971" s="6"/>
      <c r="C1971" s="6"/>
      <c r="D1971" s="3"/>
      <c r="E1971" s="3"/>
      <c r="F1971" s="3"/>
      <c r="G1971" s="3"/>
      <c r="H1971" s="3"/>
      <c r="I1971" s="3"/>
      <c r="J1971" s="3"/>
      <c r="K1971" s="3"/>
      <c r="L1971" s="7"/>
    </row>
    <row r="1972" spans="1:12" s="4" customFormat="1" ht="12.5" x14ac:dyDescent="0.25">
      <c r="A1972" s="6"/>
      <c r="B1972" s="6"/>
      <c r="C1972" s="6"/>
      <c r="D1972" s="3"/>
      <c r="E1972" s="3"/>
      <c r="F1972" s="3"/>
      <c r="G1972" s="3"/>
      <c r="H1972" s="3"/>
      <c r="I1972" s="3"/>
      <c r="J1972" s="3"/>
      <c r="K1972" s="3"/>
      <c r="L1972" s="7"/>
    </row>
    <row r="1973" spans="1:12" s="4" customFormat="1" ht="12.5" x14ac:dyDescent="0.25">
      <c r="A1973" s="6"/>
      <c r="B1973" s="6"/>
      <c r="C1973" s="6"/>
      <c r="D1973" s="3"/>
      <c r="E1973" s="3"/>
      <c r="F1973" s="3"/>
      <c r="G1973" s="3"/>
      <c r="H1973" s="3"/>
      <c r="I1973" s="3"/>
      <c r="J1973" s="3"/>
      <c r="K1973" s="3"/>
      <c r="L1973" s="7"/>
    </row>
    <row r="1974" spans="1:12" s="4" customFormat="1" ht="12.5" x14ac:dyDescent="0.25">
      <c r="A1974" s="6"/>
      <c r="B1974" s="6"/>
      <c r="C1974" s="6"/>
      <c r="D1974" s="3"/>
      <c r="E1974" s="3"/>
      <c r="F1974" s="3"/>
      <c r="G1974" s="3"/>
      <c r="H1974" s="3"/>
      <c r="I1974" s="3"/>
      <c r="J1974" s="3"/>
      <c r="K1974" s="3"/>
      <c r="L1974" s="7"/>
    </row>
    <row r="1975" spans="1:12" s="4" customFormat="1" ht="12.5" x14ac:dyDescent="0.25">
      <c r="A1975" s="6"/>
      <c r="B1975" s="6"/>
      <c r="C1975" s="6"/>
      <c r="D1975" s="3"/>
      <c r="E1975" s="3"/>
      <c r="F1975" s="3"/>
      <c r="G1975" s="3"/>
      <c r="H1975" s="3"/>
      <c r="I1975" s="3"/>
      <c r="J1975" s="3"/>
      <c r="K1975" s="3"/>
      <c r="L1975" s="7"/>
    </row>
    <row r="1976" spans="1:12" s="4" customFormat="1" ht="12.5" x14ac:dyDescent="0.25">
      <c r="A1976" s="6"/>
      <c r="B1976" s="6"/>
      <c r="C1976" s="6"/>
      <c r="D1976" s="3"/>
      <c r="E1976" s="3"/>
      <c r="F1976" s="3"/>
      <c r="G1976" s="3"/>
      <c r="H1976" s="3"/>
      <c r="I1976" s="3"/>
      <c r="J1976" s="3"/>
      <c r="K1976" s="3"/>
      <c r="L1976" s="7"/>
    </row>
    <row r="1977" spans="1:12" s="4" customFormat="1" ht="12.5" x14ac:dyDescent="0.25">
      <c r="A1977" s="6"/>
      <c r="B1977" s="6"/>
      <c r="C1977" s="6"/>
      <c r="D1977" s="3"/>
      <c r="E1977" s="3"/>
      <c r="F1977" s="3"/>
      <c r="G1977" s="3"/>
      <c r="H1977" s="3"/>
      <c r="I1977" s="3"/>
      <c r="J1977" s="3"/>
      <c r="K1977" s="3"/>
      <c r="L1977" s="7"/>
    </row>
    <row r="1978" spans="1:12" s="4" customFormat="1" ht="12.5" x14ac:dyDescent="0.25">
      <c r="A1978" s="6"/>
      <c r="B1978" s="6"/>
      <c r="C1978" s="6"/>
      <c r="D1978" s="3"/>
      <c r="E1978" s="3"/>
      <c r="F1978" s="3"/>
      <c r="G1978" s="3"/>
      <c r="H1978" s="3"/>
      <c r="I1978" s="3"/>
      <c r="J1978" s="3"/>
      <c r="K1978" s="3"/>
      <c r="L1978" s="7"/>
    </row>
    <row r="1979" spans="1:12" s="4" customFormat="1" ht="12.5" x14ac:dyDescent="0.25">
      <c r="A1979" s="6"/>
      <c r="B1979" s="6"/>
      <c r="C1979" s="6"/>
      <c r="D1979" s="3"/>
      <c r="E1979" s="3"/>
      <c r="F1979" s="3"/>
      <c r="G1979" s="3"/>
      <c r="H1979" s="3"/>
      <c r="I1979" s="3"/>
      <c r="J1979" s="3"/>
      <c r="K1979" s="3"/>
      <c r="L1979" s="7"/>
    </row>
    <row r="1980" spans="1:12" s="4" customFormat="1" ht="12.5" x14ac:dyDescent="0.25">
      <c r="A1980" s="6"/>
      <c r="B1980" s="6"/>
      <c r="C1980" s="6"/>
      <c r="D1980" s="3"/>
      <c r="E1980" s="3"/>
      <c r="F1980" s="3"/>
      <c r="G1980" s="3"/>
      <c r="H1980" s="3"/>
      <c r="I1980" s="3"/>
      <c r="J1980" s="3"/>
      <c r="K1980" s="3"/>
      <c r="L1980" s="7"/>
    </row>
    <row r="1981" spans="1:12" s="4" customFormat="1" ht="12.5" x14ac:dyDescent="0.25">
      <c r="A1981" s="6"/>
      <c r="B1981" s="6"/>
      <c r="C1981" s="6"/>
      <c r="D1981" s="3"/>
      <c r="E1981" s="3"/>
      <c r="F1981" s="3"/>
      <c r="G1981" s="3"/>
      <c r="H1981" s="3"/>
      <c r="I1981" s="3"/>
      <c r="J1981" s="3"/>
      <c r="K1981" s="3"/>
      <c r="L1981" s="7"/>
    </row>
    <row r="1982" spans="1:12" s="4" customFormat="1" ht="12.5" x14ac:dyDescent="0.25">
      <c r="A1982" s="6"/>
      <c r="B1982" s="6"/>
      <c r="C1982" s="6"/>
      <c r="D1982" s="3"/>
      <c r="E1982" s="3"/>
      <c r="F1982" s="3"/>
      <c r="G1982" s="3"/>
      <c r="H1982" s="3"/>
      <c r="I1982" s="3"/>
      <c r="J1982" s="3"/>
      <c r="K1982" s="3"/>
      <c r="L1982" s="7"/>
    </row>
    <row r="1983" spans="1:12" s="4" customFormat="1" ht="12.5" x14ac:dyDescent="0.25">
      <c r="A1983" s="6"/>
      <c r="B1983" s="6"/>
      <c r="C1983" s="6"/>
      <c r="D1983" s="3"/>
      <c r="E1983" s="3"/>
      <c r="F1983" s="3"/>
      <c r="G1983" s="3"/>
      <c r="H1983" s="3"/>
      <c r="I1983" s="3"/>
      <c r="J1983" s="3"/>
      <c r="K1983" s="3"/>
      <c r="L1983" s="7"/>
    </row>
    <row r="1984" spans="1:12" s="4" customFormat="1" ht="12.5" x14ac:dyDescent="0.25">
      <c r="A1984" s="6"/>
      <c r="B1984" s="6"/>
      <c r="C1984" s="6"/>
      <c r="D1984" s="3"/>
      <c r="E1984" s="3"/>
      <c r="F1984" s="3"/>
      <c r="G1984" s="3"/>
      <c r="H1984" s="3"/>
      <c r="I1984" s="3"/>
      <c r="J1984" s="3"/>
      <c r="K1984" s="3"/>
      <c r="L1984" s="7"/>
    </row>
    <row r="1985" spans="1:12" s="4" customFormat="1" ht="12.5" x14ac:dyDescent="0.25">
      <c r="A1985" s="6"/>
      <c r="B1985" s="6"/>
      <c r="C1985" s="6"/>
      <c r="D1985" s="3"/>
      <c r="E1985" s="3"/>
      <c r="F1985" s="3"/>
      <c r="G1985" s="3"/>
      <c r="H1985" s="3"/>
      <c r="I1985" s="3"/>
      <c r="J1985" s="3"/>
      <c r="K1985" s="3"/>
      <c r="L1985" s="7"/>
    </row>
    <row r="1986" spans="1:12" s="4" customFormat="1" ht="12.5" x14ac:dyDescent="0.25">
      <c r="A1986" s="6"/>
      <c r="B1986" s="6"/>
      <c r="C1986" s="6"/>
      <c r="D1986" s="3"/>
      <c r="E1986" s="3"/>
      <c r="F1986" s="3"/>
      <c r="G1986" s="3"/>
      <c r="H1986" s="3"/>
      <c r="I1986" s="3"/>
      <c r="J1986" s="3"/>
      <c r="K1986" s="3"/>
      <c r="L1986" s="7"/>
    </row>
    <row r="1987" spans="1:12" s="4" customFormat="1" ht="12.5" x14ac:dyDescent="0.25">
      <c r="A1987" s="6"/>
      <c r="B1987" s="6"/>
      <c r="C1987" s="6"/>
      <c r="D1987" s="3"/>
      <c r="E1987" s="3"/>
      <c r="F1987" s="3"/>
      <c r="G1987" s="3"/>
      <c r="H1987" s="3"/>
      <c r="I1987" s="3"/>
      <c r="J1987" s="3"/>
      <c r="K1987" s="3"/>
      <c r="L1987" s="7"/>
    </row>
    <row r="1988" spans="1:12" s="4" customFormat="1" ht="12.5" x14ac:dyDescent="0.25">
      <c r="A1988" s="6"/>
      <c r="B1988" s="6"/>
      <c r="C1988" s="6"/>
      <c r="D1988" s="3"/>
      <c r="E1988" s="3"/>
      <c r="F1988" s="3"/>
      <c r="G1988" s="3"/>
      <c r="H1988" s="3"/>
      <c r="I1988" s="3"/>
      <c r="J1988" s="3"/>
      <c r="K1988" s="3"/>
      <c r="L1988" s="7"/>
    </row>
    <row r="1989" spans="1:12" s="4" customFormat="1" ht="12.5" x14ac:dyDescent="0.25">
      <c r="A1989" s="6"/>
      <c r="B1989" s="6"/>
      <c r="C1989" s="6"/>
      <c r="D1989" s="3"/>
      <c r="E1989" s="3"/>
      <c r="F1989" s="3"/>
      <c r="G1989" s="3"/>
      <c r="H1989" s="3"/>
      <c r="I1989" s="3"/>
      <c r="J1989" s="3"/>
      <c r="K1989" s="3"/>
      <c r="L1989" s="7"/>
    </row>
    <row r="1990" spans="1:12" s="4" customFormat="1" ht="12.5" x14ac:dyDescent="0.25">
      <c r="A1990" s="6"/>
      <c r="B1990" s="6"/>
      <c r="C1990" s="6"/>
      <c r="D1990" s="3"/>
      <c r="E1990" s="3"/>
      <c r="F1990" s="3"/>
      <c r="G1990" s="3"/>
      <c r="H1990" s="3"/>
      <c r="I1990" s="3"/>
      <c r="J1990" s="3"/>
      <c r="K1990" s="3"/>
      <c r="L1990" s="7"/>
    </row>
    <row r="1991" spans="1:12" s="4" customFormat="1" ht="12.5" x14ac:dyDescent="0.25">
      <c r="A1991" s="6"/>
      <c r="B1991" s="6"/>
      <c r="C1991" s="6"/>
      <c r="D1991" s="3"/>
      <c r="E1991" s="3"/>
      <c r="F1991" s="3"/>
      <c r="G1991" s="3"/>
      <c r="H1991" s="3"/>
      <c r="I1991" s="3"/>
      <c r="J1991" s="3"/>
      <c r="K1991" s="3"/>
      <c r="L1991" s="7"/>
    </row>
    <row r="1992" spans="1:12" s="4" customFormat="1" ht="12.5" x14ac:dyDescent="0.25">
      <c r="A1992" s="6"/>
      <c r="B1992" s="6"/>
      <c r="C1992" s="6"/>
      <c r="D1992" s="3"/>
      <c r="E1992" s="3"/>
      <c r="F1992" s="3"/>
      <c r="G1992" s="3"/>
      <c r="H1992" s="3"/>
      <c r="I1992" s="3"/>
      <c r="J1992" s="3"/>
      <c r="K1992" s="3"/>
      <c r="L1992" s="7"/>
    </row>
    <row r="1993" spans="1:12" s="4" customFormat="1" ht="12.5" x14ac:dyDescent="0.25">
      <c r="A1993" s="6"/>
      <c r="B1993" s="6"/>
      <c r="C1993" s="6"/>
      <c r="D1993" s="3"/>
      <c r="E1993" s="3"/>
      <c r="F1993" s="3"/>
      <c r="G1993" s="3"/>
      <c r="H1993" s="3"/>
      <c r="I1993" s="3"/>
      <c r="J1993" s="3"/>
      <c r="K1993" s="3"/>
      <c r="L1993" s="7"/>
    </row>
    <row r="1994" spans="1:12" s="4" customFormat="1" ht="12.5" x14ac:dyDescent="0.25">
      <c r="A1994" s="6"/>
      <c r="B1994" s="6"/>
      <c r="C1994" s="6"/>
      <c r="D1994" s="3"/>
      <c r="E1994" s="3"/>
      <c r="F1994" s="3"/>
      <c r="G1994" s="3"/>
      <c r="H1994" s="3"/>
      <c r="I1994" s="3"/>
      <c r="J1994" s="3"/>
      <c r="K1994" s="3"/>
      <c r="L1994" s="7"/>
    </row>
    <row r="1995" spans="1:12" s="4" customFormat="1" ht="12.5" x14ac:dyDescent="0.25">
      <c r="A1995" s="6"/>
      <c r="B1995" s="6"/>
      <c r="C1995" s="6"/>
      <c r="D1995" s="3"/>
      <c r="E1995" s="3"/>
      <c r="F1995" s="3"/>
      <c r="G1995" s="3"/>
      <c r="H1995" s="3"/>
      <c r="I1995" s="3"/>
      <c r="J1995" s="3"/>
      <c r="K1995" s="3"/>
      <c r="L1995" s="7"/>
    </row>
    <row r="1996" spans="1:12" s="4" customFormat="1" ht="12.5" x14ac:dyDescent="0.25">
      <c r="A1996" s="6"/>
      <c r="B1996" s="6"/>
      <c r="C1996" s="6"/>
      <c r="D1996" s="3"/>
      <c r="E1996" s="3"/>
      <c r="F1996" s="3"/>
      <c r="G1996" s="3"/>
      <c r="H1996" s="3"/>
      <c r="I1996" s="3"/>
      <c r="J1996" s="3"/>
      <c r="K1996" s="3"/>
      <c r="L1996" s="7"/>
    </row>
    <row r="1997" spans="1:12" s="4" customFormat="1" ht="12.5" x14ac:dyDescent="0.25">
      <c r="A1997" s="6"/>
      <c r="B1997" s="6"/>
      <c r="C1997" s="6"/>
      <c r="D1997" s="3"/>
      <c r="E1997" s="3"/>
      <c r="F1997" s="3"/>
      <c r="G1997" s="3"/>
      <c r="H1997" s="3"/>
      <c r="I1997" s="3"/>
      <c r="J1997" s="3"/>
      <c r="K1997" s="3"/>
      <c r="L1997" s="7"/>
    </row>
    <row r="1998" spans="1:12" s="4" customFormat="1" ht="12.5" x14ac:dyDescent="0.25">
      <c r="A1998" s="6"/>
      <c r="B1998" s="6"/>
      <c r="C1998" s="6"/>
      <c r="D1998" s="3"/>
      <c r="E1998" s="3"/>
      <c r="F1998" s="3"/>
      <c r="G1998" s="3"/>
      <c r="H1998" s="3"/>
      <c r="I1998" s="3"/>
      <c r="J1998" s="3"/>
      <c r="K1998" s="3"/>
      <c r="L1998" s="7"/>
    </row>
    <row r="1999" spans="1:12" s="4" customFormat="1" ht="12.5" x14ac:dyDescent="0.25">
      <c r="A1999" s="6"/>
      <c r="B1999" s="6"/>
      <c r="C1999" s="6"/>
      <c r="D1999" s="3"/>
      <c r="E1999" s="3"/>
      <c r="F1999" s="3"/>
      <c r="G1999" s="3"/>
      <c r="H1999" s="3"/>
      <c r="I1999" s="3"/>
      <c r="J1999" s="3"/>
      <c r="K1999" s="3"/>
      <c r="L1999" s="7"/>
    </row>
    <row r="2000" spans="1:12" s="4" customFormat="1" ht="12.5" x14ac:dyDescent="0.25">
      <c r="A2000" s="6"/>
      <c r="B2000" s="6"/>
      <c r="C2000" s="6"/>
      <c r="D2000" s="3"/>
      <c r="E2000" s="3"/>
      <c r="F2000" s="3"/>
      <c r="G2000" s="3"/>
      <c r="H2000" s="3"/>
      <c r="I2000" s="3"/>
      <c r="J2000" s="3"/>
      <c r="K2000" s="3"/>
      <c r="L2000" s="7"/>
    </row>
    <row r="2001" spans="1:12" s="4" customFormat="1" ht="12.5" x14ac:dyDescent="0.25">
      <c r="A2001" s="6"/>
      <c r="B2001" s="6"/>
      <c r="C2001" s="6"/>
      <c r="D2001" s="3"/>
      <c r="E2001" s="3"/>
      <c r="F2001" s="3"/>
      <c r="G2001" s="3"/>
      <c r="H2001" s="3"/>
      <c r="I2001" s="3"/>
      <c r="J2001" s="3"/>
      <c r="K2001" s="3"/>
      <c r="L2001" s="7"/>
    </row>
    <row r="2002" spans="1:12" s="4" customFormat="1" ht="12.5" x14ac:dyDescent="0.25">
      <c r="A2002" s="6"/>
      <c r="B2002" s="6"/>
      <c r="C2002" s="6"/>
      <c r="D2002" s="3"/>
      <c r="E2002" s="3"/>
      <c r="F2002" s="3"/>
      <c r="G2002" s="3"/>
      <c r="H2002" s="3"/>
      <c r="I2002" s="3"/>
      <c r="J2002" s="3"/>
      <c r="K2002" s="3"/>
      <c r="L2002" s="7"/>
    </row>
    <row r="2003" spans="1:12" s="4" customFormat="1" ht="12.5" x14ac:dyDescent="0.25">
      <c r="A2003" s="6"/>
      <c r="B2003" s="6"/>
      <c r="C2003" s="6"/>
      <c r="D2003" s="3"/>
      <c r="E2003" s="3"/>
      <c r="F2003" s="3"/>
      <c r="G2003" s="3"/>
      <c r="H2003" s="3"/>
      <c r="I2003" s="3"/>
      <c r="J2003" s="3"/>
      <c r="K2003" s="3"/>
      <c r="L2003" s="7"/>
    </row>
    <row r="2004" spans="1:12" s="4" customFormat="1" ht="12.5" x14ac:dyDescent="0.25">
      <c r="A2004" s="6"/>
      <c r="B2004" s="6"/>
      <c r="C2004" s="6"/>
      <c r="D2004" s="3"/>
      <c r="E2004" s="3"/>
      <c r="F2004" s="3"/>
      <c r="G2004" s="3"/>
      <c r="H2004" s="3"/>
      <c r="I2004" s="3"/>
      <c r="J2004" s="3"/>
      <c r="K2004" s="3"/>
      <c r="L2004" s="7"/>
    </row>
    <row r="2005" spans="1:12" s="4" customFormat="1" ht="12.5" x14ac:dyDescent="0.25">
      <c r="A2005" s="6"/>
      <c r="B2005" s="6"/>
      <c r="C2005" s="6"/>
      <c r="D2005" s="3"/>
      <c r="E2005" s="3"/>
      <c r="F2005" s="3"/>
      <c r="G2005" s="3"/>
      <c r="H2005" s="3"/>
      <c r="I2005" s="3"/>
      <c r="J2005" s="3"/>
      <c r="K2005" s="3"/>
      <c r="L2005" s="7"/>
    </row>
    <row r="2006" spans="1:12" s="4" customFormat="1" ht="12.5" x14ac:dyDescent="0.25">
      <c r="A2006" s="6"/>
      <c r="B2006" s="6"/>
      <c r="C2006" s="6"/>
      <c r="D2006" s="3"/>
      <c r="E2006" s="3"/>
      <c r="F2006" s="3"/>
      <c r="G2006" s="3"/>
      <c r="H2006" s="3"/>
      <c r="I2006" s="3"/>
      <c r="J2006" s="3"/>
      <c r="K2006" s="3"/>
      <c r="L2006" s="7"/>
    </row>
    <row r="2007" spans="1:12" s="4" customFormat="1" ht="12.5" x14ac:dyDescent="0.25">
      <c r="A2007" s="6"/>
      <c r="B2007" s="6"/>
      <c r="C2007" s="6"/>
      <c r="D2007" s="3"/>
      <c r="E2007" s="3"/>
      <c r="F2007" s="3"/>
      <c r="G2007" s="3"/>
      <c r="H2007" s="3"/>
      <c r="I2007" s="3"/>
      <c r="J2007" s="3"/>
      <c r="K2007" s="3"/>
      <c r="L2007" s="7"/>
    </row>
    <row r="2008" spans="1:12" s="4" customFormat="1" ht="12.5" x14ac:dyDescent="0.25">
      <c r="A2008" s="6"/>
      <c r="B2008" s="6"/>
      <c r="C2008" s="6"/>
      <c r="D2008" s="3"/>
      <c r="E2008" s="3"/>
      <c r="F2008" s="3"/>
      <c r="G2008" s="3"/>
      <c r="H2008" s="3"/>
      <c r="I2008" s="3"/>
      <c r="J2008" s="3"/>
      <c r="K2008" s="3"/>
      <c r="L2008" s="7"/>
    </row>
    <row r="2009" spans="1:12" s="4" customFormat="1" ht="12.5" x14ac:dyDescent="0.25">
      <c r="A2009" s="6"/>
      <c r="B2009" s="6"/>
      <c r="C2009" s="6"/>
      <c r="D2009" s="3"/>
      <c r="E2009" s="3"/>
      <c r="F2009" s="3"/>
      <c r="G2009" s="3"/>
      <c r="H2009" s="3"/>
      <c r="I2009" s="3"/>
      <c r="J2009" s="3"/>
      <c r="K2009" s="3"/>
      <c r="L2009" s="7"/>
    </row>
    <row r="2010" spans="1:12" s="4" customFormat="1" ht="12.5" x14ac:dyDescent="0.25">
      <c r="A2010" s="6"/>
      <c r="B2010" s="6"/>
      <c r="C2010" s="6"/>
      <c r="D2010" s="3"/>
      <c r="E2010" s="3"/>
      <c r="F2010" s="3"/>
      <c r="G2010" s="3"/>
      <c r="H2010" s="3"/>
      <c r="I2010" s="3"/>
      <c r="J2010" s="3"/>
      <c r="K2010" s="3"/>
      <c r="L2010" s="7"/>
    </row>
    <row r="2011" spans="1:12" s="4" customFormat="1" ht="12.5" x14ac:dyDescent="0.25">
      <c r="A2011" s="6"/>
      <c r="B2011" s="6"/>
      <c r="C2011" s="6"/>
      <c r="D2011" s="3"/>
      <c r="E2011" s="3"/>
      <c r="F2011" s="3"/>
      <c r="G2011" s="3"/>
      <c r="H2011" s="3"/>
      <c r="I2011" s="3"/>
      <c r="J2011" s="3"/>
      <c r="K2011" s="3"/>
      <c r="L2011" s="7"/>
    </row>
    <row r="2012" spans="1:12" s="4" customFormat="1" ht="12.5" x14ac:dyDescent="0.25">
      <c r="A2012" s="6"/>
      <c r="B2012" s="6"/>
      <c r="C2012" s="6"/>
      <c r="D2012" s="3"/>
      <c r="E2012" s="3"/>
      <c r="F2012" s="3"/>
      <c r="G2012" s="3"/>
      <c r="H2012" s="3"/>
      <c r="I2012" s="3"/>
      <c r="J2012" s="3"/>
      <c r="K2012" s="3"/>
      <c r="L2012" s="7"/>
    </row>
    <row r="2013" spans="1:12" s="4" customFormat="1" ht="12.5" x14ac:dyDescent="0.25">
      <c r="A2013" s="6"/>
      <c r="B2013" s="6"/>
      <c r="C2013" s="6"/>
      <c r="D2013" s="3"/>
      <c r="E2013" s="3"/>
      <c r="F2013" s="3"/>
      <c r="G2013" s="3"/>
      <c r="H2013" s="3"/>
      <c r="I2013" s="3"/>
      <c r="J2013" s="3"/>
      <c r="K2013" s="3"/>
      <c r="L2013" s="7"/>
    </row>
    <row r="2014" spans="1:12" s="4" customFormat="1" ht="12.5" x14ac:dyDescent="0.25">
      <c r="A2014" s="6"/>
      <c r="B2014" s="6"/>
      <c r="C2014" s="6"/>
      <c r="D2014" s="3"/>
      <c r="E2014" s="3"/>
      <c r="F2014" s="3"/>
      <c r="G2014" s="3"/>
      <c r="H2014" s="3"/>
      <c r="I2014" s="3"/>
      <c r="J2014" s="3"/>
      <c r="K2014" s="3"/>
      <c r="L2014" s="7"/>
    </row>
    <row r="2015" spans="1:12" s="4" customFormat="1" ht="12.5" x14ac:dyDescent="0.25">
      <c r="A2015" s="6"/>
      <c r="B2015" s="6"/>
      <c r="C2015" s="6"/>
      <c r="D2015" s="3"/>
      <c r="E2015" s="3"/>
      <c r="F2015" s="3"/>
      <c r="G2015" s="3"/>
      <c r="H2015" s="3"/>
      <c r="I2015" s="3"/>
      <c r="J2015" s="3"/>
      <c r="K2015" s="3"/>
      <c r="L2015" s="7"/>
    </row>
    <row r="2016" spans="1:12" s="4" customFormat="1" ht="12.5" x14ac:dyDescent="0.25">
      <c r="A2016" s="6"/>
      <c r="B2016" s="6"/>
      <c r="C2016" s="6"/>
      <c r="D2016" s="3"/>
      <c r="E2016" s="3"/>
      <c r="F2016" s="3"/>
      <c r="G2016" s="3"/>
      <c r="H2016" s="3"/>
      <c r="I2016" s="3"/>
      <c r="J2016" s="3"/>
      <c r="K2016" s="3"/>
      <c r="L2016" s="7"/>
    </row>
    <row r="2017" spans="1:12" s="4" customFormat="1" ht="12.5" x14ac:dyDescent="0.25">
      <c r="A2017" s="6"/>
      <c r="B2017" s="6"/>
      <c r="C2017" s="6"/>
      <c r="D2017" s="3"/>
      <c r="E2017" s="3"/>
      <c r="F2017" s="3"/>
      <c r="G2017" s="3"/>
      <c r="H2017" s="3"/>
      <c r="I2017" s="3"/>
      <c r="J2017" s="3"/>
      <c r="K2017" s="3"/>
      <c r="L2017" s="7"/>
    </row>
    <row r="2018" spans="1:12" s="4" customFormat="1" ht="12.5" x14ac:dyDescent="0.25">
      <c r="A2018" s="6"/>
      <c r="B2018" s="6"/>
      <c r="C2018" s="6"/>
      <c r="D2018" s="3"/>
      <c r="E2018" s="3"/>
      <c r="F2018" s="3"/>
      <c r="G2018" s="3"/>
      <c r="H2018" s="3"/>
      <c r="I2018" s="3"/>
      <c r="J2018" s="3"/>
      <c r="K2018" s="3"/>
      <c r="L2018" s="7"/>
    </row>
    <row r="2019" spans="1:12" s="4" customFormat="1" ht="12.5" x14ac:dyDescent="0.25">
      <c r="A2019" s="6"/>
      <c r="B2019" s="6"/>
      <c r="C2019" s="6"/>
      <c r="D2019" s="3"/>
      <c r="E2019" s="3"/>
      <c r="F2019" s="3"/>
      <c r="G2019" s="3"/>
      <c r="H2019" s="3"/>
      <c r="I2019" s="3"/>
      <c r="J2019" s="3"/>
      <c r="K2019" s="3"/>
      <c r="L2019" s="7"/>
    </row>
    <row r="2020" spans="1:12" s="4" customFormat="1" ht="12.5" x14ac:dyDescent="0.25">
      <c r="A2020" s="6"/>
      <c r="B2020" s="6"/>
      <c r="C2020" s="6"/>
      <c r="D2020" s="3"/>
      <c r="E2020" s="3"/>
      <c r="F2020" s="3"/>
      <c r="G2020" s="3"/>
      <c r="H2020" s="3"/>
      <c r="I2020" s="3"/>
      <c r="J2020" s="3"/>
      <c r="K2020" s="3"/>
      <c r="L2020" s="7"/>
    </row>
    <row r="2021" spans="1:12" s="4" customFormat="1" ht="12.5" x14ac:dyDescent="0.25">
      <c r="A2021" s="6"/>
      <c r="B2021" s="6"/>
      <c r="C2021" s="6"/>
      <c r="D2021" s="3"/>
      <c r="E2021" s="3"/>
      <c r="F2021" s="3"/>
      <c r="G2021" s="3"/>
      <c r="H2021" s="3"/>
      <c r="I2021" s="3"/>
      <c r="J2021" s="3"/>
      <c r="K2021" s="3"/>
      <c r="L2021" s="7"/>
    </row>
    <row r="2022" spans="1:12" s="4" customFormat="1" ht="12.5" x14ac:dyDescent="0.25">
      <c r="A2022" s="6"/>
      <c r="B2022" s="6"/>
      <c r="C2022" s="6"/>
      <c r="D2022" s="3"/>
      <c r="E2022" s="3"/>
      <c r="F2022" s="3"/>
      <c r="G2022" s="3"/>
      <c r="H2022" s="3"/>
      <c r="I2022" s="3"/>
      <c r="J2022" s="3"/>
      <c r="K2022" s="3"/>
      <c r="L2022" s="7"/>
    </row>
    <row r="2023" spans="1:12" s="4" customFormat="1" ht="12.5" x14ac:dyDescent="0.25">
      <c r="A2023" s="6"/>
      <c r="B2023" s="6"/>
      <c r="C2023" s="6"/>
      <c r="D2023" s="3"/>
      <c r="E2023" s="3"/>
      <c r="F2023" s="3"/>
      <c r="G2023" s="3"/>
      <c r="H2023" s="3"/>
      <c r="I2023" s="3"/>
      <c r="J2023" s="3"/>
      <c r="K2023" s="3"/>
      <c r="L2023" s="7"/>
    </row>
    <row r="2024" spans="1:12" s="4" customFormat="1" ht="12.5" x14ac:dyDescent="0.25">
      <c r="A2024" s="6"/>
      <c r="B2024" s="6"/>
      <c r="C2024" s="6"/>
      <c r="D2024" s="3"/>
      <c r="E2024" s="3"/>
      <c r="F2024" s="3"/>
      <c r="G2024" s="3"/>
      <c r="H2024" s="3"/>
      <c r="I2024" s="3"/>
      <c r="J2024" s="3"/>
      <c r="K2024" s="3"/>
      <c r="L2024" s="7"/>
    </row>
    <row r="2025" spans="1:12" s="4" customFormat="1" ht="12.5" x14ac:dyDescent="0.25">
      <c r="A2025" s="6"/>
      <c r="B2025" s="6"/>
      <c r="C2025" s="6"/>
      <c r="D2025" s="3"/>
      <c r="E2025" s="3"/>
      <c r="F2025" s="3"/>
      <c r="G2025" s="3"/>
      <c r="H2025" s="3"/>
      <c r="I2025" s="3"/>
      <c r="J2025" s="3"/>
      <c r="K2025" s="3"/>
      <c r="L2025" s="7"/>
    </row>
    <row r="2026" spans="1:12" s="4" customFormat="1" ht="12.5" x14ac:dyDescent="0.25">
      <c r="A2026" s="6"/>
      <c r="B2026" s="6"/>
      <c r="C2026" s="6"/>
      <c r="D2026" s="3"/>
      <c r="E2026" s="3"/>
      <c r="F2026" s="3"/>
      <c r="G2026" s="3"/>
      <c r="H2026" s="3"/>
      <c r="I2026" s="3"/>
      <c r="J2026" s="3"/>
      <c r="K2026" s="3"/>
      <c r="L2026" s="7"/>
    </row>
    <row r="2027" spans="1:12" s="4" customFormat="1" ht="12.5" x14ac:dyDescent="0.25">
      <c r="A2027" s="6"/>
      <c r="B2027" s="6"/>
      <c r="C2027" s="6"/>
      <c r="D2027" s="3"/>
      <c r="E2027" s="3"/>
      <c r="F2027" s="3"/>
      <c r="G2027" s="3"/>
      <c r="H2027" s="3"/>
      <c r="I2027" s="3"/>
      <c r="J2027" s="3"/>
      <c r="K2027" s="3"/>
      <c r="L2027" s="7"/>
    </row>
    <row r="2028" spans="1:12" s="4" customFormat="1" ht="12.5" x14ac:dyDescent="0.25">
      <c r="A2028" s="6"/>
      <c r="B2028" s="6"/>
      <c r="C2028" s="6"/>
      <c r="D2028" s="3"/>
      <c r="E2028" s="3"/>
      <c r="F2028" s="3"/>
      <c r="G2028" s="3"/>
      <c r="H2028" s="3"/>
      <c r="I2028" s="3"/>
      <c r="J2028" s="3"/>
      <c r="K2028" s="3"/>
      <c r="L2028" s="7"/>
    </row>
    <row r="2029" spans="1:12" s="4" customFormat="1" ht="12.5" x14ac:dyDescent="0.25">
      <c r="A2029" s="6"/>
      <c r="B2029" s="6"/>
      <c r="C2029" s="6"/>
      <c r="D2029" s="3"/>
      <c r="E2029" s="3"/>
      <c r="F2029" s="3"/>
      <c r="G2029" s="3"/>
      <c r="H2029" s="3"/>
      <c r="I2029" s="3"/>
      <c r="J2029" s="3"/>
      <c r="K2029" s="3"/>
      <c r="L2029" s="7"/>
    </row>
    <row r="2030" spans="1:12" s="4" customFormat="1" ht="12.5" x14ac:dyDescent="0.25">
      <c r="A2030" s="6"/>
      <c r="B2030" s="6"/>
      <c r="C2030" s="6"/>
      <c r="D2030" s="3"/>
      <c r="E2030" s="3"/>
      <c r="F2030" s="3"/>
      <c r="G2030" s="3"/>
      <c r="H2030" s="7"/>
      <c r="I2030" s="3"/>
      <c r="J2030" s="3"/>
      <c r="K2030" s="3"/>
      <c r="L2030" s="7"/>
    </row>
    <row r="2031" spans="1:12" s="4" customFormat="1" ht="12.5" x14ac:dyDescent="0.25">
      <c r="A2031" s="6"/>
      <c r="B2031" s="6"/>
      <c r="C2031" s="6"/>
      <c r="D2031" s="3"/>
      <c r="E2031" s="3"/>
      <c r="F2031" s="3"/>
      <c r="G2031" s="3"/>
      <c r="H2031" s="3"/>
      <c r="I2031" s="3"/>
      <c r="J2031" s="3"/>
      <c r="K2031" s="3"/>
      <c r="L2031" s="7"/>
    </row>
    <row r="2032" spans="1:12" s="4" customFormat="1" ht="12.5" x14ac:dyDescent="0.25">
      <c r="A2032" s="6"/>
      <c r="B2032" s="6"/>
      <c r="C2032" s="6"/>
      <c r="D2032" s="3"/>
      <c r="E2032" s="3"/>
      <c r="F2032" s="3"/>
      <c r="G2032" s="3"/>
      <c r="H2032" s="7"/>
      <c r="I2032" s="3"/>
      <c r="J2032" s="3"/>
      <c r="K2032" s="3"/>
      <c r="L2032" s="7"/>
    </row>
    <row r="2033" spans="1:12" s="4" customFormat="1" ht="12.5" x14ac:dyDescent="0.25">
      <c r="A2033" s="6"/>
      <c r="B2033" s="6"/>
      <c r="C2033" s="6"/>
      <c r="D2033" s="3"/>
      <c r="E2033" s="3"/>
      <c r="F2033" s="3"/>
      <c r="G2033" s="3"/>
      <c r="H2033" s="3"/>
      <c r="I2033" s="3"/>
      <c r="J2033" s="3"/>
      <c r="K2033" s="3"/>
      <c r="L2033" s="7"/>
    </row>
    <row r="2034" spans="1:12" s="4" customFormat="1" ht="12.5" x14ac:dyDescent="0.25">
      <c r="A2034" s="6"/>
      <c r="B2034" s="6"/>
      <c r="C2034" s="6"/>
      <c r="D2034" s="3"/>
      <c r="E2034" s="3"/>
      <c r="F2034" s="3"/>
      <c r="G2034" s="3"/>
      <c r="H2034" s="3"/>
      <c r="I2034" s="3"/>
      <c r="J2034" s="3"/>
      <c r="K2034" s="3"/>
      <c r="L2034" s="7"/>
    </row>
    <row r="2035" spans="1:12" s="4" customFormat="1" ht="12.5" x14ac:dyDescent="0.25">
      <c r="A2035" s="6"/>
      <c r="B2035" s="6"/>
      <c r="C2035" s="6"/>
      <c r="D2035" s="3"/>
      <c r="E2035" s="3"/>
      <c r="F2035" s="3"/>
      <c r="G2035" s="3"/>
      <c r="H2035" s="7"/>
      <c r="I2035" s="3"/>
      <c r="J2035" s="3"/>
      <c r="K2035" s="3"/>
      <c r="L2035" s="7"/>
    </row>
    <row r="2036" spans="1:12" s="4" customFormat="1" ht="12.5" x14ac:dyDescent="0.25">
      <c r="A2036" s="6"/>
      <c r="B2036" s="6"/>
      <c r="C2036" s="6"/>
      <c r="D2036" s="3"/>
      <c r="E2036" s="3"/>
      <c r="F2036" s="3"/>
      <c r="G2036" s="3"/>
      <c r="H2036" s="7"/>
      <c r="I2036" s="3"/>
      <c r="J2036" s="3"/>
      <c r="K2036" s="3"/>
      <c r="L2036" s="7"/>
    </row>
    <row r="2037" spans="1:12" s="4" customFormat="1" ht="12.5" x14ac:dyDescent="0.25">
      <c r="A2037" s="6"/>
      <c r="B2037" s="6"/>
      <c r="C2037" s="6"/>
      <c r="D2037" s="3"/>
      <c r="E2037" s="3"/>
      <c r="F2037" s="3"/>
      <c r="G2037" s="3"/>
      <c r="H2037" s="7"/>
      <c r="I2037" s="3"/>
      <c r="J2037" s="3"/>
      <c r="K2037" s="3"/>
      <c r="L2037" s="7"/>
    </row>
    <row r="2038" spans="1:12" s="4" customFormat="1" ht="12.5" x14ac:dyDescent="0.25">
      <c r="A2038" s="6"/>
      <c r="B2038" s="6"/>
      <c r="C2038" s="6"/>
      <c r="D2038" s="3"/>
      <c r="E2038" s="3"/>
      <c r="F2038" s="3"/>
      <c r="G2038" s="7"/>
      <c r="H2038" s="7"/>
      <c r="I2038" s="3"/>
      <c r="J2038" s="3"/>
      <c r="K2038" s="3"/>
      <c r="L2038" s="7"/>
    </row>
    <row r="2039" spans="1:12" s="4" customFormat="1" ht="12.5" x14ac:dyDescent="0.25">
      <c r="A2039" s="6"/>
      <c r="B2039" s="6"/>
      <c r="C2039" s="6"/>
      <c r="D2039" s="3"/>
      <c r="E2039" s="3"/>
      <c r="F2039" s="3"/>
      <c r="G2039" s="3"/>
      <c r="H2039" s="7"/>
      <c r="I2039" s="3"/>
      <c r="J2039" s="3"/>
      <c r="K2039" s="3"/>
      <c r="L2039" s="7"/>
    </row>
    <row r="2040" spans="1:12" s="4" customFormat="1" ht="12.5" x14ac:dyDescent="0.25">
      <c r="A2040" s="6"/>
      <c r="B2040" s="6"/>
      <c r="C2040" s="6"/>
      <c r="D2040" s="3"/>
      <c r="E2040" s="3"/>
      <c r="F2040" s="3"/>
      <c r="G2040" s="7"/>
      <c r="H2040" s="7"/>
      <c r="I2040" s="3"/>
      <c r="J2040" s="3"/>
      <c r="K2040" s="3"/>
      <c r="L2040" s="7"/>
    </row>
    <row r="2041" spans="1:12" s="4" customFormat="1" ht="12.5" x14ac:dyDescent="0.25">
      <c r="A2041" s="6"/>
      <c r="B2041" s="6"/>
      <c r="C2041" s="6"/>
      <c r="D2041" s="3"/>
      <c r="E2041" s="3"/>
      <c r="F2041" s="3"/>
      <c r="G2041" s="3"/>
      <c r="H2041" s="7"/>
      <c r="I2041" s="3"/>
      <c r="J2041" s="3"/>
      <c r="K2041" s="3"/>
      <c r="L2041" s="7"/>
    </row>
    <row r="2042" spans="1:12" s="4" customFormat="1" ht="12.5" x14ac:dyDescent="0.25">
      <c r="A2042" s="6"/>
      <c r="B2042" s="6"/>
      <c r="C2042" s="6"/>
      <c r="D2042" s="3"/>
      <c r="E2042" s="3"/>
      <c r="F2042" s="3"/>
      <c r="G2042" s="3"/>
      <c r="H2042" s="7"/>
      <c r="I2042" s="3"/>
      <c r="J2042" s="3"/>
      <c r="K2042" s="3"/>
      <c r="L2042" s="7"/>
    </row>
    <row r="2043" spans="1:12" s="4" customFormat="1" ht="12.5" x14ac:dyDescent="0.25">
      <c r="A2043" s="6"/>
      <c r="B2043" s="6"/>
      <c r="C2043" s="6"/>
      <c r="D2043" s="3"/>
      <c r="E2043" s="3"/>
      <c r="F2043" s="3"/>
      <c r="G2043" s="7"/>
      <c r="H2043" s="7"/>
      <c r="I2043" s="3"/>
      <c r="J2043" s="3"/>
      <c r="K2043" s="3"/>
      <c r="L2043" s="7"/>
    </row>
    <row r="2044" spans="1:12" s="4" customFormat="1" ht="12.5" x14ac:dyDescent="0.25">
      <c r="A2044" s="6"/>
      <c r="B2044" s="6"/>
      <c r="C2044" s="6"/>
      <c r="D2044" s="3"/>
      <c r="E2044" s="3"/>
      <c r="F2044" s="3"/>
      <c r="G2044" s="7"/>
      <c r="H2044" s="7"/>
      <c r="I2044" s="3"/>
      <c r="J2044" s="3"/>
      <c r="K2044" s="3"/>
      <c r="L2044" s="7"/>
    </row>
    <row r="2045" spans="1:12" s="4" customFormat="1" ht="12.5" x14ac:dyDescent="0.25">
      <c r="A2045" s="6"/>
      <c r="B2045" s="6"/>
      <c r="C2045" s="6"/>
      <c r="D2045" s="3"/>
      <c r="E2045" s="3"/>
      <c r="F2045" s="3"/>
      <c r="G2045" s="7"/>
      <c r="H2045" s="7"/>
      <c r="I2045" s="3"/>
      <c r="J2045" s="3"/>
      <c r="K2045" s="3"/>
      <c r="L2045" s="7"/>
    </row>
    <row r="2046" spans="1:12" s="4" customFormat="1" ht="12.5" x14ac:dyDescent="0.25">
      <c r="A2046" s="6"/>
      <c r="B2046" s="6"/>
      <c r="C2046" s="6"/>
      <c r="D2046" s="3"/>
      <c r="E2046" s="3"/>
      <c r="F2046" s="3"/>
      <c r="G2046" s="7"/>
      <c r="H2046" s="7"/>
      <c r="I2046" s="3"/>
      <c r="J2046" s="3"/>
      <c r="K2046" s="3"/>
      <c r="L2046" s="7"/>
    </row>
    <row r="2047" spans="1:12" s="4" customFormat="1" ht="12.5" x14ac:dyDescent="0.25">
      <c r="A2047" s="6"/>
      <c r="B2047" s="6"/>
      <c r="C2047" s="6"/>
      <c r="D2047" s="3"/>
      <c r="E2047" s="3"/>
      <c r="F2047" s="3"/>
      <c r="G2047" s="7"/>
      <c r="H2047" s="7"/>
      <c r="I2047" s="3"/>
      <c r="J2047" s="3"/>
      <c r="K2047" s="3"/>
      <c r="L2047" s="7"/>
    </row>
    <row r="2048" spans="1:12" s="4" customFormat="1" ht="12.5" x14ac:dyDescent="0.25">
      <c r="A2048" s="6"/>
      <c r="B2048" s="6"/>
      <c r="C2048" s="6"/>
      <c r="D2048" s="3"/>
      <c r="E2048" s="3"/>
      <c r="F2048" s="3"/>
      <c r="G2048" s="7"/>
      <c r="H2048" s="3"/>
      <c r="I2048" s="3"/>
      <c r="J2048" s="3"/>
      <c r="K2048" s="3"/>
      <c r="L2048" s="7"/>
    </row>
    <row r="2049" spans="1:12" s="4" customFormat="1" ht="12.5" x14ac:dyDescent="0.25">
      <c r="A2049" s="6"/>
      <c r="B2049" s="6"/>
      <c r="C2049" s="6"/>
      <c r="D2049" s="3"/>
      <c r="E2049" s="3"/>
      <c r="F2049" s="3"/>
      <c r="G2049" s="7"/>
      <c r="H2049" s="3"/>
      <c r="I2049" s="3"/>
      <c r="J2049" s="3"/>
      <c r="K2049" s="3"/>
      <c r="L2049" s="7"/>
    </row>
    <row r="2050" spans="1:12" s="4" customFormat="1" ht="12.5" x14ac:dyDescent="0.25">
      <c r="A2050" s="6"/>
      <c r="B2050" s="6"/>
      <c r="C2050" s="6"/>
      <c r="D2050" s="3"/>
      <c r="E2050" s="3"/>
      <c r="F2050" s="3"/>
      <c r="G2050" s="7"/>
      <c r="H2050" s="3"/>
      <c r="I2050" s="3"/>
      <c r="J2050" s="3"/>
      <c r="K2050" s="3"/>
      <c r="L2050" s="7"/>
    </row>
    <row r="2051" spans="1:12" s="4" customFormat="1" ht="12.5" x14ac:dyDescent="0.25">
      <c r="A2051" s="6"/>
      <c r="B2051" s="6"/>
      <c r="C2051" s="6"/>
      <c r="D2051" s="3"/>
      <c r="E2051" s="3"/>
      <c r="F2051" s="3"/>
      <c r="G2051" s="7"/>
      <c r="H2051" s="3"/>
      <c r="I2051" s="3"/>
      <c r="J2051" s="3"/>
      <c r="K2051" s="3"/>
      <c r="L2051" s="7"/>
    </row>
    <row r="2052" spans="1:12" s="4" customFormat="1" ht="12.5" x14ac:dyDescent="0.25">
      <c r="A2052" s="6"/>
      <c r="B2052" s="6"/>
      <c r="C2052" s="6"/>
      <c r="D2052" s="3"/>
      <c r="E2052" s="3"/>
      <c r="F2052" s="3"/>
      <c r="G2052" s="7"/>
      <c r="H2052" s="3"/>
      <c r="I2052" s="3"/>
      <c r="J2052" s="3"/>
      <c r="K2052" s="3"/>
      <c r="L2052" s="7"/>
    </row>
    <row r="2053" spans="1:12" s="4" customFormat="1" ht="12.5" x14ac:dyDescent="0.25">
      <c r="A2053" s="6"/>
      <c r="B2053" s="6"/>
      <c r="C2053" s="6"/>
      <c r="D2053" s="3"/>
      <c r="E2053" s="3"/>
      <c r="F2053" s="3"/>
      <c r="G2053" s="7"/>
      <c r="H2053" s="3"/>
      <c r="I2053" s="3"/>
      <c r="J2053" s="3"/>
      <c r="K2053" s="3"/>
      <c r="L2053" s="7"/>
    </row>
    <row r="2054" spans="1:12" s="4" customFormat="1" ht="12.5" x14ac:dyDescent="0.25">
      <c r="A2054" s="6"/>
      <c r="B2054" s="6"/>
      <c r="C2054" s="6"/>
      <c r="D2054" s="3"/>
      <c r="E2054" s="3"/>
      <c r="F2054" s="3"/>
      <c r="G2054" s="7"/>
      <c r="H2054" s="3"/>
      <c r="I2054" s="3"/>
      <c r="J2054" s="3"/>
      <c r="K2054" s="3"/>
      <c r="L2054" s="7"/>
    </row>
    <row r="2055" spans="1:12" s="4" customFormat="1" ht="12.5" x14ac:dyDescent="0.25">
      <c r="A2055" s="6"/>
      <c r="B2055" s="6"/>
      <c r="C2055" s="6"/>
      <c r="D2055" s="3"/>
      <c r="E2055" s="3"/>
      <c r="F2055" s="3"/>
      <c r="G2055" s="7"/>
      <c r="H2055" s="3"/>
      <c r="I2055" s="3"/>
      <c r="J2055" s="3"/>
      <c r="K2055" s="3"/>
      <c r="L2055" s="7"/>
    </row>
    <row r="2056" spans="1:12" s="4" customFormat="1" ht="12.5" x14ac:dyDescent="0.25">
      <c r="A2056" s="6"/>
      <c r="B2056" s="6"/>
      <c r="C2056" s="6"/>
      <c r="D2056" s="3"/>
      <c r="E2056" s="3"/>
      <c r="F2056" s="3"/>
      <c r="G2056" s="3"/>
      <c r="H2056" s="3"/>
      <c r="I2056" s="3"/>
      <c r="J2056" s="3"/>
      <c r="K2056" s="3"/>
      <c r="L2056" s="7"/>
    </row>
    <row r="2057" spans="1:12" s="4" customFormat="1" ht="12.5" x14ac:dyDescent="0.25">
      <c r="A2057" s="6"/>
      <c r="B2057" s="6"/>
      <c r="C2057" s="6"/>
      <c r="D2057" s="3"/>
      <c r="E2057" s="3"/>
      <c r="F2057" s="3"/>
      <c r="G2057" s="3"/>
      <c r="H2057" s="3"/>
      <c r="I2057" s="3"/>
      <c r="J2057" s="3"/>
      <c r="K2057" s="3"/>
      <c r="L2057" s="7"/>
    </row>
    <row r="2058" spans="1:12" s="4" customFormat="1" ht="12.5" x14ac:dyDescent="0.25">
      <c r="A2058" s="6"/>
      <c r="B2058" s="6"/>
      <c r="C2058" s="6"/>
      <c r="D2058" s="3"/>
      <c r="E2058" s="3"/>
      <c r="F2058" s="3"/>
      <c r="G2058" s="3"/>
      <c r="H2058" s="3"/>
      <c r="I2058" s="3"/>
      <c r="J2058" s="3"/>
      <c r="K2058" s="3"/>
      <c r="L2058" s="7"/>
    </row>
    <row r="2059" spans="1:12" s="4" customFormat="1" ht="12.5" x14ac:dyDescent="0.25">
      <c r="A2059" s="6"/>
      <c r="B2059" s="6"/>
      <c r="C2059" s="6"/>
      <c r="D2059" s="3"/>
      <c r="E2059" s="3"/>
      <c r="F2059" s="3"/>
      <c r="G2059" s="3"/>
      <c r="H2059" s="3"/>
      <c r="I2059" s="3"/>
      <c r="J2059" s="3"/>
      <c r="K2059" s="3"/>
      <c r="L2059" s="7"/>
    </row>
    <row r="2060" spans="1:12" s="4" customFormat="1" ht="12.5" x14ac:dyDescent="0.25">
      <c r="A2060" s="6"/>
      <c r="B2060" s="6"/>
      <c r="C2060" s="6"/>
      <c r="D2060" s="3"/>
      <c r="E2060" s="3"/>
      <c r="F2060" s="3"/>
      <c r="G2060" s="3"/>
      <c r="H2060" s="3"/>
      <c r="I2060" s="3"/>
      <c r="J2060" s="3"/>
      <c r="K2060" s="3"/>
      <c r="L2060" s="7"/>
    </row>
    <row r="2061" spans="1:12" s="4" customFormat="1" ht="12.5" x14ac:dyDescent="0.25">
      <c r="A2061" s="6"/>
      <c r="B2061" s="6"/>
      <c r="C2061" s="6"/>
      <c r="D2061" s="3"/>
      <c r="E2061" s="3"/>
      <c r="F2061" s="3"/>
      <c r="G2061" s="3"/>
      <c r="H2061" s="3"/>
      <c r="I2061" s="3"/>
      <c r="J2061" s="3"/>
      <c r="K2061" s="3"/>
      <c r="L2061" s="7"/>
    </row>
    <row r="2062" spans="1:12" s="4" customFormat="1" ht="12.5" x14ac:dyDescent="0.25">
      <c r="A2062" s="6"/>
      <c r="B2062" s="6"/>
      <c r="C2062" s="6"/>
      <c r="D2062" s="3"/>
      <c r="E2062" s="3"/>
      <c r="F2062" s="3"/>
      <c r="G2062" s="3"/>
      <c r="H2062" s="3"/>
      <c r="I2062" s="3"/>
      <c r="J2062" s="3"/>
      <c r="K2062" s="3"/>
      <c r="L2062" s="7"/>
    </row>
    <row r="2063" spans="1:12" s="4" customFormat="1" ht="12.5" x14ac:dyDescent="0.25">
      <c r="A2063" s="6"/>
      <c r="B2063" s="6"/>
      <c r="C2063" s="6"/>
      <c r="D2063" s="3"/>
      <c r="E2063" s="3"/>
      <c r="F2063" s="3"/>
      <c r="G2063" s="3"/>
      <c r="H2063" s="3"/>
      <c r="I2063" s="3"/>
      <c r="J2063" s="3"/>
      <c r="K2063" s="3"/>
      <c r="L2063" s="7"/>
    </row>
    <row r="2064" spans="1:12" s="4" customFormat="1" ht="12.5" x14ac:dyDescent="0.25">
      <c r="A2064" s="6"/>
      <c r="B2064" s="6"/>
      <c r="C2064" s="6"/>
      <c r="D2064" s="3"/>
      <c r="E2064" s="3"/>
      <c r="F2064" s="3"/>
      <c r="G2064" s="3"/>
      <c r="H2064" s="3"/>
      <c r="I2064" s="3"/>
      <c r="J2064" s="3"/>
      <c r="K2064" s="3"/>
      <c r="L2064" s="7"/>
    </row>
    <row r="2065" spans="1:12" s="4" customFormat="1" ht="12.5" x14ac:dyDescent="0.25">
      <c r="A2065" s="6"/>
      <c r="B2065" s="6"/>
      <c r="C2065" s="6"/>
      <c r="D2065" s="3"/>
      <c r="E2065" s="3"/>
      <c r="F2065" s="3"/>
      <c r="G2065" s="3"/>
      <c r="H2065" s="3"/>
      <c r="I2065" s="3"/>
      <c r="J2065" s="3"/>
      <c r="K2065" s="3"/>
      <c r="L2065" s="7"/>
    </row>
    <row r="2066" spans="1:12" s="4" customFormat="1" ht="12.5" x14ac:dyDescent="0.25">
      <c r="A2066" s="6"/>
      <c r="B2066" s="6"/>
      <c r="C2066" s="6"/>
      <c r="D2066" s="3"/>
      <c r="E2066" s="3"/>
      <c r="F2066" s="3"/>
      <c r="G2066" s="3"/>
      <c r="H2066" s="3"/>
      <c r="I2066" s="3"/>
      <c r="J2066" s="3"/>
      <c r="K2066" s="3"/>
      <c r="L2066" s="7"/>
    </row>
    <row r="2067" spans="1:12" s="4" customFormat="1" ht="12.5" x14ac:dyDescent="0.25">
      <c r="A2067" s="6"/>
      <c r="B2067" s="6"/>
      <c r="C2067" s="6"/>
      <c r="D2067" s="3"/>
      <c r="E2067" s="3"/>
      <c r="F2067" s="3"/>
      <c r="G2067" s="3"/>
      <c r="H2067" s="3"/>
      <c r="I2067" s="3"/>
      <c r="J2067" s="3"/>
      <c r="K2067" s="3"/>
      <c r="L2067" s="7"/>
    </row>
    <row r="2068" spans="1:12" s="4" customFormat="1" ht="12.5" x14ac:dyDescent="0.25">
      <c r="A2068" s="6"/>
      <c r="B2068" s="6"/>
      <c r="C2068" s="6"/>
      <c r="D2068" s="3"/>
      <c r="E2068" s="3"/>
      <c r="F2068" s="3"/>
      <c r="G2068" s="3"/>
      <c r="H2068" s="3"/>
      <c r="I2068" s="3"/>
      <c r="J2068" s="3"/>
      <c r="K2068" s="3"/>
      <c r="L2068" s="7"/>
    </row>
    <row r="2069" spans="1:12" s="4" customFormat="1" ht="12.5" x14ac:dyDescent="0.25">
      <c r="A2069" s="6"/>
      <c r="B2069" s="6"/>
      <c r="C2069" s="6"/>
      <c r="D2069" s="3"/>
      <c r="E2069" s="3"/>
      <c r="F2069" s="3"/>
      <c r="G2069" s="3"/>
      <c r="H2069" s="3"/>
      <c r="I2069" s="3"/>
      <c r="J2069" s="3"/>
      <c r="K2069" s="3"/>
      <c r="L2069" s="7"/>
    </row>
    <row r="2070" spans="1:12" s="4" customFormat="1" ht="12.5" x14ac:dyDescent="0.25">
      <c r="A2070" s="6"/>
      <c r="B2070" s="6"/>
      <c r="C2070" s="6"/>
      <c r="D2070" s="3"/>
      <c r="E2070" s="3"/>
      <c r="F2070" s="3"/>
      <c r="G2070" s="3"/>
      <c r="H2070" s="3"/>
      <c r="I2070" s="3"/>
      <c r="J2070" s="3"/>
      <c r="K2070" s="3"/>
      <c r="L2070" s="3"/>
    </row>
    <row r="2071" spans="1:12" s="4" customFormat="1" ht="12.5" x14ac:dyDescent="0.25">
      <c r="A2071" s="6"/>
      <c r="B2071" s="6"/>
      <c r="C2071" s="6"/>
      <c r="D2071" s="3"/>
      <c r="E2071" s="3"/>
      <c r="F2071" s="3"/>
      <c r="G2071" s="3"/>
      <c r="H2071" s="3"/>
      <c r="I2071" s="3"/>
      <c r="J2071" s="3"/>
      <c r="K2071" s="3"/>
      <c r="L2071" s="7"/>
    </row>
    <row r="2072" spans="1:12" s="4" customFormat="1" ht="12.5" x14ac:dyDescent="0.25">
      <c r="A2072" s="6"/>
      <c r="B2072" s="6"/>
      <c r="C2072" s="6"/>
      <c r="D2072" s="3"/>
      <c r="E2072" s="3"/>
      <c r="F2072" s="3"/>
      <c r="G2072" s="3"/>
      <c r="H2072" s="3"/>
      <c r="I2072" s="3"/>
      <c r="J2072" s="3"/>
      <c r="K2072" s="3"/>
      <c r="L2072" s="7"/>
    </row>
    <row r="2073" spans="1:12" s="4" customFormat="1" ht="12.5" x14ac:dyDescent="0.25">
      <c r="A2073" s="6"/>
      <c r="B2073" s="6"/>
      <c r="C2073" s="6"/>
      <c r="D2073" s="3"/>
      <c r="E2073" s="3"/>
      <c r="F2073" s="3"/>
      <c r="G2073" s="3"/>
      <c r="H2073" s="3"/>
      <c r="I2073" s="3"/>
      <c r="J2073" s="3"/>
      <c r="K2073" s="3"/>
      <c r="L2073" s="7"/>
    </row>
    <row r="2074" spans="1:12" s="4" customFormat="1" ht="12.5" x14ac:dyDescent="0.25">
      <c r="A2074" s="6"/>
      <c r="B2074" s="6"/>
      <c r="C2074" s="6"/>
      <c r="D2074" s="3"/>
      <c r="E2074" s="3"/>
      <c r="F2074" s="3"/>
      <c r="G2074" s="3"/>
      <c r="H2074" s="3"/>
      <c r="I2074" s="3"/>
      <c r="J2074" s="3"/>
      <c r="K2074" s="3"/>
      <c r="L2074" s="7"/>
    </row>
    <row r="2075" spans="1:12" s="4" customFormat="1" ht="12.5" x14ac:dyDescent="0.25">
      <c r="A2075" s="6"/>
      <c r="B2075" s="6"/>
      <c r="C2075" s="6"/>
      <c r="D2075" s="3"/>
      <c r="E2075" s="3"/>
      <c r="F2075" s="3"/>
      <c r="G2075" s="3"/>
      <c r="H2075" s="3"/>
      <c r="I2075" s="3"/>
      <c r="J2075" s="3"/>
      <c r="K2075" s="3"/>
      <c r="L2075" s="7"/>
    </row>
    <row r="2076" spans="1:12" s="4" customFormat="1" ht="12.5" x14ac:dyDescent="0.25">
      <c r="A2076" s="6"/>
      <c r="B2076" s="6"/>
      <c r="C2076" s="6"/>
      <c r="D2076" s="3"/>
      <c r="E2076" s="3"/>
      <c r="F2076" s="3"/>
      <c r="G2076" s="3"/>
      <c r="H2076" s="3"/>
      <c r="I2076" s="3"/>
      <c r="J2076" s="3"/>
      <c r="K2076" s="3"/>
      <c r="L2076" s="7"/>
    </row>
    <row r="2077" spans="1:12" s="4" customFormat="1" ht="12.5" x14ac:dyDescent="0.25">
      <c r="A2077" s="6"/>
      <c r="B2077" s="6"/>
      <c r="C2077" s="6"/>
      <c r="D2077" s="3"/>
      <c r="E2077" s="3"/>
      <c r="F2077" s="3"/>
      <c r="G2077" s="3"/>
      <c r="H2077" s="3"/>
      <c r="I2077" s="3"/>
      <c r="J2077" s="3"/>
      <c r="K2077" s="3"/>
      <c r="L2077" s="7"/>
    </row>
    <row r="2078" spans="1:12" s="4" customFormat="1" ht="12.5" x14ac:dyDescent="0.25">
      <c r="A2078" s="6"/>
      <c r="B2078" s="6"/>
      <c r="C2078" s="6"/>
      <c r="D2078" s="3"/>
      <c r="E2078" s="3"/>
      <c r="F2078" s="3"/>
      <c r="G2078" s="3"/>
      <c r="H2078" s="3"/>
      <c r="I2078" s="3"/>
      <c r="J2078" s="3"/>
      <c r="K2078" s="3"/>
      <c r="L2078" s="7"/>
    </row>
    <row r="2079" spans="1:12" s="4" customFormat="1" ht="12.5" x14ac:dyDescent="0.25">
      <c r="A2079" s="6"/>
      <c r="B2079" s="6"/>
      <c r="C2079" s="6"/>
      <c r="D2079" s="3"/>
      <c r="E2079" s="3"/>
      <c r="F2079" s="3"/>
      <c r="G2079" s="3"/>
      <c r="H2079" s="3"/>
      <c r="I2079" s="3"/>
      <c r="J2079" s="3"/>
      <c r="K2079" s="3"/>
      <c r="L2079" s="7"/>
    </row>
    <row r="2080" spans="1:12" s="4" customFormat="1" ht="12.5" x14ac:dyDescent="0.25">
      <c r="A2080" s="6"/>
      <c r="B2080" s="6"/>
      <c r="C2080" s="6"/>
      <c r="D2080" s="3"/>
      <c r="E2080" s="3"/>
      <c r="F2080" s="3"/>
      <c r="G2080" s="3"/>
      <c r="H2080" s="3"/>
      <c r="I2080" s="3"/>
      <c r="J2080" s="3"/>
      <c r="K2080" s="3"/>
      <c r="L2080" s="7"/>
    </row>
    <row r="2081" spans="1:12" s="4" customFormat="1" ht="12.5" x14ac:dyDescent="0.25">
      <c r="A2081" s="6"/>
      <c r="B2081" s="6"/>
      <c r="C2081" s="6"/>
      <c r="D2081" s="3"/>
      <c r="E2081" s="3"/>
      <c r="F2081" s="3"/>
      <c r="G2081" s="3"/>
      <c r="H2081" s="7"/>
      <c r="I2081" s="3"/>
      <c r="J2081" s="3"/>
      <c r="K2081" s="3"/>
      <c r="L2081" s="7"/>
    </row>
    <row r="2082" spans="1:12" s="4" customFormat="1" ht="12.5" x14ac:dyDescent="0.25">
      <c r="A2082" s="6"/>
      <c r="B2082" s="6"/>
      <c r="C2082" s="6"/>
      <c r="D2082" s="3"/>
      <c r="E2082" s="3"/>
      <c r="F2082" s="3"/>
      <c r="G2082" s="3"/>
      <c r="H2082" s="7"/>
      <c r="I2082" s="3"/>
      <c r="J2082" s="3"/>
      <c r="K2082" s="3"/>
      <c r="L2082" s="3"/>
    </row>
    <row r="2083" spans="1:12" s="4" customFormat="1" ht="12.5" x14ac:dyDescent="0.25">
      <c r="A2083" s="6"/>
      <c r="B2083" s="6"/>
      <c r="C2083" s="6"/>
      <c r="D2083" s="3"/>
      <c r="E2083" s="3"/>
      <c r="F2083" s="3"/>
      <c r="G2083" s="3"/>
      <c r="H2083" s="7"/>
      <c r="I2083" s="3"/>
      <c r="J2083" s="3"/>
      <c r="K2083" s="3"/>
      <c r="L2083" s="7"/>
    </row>
    <row r="2084" spans="1:12" s="4" customFormat="1" ht="12.5" x14ac:dyDescent="0.25">
      <c r="A2084" s="6"/>
      <c r="B2084" s="6"/>
      <c r="C2084" s="6"/>
      <c r="D2084" s="3"/>
      <c r="E2084" s="3"/>
      <c r="F2084" s="3"/>
      <c r="G2084" s="3"/>
      <c r="H2084" s="7"/>
      <c r="I2084" s="3"/>
      <c r="J2084" s="3"/>
      <c r="K2084" s="3"/>
      <c r="L2084" s="7"/>
    </row>
    <row r="2085" spans="1:12" s="4" customFormat="1" ht="12.5" x14ac:dyDescent="0.25">
      <c r="A2085" s="6"/>
      <c r="B2085" s="6"/>
      <c r="C2085" s="6"/>
      <c r="D2085" s="3"/>
      <c r="E2085" s="3"/>
      <c r="F2085" s="3"/>
      <c r="G2085" s="3"/>
      <c r="H2085" s="7"/>
      <c r="I2085" s="3"/>
      <c r="J2085" s="3"/>
      <c r="K2085" s="3"/>
      <c r="L2085" s="7"/>
    </row>
    <row r="2086" spans="1:12" s="4" customFormat="1" ht="12.5" x14ac:dyDescent="0.25">
      <c r="A2086" s="6"/>
      <c r="B2086" s="6"/>
      <c r="C2086" s="6"/>
      <c r="D2086" s="3"/>
      <c r="E2086" s="3"/>
      <c r="F2086" s="3"/>
      <c r="G2086" s="3"/>
      <c r="H2086" s="7"/>
      <c r="I2086" s="3"/>
      <c r="J2086" s="3"/>
      <c r="K2086" s="3"/>
      <c r="L2086" s="7"/>
    </row>
    <row r="2087" spans="1:12" s="4" customFormat="1" ht="12.5" x14ac:dyDescent="0.25">
      <c r="A2087" s="6"/>
      <c r="B2087" s="6"/>
      <c r="C2087" s="6"/>
      <c r="D2087" s="3"/>
      <c r="E2087" s="3"/>
      <c r="F2087" s="3"/>
      <c r="G2087" s="3"/>
      <c r="H2087" s="7"/>
      <c r="I2087" s="3"/>
      <c r="J2087" s="3"/>
      <c r="K2087" s="3"/>
      <c r="L2087" s="7"/>
    </row>
    <row r="2088" spans="1:12" s="4" customFormat="1" ht="12.5" x14ac:dyDescent="0.25">
      <c r="A2088" s="6"/>
      <c r="B2088" s="6"/>
      <c r="C2088" s="6"/>
      <c r="D2088" s="3"/>
      <c r="E2088" s="3"/>
      <c r="F2088" s="3"/>
      <c r="G2088" s="3"/>
      <c r="H2088" s="7"/>
      <c r="I2088" s="3"/>
      <c r="J2088" s="3"/>
      <c r="K2088" s="3"/>
      <c r="L2088" s="7"/>
    </row>
    <row r="2089" spans="1:12" s="4" customFormat="1" ht="12.5" x14ac:dyDescent="0.25">
      <c r="A2089" s="6"/>
      <c r="B2089" s="6"/>
      <c r="C2089" s="6"/>
      <c r="D2089" s="3"/>
      <c r="E2089" s="3"/>
      <c r="F2089" s="3"/>
      <c r="G2089" s="7"/>
      <c r="H2089" s="7"/>
      <c r="I2089" s="3"/>
      <c r="J2089" s="3"/>
      <c r="K2089" s="3"/>
      <c r="L2089" s="7"/>
    </row>
    <row r="2090" spans="1:12" s="4" customFormat="1" ht="12.5" x14ac:dyDescent="0.25">
      <c r="A2090" s="6"/>
      <c r="B2090" s="6"/>
      <c r="C2090" s="6"/>
      <c r="D2090" s="3"/>
      <c r="E2090" s="3"/>
      <c r="F2090" s="3"/>
      <c r="G2090" s="7"/>
      <c r="H2090" s="7"/>
      <c r="I2090" s="3"/>
      <c r="J2090" s="3"/>
      <c r="K2090" s="3"/>
      <c r="L2090" s="7"/>
    </row>
    <row r="2091" spans="1:12" s="4" customFormat="1" ht="12.5" x14ac:dyDescent="0.25">
      <c r="A2091" s="6"/>
      <c r="B2091" s="6"/>
      <c r="C2091" s="6"/>
      <c r="D2091" s="3"/>
      <c r="E2091" s="3"/>
      <c r="F2091" s="3"/>
      <c r="G2091" s="7"/>
      <c r="H2091" s="7"/>
      <c r="I2091" s="3"/>
      <c r="J2091" s="3"/>
      <c r="K2091" s="3"/>
      <c r="L2091" s="7"/>
    </row>
    <row r="2092" spans="1:12" s="4" customFormat="1" ht="12.5" x14ac:dyDescent="0.25">
      <c r="A2092" s="6"/>
      <c r="B2092" s="6"/>
      <c r="C2092" s="6"/>
      <c r="D2092" s="3"/>
      <c r="E2092" s="3"/>
      <c r="F2092" s="3"/>
      <c r="G2092" s="7"/>
      <c r="H2092" s="7"/>
      <c r="I2092" s="3"/>
      <c r="J2092" s="3"/>
      <c r="K2092" s="3"/>
      <c r="L2092" s="7"/>
    </row>
    <row r="2093" spans="1:12" s="4" customFormat="1" ht="12.5" x14ac:dyDescent="0.25">
      <c r="A2093" s="6"/>
      <c r="B2093" s="6"/>
      <c r="C2093" s="6"/>
      <c r="D2093" s="3"/>
      <c r="E2093" s="3"/>
      <c r="F2093" s="3"/>
      <c r="G2093" s="7"/>
      <c r="H2093" s="7"/>
      <c r="I2093" s="3"/>
      <c r="J2093" s="3"/>
      <c r="K2093" s="3"/>
      <c r="L2093" s="7"/>
    </row>
    <row r="2094" spans="1:12" s="4" customFormat="1" ht="12.5" x14ac:dyDescent="0.25">
      <c r="A2094" s="6"/>
      <c r="B2094" s="6"/>
      <c r="C2094" s="6"/>
      <c r="D2094" s="3"/>
      <c r="E2094" s="3"/>
      <c r="F2094" s="3"/>
      <c r="G2094" s="7"/>
      <c r="H2094" s="7"/>
      <c r="I2094" s="3"/>
      <c r="J2094" s="3"/>
      <c r="K2094" s="3"/>
      <c r="L2094" s="7"/>
    </row>
    <row r="2095" spans="1:12" s="4" customFormat="1" ht="12.5" x14ac:dyDescent="0.25">
      <c r="A2095" s="6"/>
      <c r="B2095" s="6"/>
      <c r="C2095" s="6"/>
      <c r="D2095" s="3"/>
      <c r="E2095" s="3"/>
      <c r="F2095" s="3"/>
      <c r="G2095" s="7"/>
      <c r="H2095" s="7"/>
      <c r="I2095" s="3"/>
      <c r="J2095" s="3"/>
      <c r="K2095" s="3"/>
      <c r="L2095" s="7"/>
    </row>
    <row r="2096" spans="1:12" s="4" customFormat="1" ht="12.5" x14ac:dyDescent="0.25">
      <c r="A2096" s="6"/>
      <c r="B2096" s="6"/>
      <c r="C2096" s="6"/>
      <c r="D2096" s="3"/>
      <c r="E2096" s="3"/>
      <c r="F2096" s="3"/>
      <c r="G2096" s="7"/>
      <c r="H2096" s="7"/>
      <c r="I2096" s="3"/>
      <c r="J2096" s="3"/>
      <c r="K2096" s="3"/>
      <c r="L2096" s="7"/>
    </row>
    <row r="2097" spans="1:12" s="4" customFormat="1" ht="12.5" x14ac:dyDescent="0.25">
      <c r="A2097" s="6"/>
      <c r="B2097" s="6"/>
      <c r="C2097" s="6"/>
      <c r="D2097" s="3"/>
      <c r="E2097" s="3"/>
      <c r="F2097" s="3"/>
      <c r="G2097" s="7"/>
      <c r="H2097" s="3"/>
      <c r="I2097" s="3"/>
      <c r="J2097" s="3"/>
      <c r="K2097" s="3"/>
      <c r="L2097" s="7"/>
    </row>
    <row r="2098" spans="1:12" s="4" customFormat="1" ht="12.5" x14ac:dyDescent="0.25">
      <c r="A2098" s="6"/>
      <c r="B2098" s="6"/>
      <c r="C2098" s="6"/>
      <c r="D2098" s="3"/>
      <c r="E2098" s="3"/>
      <c r="F2098" s="3"/>
      <c r="G2098" s="7"/>
      <c r="H2098" s="7"/>
      <c r="I2098" s="3"/>
      <c r="J2098" s="3"/>
      <c r="K2098" s="3"/>
      <c r="L2098" s="7"/>
    </row>
    <row r="2099" spans="1:12" s="4" customFormat="1" ht="12.5" x14ac:dyDescent="0.25">
      <c r="A2099" s="6"/>
      <c r="B2099" s="6"/>
      <c r="C2099" s="6"/>
      <c r="D2099" s="3"/>
      <c r="E2099" s="3"/>
      <c r="F2099" s="3"/>
      <c r="G2099" s="7"/>
      <c r="H2099" s="7"/>
      <c r="I2099" s="3"/>
      <c r="J2099" s="3"/>
      <c r="K2099" s="3"/>
      <c r="L2099" s="7"/>
    </row>
    <row r="2100" spans="1:12" s="4" customFormat="1" ht="12.5" x14ac:dyDescent="0.25">
      <c r="A2100" s="6"/>
      <c r="B2100" s="6"/>
      <c r="C2100" s="6"/>
      <c r="D2100" s="3"/>
      <c r="E2100" s="3"/>
      <c r="F2100" s="3"/>
      <c r="G2100" s="7"/>
      <c r="H2100" s="7"/>
      <c r="I2100" s="3"/>
      <c r="J2100" s="3"/>
      <c r="K2100" s="3"/>
      <c r="L2100" s="7"/>
    </row>
    <row r="2101" spans="1:12" s="4" customFormat="1" ht="12.5" x14ac:dyDescent="0.25">
      <c r="A2101" s="6"/>
      <c r="B2101" s="6"/>
      <c r="C2101" s="6"/>
      <c r="D2101" s="3"/>
      <c r="E2101" s="3"/>
      <c r="F2101" s="3"/>
      <c r="G2101" s="7"/>
      <c r="H2101" s="7"/>
      <c r="I2101" s="3"/>
      <c r="J2101" s="3"/>
      <c r="K2101" s="3"/>
      <c r="L2101" s="7"/>
    </row>
    <row r="2102" spans="1:12" s="4" customFormat="1" ht="12.5" x14ac:dyDescent="0.25">
      <c r="A2102" s="6"/>
      <c r="B2102" s="6"/>
      <c r="C2102" s="6"/>
      <c r="D2102" s="3"/>
      <c r="E2102" s="3"/>
      <c r="F2102" s="3"/>
      <c r="G2102" s="7"/>
      <c r="H2102" s="3"/>
      <c r="I2102" s="3"/>
      <c r="J2102" s="3"/>
      <c r="K2102" s="3"/>
      <c r="L2102" s="7"/>
    </row>
    <row r="2103" spans="1:12" s="4" customFormat="1" ht="12.5" x14ac:dyDescent="0.25">
      <c r="A2103" s="6"/>
      <c r="B2103" s="6"/>
      <c r="C2103" s="6"/>
      <c r="D2103" s="3"/>
      <c r="E2103" s="3"/>
      <c r="F2103" s="3"/>
      <c r="G2103" s="7"/>
      <c r="H2103" s="7"/>
      <c r="I2103" s="3"/>
      <c r="J2103" s="3"/>
      <c r="K2103" s="3"/>
      <c r="L2103" s="7"/>
    </row>
    <row r="2104" spans="1:12" s="4" customFormat="1" ht="12.5" x14ac:dyDescent="0.25">
      <c r="A2104" s="6"/>
      <c r="B2104" s="6"/>
      <c r="C2104" s="6"/>
      <c r="D2104" s="3"/>
      <c r="E2104" s="3"/>
      <c r="F2104" s="3"/>
      <c r="G2104" s="7"/>
      <c r="H2104" s="7"/>
      <c r="I2104" s="3"/>
      <c r="J2104" s="3"/>
      <c r="K2104" s="3"/>
      <c r="L2104" s="7"/>
    </row>
    <row r="2105" spans="1:12" s="4" customFormat="1" ht="12.5" x14ac:dyDescent="0.25">
      <c r="A2105" s="6"/>
      <c r="B2105" s="6"/>
      <c r="C2105" s="6"/>
      <c r="D2105" s="3"/>
      <c r="E2105" s="3"/>
      <c r="F2105" s="3"/>
      <c r="G2105" s="3"/>
      <c r="H2105" s="3"/>
      <c r="I2105" s="3"/>
      <c r="J2105" s="3"/>
      <c r="K2105" s="3"/>
      <c r="L2105" s="7"/>
    </row>
    <row r="2106" spans="1:12" s="4" customFormat="1" ht="12.5" x14ac:dyDescent="0.25">
      <c r="A2106" s="6"/>
      <c r="B2106" s="6"/>
      <c r="C2106" s="6"/>
      <c r="D2106" s="3"/>
      <c r="E2106" s="3"/>
      <c r="F2106" s="3"/>
      <c r="G2106" s="7"/>
      <c r="H2106" s="7"/>
      <c r="I2106" s="3"/>
      <c r="J2106" s="3"/>
      <c r="K2106" s="3"/>
      <c r="L2106" s="7"/>
    </row>
    <row r="2107" spans="1:12" s="4" customFormat="1" ht="12.5" x14ac:dyDescent="0.25">
      <c r="A2107" s="6"/>
      <c r="B2107" s="6"/>
      <c r="C2107" s="6"/>
      <c r="D2107" s="3"/>
      <c r="E2107" s="3"/>
      <c r="F2107" s="3"/>
      <c r="G2107" s="7"/>
      <c r="H2107" s="7"/>
      <c r="I2107" s="3"/>
      <c r="J2107" s="3"/>
      <c r="K2107" s="3"/>
      <c r="L2107" s="7"/>
    </row>
    <row r="2108" spans="1:12" s="4" customFormat="1" ht="12.5" x14ac:dyDescent="0.25">
      <c r="A2108" s="6"/>
      <c r="B2108" s="6"/>
      <c r="C2108" s="6"/>
      <c r="D2108" s="3"/>
      <c r="E2108" s="3"/>
      <c r="F2108" s="3"/>
      <c r="G2108" s="7"/>
      <c r="H2108" s="7"/>
      <c r="I2108" s="3"/>
      <c r="J2108" s="3"/>
      <c r="K2108" s="3"/>
      <c r="L2108" s="7"/>
    </row>
    <row r="2109" spans="1:12" s="4" customFormat="1" ht="12.5" x14ac:dyDescent="0.25">
      <c r="A2109" s="6"/>
      <c r="B2109" s="6"/>
      <c r="C2109" s="6"/>
      <c r="D2109" s="3"/>
      <c r="E2109" s="3"/>
      <c r="F2109" s="3"/>
      <c r="G2109" s="7"/>
      <c r="H2109" s="3"/>
      <c r="I2109" s="3"/>
      <c r="J2109" s="3"/>
      <c r="K2109" s="3"/>
      <c r="L2109" s="7"/>
    </row>
    <row r="2110" spans="1:12" s="4" customFormat="1" ht="12.5" x14ac:dyDescent="0.25">
      <c r="A2110" s="6"/>
      <c r="B2110" s="6"/>
      <c r="C2110" s="6"/>
      <c r="D2110" s="3"/>
      <c r="E2110" s="3"/>
      <c r="F2110" s="3"/>
      <c r="G2110" s="3"/>
      <c r="H2110" s="7"/>
      <c r="I2110" s="3"/>
      <c r="J2110" s="3"/>
      <c r="K2110" s="3"/>
      <c r="L2110" s="7"/>
    </row>
    <row r="2111" spans="1:12" s="4" customFormat="1" ht="12.5" x14ac:dyDescent="0.25">
      <c r="A2111" s="6"/>
      <c r="B2111" s="6"/>
      <c r="C2111" s="6"/>
      <c r="D2111" s="3"/>
      <c r="E2111" s="3"/>
      <c r="F2111" s="3"/>
      <c r="G2111" s="7"/>
      <c r="H2111" s="7"/>
      <c r="I2111" s="3"/>
      <c r="J2111" s="3"/>
      <c r="K2111" s="3"/>
      <c r="L2111" s="7"/>
    </row>
    <row r="2112" spans="1:12" s="4" customFormat="1" ht="12.5" x14ac:dyDescent="0.25">
      <c r="A2112" s="6"/>
      <c r="B2112" s="6"/>
      <c r="C2112" s="6"/>
      <c r="D2112" s="3"/>
      <c r="E2112" s="3"/>
      <c r="F2112" s="3"/>
      <c r="G2112" s="7"/>
      <c r="H2112" s="3"/>
      <c r="I2112" s="3"/>
      <c r="J2112" s="3"/>
      <c r="K2112" s="3"/>
      <c r="L2112" s="7"/>
    </row>
    <row r="2113" spans="1:12" s="4" customFormat="1" ht="12.5" x14ac:dyDescent="0.25">
      <c r="A2113" s="6"/>
      <c r="B2113" s="6"/>
      <c r="C2113" s="6"/>
      <c r="D2113" s="3"/>
      <c r="E2113" s="3"/>
      <c r="F2113" s="3"/>
      <c r="G2113" s="3"/>
      <c r="H2113" s="7"/>
      <c r="I2113" s="3"/>
      <c r="J2113" s="3"/>
      <c r="K2113" s="3"/>
      <c r="L2113" s="7"/>
    </row>
    <row r="2114" spans="1:12" s="4" customFormat="1" ht="12.5" x14ac:dyDescent="0.25">
      <c r="A2114" s="6"/>
      <c r="B2114" s="6"/>
      <c r="C2114" s="6"/>
      <c r="D2114" s="3"/>
      <c r="E2114" s="3"/>
      <c r="F2114" s="3"/>
      <c r="G2114" s="7"/>
      <c r="H2114" s="7"/>
      <c r="I2114" s="3"/>
      <c r="J2114" s="3"/>
      <c r="K2114" s="3"/>
      <c r="L2114" s="7"/>
    </row>
    <row r="2115" spans="1:12" s="4" customFormat="1" ht="12.5" x14ac:dyDescent="0.25">
      <c r="A2115" s="6"/>
      <c r="B2115" s="6"/>
      <c r="C2115" s="6"/>
      <c r="D2115" s="3"/>
      <c r="E2115" s="3"/>
      <c r="F2115" s="3"/>
      <c r="G2115" s="7"/>
      <c r="H2115" s="7"/>
      <c r="I2115" s="3"/>
      <c r="J2115" s="3"/>
      <c r="K2115" s="3"/>
      <c r="L2115" s="7"/>
    </row>
    <row r="2116" spans="1:12" s="4" customFormat="1" ht="12.5" x14ac:dyDescent="0.25">
      <c r="A2116" s="6"/>
      <c r="B2116" s="6"/>
      <c r="C2116" s="6"/>
      <c r="D2116" s="3"/>
      <c r="E2116" s="3"/>
      <c r="F2116" s="3"/>
      <c r="G2116" s="7"/>
      <c r="H2116" s="3"/>
      <c r="I2116" s="3"/>
      <c r="J2116" s="3"/>
      <c r="K2116" s="3"/>
      <c r="L2116" s="7"/>
    </row>
    <row r="2117" spans="1:12" s="4" customFormat="1" ht="12.5" x14ac:dyDescent="0.25">
      <c r="A2117" s="6"/>
      <c r="B2117" s="6"/>
      <c r="C2117" s="6"/>
      <c r="D2117" s="3"/>
      <c r="E2117" s="3"/>
      <c r="F2117" s="3"/>
      <c r="G2117" s="3"/>
      <c r="H2117" s="3"/>
      <c r="I2117" s="3"/>
      <c r="J2117" s="3"/>
      <c r="K2117" s="3"/>
      <c r="L2117" s="7"/>
    </row>
    <row r="2118" spans="1:12" s="4" customFormat="1" ht="12.5" x14ac:dyDescent="0.25">
      <c r="A2118" s="6"/>
      <c r="B2118" s="6"/>
      <c r="C2118" s="6"/>
      <c r="D2118" s="3"/>
      <c r="E2118" s="3"/>
      <c r="F2118" s="3"/>
      <c r="G2118" s="7"/>
      <c r="H2118" s="7"/>
      <c r="I2118" s="3"/>
      <c r="J2118" s="3"/>
      <c r="K2118" s="3"/>
      <c r="L2118" s="7"/>
    </row>
    <row r="2119" spans="1:12" s="4" customFormat="1" ht="12.5" x14ac:dyDescent="0.25">
      <c r="A2119" s="6"/>
      <c r="B2119" s="6"/>
      <c r="C2119" s="6"/>
      <c r="D2119" s="3"/>
      <c r="E2119" s="3"/>
      <c r="F2119" s="3"/>
      <c r="G2119" s="7"/>
      <c r="H2119" s="7"/>
      <c r="I2119" s="3"/>
      <c r="J2119" s="3"/>
      <c r="K2119" s="3"/>
      <c r="L2119" s="7"/>
    </row>
    <row r="2120" spans="1:12" s="4" customFormat="1" ht="12.5" x14ac:dyDescent="0.25">
      <c r="A2120" s="6"/>
      <c r="B2120" s="6"/>
      <c r="C2120" s="6"/>
      <c r="D2120" s="3"/>
      <c r="E2120" s="3"/>
      <c r="F2120" s="3"/>
      <c r="G2120" s="3"/>
      <c r="H2120" s="3"/>
      <c r="I2120" s="3"/>
      <c r="J2120" s="3"/>
      <c r="K2120" s="3"/>
      <c r="L2120" s="7"/>
    </row>
    <row r="2121" spans="1:12" s="4" customFormat="1" ht="12.5" x14ac:dyDescent="0.25">
      <c r="A2121" s="6"/>
      <c r="B2121" s="6"/>
      <c r="C2121" s="6"/>
      <c r="D2121" s="3"/>
      <c r="E2121" s="3"/>
      <c r="F2121" s="3"/>
      <c r="G2121" s="7"/>
      <c r="H2121" s="3"/>
      <c r="I2121" s="3"/>
      <c r="J2121" s="3"/>
      <c r="K2121" s="3"/>
      <c r="L2121" s="3"/>
    </row>
    <row r="2122" spans="1:12" s="4" customFormat="1" ht="12.5" x14ac:dyDescent="0.25">
      <c r="A2122" s="6"/>
      <c r="B2122" s="6"/>
      <c r="C2122" s="6"/>
      <c r="D2122" s="3"/>
      <c r="E2122" s="3"/>
      <c r="F2122" s="3"/>
      <c r="G2122" s="7"/>
      <c r="H2122" s="3"/>
      <c r="I2122" s="3"/>
      <c r="J2122" s="3"/>
      <c r="K2122" s="3"/>
      <c r="L2122" s="7"/>
    </row>
    <row r="2123" spans="1:12" s="4" customFormat="1" ht="12.5" x14ac:dyDescent="0.25">
      <c r="A2123" s="6"/>
      <c r="B2123" s="6"/>
      <c r="C2123" s="6"/>
      <c r="D2123" s="3"/>
      <c r="E2123" s="3"/>
      <c r="F2123" s="3"/>
      <c r="G2123" s="7"/>
      <c r="H2123" s="3"/>
      <c r="I2123" s="3"/>
      <c r="J2123" s="3"/>
      <c r="K2123" s="3"/>
      <c r="L2123" s="7"/>
    </row>
    <row r="2124" spans="1:12" s="4" customFormat="1" ht="12.5" x14ac:dyDescent="0.25">
      <c r="A2124" s="6"/>
      <c r="B2124" s="6"/>
      <c r="C2124" s="6"/>
      <c r="D2124" s="3"/>
      <c r="E2124" s="3"/>
      <c r="F2124" s="3"/>
      <c r="G2124" s="3"/>
      <c r="H2124" s="3"/>
      <c r="I2124" s="3"/>
      <c r="J2124" s="3"/>
      <c r="K2124" s="3"/>
      <c r="L2124" s="7"/>
    </row>
    <row r="2125" spans="1:12" s="4" customFormat="1" ht="12.5" x14ac:dyDescent="0.25">
      <c r="A2125" s="6"/>
      <c r="B2125" s="6"/>
      <c r="C2125" s="6"/>
      <c r="D2125" s="3"/>
      <c r="E2125" s="3"/>
      <c r="F2125" s="3"/>
      <c r="G2125" s="3"/>
      <c r="H2125" s="3"/>
      <c r="I2125" s="3"/>
      <c r="J2125" s="3"/>
      <c r="K2125" s="3"/>
      <c r="L2125" s="3"/>
    </row>
    <row r="2126" spans="1:12" s="4" customFormat="1" ht="12.5" x14ac:dyDescent="0.25">
      <c r="A2126" s="6"/>
      <c r="B2126" s="6"/>
      <c r="C2126" s="6"/>
      <c r="D2126" s="3"/>
      <c r="E2126" s="3"/>
      <c r="F2126" s="3"/>
      <c r="G2126" s="7"/>
      <c r="H2126" s="3"/>
      <c r="I2126" s="3"/>
      <c r="J2126" s="3"/>
      <c r="K2126" s="3"/>
      <c r="L2126" s="7"/>
    </row>
    <row r="2127" spans="1:12" s="4" customFormat="1" ht="12.5" x14ac:dyDescent="0.25">
      <c r="A2127" s="6"/>
      <c r="B2127" s="6"/>
      <c r="C2127" s="6"/>
      <c r="D2127" s="3"/>
      <c r="E2127" s="3"/>
      <c r="F2127" s="3"/>
      <c r="G2127" s="7"/>
      <c r="H2127" s="3"/>
      <c r="I2127" s="3"/>
      <c r="J2127" s="3"/>
      <c r="K2127" s="3"/>
      <c r="L2127" s="7"/>
    </row>
    <row r="2128" spans="1:12" s="4" customFormat="1" ht="12.5" x14ac:dyDescent="0.25">
      <c r="A2128" s="6"/>
      <c r="B2128" s="6"/>
      <c r="C2128" s="6"/>
      <c r="D2128" s="3"/>
      <c r="E2128" s="3"/>
      <c r="F2128" s="3"/>
      <c r="G2128" s="3"/>
      <c r="H2128" s="3"/>
      <c r="I2128" s="3"/>
      <c r="J2128" s="3"/>
      <c r="K2128" s="3"/>
      <c r="L2128" s="3"/>
    </row>
    <row r="2129" spans="1:12" s="4" customFormat="1" ht="12.5" x14ac:dyDescent="0.25">
      <c r="A2129" s="6"/>
      <c r="B2129" s="6"/>
      <c r="C2129" s="6"/>
      <c r="D2129" s="3"/>
      <c r="E2129" s="3"/>
      <c r="F2129" s="3"/>
      <c r="G2129" s="3"/>
      <c r="H2129" s="3"/>
      <c r="I2129" s="3"/>
      <c r="J2129" s="3"/>
      <c r="K2129" s="3"/>
      <c r="L2129" s="7"/>
    </row>
    <row r="2130" spans="1:12" s="4" customFormat="1" ht="12.5" x14ac:dyDescent="0.25">
      <c r="A2130" s="6"/>
      <c r="B2130" s="6"/>
      <c r="C2130" s="6"/>
      <c r="D2130" s="3"/>
      <c r="E2130" s="3"/>
      <c r="F2130" s="3"/>
      <c r="G2130" s="3"/>
      <c r="H2130" s="3"/>
      <c r="I2130" s="3"/>
      <c r="J2130" s="3"/>
      <c r="K2130" s="3"/>
      <c r="L2130" s="7"/>
    </row>
    <row r="2131" spans="1:12" s="4" customFormat="1" ht="12.5" x14ac:dyDescent="0.25">
      <c r="A2131" s="6"/>
      <c r="B2131" s="6"/>
      <c r="C2131" s="6"/>
      <c r="D2131" s="3"/>
      <c r="E2131" s="3"/>
      <c r="F2131" s="3"/>
      <c r="G2131" s="3"/>
      <c r="H2131" s="7"/>
      <c r="I2131" s="3"/>
      <c r="J2131" s="3"/>
      <c r="K2131" s="3"/>
      <c r="L2131" s="7"/>
    </row>
    <row r="2132" spans="1:12" s="4" customFormat="1" ht="12.5" x14ac:dyDescent="0.25">
      <c r="A2132" s="6"/>
      <c r="B2132" s="6"/>
      <c r="C2132" s="6"/>
      <c r="D2132" s="3"/>
      <c r="E2132" s="3"/>
      <c r="F2132" s="3"/>
      <c r="G2132" s="3"/>
      <c r="H2132" s="7"/>
      <c r="I2132" s="3"/>
      <c r="J2132" s="3"/>
      <c r="K2132" s="3"/>
      <c r="L2132" s="7"/>
    </row>
    <row r="2133" spans="1:12" s="4" customFormat="1" ht="12.5" x14ac:dyDescent="0.25">
      <c r="A2133" s="6"/>
      <c r="B2133" s="6"/>
      <c r="C2133" s="6"/>
      <c r="D2133" s="3"/>
      <c r="E2133" s="3"/>
      <c r="F2133" s="3"/>
      <c r="G2133" s="3"/>
      <c r="H2133" s="3"/>
      <c r="I2133" s="3"/>
      <c r="J2133" s="3"/>
      <c r="K2133" s="3"/>
      <c r="L2133" s="7"/>
    </row>
    <row r="2134" spans="1:12" s="4" customFormat="1" ht="12.5" x14ac:dyDescent="0.25">
      <c r="A2134" s="6"/>
      <c r="B2134" s="6"/>
      <c r="C2134" s="6"/>
      <c r="D2134" s="3"/>
      <c r="E2134" s="3"/>
      <c r="F2134" s="3"/>
      <c r="G2134" s="3"/>
      <c r="H2134" s="7"/>
      <c r="I2134" s="3"/>
      <c r="J2134" s="3"/>
      <c r="K2134" s="3"/>
      <c r="L2134" s="7"/>
    </row>
    <row r="2135" spans="1:12" s="4" customFormat="1" ht="12.5" x14ac:dyDescent="0.25">
      <c r="A2135" s="6"/>
      <c r="B2135" s="6"/>
      <c r="C2135" s="6"/>
      <c r="D2135" s="3"/>
      <c r="E2135" s="3"/>
      <c r="F2135" s="3"/>
      <c r="G2135" s="3"/>
      <c r="H2135" s="3"/>
      <c r="I2135" s="3"/>
      <c r="J2135" s="3"/>
      <c r="K2135" s="3"/>
      <c r="L2135" s="7"/>
    </row>
    <row r="2136" spans="1:12" s="4" customFormat="1" ht="12.5" x14ac:dyDescent="0.25">
      <c r="A2136" s="6"/>
      <c r="B2136" s="6"/>
      <c r="C2136" s="6"/>
      <c r="D2136" s="3"/>
      <c r="E2136" s="3"/>
      <c r="F2136" s="3"/>
      <c r="G2136" s="3"/>
      <c r="H2136" s="7"/>
      <c r="I2136" s="3"/>
      <c r="J2136" s="3"/>
      <c r="K2136" s="3"/>
      <c r="L2136" s="7"/>
    </row>
    <row r="2137" spans="1:12" s="4" customFormat="1" ht="12.5" x14ac:dyDescent="0.25">
      <c r="A2137" s="6"/>
      <c r="B2137" s="6"/>
      <c r="C2137" s="6"/>
      <c r="D2137" s="3"/>
      <c r="E2137" s="3"/>
      <c r="F2137" s="3"/>
      <c r="G2137" s="3"/>
      <c r="H2137" s="3"/>
      <c r="I2137" s="3"/>
      <c r="J2137" s="3"/>
      <c r="K2137" s="3"/>
      <c r="L2137" s="7"/>
    </row>
    <row r="2138" spans="1:12" s="4" customFormat="1" ht="12.5" x14ac:dyDescent="0.25">
      <c r="A2138" s="6"/>
      <c r="B2138" s="6"/>
      <c r="C2138" s="6"/>
      <c r="D2138" s="3"/>
      <c r="E2138" s="3"/>
      <c r="F2138" s="3"/>
      <c r="G2138" s="3"/>
      <c r="H2138" s="3"/>
      <c r="I2138" s="3"/>
      <c r="J2138" s="3"/>
      <c r="K2138" s="3"/>
      <c r="L2138" s="7"/>
    </row>
    <row r="2139" spans="1:12" s="4" customFormat="1" ht="12.5" x14ac:dyDescent="0.25">
      <c r="A2139" s="6"/>
      <c r="B2139" s="6"/>
      <c r="C2139" s="6"/>
      <c r="D2139" s="3"/>
      <c r="E2139" s="3"/>
      <c r="F2139" s="3"/>
      <c r="G2139" s="7"/>
      <c r="H2139" s="7"/>
      <c r="I2139" s="3"/>
      <c r="J2139" s="3"/>
      <c r="K2139" s="3"/>
      <c r="L2139" s="7"/>
    </row>
    <row r="2140" spans="1:12" s="4" customFormat="1" ht="12.5" x14ac:dyDescent="0.25">
      <c r="A2140" s="6"/>
      <c r="B2140" s="6"/>
      <c r="C2140" s="6"/>
      <c r="D2140" s="3"/>
      <c r="E2140" s="3"/>
      <c r="F2140" s="3"/>
      <c r="G2140" s="7"/>
      <c r="H2140" s="7"/>
      <c r="I2140" s="3"/>
      <c r="J2140" s="3"/>
      <c r="K2140" s="3"/>
      <c r="L2140" s="7"/>
    </row>
    <row r="2141" spans="1:12" s="4" customFormat="1" ht="12.5" x14ac:dyDescent="0.25">
      <c r="A2141" s="6"/>
      <c r="B2141" s="6"/>
      <c r="C2141" s="6"/>
      <c r="D2141" s="3"/>
      <c r="E2141" s="3"/>
      <c r="F2141" s="3"/>
      <c r="G2141" s="3"/>
      <c r="H2141" s="7"/>
      <c r="I2141" s="3"/>
      <c r="J2141" s="3"/>
      <c r="K2141" s="3"/>
      <c r="L2141" s="7"/>
    </row>
    <row r="2142" spans="1:12" s="4" customFormat="1" ht="12.5" x14ac:dyDescent="0.25">
      <c r="A2142" s="6"/>
      <c r="B2142" s="6"/>
      <c r="C2142" s="6"/>
      <c r="D2142" s="3"/>
      <c r="E2142" s="3"/>
      <c r="F2142" s="3"/>
      <c r="G2142" s="7"/>
      <c r="H2142" s="7"/>
      <c r="I2142" s="3"/>
      <c r="J2142" s="3"/>
      <c r="K2142" s="3"/>
      <c r="L2142" s="7"/>
    </row>
    <row r="2143" spans="1:12" s="4" customFormat="1" ht="12.5" x14ac:dyDescent="0.25">
      <c r="A2143" s="6"/>
      <c r="B2143" s="6"/>
      <c r="C2143" s="6"/>
      <c r="D2143" s="3"/>
      <c r="E2143" s="3"/>
      <c r="F2143" s="3"/>
      <c r="G2143" s="3"/>
      <c r="H2143" s="7"/>
      <c r="I2143" s="3"/>
      <c r="J2143" s="3"/>
      <c r="K2143" s="3"/>
      <c r="L2143" s="7"/>
    </row>
    <row r="2144" spans="1:12" s="4" customFormat="1" ht="12.5" x14ac:dyDescent="0.25">
      <c r="A2144" s="6"/>
      <c r="B2144" s="6"/>
      <c r="C2144" s="6"/>
      <c r="D2144" s="3"/>
      <c r="E2144" s="3"/>
      <c r="F2144" s="3"/>
      <c r="G2144" s="7"/>
      <c r="H2144" s="7"/>
      <c r="I2144" s="3"/>
      <c r="J2144" s="3"/>
      <c r="K2144" s="3"/>
      <c r="L2144" s="7"/>
    </row>
    <row r="2145" spans="1:12" s="4" customFormat="1" ht="12.5" x14ac:dyDescent="0.25">
      <c r="A2145" s="6"/>
      <c r="B2145" s="6"/>
      <c r="C2145" s="6"/>
      <c r="D2145" s="3"/>
      <c r="E2145" s="3"/>
      <c r="F2145" s="3"/>
      <c r="G2145" s="3"/>
      <c r="H2145" s="7"/>
      <c r="I2145" s="3"/>
      <c r="J2145" s="3"/>
      <c r="K2145" s="3"/>
      <c r="L2145" s="7"/>
    </row>
    <row r="2146" spans="1:12" s="4" customFormat="1" ht="12.5" x14ac:dyDescent="0.25">
      <c r="A2146" s="6"/>
      <c r="B2146" s="6"/>
      <c r="C2146" s="6"/>
      <c r="D2146" s="3"/>
      <c r="E2146" s="3"/>
      <c r="F2146" s="3"/>
      <c r="G2146" s="3"/>
      <c r="H2146" s="7"/>
      <c r="I2146" s="3"/>
      <c r="J2146" s="3"/>
      <c r="K2146" s="3"/>
      <c r="L2146" s="7"/>
    </row>
    <row r="2147" spans="1:12" s="4" customFormat="1" ht="12.5" x14ac:dyDescent="0.25">
      <c r="A2147" s="6"/>
      <c r="B2147" s="6"/>
      <c r="C2147" s="6"/>
      <c r="D2147" s="3"/>
      <c r="E2147" s="3"/>
      <c r="F2147" s="3"/>
      <c r="G2147" s="7"/>
      <c r="H2147" s="7"/>
      <c r="I2147" s="3"/>
      <c r="J2147" s="3"/>
      <c r="K2147" s="3"/>
      <c r="L2147" s="7"/>
    </row>
    <row r="2148" spans="1:12" s="4" customFormat="1" ht="12.5" x14ac:dyDescent="0.25">
      <c r="A2148" s="6"/>
      <c r="B2148" s="6"/>
      <c r="C2148" s="6"/>
      <c r="D2148" s="3"/>
      <c r="E2148" s="3"/>
      <c r="F2148" s="3"/>
      <c r="G2148" s="7"/>
      <c r="H2148" s="7"/>
      <c r="I2148" s="3"/>
      <c r="J2148" s="3"/>
      <c r="K2148" s="3"/>
      <c r="L2148" s="7"/>
    </row>
    <row r="2149" spans="1:12" s="4" customFormat="1" ht="12.5" x14ac:dyDescent="0.25">
      <c r="A2149" s="6"/>
      <c r="B2149" s="6"/>
      <c r="C2149" s="6"/>
      <c r="D2149" s="3"/>
      <c r="E2149" s="3"/>
      <c r="F2149" s="3"/>
      <c r="G2149" s="7"/>
      <c r="H2149" s="7"/>
      <c r="I2149" s="3"/>
      <c r="J2149" s="3"/>
      <c r="K2149" s="3"/>
      <c r="L2149" s="7"/>
    </row>
    <row r="2150" spans="1:12" s="4" customFormat="1" ht="12.5" x14ac:dyDescent="0.25">
      <c r="A2150" s="6"/>
      <c r="B2150" s="6"/>
      <c r="C2150" s="6"/>
      <c r="D2150" s="3"/>
      <c r="E2150" s="3"/>
      <c r="F2150" s="3"/>
      <c r="G2150" s="7"/>
      <c r="H2150" s="3"/>
      <c r="I2150" s="3"/>
      <c r="J2150" s="3"/>
      <c r="K2150" s="3"/>
      <c r="L2150" s="7"/>
    </row>
    <row r="2151" spans="1:12" s="4" customFormat="1" ht="12.5" x14ac:dyDescent="0.25">
      <c r="A2151" s="6"/>
      <c r="B2151" s="6"/>
      <c r="C2151" s="6"/>
      <c r="D2151" s="3"/>
      <c r="E2151" s="3"/>
      <c r="F2151" s="3"/>
      <c r="G2151" s="7"/>
      <c r="H2151" s="3"/>
      <c r="I2151" s="3"/>
      <c r="J2151" s="3"/>
      <c r="K2151" s="3"/>
      <c r="L2151" s="7"/>
    </row>
    <row r="2152" spans="1:12" s="4" customFormat="1" ht="12.5" x14ac:dyDescent="0.25">
      <c r="A2152" s="6"/>
      <c r="B2152" s="6"/>
      <c r="C2152" s="6"/>
      <c r="D2152" s="3"/>
      <c r="E2152" s="3"/>
      <c r="F2152" s="3"/>
      <c r="G2152" s="7"/>
      <c r="H2152" s="3"/>
      <c r="I2152" s="3"/>
      <c r="J2152" s="3"/>
      <c r="K2152" s="3"/>
      <c r="L2152" s="7"/>
    </row>
    <row r="2153" spans="1:12" s="4" customFormat="1" ht="12.5" x14ac:dyDescent="0.25">
      <c r="A2153" s="6"/>
      <c r="B2153" s="6"/>
      <c r="C2153" s="6"/>
      <c r="D2153" s="3"/>
      <c r="E2153" s="3"/>
      <c r="F2153" s="3"/>
      <c r="G2153" s="7"/>
      <c r="H2153" s="3"/>
      <c r="I2153" s="3"/>
      <c r="J2153" s="3"/>
      <c r="K2153" s="3"/>
      <c r="L2153" s="7"/>
    </row>
    <row r="2154" spans="1:12" s="4" customFormat="1" ht="12.5" x14ac:dyDescent="0.25">
      <c r="A2154" s="6"/>
      <c r="B2154" s="6"/>
      <c r="C2154" s="6"/>
      <c r="D2154" s="3"/>
      <c r="E2154" s="3"/>
      <c r="F2154" s="3"/>
      <c r="G2154" s="7"/>
      <c r="H2154" s="7"/>
      <c r="I2154" s="3"/>
      <c r="J2154" s="3"/>
      <c r="K2154" s="3"/>
      <c r="L2154" s="7"/>
    </row>
    <row r="2155" spans="1:12" s="4" customFormat="1" ht="12.5" x14ac:dyDescent="0.25">
      <c r="A2155" s="6"/>
      <c r="B2155" s="6"/>
      <c r="C2155" s="6"/>
      <c r="D2155" s="3"/>
      <c r="E2155" s="3"/>
      <c r="F2155" s="3"/>
      <c r="G2155" s="7"/>
      <c r="H2155" s="7"/>
      <c r="I2155" s="3"/>
      <c r="J2155" s="3"/>
      <c r="K2155" s="3"/>
      <c r="L2155" s="7"/>
    </row>
    <row r="2156" spans="1:12" s="4" customFormat="1" ht="12.5" x14ac:dyDescent="0.25">
      <c r="A2156" s="6"/>
      <c r="B2156" s="6"/>
      <c r="C2156" s="6"/>
      <c r="D2156" s="3"/>
      <c r="E2156" s="3"/>
      <c r="F2156" s="3"/>
      <c r="G2156" s="7"/>
      <c r="H2156" s="7"/>
      <c r="I2156" s="3"/>
      <c r="J2156" s="3"/>
      <c r="K2156" s="3"/>
      <c r="L2156" s="7"/>
    </row>
    <row r="2157" spans="1:12" s="4" customFormat="1" ht="12.5" x14ac:dyDescent="0.25">
      <c r="A2157" s="6"/>
      <c r="B2157" s="6"/>
      <c r="C2157" s="6"/>
      <c r="D2157" s="3"/>
      <c r="E2157" s="3"/>
      <c r="F2157" s="3"/>
      <c r="G2157" s="7"/>
      <c r="H2157" s="7"/>
      <c r="I2157" s="3"/>
      <c r="J2157" s="3"/>
      <c r="K2157" s="3"/>
      <c r="L2157" s="7"/>
    </row>
    <row r="2158" spans="1:12" s="4" customFormat="1" ht="12.5" x14ac:dyDescent="0.25">
      <c r="A2158" s="6"/>
      <c r="B2158" s="6"/>
      <c r="C2158" s="6"/>
      <c r="D2158" s="3"/>
      <c r="E2158" s="3"/>
      <c r="F2158" s="3"/>
      <c r="G2158" s="3"/>
      <c r="H2158" s="7"/>
      <c r="I2158" s="3"/>
      <c r="J2158" s="3"/>
      <c r="K2158" s="3"/>
      <c r="L2158" s="7"/>
    </row>
    <row r="2159" spans="1:12" s="4" customFormat="1" ht="12.5" x14ac:dyDescent="0.25">
      <c r="A2159" s="6"/>
      <c r="B2159" s="6"/>
      <c r="C2159" s="6"/>
      <c r="D2159" s="3"/>
      <c r="E2159" s="3"/>
      <c r="F2159" s="3"/>
      <c r="G2159" s="3"/>
      <c r="H2159" s="7"/>
      <c r="I2159" s="3"/>
      <c r="J2159" s="3"/>
      <c r="K2159" s="3"/>
      <c r="L2159" s="7"/>
    </row>
    <row r="2160" spans="1:12" s="4" customFormat="1" ht="12.5" x14ac:dyDescent="0.25">
      <c r="A2160" s="6"/>
      <c r="B2160" s="6"/>
      <c r="C2160" s="6"/>
      <c r="D2160" s="3"/>
      <c r="E2160" s="3"/>
      <c r="F2160" s="3"/>
      <c r="G2160" s="3"/>
      <c r="H2160" s="7"/>
      <c r="I2160" s="3"/>
      <c r="J2160" s="3"/>
      <c r="K2160" s="3"/>
      <c r="L2160" s="7"/>
    </row>
    <row r="2161" spans="1:12" s="4" customFormat="1" ht="12.5" x14ac:dyDescent="0.25">
      <c r="A2161" s="6"/>
      <c r="B2161" s="6"/>
      <c r="C2161" s="6"/>
      <c r="D2161" s="3"/>
      <c r="E2161" s="3"/>
      <c r="F2161" s="3"/>
      <c r="G2161" s="3"/>
      <c r="H2161" s="7"/>
      <c r="I2161" s="3"/>
      <c r="J2161" s="3"/>
      <c r="K2161" s="3"/>
      <c r="L2161" s="7"/>
    </row>
    <row r="2162" spans="1:12" s="4" customFormat="1" ht="12.5" x14ac:dyDescent="0.25">
      <c r="A2162" s="6"/>
      <c r="B2162" s="6"/>
      <c r="C2162" s="6"/>
      <c r="D2162" s="3"/>
      <c r="E2162" s="3"/>
      <c r="F2162" s="3"/>
      <c r="G2162" s="7"/>
      <c r="H2162" s="7"/>
      <c r="I2162" s="3"/>
      <c r="J2162" s="3"/>
      <c r="K2162" s="3"/>
      <c r="L2162" s="7"/>
    </row>
    <row r="2163" spans="1:12" s="4" customFormat="1" ht="12.5" x14ac:dyDescent="0.25">
      <c r="A2163" s="6"/>
      <c r="B2163" s="6"/>
      <c r="C2163" s="6"/>
      <c r="D2163" s="3"/>
      <c r="E2163" s="3"/>
      <c r="F2163" s="3"/>
      <c r="G2163" s="7"/>
      <c r="H2163" s="7"/>
      <c r="I2163" s="3"/>
      <c r="J2163" s="3"/>
      <c r="K2163" s="3"/>
      <c r="L2163" s="7"/>
    </row>
    <row r="2164" spans="1:12" s="4" customFormat="1" ht="12.5" x14ac:dyDescent="0.25">
      <c r="A2164" s="6"/>
      <c r="B2164" s="6"/>
      <c r="C2164" s="6"/>
      <c r="D2164" s="3"/>
      <c r="E2164" s="3"/>
      <c r="F2164" s="3"/>
      <c r="G2164" s="7"/>
      <c r="H2164" s="7"/>
      <c r="I2164" s="3"/>
      <c r="J2164" s="3"/>
      <c r="K2164" s="3"/>
      <c r="L2164" s="7"/>
    </row>
    <row r="2165" spans="1:12" s="4" customFormat="1" ht="12.5" x14ac:dyDescent="0.25">
      <c r="A2165" s="6"/>
      <c r="B2165" s="6"/>
      <c r="C2165" s="6"/>
      <c r="D2165" s="3"/>
      <c r="E2165" s="3"/>
      <c r="F2165" s="3"/>
      <c r="G2165" s="7"/>
      <c r="H2165" s="7"/>
      <c r="I2165" s="3"/>
      <c r="J2165" s="3"/>
      <c r="K2165" s="3"/>
      <c r="L2165" s="7"/>
    </row>
    <row r="2166" spans="1:12" s="4" customFormat="1" ht="12.5" x14ac:dyDescent="0.25">
      <c r="A2166" s="6"/>
      <c r="B2166" s="6"/>
      <c r="C2166" s="6"/>
      <c r="D2166" s="3"/>
      <c r="E2166" s="3"/>
      <c r="F2166" s="3"/>
      <c r="G2166" s="7"/>
      <c r="H2166" s="7"/>
      <c r="I2166" s="3"/>
      <c r="J2166" s="3"/>
      <c r="K2166" s="3"/>
      <c r="L2166" s="7"/>
    </row>
    <row r="2167" spans="1:12" s="4" customFormat="1" ht="12.5" x14ac:dyDescent="0.25">
      <c r="A2167" s="6"/>
      <c r="B2167" s="6"/>
      <c r="C2167" s="6"/>
      <c r="D2167" s="3"/>
      <c r="E2167" s="3"/>
      <c r="F2167" s="3"/>
      <c r="G2167" s="7"/>
      <c r="H2167" s="7"/>
      <c r="I2167" s="3"/>
      <c r="J2167" s="3"/>
      <c r="K2167" s="3"/>
      <c r="L2167" s="7"/>
    </row>
    <row r="2168" spans="1:12" s="4" customFormat="1" ht="12.5" x14ac:dyDescent="0.25">
      <c r="A2168" s="6"/>
      <c r="B2168" s="6"/>
      <c r="C2168" s="6"/>
      <c r="D2168" s="3"/>
      <c r="E2168" s="3"/>
      <c r="F2168" s="3"/>
      <c r="G2168" s="7"/>
      <c r="H2168" s="7"/>
      <c r="I2168" s="3"/>
      <c r="J2168" s="3"/>
      <c r="K2168" s="3"/>
      <c r="L2168" s="7"/>
    </row>
    <row r="2169" spans="1:12" s="4" customFormat="1" ht="12.5" x14ac:dyDescent="0.25">
      <c r="A2169" s="6"/>
      <c r="B2169" s="6"/>
      <c r="C2169" s="6"/>
      <c r="D2169" s="3"/>
      <c r="E2169" s="3"/>
      <c r="F2169" s="3"/>
      <c r="G2169" s="7"/>
      <c r="H2169" s="7"/>
      <c r="I2169" s="3"/>
      <c r="J2169" s="3"/>
      <c r="K2169" s="3"/>
      <c r="L2169" s="7"/>
    </row>
    <row r="2170" spans="1:12" s="4" customFormat="1" ht="12.5" x14ac:dyDescent="0.25">
      <c r="A2170" s="6"/>
      <c r="B2170" s="6"/>
      <c r="C2170" s="6"/>
      <c r="D2170" s="3"/>
      <c r="E2170" s="3"/>
      <c r="F2170" s="3"/>
      <c r="G2170" s="7"/>
      <c r="H2170" s="7"/>
      <c r="I2170" s="3"/>
      <c r="J2170" s="3"/>
      <c r="K2170" s="3"/>
      <c r="L2170" s="7"/>
    </row>
    <row r="2171" spans="1:12" s="4" customFormat="1" ht="12.5" x14ac:dyDescent="0.25">
      <c r="A2171" s="6"/>
      <c r="B2171" s="6"/>
      <c r="C2171" s="6"/>
      <c r="D2171" s="3"/>
      <c r="E2171" s="3"/>
      <c r="F2171" s="3"/>
      <c r="G2171" s="7"/>
      <c r="H2171" s="7"/>
      <c r="I2171" s="3"/>
      <c r="J2171" s="3"/>
      <c r="K2171" s="3"/>
      <c r="L2171" s="7"/>
    </row>
    <row r="2172" spans="1:12" s="4" customFormat="1" ht="12.5" x14ac:dyDescent="0.25">
      <c r="A2172" s="6"/>
      <c r="B2172" s="6"/>
      <c r="C2172" s="6"/>
      <c r="D2172" s="3"/>
      <c r="E2172" s="3"/>
      <c r="F2172" s="3"/>
      <c r="G2172" s="7"/>
      <c r="H2172" s="7"/>
      <c r="I2172" s="3"/>
      <c r="J2172" s="3"/>
      <c r="K2172" s="3"/>
      <c r="L2172" s="7"/>
    </row>
    <row r="2173" spans="1:12" s="4" customFormat="1" ht="12.5" x14ac:dyDescent="0.25">
      <c r="A2173" s="6"/>
      <c r="B2173" s="6"/>
      <c r="C2173" s="6"/>
      <c r="D2173" s="3"/>
      <c r="E2173" s="3"/>
      <c r="F2173" s="3"/>
      <c r="G2173" s="7"/>
      <c r="H2173" s="7"/>
      <c r="I2173" s="3"/>
      <c r="J2173" s="3"/>
      <c r="K2173" s="3"/>
      <c r="L2173" s="7"/>
    </row>
    <row r="2174" spans="1:12" s="4" customFormat="1" ht="12.5" x14ac:dyDescent="0.25">
      <c r="A2174" s="6"/>
      <c r="B2174" s="6"/>
      <c r="C2174" s="6"/>
      <c r="D2174" s="3"/>
      <c r="E2174" s="3"/>
      <c r="F2174" s="3"/>
      <c r="G2174" s="7"/>
      <c r="H2174" s="7"/>
      <c r="I2174" s="3"/>
      <c r="J2174" s="3"/>
      <c r="K2174" s="3"/>
      <c r="L2174" s="7"/>
    </row>
    <row r="2175" spans="1:12" s="4" customFormat="1" ht="12.5" x14ac:dyDescent="0.25">
      <c r="A2175" s="6"/>
      <c r="B2175" s="6"/>
      <c r="C2175" s="6"/>
      <c r="D2175" s="3"/>
      <c r="E2175" s="3"/>
      <c r="F2175" s="3"/>
      <c r="G2175" s="7"/>
      <c r="H2175" s="7"/>
      <c r="I2175" s="3"/>
      <c r="J2175" s="3"/>
      <c r="K2175" s="3"/>
      <c r="L2175" s="7"/>
    </row>
    <row r="2176" spans="1:12" s="4" customFormat="1" ht="12.5" x14ac:dyDescent="0.25">
      <c r="A2176" s="6"/>
      <c r="B2176" s="6"/>
      <c r="C2176" s="6"/>
      <c r="D2176" s="3"/>
      <c r="E2176" s="3"/>
      <c r="F2176" s="3"/>
      <c r="G2176" s="7"/>
      <c r="H2176" s="7"/>
      <c r="I2176" s="3"/>
      <c r="J2176" s="3"/>
      <c r="K2176" s="3"/>
      <c r="L2176" s="7"/>
    </row>
    <row r="2177" spans="1:12" s="4" customFormat="1" ht="12.5" x14ac:dyDescent="0.25">
      <c r="A2177" s="6"/>
      <c r="B2177" s="6"/>
      <c r="C2177" s="6"/>
      <c r="D2177" s="3"/>
      <c r="E2177" s="3"/>
      <c r="F2177" s="3"/>
      <c r="G2177" s="7"/>
      <c r="H2177" s="7"/>
      <c r="I2177" s="3"/>
      <c r="J2177" s="3"/>
      <c r="K2177" s="3"/>
      <c r="L2177" s="7"/>
    </row>
    <row r="2178" spans="1:12" s="4" customFormat="1" ht="12.5" x14ac:dyDescent="0.25">
      <c r="A2178" s="6"/>
      <c r="B2178" s="6"/>
      <c r="C2178" s="6"/>
      <c r="D2178" s="3"/>
      <c r="E2178" s="3"/>
      <c r="F2178" s="3"/>
      <c r="G2178" s="7"/>
      <c r="H2178" s="7"/>
      <c r="I2178" s="3"/>
      <c r="J2178" s="3"/>
      <c r="K2178" s="3"/>
      <c r="L2178" s="7"/>
    </row>
    <row r="2179" spans="1:12" s="4" customFormat="1" ht="12.5" x14ac:dyDescent="0.25">
      <c r="A2179" s="6"/>
      <c r="B2179" s="6"/>
      <c r="C2179" s="6"/>
      <c r="D2179" s="3"/>
      <c r="E2179" s="3"/>
      <c r="F2179" s="3"/>
      <c r="G2179" s="7"/>
      <c r="H2179" s="7"/>
      <c r="I2179" s="3"/>
      <c r="J2179" s="3"/>
      <c r="K2179" s="3"/>
      <c r="L2179" s="7"/>
    </row>
    <row r="2180" spans="1:12" s="4" customFormat="1" ht="12.5" x14ac:dyDescent="0.25">
      <c r="A2180" s="6"/>
      <c r="B2180" s="6"/>
      <c r="C2180" s="6"/>
      <c r="D2180" s="3"/>
      <c r="E2180" s="3"/>
      <c r="F2180" s="3"/>
      <c r="G2180" s="7"/>
      <c r="H2180" s="7"/>
      <c r="I2180" s="3"/>
      <c r="J2180" s="3"/>
      <c r="K2180" s="3"/>
      <c r="L2180" s="7"/>
    </row>
    <row r="2181" spans="1:12" s="4" customFormat="1" ht="12.5" x14ac:dyDescent="0.25">
      <c r="A2181" s="6"/>
      <c r="B2181" s="6"/>
      <c r="C2181" s="6"/>
      <c r="D2181" s="3"/>
      <c r="E2181" s="3"/>
      <c r="F2181" s="3"/>
      <c r="G2181" s="7"/>
      <c r="H2181" s="7"/>
      <c r="I2181" s="3"/>
      <c r="J2181" s="3"/>
      <c r="K2181" s="3"/>
      <c r="L2181" s="7"/>
    </row>
    <row r="2182" spans="1:12" s="4" customFormat="1" ht="12.5" x14ac:dyDescent="0.25">
      <c r="A2182" s="6"/>
      <c r="B2182" s="6"/>
      <c r="C2182" s="6"/>
      <c r="D2182" s="3"/>
      <c r="E2182" s="3"/>
      <c r="F2182" s="3"/>
      <c r="G2182" s="7"/>
      <c r="H2182" s="7"/>
      <c r="I2182" s="3"/>
      <c r="J2182" s="3"/>
      <c r="K2182" s="3"/>
      <c r="L2182" s="7"/>
    </row>
    <row r="2183" spans="1:12" s="4" customFormat="1" ht="12.5" x14ac:dyDescent="0.25">
      <c r="A2183" s="6"/>
      <c r="B2183" s="6"/>
      <c r="C2183" s="6"/>
      <c r="D2183" s="3"/>
      <c r="E2183" s="3"/>
      <c r="F2183" s="3"/>
      <c r="G2183" s="7"/>
      <c r="H2183" s="7"/>
      <c r="I2183" s="3"/>
      <c r="J2183" s="3"/>
      <c r="K2183" s="3"/>
      <c r="L2183" s="7"/>
    </row>
    <row r="2184" spans="1:12" s="4" customFormat="1" ht="12.5" x14ac:dyDescent="0.25">
      <c r="A2184" s="6"/>
      <c r="B2184" s="6"/>
      <c r="C2184" s="6"/>
      <c r="D2184" s="3"/>
      <c r="E2184" s="3"/>
      <c r="F2184" s="3"/>
      <c r="G2184" s="7"/>
      <c r="H2184" s="7"/>
      <c r="I2184" s="3"/>
      <c r="J2184" s="3"/>
      <c r="K2184" s="3"/>
      <c r="L2184" s="7"/>
    </row>
    <row r="2185" spans="1:12" s="4" customFormat="1" ht="12.5" x14ac:dyDescent="0.25">
      <c r="A2185" s="6"/>
      <c r="B2185" s="6"/>
      <c r="C2185" s="6"/>
      <c r="D2185" s="3"/>
      <c r="E2185" s="3"/>
      <c r="F2185" s="3"/>
      <c r="G2185" s="7"/>
      <c r="H2185" s="7"/>
      <c r="I2185" s="3"/>
      <c r="J2185" s="3"/>
      <c r="K2185" s="3"/>
      <c r="L2185" s="7"/>
    </row>
    <row r="2186" spans="1:12" s="4" customFormat="1" ht="12.5" x14ac:dyDescent="0.25">
      <c r="A2186" s="6"/>
      <c r="B2186" s="6"/>
      <c r="C2186" s="6"/>
      <c r="D2186" s="3"/>
      <c r="E2186" s="3"/>
      <c r="F2186" s="3"/>
      <c r="G2186" s="7"/>
      <c r="H2186" s="7"/>
      <c r="I2186" s="3"/>
      <c r="J2186" s="3"/>
      <c r="K2186" s="3"/>
      <c r="L2186" s="7"/>
    </row>
    <row r="2187" spans="1:12" s="4" customFormat="1" ht="12.5" x14ac:dyDescent="0.25">
      <c r="A2187" s="6"/>
      <c r="B2187" s="6"/>
      <c r="C2187" s="6"/>
      <c r="D2187" s="3"/>
      <c r="E2187" s="3"/>
      <c r="F2187" s="3"/>
      <c r="G2187" s="7"/>
      <c r="H2187" s="7"/>
      <c r="I2187" s="3"/>
      <c r="J2187" s="3"/>
      <c r="K2187" s="3"/>
      <c r="L2187" s="7"/>
    </row>
    <row r="2188" spans="1:12" s="4" customFormat="1" ht="12.5" x14ac:dyDescent="0.25">
      <c r="A2188" s="6"/>
      <c r="B2188" s="6"/>
      <c r="C2188" s="6"/>
      <c r="D2188" s="3"/>
      <c r="E2188" s="3"/>
      <c r="F2188" s="3"/>
      <c r="G2188" s="7"/>
      <c r="H2188" s="7"/>
      <c r="I2188" s="3"/>
      <c r="J2188" s="3"/>
      <c r="K2188" s="3"/>
      <c r="L2188" s="7"/>
    </row>
    <row r="2189" spans="1:12" s="4" customFormat="1" ht="12.5" x14ac:dyDescent="0.25">
      <c r="A2189" s="6"/>
      <c r="B2189" s="6"/>
      <c r="C2189" s="6"/>
      <c r="D2189" s="3"/>
      <c r="E2189" s="3"/>
      <c r="F2189" s="3"/>
      <c r="G2189" s="7"/>
      <c r="H2189" s="7"/>
      <c r="I2189" s="3"/>
      <c r="J2189" s="3"/>
      <c r="K2189" s="3"/>
      <c r="L2189" s="7"/>
    </row>
    <row r="2190" spans="1:12" s="4" customFormat="1" ht="12.5" x14ac:dyDescent="0.25">
      <c r="A2190" s="6"/>
      <c r="B2190" s="6"/>
      <c r="C2190" s="6"/>
      <c r="D2190" s="3"/>
      <c r="E2190" s="3"/>
      <c r="F2190" s="3"/>
      <c r="G2190" s="7"/>
      <c r="H2190" s="7"/>
      <c r="I2190" s="3"/>
      <c r="J2190" s="3"/>
      <c r="K2190" s="3"/>
      <c r="L2190" s="7"/>
    </row>
    <row r="2191" spans="1:12" s="4" customFormat="1" ht="12.5" x14ac:dyDescent="0.25">
      <c r="A2191" s="6"/>
      <c r="B2191" s="6"/>
      <c r="C2191" s="6"/>
      <c r="D2191" s="3"/>
      <c r="E2191" s="3"/>
      <c r="F2191" s="3"/>
      <c r="G2191" s="7"/>
      <c r="H2191" s="7"/>
      <c r="I2191" s="3"/>
      <c r="J2191" s="3"/>
      <c r="K2191" s="3"/>
      <c r="L2191" s="7"/>
    </row>
    <row r="2192" spans="1:12" s="4" customFormat="1" ht="12.5" x14ac:dyDescent="0.25">
      <c r="A2192" s="6"/>
      <c r="B2192" s="6"/>
      <c r="C2192" s="6"/>
      <c r="D2192" s="3"/>
      <c r="E2192" s="3"/>
      <c r="F2192" s="3"/>
      <c r="G2192" s="7"/>
      <c r="H2192" s="7"/>
      <c r="I2192" s="3"/>
      <c r="J2192" s="3"/>
      <c r="K2192" s="3"/>
      <c r="L2192" s="7"/>
    </row>
    <row r="2193" spans="1:12" s="4" customFormat="1" ht="12.5" x14ac:dyDescent="0.25">
      <c r="A2193" s="6"/>
      <c r="B2193" s="6"/>
      <c r="C2193" s="6"/>
      <c r="D2193" s="3"/>
      <c r="E2193" s="3"/>
      <c r="F2193" s="3"/>
      <c r="G2193" s="7"/>
      <c r="H2193" s="7"/>
      <c r="I2193" s="3"/>
      <c r="J2193" s="3"/>
      <c r="K2193" s="3"/>
      <c r="L2193" s="7"/>
    </row>
    <row r="2194" spans="1:12" s="4" customFormat="1" ht="12.5" x14ac:dyDescent="0.25">
      <c r="A2194" s="6"/>
      <c r="B2194" s="6"/>
      <c r="C2194" s="6"/>
      <c r="D2194" s="3"/>
      <c r="E2194" s="3"/>
      <c r="F2194" s="3"/>
      <c r="G2194" s="7"/>
      <c r="H2194" s="7"/>
      <c r="I2194" s="3"/>
      <c r="J2194" s="3"/>
      <c r="K2194" s="3"/>
      <c r="L2194" s="3"/>
    </row>
    <row r="2195" spans="1:12" s="4" customFormat="1" ht="12.5" x14ac:dyDescent="0.25">
      <c r="A2195" s="6"/>
      <c r="B2195" s="6"/>
      <c r="C2195" s="6"/>
      <c r="D2195" s="3"/>
      <c r="E2195" s="3"/>
      <c r="F2195" s="3"/>
      <c r="G2195" s="7"/>
      <c r="H2195" s="7"/>
      <c r="I2195" s="3"/>
      <c r="J2195" s="3"/>
      <c r="K2195" s="3"/>
      <c r="L2195" s="7"/>
    </row>
    <row r="2196" spans="1:12" s="4" customFormat="1" ht="12.5" x14ac:dyDescent="0.25">
      <c r="A2196" s="6"/>
      <c r="B2196" s="6"/>
      <c r="C2196" s="6"/>
      <c r="D2196" s="3"/>
      <c r="E2196" s="3"/>
      <c r="F2196" s="3"/>
      <c r="G2196" s="7"/>
      <c r="H2196" s="7"/>
      <c r="I2196" s="3"/>
      <c r="J2196" s="3"/>
      <c r="K2196" s="3"/>
      <c r="L2196" s="7"/>
    </row>
    <row r="2197" spans="1:12" s="4" customFormat="1" ht="12.5" x14ac:dyDescent="0.25">
      <c r="A2197" s="6"/>
      <c r="B2197" s="6"/>
      <c r="C2197" s="6"/>
      <c r="D2197" s="3"/>
      <c r="E2197" s="3"/>
      <c r="F2197" s="3"/>
      <c r="G2197" s="7"/>
      <c r="H2197" s="7"/>
      <c r="I2197" s="3"/>
      <c r="J2197" s="3"/>
      <c r="K2197" s="3"/>
      <c r="L2197" s="7"/>
    </row>
    <row r="2198" spans="1:12" s="4" customFormat="1" ht="12.5" x14ac:dyDescent="0.25">
      <c r="A2198" s="6"/>
      <c r="B2198" s="6"/>
      <c r="C2198" s="6"/>
      <c r="D2198" s="3"/>
      <c r="E2198" s="3"/>
      <c r="F2198" s="3"/>
      <c r="G2198" s="7"/>
      <c r="H2198" s="7"/>
      <c r="I2198" s="3"/>
      <c r="J2198" s="3"/>
      <c r="K2198" s="3"/>
      <c r="L2198" s="7"/>
    </row>
    <row r="2199" spans="1:12" s="4" customFormat="1" ht="12.5" x14ac:dyDescent="0.25">
      <c r="A2199" s="6"/>
      <c r="B2199" s="6"/>
      <c r="C2199" s="6"/>
      <c r="D2199" s="3"/>
      <c r="E2199" s="3"/>
      <c r="F2199" s="3"/>
      <c r="G2199" s="7"/>
      <c r="H2199" s="7"/>
      <c r="I2199" s="3"/>
      <c r="J2199" s="3"/>
      <c r="K2199" s="3"/>
      <c r="L2199" s="7"/>
    </row>
    <row r="2200" spans="1:12" s="4" customFormat="1" ht="12.5" x14ac:dyDescent="0.25">
      <c r="A2200" s="6"/>
      <c r="B2200" s="6"/>
      <c r="C2200" s="6"/>
      <c r="D2200" s="3"/>
      <c r="E2200" s="3"/>
      <c r="F2200" s="3"/>
      <c r="G2200" s="7"/>
      <c r="H2200" s="7"/>
      <c r="I2200" s="3"/>
      <c r="J2200" s="3"/>
      <c r="K2200" s="3"/>
      <c r="L2200" s="7"/>
    </row>
    <row r="2201" spans="1:12" s="4" customFormat="1" ht="12.5" x14ac:dyDescent="0.25">
      <c r="A2201" s="6"/>
      <c r="B2201" s="6"/>
      <c r="C2201" s="6"/>
      <c r="D2201" s="3"/>
      <c r="E2201" s="3"/>
      <c r="F2201" s="3"/>
      <c r="G2201" s="7"/>
      <c r="H2201" s="7"/>
      <c r="I2201" s="3"/>
      <c r="J2201" s="3"/>
      <c r="K2201" s="3"/>
      <c r="L2201" s="7"/>
    </row>
    <row r="2202" spans="1:12" s="4" customFormat="1" ht="12.5" x14ac:dyDescent="0.25">
      <c r="A2202" s="6"/>
      <c r="B2202" s="6"/>
      <c r="C2202" s="6"/>
      <c r="D2202" s="3"/>
      <c r="E2202" s="3"/>
      <c r="F2202" s="3"/>
      <c r="G2202" s="7"/>
      <c r="H2202" s="7"/>
      <c r="I2202" s="3"/>
      <c r="J2202" s="3"/>
      <c r="K2202" s="3"/>
      <c r="L2202" s="7"/>
    </row>
    <row r="2203" spans="1:12" s="4" customFormat="1" ht="12.5" x14ac:dyDescent="0.25">
      <c r="A2203" s="6"/>
      <c r="B2203" s="6"/>
      <c r="C2203" s="6"/>
      <c r="D2203" s="3"/>
      <c r="E2203" s="3"/>
      <c r="F2203" s="3"/>
      <c r="G2203" s="7"/>
      <c r="H2203" s="7"/>
      <c r="I2203" s="3"/>
      <c r="J2203" s="3"/>
      <c r="K2203" s="3"/>
      <c r="L2203" s="7"/>
    </row>
    <row r="2204" spans="1:12" s="4" customFormat="1" ht="12.5" x14ac:dyDescent="0.25">
      <c r="A2204" s="6"/>
      <c r="B2204" s="6"/>
      <c r="C2204" s="6"/>
      <c r="D2204" s="3"/>
      <c r="E2204" s="3"/>
      <c r="F2204" s="3"/>
      <c r="G2204" s="7"/>
      <c r="H2204" s="7"/>
      <c r="I2204" s="3"/>
      <c r="J2204" s="3"/>
      <c r="K2204" s="3"/>
      <c r="L2204" s="3"/>
    </row>
    <row r="2205" spans="1:12" s="4" customFormat="1" ht="12.5" x14ac:dyDescent="0.25">
      <c r="A2205" s="6"/>
      <c r="B2205" s="6"/>
      <c r="C2205" s="6"/>
      <c r="D2205" s="3"/>
      <c r="E2205" s="3"/>
      <c r="F2205" s="3"/>
      <c r="G2205" s="7"/>
      <c r="H2205" s="7"/>
      <c r="I2205" s="3"/>
      <c r="J2205" s="3"/>
      <c r="K2205" s="3"/>
      <c r="L2205" s="7"/>
    </row>
    <row r="2206" spans="1:12" s="4" customFormat="1" ht="12.5" x14ac:dyDescent="0.25">
      <c r="A2206" s="6"/>
      <c r="B2206" s="6"/>
      <c r="C2206" s="6"/>
      <c r="D2206" s="3"/>
      <c r="E2206" s="3"/>
      <c r="F2206" s="3"/>
      <c r="G2206" s="7"/>
      <c r="H2206" s="7"/>
      <c r="I2206" s="3"/>
      <c r="J2206" s="3"/>
      <c r="K2206" s="3"/>
      <c r="L2206" s="7"/>
    </row>
    <row r="2207" spans="1:12" s="4" customFormat="1" ht="12.5" x14ac:dyDescent="0.25">
      <c r="A2207" s="6"/>
      <c r="B2207" s="6"/>
      <c r="C2207" s="6"/>
      <c r="D2207" s="3"/>
      <c r="E2207" s="3"/>
      <c r="F2207" s="3"/>
      <c r="G2207" s="7"/>
      <c r="H2207" s="7"/>
      <c r="I2207" s="3"/>
      <c r="J2207" s="3"/>
      <c r="K2207" s="3"/>
      <c r="L2207" s="7"/>
    </row>
    <row r="2208" spans="1:12" s="4" customFormat="1" ht="12.5" x14ac:dyDescent="0.25">
      <c r="A2208" s="6"/>
      <c r="B2208" s="6"/>
      <c r="C2208" s="6"/>
      <c r="D2208" s="3"/>
      <c r="E2208" s="3"/>
      <c r="F2208" s="3"/>
      <c r="G2208" s="7"/>
      <c r="H2208" s="7"/>
      <c r="I2208" s="3"/>
      <c r="J2208" s="3"/>
      <c r="K2208" s="3"/>
      <c r="L2208" s="7"/>
    </row>
    <row r="2209" spans="1:12" s="4" customFormat="1" ht="12.5" x14ac:dyDescent="0.25">
      <c r="A2209" s="6"/>
      <c r="B2209" s="6"/>
      <c r="C2209" s="6"/>
      <c r="D2209" s="3"/>
      <c r="E2209" s="3"/>
      <c r="F2209" s="3"/>
      <c r="G2209" s="7"/>
      <c r="H2209" s="7"/>
      <c r="I2209" s="3"/>
      <c r="J2209" s="3"/>
      <c r="K2209" s="3"/>
      <c r="L2209" s="7"/>
    </row>
    <row r="2210" spans="1:12" s="4" customFormat="1" ht="12.5" x14ac:dyDescent="0.25">
      <c r="A2210" s="6"/>
      <c r="B2210" s="6"/>
      <c r="C2210" s="6"/>
      <c r="D2210" s="3"/>
      <c r="E2210" s="3"/>
      <c r="F2210" s="3"/>
      <c r="G2210" s="7"/>
      <c r="H2210" s="7"/>
      <c r="I2210" s="3"/>
      <c r="J2210" s="3"/>
      <c r="K2210" s="3"/>
      <c r="L2210" s="7"/>
    </row>
    <row r="2211" spans="1:12" s="4" customFormat="1" ht="12.5" x14ac:dyDescent="0.25">
      <c r="A2211" s="6"/>
      <c r="B2211" s="6"/>
      <c r="C2211" s="6"/>
      <c r="D2211" s="3"/>
      <c r="E2211" s="3"/>
      <c r="F2211" s="3"/>
      <c r="G2211" s="7"/>
      <c r="H2211" s="7"/>
      <c r="I2211" s="3"/>
      <c r="J2211" s="3"/>
      <c r="K2211" s="3"/>
      <c r="L2211" s="3"/>
    </row>
    <row r="2212" spans="1:12" s="4" customFormat="1" ht="12.5" x14ac:dyDescent="0.25">
      <c r="A2212" s="6"/>
      <c r="B2212" s="6"/>
      <c r="C2212" s="6"/>
      <c r="D2212" s="3"/>
      <c r="E2212" s="3"/>
      <c r="F2212" s="3"/>
      <c r="G2212" s="7"/>
      <c r="H2212" s="7"/>
      <c r="I2212" s="3"/>
      <c r="J2212" s="3"/>
      <c r="K2212" s="3"/>
      <c r="L2212" s="7"/>
    </row>
    <row r="2213" spans="1:12" s="4" customFormat="1" ht="12.5" x14ac:dyDescent="0.25">
      <c r="A2213" s="6"/>
      <c r="B2213" s="6"/>
      <c r="C2213" s="6"/>
      <c r="D2213" s="3"/>
      <c r="E2213" s="3"/>
      <c r="F2213" s="3"/>
      <c r="G2213" s="7"/>
      <c r="H2213" s="7"/>
      <c r="I2213" s="3"/>
      <c r="J2213" s="3"/>
      <c r="K2213" s="3"/>
      <c r="L2213" s="7"/>
    </row>
    <row r="2214" spans="1:12" s="4" customFormat="1" ht="12.5" x14ac:dyDescent="0.25">
      <c r="A2214" s="6"/>
      <c r="B2214" s="6"/>
      <c r="C2214" s="6"/>
      <c r="D2214" s="3"/>
      <c r="E2214" s="3"/>
      <c r="F2214" s="3"/>
      <c r="G2214" s="7"/>
      <c r="H2214" s="7"/>
      <c r="I2214" s="3"/>
      <c r="J2214" s="3"/>
      <c r="K2214" s="3"/>
      <c r="L2214" s="7"/>
    </row>
    <row r="2215" spans="1:12" s="4" customFormat="1" ht="12.5" x14ac:dyDescent="0.25">
      <c r="A2215" s="6"/>
      <c r="B2215" s="6"/>
      <c r="C2215" s="6"/>
      <c r="D2215" s="3"/>
      <c r="E2215" s="3"/>
      <c r="F2215" s="3"/>
      <c r="G2215" s="7"/>
      <c r="H2215" s="7"/>
      <c r="I2215" s="3"/>
      <c r="J2215" s="3"/>
      <c r="K2215" s="3"/>
      <c r="L2215" s="7"/>
    </row>
    <row r="2216" spans="1:12" s="4" customFormat="1" ht="12.5" x14ac:dyDescent="0.25">
      <c r="A2216" s="6"/>
      <c r="B2216" s="6"/>
      <c r="C2216" s="6"/>
      <c r="D2216" s="3"/>
      <c r="E2216" s="3"/>
      <c r="F2216" s="3"/>
      <c r="G2216" s="7"/>
      <c r="H2216" s="7"/>
      <c r="I2216" s="3"/>
      <c r="J2216" s="3"/>
      <c r="K2216" s="3"/>
      <c r="L2216" s="7"/>
    </row>
    <row r="2217" spans="1:12" s="4" customFormat="1" ht="12.5" x14ac:dyDescent="0.25">
      <c r="A2217" s="6"/>
      <c r="B2217" s="6"/>
      <c r="C2217" s="6"/>
      <c r="D2217" s="3"/>
      <c r="E2217" s="3"/>
      <c r="F2217" s="3"/>
      <c r="G2217" s="7"/>
      <c r="H2217" s="7"/>
      <c r="I2217" s="3"/>
      <c r="J2217" s="3"/>
      <c r="K2217" s="3"/>
      <c r="L2217" s="7"/>
    </row>
    <row r="2218" spans="1:12" s="4" customFormat="1" ht="12.5" x14ac:dyDescent="0.25">
      <c r="A2218" s="6"/>
      <c r="B2218" s="6"/>
      <c r="C2218" s="6"/>
      <c r="D2218" s="3"/>
      <c r="E2218" s="3"/>
      <c r="F2218" s="3"/>
      <c r="G2218" s="7"/>
      <c r="H2218" s="7"/>
      <c r="I2218" s="3"/>
      <c r="J2218" s="3"/>
      <c r="K2218" s="3"/>
      <c r="L2218" s="7"/>
    </row>
    <row r="2219" spans="1:12" s="4" customFormat="1" ht="12.5" x14ac:dyDescent="0.25">
      <c r="A2219" s="6"/>
      <c r="B2219" s="6"/>
      <c r="C2219" s="6"/>
      <c r="D2219" s="3"/>
      <c r="E2219" s="3"/>
      <c r="F2219" s="3"/>
      <c r="G2219" s="7"/>
      <c r="H2219" s="7"/>
      <c r="I2219" s="3"/>
      <c r="J2219" s="3"/>
      <c r="K2219" s="3"/>
      <c r="L2219" s="7"/>
    </row>
    <row r="2220" spans="1:12" s="4" customFormat="1" ht="12.5" x14ac:dyDescent="0.25">
      <c r="A2220" s="6"/>
      <c r="B2220" s="6"/>
      <c r="C2220" s="6"/>
      <c r="D2220" s="3"/>
      <c r="E2220" s="3"/>
      <c r="F2220" s="3"/>
      <c r="G2220" s="7"/>
      <c r="H2220" s="7"/>
      <c r="I2220" s="3"/>
      <c r="J2220" s="3"/>
      <c r="K2220" s="3"/>
      <c r="L2220" s="7"/>
    </row>
    <row r="2221" spans="1:12" s="4" customFormat="1" ht="12.5" x14ac:dyDescent="0.25">
      <c r="A2221" s="6"/>
      <c r="B2221" s="6"/>
      <c r="C2221" s="6"/>
      <c r="D2221" s="3"/>
      <c r="E2221" s="3"/>
      <c r="F2221" s="3"/>
      <c r="G2221" s="7"/>
      <c r="H2221" s="7"/>
      <c r="I2221" s="3"/>
      <c r="J2221" s="3"/>
      <c r="K2221" s="3"/>
      <c r="L2221" s="7"/>
    </row>
    <row r="2222" spans="1:12" s="4" customFormat="1" ht="12.5" x14ac:dyDescent="0.25">
      <c r="A2222" s="6"/>
      <c r="B2222" s="6"/>
      <c r="C2222" s="6"/>
      <c r="D2222" s="3"/>
      <c r="E2222" s="3"/>
      <c r="F2222" s="3"/>
      <c r="G2222" s="7"/>
      <c r="H2222" s="7"/>
      <c r="I2222" s="3"/>
      <c r="J2222" s="3"/>
      <c r="K2222" s="3"/>
      <c r="L2222" s="7"/>
    </row>
    <row r="2223" spans="1:12" s="4" customFormat="1" ht="12.5" x14ac:dyDescent="0.25">
      <c r="A2223" s="6"/>
      <c r="B2223" s="6"/>
      <c r="C2223" s="6"/>
      <c r="D2223" s="3"/>
      <c r="E2223" s="3"/>
      <c r="F2223" s="3"/>
      <c r="G2223" s="7"/>
      <c r="H2223" s="7"/>
      <c r="I2223" s="3"/>
      <c r="J2223" s="3"/>
      <c r="K2223" s="3"/>
      <c r="L2223" s="7"/>
    </row>
    <row r="2224" spans="1:12" s="4" customFormat="1" ht="12.5" x14ac:dyDescent="0.25">
      <c r="A2224" s="6"/>
      <c r="B2224" s="6"/>
      <c r="C2224" s="6"/>
      <c r="D2224" s="3"/>
      <c r="E2224" s="3"/>
      <c r="F2224" s="3"/>
      <c r="G2224" s="7"/>
      <c r="H2224" s="7"/>
      <c r="I2224" s="3"/>
      <c r="J2224" s="3"/>
      <c r="K2224" s="3"/>
      <c r="L2224" s="7"/>
    </row>
    <row r="2225" spans="1:12" s="4" customFormat="1" ht="12.5" x14ac:dyDescent="0.25">
      <c r="A2225" s="6"/>
      <c r="B2225" s="6"/>
      <c r="C2225" s="6"/>
      <c r="D2225" s="3"/>
      <c r="E2225" s="3"/>
      <c r="F2225" s="3"/>
      <c r="G2225" s="7"/>
      <c r="H2225" s="7"/>
      <c r="I2225" s="3"/>
      <c r="J2225" s="3"/>
      <c r="K2225" s="3"/>
      <c r="L2225" s="7"/>
    </row>
    <row r="2226" spans="1:12" s="4" customFormat="1" ht="12.5" x14ac:dyDescent="0.25">
      <c r="A2226" s="6"/>
      <c r="B2226" s="6"/>
      <c r="C2226" s="6"/>
      <c r="D2226" s="3"/>
      <c r="E2226" s="3"/>
      <c r="F2226" s="3"/>
      <c r="G2226" s="7"/>
      <c r="H2226" s="7"/>
      <c r="I2226" s="3"/>
      <c r="J2226" s="3"/>
      <c r="K2226" s="3"/>
      <c r="L2226" s="7"/>
    </row>
    <row r="2227" spans="1:12" s="4" customFormat="1" ht="12.5" x14ac:dyDescent="0.25">
      <c r="A2227" s="6"/>
      <c r="B2227" s="6"/>
      <c r="C2227" s="6"/>
      <c r="D2227" s="3"/>
      <c r="E2227" s="3"/>
      <c r="F2227" s="3"/>
      <c r="G2227" s="7"/>
      <c r="H2227" s="7"/>
      <c r="I2227" s="3"/>
      <c r="J2227" s="3"/>
      <c r="K2227" s="3"/>
      <c r="L2227" s="7"/>
    </row>
    <row r="2228" spans="1:12" s="4" customFormat="1" ht="12.5" x14ac:dyDescent="0.25">
      <c r="A2228" s="6"/>
      <c r="B2228" s="6"/>
      <c r="C2228" s="6"/>
      <c r="D2228" s="3"/>
      <c r="E2228" s="3"/>
      <c r="F2228" s="3"/>
      <c r="G2228" s="7"/>
      <c r="H2228" s="7"/>
      <c r="I2228" s="3"/>
      <c r="J2228" s="3"/>
      <c r="K2228" s="3"/>
      <c r="L2228" s="7"/>
    </row>
    <row r="2229" spans="1:12" s="4" customFormat="1" ht="12.5" x14ac:dyDescent="0.25">
      <c r="A2229" s="6"/>
      <c r="B2229" s="6"/>
      <c r="C2229" s="6"/>
      <c r="D2229" s="3"/>
      <c r="E2229" s="3"/>
      <c r="F2229" s="3"/>
      <c r="G2229" s="7"/>
      <c r="H2229" s="7"/>
      <c r="I2229" s="3"/>
      <c r="J2229" s="3"/>
      <c r="K2229" s="3"/>
      <c r="L2229" s="7"/>
    </row>
    <row r="2230" spans="1:12" s="4" customFormat="1" ht="12.5" x14ac:dyDescent="0.25">
      <c r="A2230" s="6"/>
      <c r="B2230" s="6"/>
      <c r="C2230" s="6"/>
      <c r="D2230" s="3"/>
      <c r="E2230" s="3"/>
      <c r="F2230" s="3"/>
      <c r="G2230" s="7"/>
      <c r="H2230" s="7"/>
      <c r="I2230" s="3"/>
      <c r="J2230" s="3"/>
      <c r="K2230" s="3"/>
      <c r="L2230" s="7"/>
    </row>
    <row r="2231" spans="1:12" s="4" customFormat="1" ht="12.5" x14ac:dyDescent="0.25">
      <c r="A2231" s="6"/>
      <c r="B2231" s="6"/>
      <c r="C2231" s="6"/>
      <c r="D2231" s="3"/>
      <c r="E2231" s="3"/>
      <c r="F2231" s="3"/>
      <c r="G2231" s="7"/>
      <c r="H2231" s="7"/>
      <c r="I2231" s="3"/>
      <c r="J2231" s="3"/>
      <c r="K2231" s="3"/>
      <c r="L2231" s="7"/>
    </row>
    <row r="2232" spans="1:12" s="4" customFormat="1" ht="12.5" x14ac:dyDescent="0.25">
      <c r="A2232" s="6"/>
      <c r="B2232" s="6"/>
      <c r="C2232" s="6"/>
      <c r="D2232" s="3"/>
      <c r="E2232" s="3"/>
      <c r="F2232" s="3"/>
      <c r="G2232" s="7"/>
      <c r="H2232" s="7"/>
      <c r="I2232" s="3"/>
      <c r="J2232" s="3"/>
      <c r="K2232" s="3"/>
      <c r="L2232" s="7"/>
    </row>
    <row r="2233" spans="1:12" s="4" customFormat="1" ht="12.5" x14ac:dyDescent="0.25">
      <c r="A2233" s="6"/>
      <c r="B2233" s="6"/>
      <c r="C2233" s="6"/>
      <c r="D2233" s="3"/>
      <c r="E2233" s="3"/>
      <c r="F2233" s="3"/>
      <c r="G2233" s="7"/>
      <c r="H2233" s="7"/>
      <c r="I2233" s="3"/>
      <c r="J2233" s="3"/>
      <c r="K2233" s="3"/>
      <c r="L2233" s="7"/>
    </row>
    <row r="2234" spans="1:12" s="4" customFormat="1" ht="12.5" x14ac:dyDescent="0.25">
      <c r="A2234" s="6"/>
      <c r="B2234" s="6"/>
      <c r="C2234" s="6"/>
      <c r="D2234" s="3"/>
      <c r="E2234" s="3"/>
      <c r="F2234" s="3"/>
      <c r="G2234" s="7"/>
      <c r="H2234" s="7"/>
      <c r="I2234" s="3"/>
      <c r="J2234" s="3"/>
      <c r="K2234" s="3"/>
      <c r="L2234" s="7"/>
    </row>
    <row r="2235" spans="1:12" s="4" customFormat="1" ht="12.5" x14ac:dyDescent="0.25">
      <c r="A2235" s="6"/>
      <c r="B2235" s="6"/>
      <c r="C2235" s="6"/>
      <c r="D2235" s="3"/>
      <c r="E2235" s="3"/>
      <c r="F2235" s="3"/>
      <c r="G2235" s="7"/>
      <c r="H2235" s="7"/>
      <c r="I2235" s="3"/>
      <c r="J2235" s="3"/>
      <c r="K2235" s="3"/>
      <c r="L2235" s="7"/>
    </row>
    <row r="2236" spans="1:12" s="4" customFormat="1" ht="12.5" x14ac:dyDescent="0.25">
      <c r="A2236" s="6"/>
      <c r="B2236" s="6"/>
      <c r="C2236" s="6"/>
      <c r="D2236" s="3"/>
      <c r="E2236" s="3"/>
      <c r="F2236" s="3"/>
      <c r="G2236" s="7"/>
      <c r="H2236" s="7"/>
      <c r="I2236" s="3"/>
      <c r="J2236" s="3"/>
      <c r="K2236" s="3"/>
      <c r="L2236" s="7"/>
    </row>
    <row r="2237" spans="1:12" s="4" customFormat="1" ht="12.5" x14ac:dyDescent="0.25">
      <c r="A2237" s="6"/>
      <c r="B2237" s="6"/>
      <c r="C2237" s="6"/>
      <c r="D2237" s="3"/>
      <c r="E2237" s="3"/>
      <c r="F2237" s="3"/>
      <c r="G2237" s="7"/>
      <c r="H2237" s="7"/>
      <c r="I2237" s="3"/>
      <c r="J2237" s="3"/>
      <c r="K2237" s="3"/>
      <c r="L2237" s="7"/>
    </row>
    <row r="2238" spans="1:12" s="4" customFormat="1" ht="12.5" x14ac:dyDescent="0.25">
      <c r="A2238" s="6"/>
      <c r="B2238" s="6"/>
      <c r="C2238" s="6"/>
      <c r="D2238" s="3"/>
      <c r="E2238" s="3"/>
      <c r="F2238" s="3"/>
      <c r="G2238" s="7"/>
      <c r="H2238" s="7"/>
      <c r="I2238" s="3"/>
      <c r="J2238" s="3"/>
      <c r="K2238" s="3"/>
      <c r="L2238" s="7"/>
    </row>
    <row r="2239" spans="1:12" s="4" customFormat="1" ht="12.5" x14ac:dyDescent="0.25">
      <c r="A2239" s="6"/>
      <c r="B2239" s="6"/>
      <c r="C2239" s="6"/>
      <c r="D2239" s="3"/>
      <c r="E2239" s="3"/>
      <c r="F2239" s="3"/>
      <c r="G2239" s="7"/>
      <c r="H2239" s="3"/>
      <c r="I2239" s="3"/>
      <c r="J2239" s="3"/>
      <c r="K2239" s="3"/>
      <c r="L2239" s="7"/>
    </row>
    <row r="2240" spans="1:12" s="4" customFormat="1" ht="12.5" x14ac:dyDescent="0.25">
      <c r="A2240" s="6"/>
      <c r="B2240" s="6"/>
      <c r="C2240" s="6"/>
      <c r="D2240" s="3"/>
      <c r="E2240" s="3"/>
      <c r="F2240" s="3"/>
      <c r="G2240" s="7"/>
      <c r="H2240" s="7"/>
      <c r="I2240" s="3"/>
      <c r="J2240" s="3"/>
      <c r="K2240" s="3"/>
      <c r="L2240" s="7"/>
    </row>
    <row r="2241" spans="1:12" s="4" customFormat="1" ht="12.5" x14ac:dyDescent="0.25">
      <c r="A2241" s="6"/>
      <c r="B2241" s="6"/>
      <c r="C2241" s="6"/>
      <c r="D2241" s="3"/>
      <c r="E2241" s="3"/>
      <c r="F2241" s="3"/>
      <c r="G2241" s="7"/>
      <c r="H2241" s="7"/>
      <c r="I2241" s="3"/>
      <c r="J2241" s="3"/>
      <c r="K2241" s="3"/>
      <c r="L2241" s="7"/>
    </row>
    <row r="2242" spans="1:12" s="4" customFormat="1" ht="12.5" x14ac:dyDescent="0.25">
      <c r="A2242" s="6"/>
      <c r="B2242" s="6"/>
      <c r="C2242" s="6"/>
      <c r="D2242" s="3"/>
      <c r="E2242" s="3"/>
      <c r="F2242" s="3"/>
      <c r="G2242" s="7"/>
      <c r="H2242" s="7"/>
      <c r="I2242" s="3"/>
      <c r="J2242" s="3"/>
      <c r="K2242" s="3"/>
      <c r="L2242" s="7"/>
    </row>
    <row r="2243" spans="1:12" s="4" customFormat="1" ht="12.5" x14ac:dyDescent="0.25">
      <c r="A2243" s="6"/>
      <c r="B2243" s="6"/>
      <c r="C2243" s="6"/>
      <c r="D2243" s="3"/>
      <c r="E2243" s="3"/>
      <c r="F2243" s="3"/>
      <c r="G2243" s="7"/>
      <c r="H2243" s="7"/>
      <c r="I2243" s="3"/>
      <c r="J2243" s="3"/>
      <c r="K2243" s="3"/>
      <c r="L2243" s="7"/>
    </row>
    <row r="2244" spans="1:12" s="4" customFormat="1" ht="12.5" x14ac:dyDescent="0.25">
      <c r="A2244" s="6"/>
      <c r="B2244" s="6"/>
      <c r="C2244" s="6"/>
      <c r="D2244" s="3"/>
      <c r="E2244" s="3"/>
      <c r="F2244" s="3"/>
      <c r="G2244" s="7"/>
      <c r="H2244" s="7"/>
      <c r="I2244" s="3"/>
      <c r="J2244" s="3"/>
      <c r="K2244" s="3"/>
      <c r="L2244" s="7"/>
    </row>
    <row r="2245" spans="1:12" s="4" customFormat="1" ht="12.5" x14ac:dyDescent="0.25">
      <c r="A2245" s="6"/>
      <c r="B2245" s="6"/>
      <c r="C2245" s="6"/>
      <c r="D2245" s="3"/>
      <c r="E2245" s="3"/>
      <c r="F2245" s="3"/>
      <c r="G2245" s="7"/>
      <c r="H2245" s="7"/>
      <c r="I2245" s="3"/>
      <c r="J2245" s="3"/>
      <c r="K2245" s="3"/>
      <c r="L2245" s="7"/>
    </row>
    <row r="2246" spans="1:12" s="4" customFormat="1" ht="12.5" x14ac:dyDescent="0.25">
      <c r="A2246" s="6"/>
      <c r="B2246" s="6"/>
      <c r="C2246" s="6"/>
      <c r="D2246" s="3"/>
      <c r="E2246" s="3"/>
      <c r="F2246" s="3"/>
      <c r="G2246" s="7"/>
      <c r="H2246" s="7"/>
      <c r="I2246" s="3"/>
      <c r="J2246" s="3"/>
      <c r="K2246" s="3"/>
      <c r="L2246" s="7"/>
    </row>
    <row r="2247" spans="1:12" s="4" customFormat="1" ht="12.5" x14ac:dyDescent="0.25">
      <c r="A2247" s="6"/>
      <c r="B2247" s="6"/>
      <c r="C2247" s="6"/>
      <c r="D2247" s="3"/>
      <c r="E2247" s="3"/>
      <c r="F2247" s="3"/>
      <c r="G2247" s="3"/>
      <c r="H2247" s="7"/>
      <c r="I2247" s="3"/>
      <c r="J2247" s="3"/>
      <c r="K2247" s="3"/>
      <c r="L2247" s="7"/>
    </row>
    <row r="2248" spans="1:12" s="4" customFormat="1" ht="12.5" x14ac:dyDescent="0.25">
      <c r="A2248" s="6"/>
      <c r="B2248" s="6"/>
      <c r="C2248" s="6"/>
      <c r="D2248" s="3"/>
      <c r="E2248" s="3"/>
      <c r="F2248" s="3"/>
      <c r="G2248" s="7"/>
      <c r="H2248" s="7"/>
      <c r="I2248" s="3"/>
      <c r="J2248" s="3"/>
      <c r="K2248" s="3"/>
      <c r="L2248" s="7"/>
    </row>
    <row r="2249" spans="1:12" s="4" customFormat="1" ht="12.5" x14ac:dyDescent="0.25">
      <c r="A2249" s="6"/>
      <c r="B2249" s="6"/>
      <c r="C2249" s="6"/>
      <c r="D2249" s="3"/>
      <c r="E2249" s="3"/>
      <c r="F2249" s="3"/>
      <c r="G2249" s="7"/>
      <c r="H2249" s="7"/>
      <c r="I2249" s="3"/>
      <c r="J2249" s="3"/>
      <c r="K2249" s="3"/>
      <c r="L2249" s="7"/>
    </row>
    <row r="2250" spans="1:12" s="4" customFormat="1" ht="12.5" x14ac:dyDescent="0.25">
      <c r="A2250" s="6"/>
      <c r="B2250" s="6"/>
      <c r="C2250" s="6"/>
      <c r="D2250" s="3"/>
      <c r="E2250" s="3"/>
      <c r="F2250" s="3"/>
      <c r="G2250" s="7"/>
      <c r="H2250" s="7"/>
      <c r="I2250" s="3"/>
      <c r="J2250" s="3"/>
      <c r="K2250" s="3"/>
      <c r="L2250" s="7"/>
    </row>
    <row r="2251" spans="1:12" s="4" customFormat="1" ht="12.5" x14ac:dyDescent="0.25">
      <c r="A2251" s="6"/>
      <c r="B2251" s="6"/>
      <c r="C2251" s="6"/>
      <c r="D2251" s="3"/>
      <c r="E2251" s="3"/>
      <c r="F2251" s="3"/>
      <c r="G2251" s="7"/>
      <c r="H2251" s="7"/>
      <c r="I2251" s="3"/>
      <c r="J2251" s="3"/>
      <c r="K2251" s="3"/>
      <c r="L2251" s="7"/>
    </row>
    <row r="2252" spans="1:12" s="4" customFormat="1" ht="12.5" x14ac:dyDescent="0.25">
      <c r="A2252" s="6"/>
      <c r="B2252" s="6"/>
      <c r="C2252" s="6"/>
      <c r="D2252" s="3"/>
      <c r="E2252" s="3"/>
      <c r="F2252" s="3"/>
      <c r="G2252" s="7"/>
      <c r="H2252" s="7"/>
      <c r="I2252" s="3"/>
      <c r="J2252" s="3"/>
      <c r="K2252" s="3"/>
      <c r="L2252" s="7"/>
    </row>
    <row r="2253" spans="1:12" s="4" customFormat="1" ht="12.5" x14ac:dyDescent="0.25">
      <c r="A2253" s="6"/>
      <c r="B2253" s="6"/>
      <c r="C2253" s="6"/>
      <c r="D2253" s="3"/>
      <c r="E2253" s="3"/>
      <c r="F2253" s="3"/>
      <c r="G2253" s="7"/>
      <c r="H2253" s="7"/>
      <c r="I2253" s="3"/>
      <c r="J2253" s="3"/>
      <c r="K2253" s="3"/>
      <c r="L2253" s="7"/>
    </row>
    <row r="2254" spans="1:12" s="4" customFormat="1" ht="12.5" x14ac:dyDescent="0.25">
      <c r="A2254" s="6"/>
      <c r="B2254" s="6"/>
      <c r="C2254" s="6"/>
      <c r="D2254" s="3"/>
      <c r="E2254" s="3"/>
      <c r="F2254" s="3"/>
      <c r="G2254" s="7"/>
      <c r="H2254" s="7"/>
      <c r="I2254" s="3"/>
      <c r="J2254" s="3"/>
      <c r="K2254" s="3"/>
      <c r="L2254" s="7"/>
    </row>
    <row r="2255" spans="1:12" s="4" customFormat="1" ht="12.5" x14ac:dyDescent="0.25">
      <c r="A2255" s="6"/>
      <c r="B2255" s="6"/>
      <c r="C2255" s="6"/>
      <c r="D2255" s="3"/>
      <c r="E2255" s="3"/>
      <c r="F2255" s="3"/>
      <c r="G2255" s="7"/>
      <c r="H2255" s="7"/>
      <c r="I2255" s="3"/>
      <c r="J2255" s="3"/>
      <c r="K2255" s="3"/>
      <c r="L2255" s="7"/>
    </row>
    <row r="2256" spans="1:12" s="4" customFormat="1" ht="12.5" x14ac:dyDescent="0.25">
      <c r="A2256" s="6"/>
      <c r="B2256" s="6"/>
      <c r="C2256" s="6"/>
      <c r="D2256" s="3"/>
      <c r="E2256" s="3"/>
      <c r="F2256" s="3"/>
      <c r="G2256" s="7"/>
      <c r="H2256" s="7"/>
      <c r="I2256" s="3"/>
      <c r="J2256" s="3"/>
      <c r="K2256" s="3"/>
      <c r="L2256" s="7"/>
    </row>
    <row r="2257" spans="1:12" s="4" customFormat="1" ht="12.5" x14ac:dyDescent="0.25">
      <c r="A2257" s="6"/>
      <c r="B2257" s="6"/>
      <c r="C2257" s="6"/>
      <c r="D2257" s="3"/>
      <c r="E2257" s="3"/>
      <c r="F2257" s="3"/>
      <c r="G2257" s="7"/>
      <c r="H2257" s="7"/>
      <c r="I2257" s="3"/>
      <c r="J2257" s="3"/>
      <c r="K2257" s="3"/>
      <c r="L2257" s="7"/>
    </row>
    <row r="2258" spans="1:12" s="4" customFormat="1" ht="12.5" x14ac:dyDescent="0.25">
      <c r="A2258" s="6"/>
      <c r="B2258" s="6"/>
      <c r="C2258" s="6"/>
      <c r="D2258" s="3"/>
      <c r="E2258" s="3"/>
      <c r="F2258" s="3"/>
      <c r="G2258" s="7"/>
      <c r="H2258" s="7"/>
      <c r="I2258" s="3"/>
      <c r="J2258" s="3"/>
      <c r="K2258" s="3"/>
      <c r="L2258" s="7"/>
    </row>
    <row r="2259" spans="1:12" s="4" customFormat="1" ht="12.5" x14ac:dyDescent="0.25">
      <c r="A2259" s="6"/>
      <c r="B2259" s="6"/>
      <c r="C2259" s="6"/>
      <c r="D2259" s="3"/>
      <c r="E2259" s="3"/>
      <c r="F2259" s="3"/>
      <c r="G2259" s="7"/>
      <c r="H2259" s="7"/>
      <c r="I2259" s="3"/>
      <c r="J2259" s="3"/>
      <c r="K2259" s="3"/>
      <c r="L2259" s="7"/>
    </row>
    <row r="2260" spans="1:12" s="4" customFormat="1" ht="12.5" x14ac:dyDescent="0.25">
      <c r="A2260" s="6"/>
      <c r="B2260" s="6"/>
      <c r="C2260" s="6"/>
      <c r="D2260" s="3"/>
      <c r="E2260" s="3"/>
      <c r="F2260" s="3"/>
      <c r="G2260" s="7"/>
      <c r="H2260" s="7"/>
      <c r="I2260" s="3"/>
      <c r="J2260" s="3"/>
      <c r="K2260" s="3"/>
      <c r="L2260" s="7"/>
    </row>
    <row r="2261" spans="1:12" s="4" customFormat="1" ht="12.5" x14ac:dyDescent="0.25">
      <c r="A2261" s="6"/>
      <c r="B2261" s="6"/>
      <c r="C2261" s="6"/>
      <c r="D2261" s="3"/>
      <c r="E2261" s="3"/>
      <c r="F2261" s="3"/>
      <c r="G2261" s="7"/>
      <c r="H2261" s="7"/>
      <c r="I2261" s="3"/>
      <c r="J2261" s="3"/>
      <c r="K2261" s="3"/>
      <c r="L2261" s="7"/>
    </row>
    <row r="2262" spans="1:12" s="4" customFormat="1" ht="12.5" x14ac:dyDescent="0.25">
      <c r="A2262" s="6"/>
      <c r="B2262" s="6"/>
      <c r="C2262" s="6"/>
      <c r="D2262" s="3"/>
      <c r="E2262" s="3"/>
      <c r="F2262" s="3"/>
      <c r="G2262" s="7"/>
      <c r="H2262" s="7"/>
      <c r="I2262" s="3"/>
      <c r="J2262" s="3"/>
      <c r="K2262" s="3"/>
      <c r="L2262" s="7"/>
    </row>
    <row r="2263" spans="1:12" s="4" customFormat="1" ht="12.5" x14ac:dyDescent="0.25">
      <c r="A2263" s="6"/>
      <c r="B2263" s="6"/>
      <c r="C2263" s="6"/>
      <c r="D2263" s="3"/>
      <c r="E2263" s="3"/>
      <c r="F2263" s="3"/>
      <c r="G2263" s="7"/>
      <c r="H2263" s="7"/>
      <c r="I2263" s="3"/>
      <c r="J2263" s="3"/>
      <c r="K2263" s="3"/>
      <c r="L2263" s="7"/>
    </row>
    <row r="2264" spans="1:12" s="4" customFormat="1" ht="12.5" x14ac:dyDescent="0.25">
      <c r="A2264" s="6"/>
      <c r="B2264" s="6"/>
      <c r="C2264" s="6"/>
      <c r="D2264" s="3"/>
      <c r="E2264" s="3"/>
      <c r="F2264" s="3"/>
      <c r="G2264" s="7"/>
      <c r="H2264" s="7"/>
      <c r="I2264" s="3"/>
      <c r="J2264" s="3"/>
      <c r="K2264" s="3"/>
      <c r="L2264" s="7"/>
    </row>
    <row r="2265" spans="1:12" s="4" customFormat="1" ht="12.5" x14ac:dyDescent="0.25">
      <c r="A2265" s="6"/>
      <c r="B2265" s="6"/>
      <c r="C2265" s="6"/>
      <c r="D2265" s="3"/>
      <c r="E2265" s="3"/>
      <c r="F2265" s="3"/>
      <c r="G2265" s="7"/>
      <c r="H2265" s="7"/>
      <c r="I2265" s="3"/>
      <c r="J2265" s="3"/>
      <c r="K2265" s="3"/>
      <c r="L2265" s="7"/>
    </row>
    <row r="2266" spans="1:12" s="4" customFormat="1" ht="12.5" x14ac:dyDescent="0.25">
      <c r="A2266" s="6"/>
      <c r="B2266" s="6"/>
      <c r="C2266" s="6"/>
      <c r="D2266" s="3"/>
      <c r="E2266" s="3"/>
      <c r="F2266" s="3"/>
      <c r="G2266" s="7"/>
      <c r="H2266" s="7"/>
      <c r="I2266" s="3"/>
      <c r="J2266" s="3"/>
      <c r="K2266" s="3"/>
      <c r="L2266" s="7"/>
    </row>
    <row r="2267" spans="1:12" s="4" customFormat="1" ht="12.5" x14ac:dyDescent="0.25">
      <c r="A2267" s="6"/>
      <c r="B2267" s="6"/>
      <c r="C2267" s="6"/>
      <c r="D2267" s="3"/>
      <c r="E2267" s="3"/>
      <c r="F2267" s="3"/>
      <c r="G2267" s="7"/>
      <c r="H2267" s="7"/>
      <c r="I2267" s="3"/>
      <c r="J2267" s="3"/>
      <c r="K2267" s="3"/>
      <c r="L2267" s="7"/>
    </row>
    <row r="2268" spans="1:12" s="4" customFormat="1" ht="12.5" x14ac:dyDescent="0.25">
      <c r="A2268" s="6"/>
      <c r="B2268" s="6"/>
      <c r="C2268" s="6"/>
      <c r="D2268" s="3"/>
      <c r="E2268" s="3"/>
      <c r="F2268" s="3"/>
      <c r="G2268" s="7"/>
      <c r="H2268" s="7"/>
      <c r="I2268" s="3"/>
      <c r="J2268" s="3"/>
      <c r="K2268" s="3"/>
      <c r="L2268" s="7"/>
    </row>
    <row r="2269" spans="1:12" s="4" customFormat="1" ht="12.5" x14ac:dyDescent="0.25">
      <c r="A2269" s="6"/>
      <c r="B2269" s="6"/>
      <c r="C2269" s="6"/>
      <c r="D2269" s="3"/>
      <c r="E2269" s="3"/>
      <c r="F2269" s="3"/>
      <c r="G2269" s="7"/>
      <c r="H2269" s="7"/>
      <c r="I2269" s="3"/>
      <c r="J2269" s="3"/>
      <c r="K2269" s="3"/>
      <c r="L2269" s="7"/>
    </row>
    <row r="2270" spans="1:12" s="4" customFormat="1" ht="12.5" x14ac:dyDescent="0.25">
      <c r="A2270" s="6"/>
      <c r="B2270" s="6"/>
      <c r="C2270" s="6"/>
      <c r="D2270" s="3"/>
      <c r="E2270" s="3"/>
      <c r="F2270" s="3"/>
      <c r="G2270" s="7"/>
      <c r="H2270" s="7"/>
      <c r="I2270" s="3"/>
      <c r="J2270" s="3"/>
      <c r="K2270" s="3"/>
      <c r="L2270" s="7"/>
    </row>
    <row r="2271" spans="1:12" s="4" customFormat="1" ht="12.5" x14ac:dyDescent="0.25">
      <c r="A2271" s="6"/>
      <c r="B2271" s="6"/>
      <c r="C2271" s="6"/>
      <c r="D2271" s="3"/>
      <c r="E2271" s="3"/>
      <c r="F2271" s="3"/>
      <c r="G2271" s="7"/>
      <c r="H2271" s="7"/>
      <c r="I2271" s="3"/>
      <c r="J2271" s="3"/>
      <c r="K2271" s="3"/>
      <c r="L2271" s="7"/>
    </row>
    <row r="2272" spans="1:12" s="4" customFormat="1" ht="12.5" x14ac:dyDescent="0.25">
      <c r="A2272" s="6"/>
      <c r="B2272" s="6"/>
      <c r="C2272" s="6"/>
      <c r="D2272" s="3"/>
      <c r="E2272" s="3"/>
      <c r="F2272" s="3"/>
      <c r="G2272" s="7"/>
      <c r="H2272" s="7"/>
      <c r="I2272" s="3"/>
      <c r="J2272" s="3"/>
      <c r="K2272" s="3"/>
      <c r="L2272" s="7"/>
    </row>
    <row r="2273" spans="1:12" s="4" customFormat="1" ht="12.5" x14ac:dyDescent="0.25">
      <c r="A2273" s="6"/>
      <c r="B2273" s="6"/>
      <c r="C2273" s="6"/>
      <c r="D2273" s="3"/>
      <c r="E2273" s="3"/>
      <c r="F2273" s="3"/>
      <c r="G2273" s="7"/>
      <c r="H2273" s="7"/>
      <c r="I2273" s="3"/>
      <c r="J2273" s="3"/>
      <c r="K2273" s="3"/>
      <c r="L2273" s="7"/>
    </row>
    <row r="2274" spans="1:12" s="4" customFormat="1" ht="12.5" x14ac:dyDescent="0.25">
      <c r="A2274" s="6"/>
      <c r="B2274" s="6"/>
      <c r="C2274" s="6"/>
      <c r="D2274" s="3"/>
      <c r="E2274" s="3"/>
      <c r="F2274" s="3"/>
      <c r="G2274" s="7"/>
      <c r="H2274" s="7"/>
      <c r="I2274" s="3"/>
      <c r="J2274" s="3"/>
      <c r="K2274" s="3"/>
      <c r="L2274" s="7"/>
    </row>
    <row r="2275" spans="1:12" s="4" customFormat="1" ht="12.5" x14ac:dyDescent="0.25">
      <c r="A2275" s="6"/>
      <c r="B2275" s="6"/>
      <c r="C2275" s="6"/>
      <c r="D2275" s="3"/>
      <c r="E2275" s="3"/>
      <c r="F2275" s="3"/>
      <c r="G2275" s="7"/>
      <c r="H2275" s="7"/>
      <c r="I2275" s="3"/>
      <c r="J2275" s="3"/>
      <c r="K2275" s="3"/>
      <c r="L2275" s="7"/>
    </row>
    <row r="2276" spans="1:12" s="4" customFormat="1" ht="12.5" x14ac:dyDescent="0.25">
      <c r="A2276" s="6"/>
      <c r="B2276" s="6"/>
      <c r="C2276" s="6"/>
      <c r="D2276" s="3"/>
      <c r="E2276" s="3"/>
      <c r="F2276" s="3"/>
      <c r="G2276" s="7"/>
      <c r="H2276" s="7"/>
      <c r="I2276" s="3"/>
      <c r="J2276" s="3"/>
      <c r="K2276" s="3"/>
      <c r="L2276" s="7"/>
    </row>
    <row r="2277" spans="1:12" s="4" customFormat="1" ht="12.5" x14ac:dyDescent="0.25">
      <c r="A2277" s="6"/>
      <c r="B2277" s="6"/>
      <c r="C2277" s="6"/>
      <c r="D2277" s="3"/>
      <c r="E2277" s="3"/>
      <c r="F2277" s="3"/>
      <c r="G2277" s="7"/>
      <c r="H2277" s="7"/>
      <c r="I2277" s="3"/>
      <c r="J2277" s="3"/>
      <c r="K2277" s="3"/>
      <c r="L2277" s="7"/>
    </row>
    <row r="2278" spans="1:12" s="4" customFormat="1" ht="12.5" x14ac:dyDescent="0.25">
      <c r="A2278" s="6"/>
      <c r="B2278" s="6"/>
      <c r="C2278" s="6"/>
      <c r="D2278" s="3"/>
      <c r="E2278" s="3"/>
      <c r="F2278" s="3"/>
      <c r="G2278" s="7"/>
      <c r="H2278" s="7"/>
      <c r="I2278" s="3"/>
      <c r="J2278" s="3"/>
      <c r="K2278" s="3"/>
      <c r="L2278" s="7"/>
    </row>
    <row r="2279" spans="1:12" s="4" customFormat="1" ht="12.5" x14ac:dyDescent="0.25">
      <c r="A2279" s="6"/>
      <c r="B2279" s="6"/>
      <c r="C2279" s="6"/>
      <c r="D2279" s="3"/>
      <c r="E2279" s="3"/>
      <c r="F2279" s="3"/>
      <c r="G2279" s="7"/>
      <c r="H2279" s="7"/>
      <c r="I2279" s="3"/>
      <c r="J2279" s="3"/>
      <c r="K2279" s="3"/>
      <c r="L2279" s="7"/>
    </row>
    <row r="2280" spans="1:12" s="4" customFormat="1" ht="12.5" x14ac:dyDescent="0.25">
      <c r="A2280" s="6"/>
      <c r="B2280" s="6"/>
      <c r="C2280" s="6"/>
      <c r="D2280" s="3"/>
      <c r="E2280" s="3"/>
      <c r="F2280" s="3"/>
      <c r="G2280" s="7"/>
      <c r="H2280" s="7"/>
      <c r="I2280" s="3"/>
      <c r="J2280" s="3"/>
      <c r="K2280" s="3"/>
      <c r="L2280" s="7"/>
    </row>
    <row r="2281" spans="1:12" s="4" customFormat="1" ht="12.5" x14ac:dyDescent="0.25">
      <c r="A2281" s="6"/>
      <c r="B2281" s="6"/>
      <c r="C2281" s="6"/>
      <c r="D2281" s="3"/>
      <c r="E2281" s="3"/>
      <c r="F2281" s="3"/>
      <c r="G2281" s="7"/>
      <c r="H2281" s="7"/>
      <c r="I2281" s="3"/>
      <c r="J2281" s="3"/>
      <c r="K2281" s="3"/>
      <c r="L2281" s="7"/>
    </row>
    <row r="2282" spans="1:12" s="4" customFormat="1" ht="12.5" x14ac:dyDescent="0.25">
      <c r="A2282" s="6"/>
      <c r="B2282" s="6"/>
      <c r="C2282" s="6"/>
      <c r="D2282" s="3"/>
      <c r="E2282" s="3"/>
      <c r="F2282" s="3"/>
      <c r="G2282" s="7"/>
      <c r="H2282" s="7"/>
      <c r="I2282" s="3"/>
      <c r="J2282" s="3"/>
      <c r="K2282" s="3"/>
      <c r="L2282" s="7"/>
    </row>
    <row r="2283" spans="1:12" s="4" customFormat="1" ht="12.5" x14ac:dyDescent="0.25">
      <c r="A2283" s="6"/>
      <c r="B2283" s="6"/>
      <c r="C2283" s="6"/>
      <c r="D2283" s="3"/>
      <c r="E2283" s="3"/>
      <c r="F2283" s="3"/>
      <c r="G2283" s="7"/>
      <c r="H2283" s="7"/>
      <c r="I2283" s="3"/>
      <c r="J2283" s="3"/>
      <c r="K2283" s="3"/>
      <c r="L2283" s="7"/>
    </row>
    <row r="2284" spans="1:12" s="4" customFormat="1" ht="12.5" x14ac:dyDescent="0.25">
      <c r="A2284" s="6"/>
      <c r="B2284" s="6"/>
      <c r="C2284" s="6"/>
      <c r="D2284" s="3"/>
      <c r="E2284" s="3"/>
      <c r="F2284" s="3"/>
      <c r="G2284" s="7"/>
      <c r="H2284" s="7"/>
      <c r="I2284" s="3"/>
      <c r="J2284" s="3"/>
      <c r="K2284" s="3"/>
      <c r="L2284" s="7"/>
    </row>
    <row r="2285" spans="1:12" s="4" customFormat="1" ht="12.5" x14ac:dyDescent="0.25">
      <c r="A2285" s="6"/>
      <c r="B2285" s="6"/>
      <c r="C2285" s="6"/>
      <c r="D2285" s="3"/>
      <c r="E2285" s="3"/>
      <c r="F2285" s="3"/>
      <c r="G2285" s="7"/>
      <c r="H2285" s="7"/>
      <c r="I2285" s="3"/>
      <c r="J2285" s="3"/>
      <c r="K2285" s="3"/>
      <c r="L2285" s="7"/>
    </row>
    <row r="2286" spans="1:12" s="4" customFormat="1" ht="12.5" x14ac:dyDescent="0.25">
      <c r="A2286" s="6"/>
      <c r="B2286" s="6"/>
      <c r="C2286" s="6"/>
      <c r="D2286" s="3"/>
      <c r="E2286" s="3"/>
      <c r="F2286" s="3"/>
      <c r="G2286" s="7"/>
      <c r="H2286" s="7"/>
      <c r="I2286" s="3"/>
      <c r="J2286" s="3"/>
      <c r="K2286" s="3"/>
      <c r="L2286" s="7"/>
    </row>
    <row r="2287" spans="1:12" s="4" customFormat="1" ht="12.5" x14ac:dyDescent="0.25">
      <c r="A2287" s="6"/>
      <c r="B2287" s="6"/>
      <c r="C2287" s="6"/>
      <c r="D2287" s="3"/>
      <c r="E2287" s="3"/>
      <c r="F2287" s="3"/>
      <c r="G2287" s="7"/>
      <c r="H2287" s="7"/>
      <c r="I2287" s="3"/>
      <c r="J2287" s="3"/>
      <c r="K2287" s="3"/>
      <c r="L2287" s="7"/>
    </row>
    <row r="2288" spans="1:12" s="4" customFormat="1" ht="12.5" x14ac:dyDescent="0.25">
      <c r="A2288" s="6"/>
      <c r="B2288" s="6"/>
      <c r="C2288" s="6"/>
      <c r="D2288" s="3"/>
      <c r="E2288" s="3"/>
      <c r="F2288" s="3"/>
      <c r="G2288" s="7"/>
      <c r="H2288" s="7"/>
      <c r="I2288" s="3"/>
      <c r="J2288" s="3"/>
      <c r="K2288" s="3"/>
      <c r="L2288" s="7"/>
    </row>
    <row r="2289" spans="1:12" s="4" customFormat="1" ht="12.5" x14ac:dyDescent="0.25">
      <c r="A2289" s="6"/>
      <c r="B2289" s="6"/>
      <c r="C2289" s="6"/>
      <c r="D2289" s="3"/>
      <c r="E2289" s="3"/>
      <c r="F2289" s="3"/>
      <c r="G2289" s="7"/>
      <c r="H2289" s="7"/>
      <c r="I2289" s="3"/>
      <c r="J2289" s="3"/>
      <c r="K2289" s="3"/>
      <c r="L2289" s="7"/>
    </row>
    <row r="2290" spans="1:12" s="4" customFormat="1" ht="12.5" x14ac:dyDescent="0.25">
      <c r="A2290" s="6"/>
      <c r="B2290" s="6"/>
      <c r="C2290" s="6"/>
      <c r="D2290" s="3"/>
      <c r="E2290" s="3"/>
      <c r="F2290" s="3"/>
      <c r="G2290" s="7"/>
      <c r="H2290" s="7"/>
      <c r="I2290" s="3"/>
      <c r="J2290" s="3"/>
      <c r="K2290" s="3"/>
      <c r="L2290" s="7"/>
    </row>
    <row r="2291" spans="1:12" s="4" customFormat="1" ht="12.5" x14ac:dyDescent="0.25">
      <c r="A2291" s="6"/>
      <c r="B2291" s="6"/>
      <c r="C2291" s="6"/>
      <c r="D2291" s="3"/>
      <c r="E2291" s="3"/>
      <c r="F2291" s="3"/>
      <c r="G2291" s="7"/>
      <c r="H2291" s="7"/>
      <c r="I2291" s="3"/>
      <c r="J2291" s="3"/>
      <c r="K2291" s="3"/>
      <c r="L2291" s="7"/>
    </row>
    <row r="2292" spans="1:12" s="4" customFormat="1" ht="12.5" x14ac:dyDescent="0.25">
      <c r="A2292" s="6"/>
      <c r="B2292" s="6"/>
      <c r="C2292" s="6"/>
      <c r="D2292" s="3"/>
      <c r="E2292" s="3"/>
      <c r="F2292" s="3"/>
      <c r="G2292" s="7"/>
      <c r="H2292" s="7"/>
      <c r="I2292" s="3"/>
      <c r="J2292" s="3"/>
      <c r="K2292" s="3"/>
      <c r="L2292" s="7"/>
    </row>
    <row r="2293" spans="1:12" s="4" customFormat="1" ht="12.5" x14ac:dyDescent="0.25">
      <c r="A2293" s="6"/>
      <c r="B2293" s="6"/>
      <c r="C2293" s="6"/>
      <c r="D2293" s="3"/>
      <c r="E2293" s="3"/>
      <c r="F2293" s="3"/>
      <c r="G2293" s="7"/>
      <c r="H2293" s="7"/>
      <c r="I2293" s="3"/>
      <c r="J2293" s="3"/>
      <c r="K2293" s="3"/>
      <c r="L2293" s="7"/>
    </row>
    <row r="2294" spans="1:12" s="4" customFormat="1" ht="12.5" x14ac:dyDescent="0.25">
      <c r="A2294" s="6"/>
      <c r="B2294" s="6"/>
      <c r="C2294" s="6"/>
      <c r="D2294" s="3"/>
      <c r="E2294" s="3"/>
      <c r="F2294" s="3"/>
      <c r="G2294" s="7"/>
      <c r="H2294" s="7"/>
      <c r="I2294" s="3"/>
      <c r="J2294" s="3"/>
      <c r="K2294" s="3"/>
      <c r="L2294" s="7"/>
    </row>
    <row r="2295" spans="1:12" s="4" customFormat="1" ht="12.5" x14ac:dyDescent="0.25">
      <c r="A2295" s="6"/>
      <c r="B2295" s="6"/>
      <c r="C2295" s="6"/>
      <c r="D2295" s="3"/>
      <c r="E2295" s="3"/>
      <c r="F2295" s="3"/>
      <c r="G2295" s="7"/>
      <c r="H2295" s="7"/>
      <c r="I2295" s="3"/>
      <c r="J2295" s="3"/>
      <c r="K2295" s="3"/>
      <c r="L2295" s="7"/>
    </row>
    <row r="2296" spans="1:12" s="4" customFormat="1" ht="12.5" x14ac:dyDescent="0.25">
      <c r="A2296" s="6"/>
      <c r="B2296" s="6"/>
      <c r="C2296" s="6"/>
      <c r="D2296" s="3"/>
      <c r="E2296" s="3"/>
      <c r="F2296" s="3"/>
      <c r="G2296" s="7"/>
      <c r="H2296" s="7"/>
      <c r="I2296" s="3"/>
      <c r="J2296" s="3"/>
      <c r="K2296" s="3"/>
      <c r="L2296" s="7"/>
    </row>
    <row r="2297" spans="1:12" s="4" customFormat="1" ht="12.5" x14ac:dyDescent="0.25">
      <c r="A2297" s="6"/>
      <c r="B2297" s="6"/>
      <c r="C2297" s="6"/>
      <c r="D2297" s="3"/>
      <c r="E2297" s="3"/>
      <c r="F2297" s="3"/>
      <c r="G2297" s="7"/>
      <c r="H2297" s="7"/>
      <c r="I2297" s="3"/>
      <c r="J2297" s="3"/>
      <c r="K2297" s="3"/>
      <c r="L2297" s="7"/>
    </row>
    <row r="2298" spans="1:12" s="4" customFormat="1" ht="12.5" x14ac:dyDescent="0.25">
      <c r="A2298" s="6"/>
      <c r="B2298" s="6"/>
      <c r="C2298" s="6"/>
      <c r="D2298" s="3"/>
      <c r="E2298" s="3"/>
      <c r="F2298" s="3"/>
      <c r="G2298" s="7"/>
      <c r="H2298" s="7"/>
      <c r="I2298" s="3"/>
      <c r="J2298" s="3"/>
      <c r="K2298" s="3"/>
      <c r="L2298" s="7"/>
    </row>
    <row r="2299" spans="1:12" s="4" customFormat="1" ht="12.5" x14ac:dyDescent="0.25">
      <c r="A2299" s="6"/>
      <c r="B2299" s="6"/>
      <c r="C2299" s="6"/>
      <c r="D2299" s="3"/>
      <c r="E2299" s="3"/>
      <c r="F2299" s="3"/>
      <c r="G2299" s="7"/>
      <c r="H2299" s="7"/>
      <c r="I2299" s="3"/>
      <c r="J2299" s="3"/>
      <c r="K2299" s="3"/>
      <c r="L2299" s="7"/>
    </row>
    <row r="2300" spans="1:12" s="4" customFormat="1" ht="12.5" x14ac:dyDescent="0.25">
      <c r="A2300" s="6"/>
      <c r="B2300" s="6"/>
      <c r="C2300" s="6"/>
      <c r="D2300" s="3"/>
      <c r="E2300" s="3"/>
      <c r="F2300" s="3"/>
      <c r="G2300" s="7"/>
      <c r="H2300" s="7"/>
      <c r="I2300" s="3"/>
      <c r="J2300" s="3"/>
      <c r="K2300" s="3"/>
      <c r="L2300" s="7"/>
    </row>
    <row r="2301" spans="1:12" s="4" customFormat="1" ht="12.5" x14ac:dyDescent="0.25">
      <c r="A2301" s="6"/>
      <c r="B2301" s="6"/>
      <c r="C2301" s="6"/>
      <c r="D2301" s="3"/>
      <c r="E2301" s="3"/>
      <c r="F2301" s="3"/>
      <c r="G2301" s="7"/>
      <c r="H2301" s="7"/>
      <c r="I2301" s="3"/>
      <c r="J2301" s="3"/>
      <c r="K2301" s="3"/>
      <c r="L2301" s="7"/>
    </row>
    <row r="2302" spans="1:12" s="4" customFormat="1" ht="12.5" x14ac:dyDescent="0.25">
      <c r="A2302" s="6"/>
      <c r="B2302" s="6"/>
      <c r="C2302" s="6"/>
      <c r="D2302" s="3"/>
      <c r="E2302" s="3"/>
      <c r="F2302" s="3"/>
      <c r="G2302" s="7"/>
      <c r="H2302" s="7"/>
      <c r="I2302" s="3"/>
      <c r="J2302" s="3"/>
      <c r="K2302" s="3"/>
      <c r="L2302" s="7"/>
    </row>
    <row r="2303" spans="1:12" s="4" customFormat="1" ht="12.5" x14ac:dyDescent="0.25">
      <c r="A2303" s="6"/>
      <c r="B2303" s="6"/>
      <c r="C2303" s="6"/>
      <c r="D2303" s="3"/>
      <c r="E2303" s="3"/>
      <c r="F2303" s="3"/>
      <c r="G2303" s="7"/>
      <c r="H2303" s="7"/>
      <c r="I2303" s="3"/>
      <c r="J2303" s="3"/>
      <c r="K2303" s="3"/>
      <c r="L2303" s="7"/>
    </row>
    <row r="2304" spans="1:12" s="4" customFormat="1" ht="12.5" x14ac:dyDescent="0.25">
      <c r="A2304" s="6"/>
      <c r="B2304" s="6"/>
      <c r="C2304" s="6"/>
      <c r="D2304" s="3"/>
      <c r="E2304" s="3"/>
      <c r="F2304" s="3"/>
      <c r="G2304" s="7"/>
      <c r="H2304" s="7"/>
      <c r="I2304" s="3"/>
      <c r="J2304" s="3"/>
      <c r="K2304" s="3"/>
      <c r="L2304" s="7"/>
    </row>
    <row r="2305" spans="1:12" s="4" customFormat="1" ht="12.5" x14ac:dyDescent="0.25">
      <c r="A2305" s="6"/>
      <c r="B2305" s="6"/>
      <c r="C2305" s="6"/>
      <c r="D2305" s="3"/>
      <c r="E2305" s="3"/>
      <c r="F2305" s="3"/>
      <c r="G2305" s="7"/>
      <c r="H2305" s="7"/>
      <c r="I2305" s="3"/>
      <c r="J2305" s="3"/>
      <c r="K2305" s="3"/>
      <c r="L2305" s="7"/>
    </row>
    <row r="2306" spans="1:12" s="4" customFormat="1" ht="12.5" x14ac:dyDescent="0.25">
      <c r="A2306" s="6"/>
      <c r="B2306" s="6"/>
      <c r="C2306" s="6"/>
      <c r="D2306" s="3"/>
      <c r="E2306" s="3"/>
      <c r="F2306" s="3"/>
      <c r="G2306" s="7"/>
      <c r="H2306" s="7"/>
      <c r="I2306" s="3"/>
      <c r="J2306" s="3"/>
      <c r="K2306" s="3"/>
      <c r="L2306" s="7"/>
    </row>
    <row r="2307" spans="1:12" s="4" customFormat="1" ht="12.5" x14ac:dyDescent="0.25">
      <c r="A2307" s="6"/>
      <c r="B2307" s="6"/>
      <c r="C2307" s="6"/>
      <c r="D2307" s="3"/>
      <c r="E2307" s="3"/>
      <c r="F2307" s="3"/>
      <c r="G2307" s="7"/>
      <c r="H2307" s="7"/>
      <c r="I2307" s="3"/>
      <c r="J2307" s="3"/>
      <c r="K2307" s="3"/>
      <c r="L2307" s="7"/>
    </row>
    <row r="2308" spans="1:12" s="4" customFormat="1" ht="12.5" x14ac:dyDescent="0.25">
      <c r="A2308" s="6"/>
      <c r="B2308" s="6"/>
      <c r="C2308" s="6"/>
      <c r="D2308" s="3"/>
      <c r="E2308" s="3"/>
      <c r="F2308" s="3"/>
      <c r="G2308" s="7"/>
      <c r="H2308" s="7"/>
      <c r="I2308" s="3"/>
      <c r="J2308" s="3"/>
      <c r="K2308" s="3"/>
      <c r="L2308" s="7"/>
    </row>
    <row r="2309" spans="1:12" s="4" customFormat="1" ht="12.5" x14ac:dyDescent="0.25">
      <c r="A2309" s="6"/>
      <c r="B2309" s="6"/>
      <c r="C2309" s="6"/>
      <c r="D2309" s="3"/>
      <c r="E2309" s="3"/>
      <c r="F2309" s="3"/>
      <c r="G2309" s="7"/>
      <c r="H2309" s="7"/>
      <c r="I2309" s="3"/>
      <c r="J2309" s="3"/>
      <c r="K2309" s="3"/>
      <c r="L2309" s="7"/>
    </row>
    <row r="2310" spans="1:12" s="4" customFormat="1" ht="12.5" x14ac:dyDescent="0.25">
      <c r="A2310" s="6"/>
      <c r="B2310" s="6"/>
      <c r="C2310" s="6"/>
      <c r="D2310" s="3"/>
      <c r="E2310" s="3"/>
      <c r="F2310" s="3"/>
      <c r="G2310" s="7"/>
      <c r="H2310" s="7"/>
      <c r="I2310" s="3"/>
      <c r="J2310" s="3"/>
      <c r="K2310" s="3"/>
      <c r="L2310" s="7"/>
    </row>
    <row r="2311" spans="1:12" s="4" customFormat="1" ht="12.5" x14ac:dyDescent="0.25">
      <c r="A2311" s="6"/>
      <c r="B2311" s="6"/>
      <c r="C2311" s="6"/>
      <c r="D2311" s="3"/>
      <c r="E2311" s="3"/>
      <c r="F2311" s="3"/>
      <c r="G2311" s="7"/>
      <c r="H2311" s="7"/>
      <c r="I2311" s="3"/>
      <c r="J2311" s="3"/>
      <c r="K2311" s="3"/>
      <c r="L2311" s="7"/>
    </row>
    <row r="2312" spans="1:12" s="4" customFormat="1" ht="12.5" x14ac:dyDescent="0.25">
      <c r="A2312" s="6"/>
      <c r="B2312" s="6"/>
      <c r="C2312" s="6"/>
      <c r="D2312" s="3"/>
      <c r="E2312" s="3"/>
      <c r="F2312" s="3"/>
      <c r="G2312" s="7"/>
      <c r="H2312" s="7"/>
      <c r="I2312" s="3"/>
      <c r="J2312" s="3"/>
      <c r="K2312" s="3"/>
      <c r="L2312" s="7"/>
    </row>
    <row r="2313" spans="1:12" s="4" customFormat="1" ht="12.5" x14ac:dyDescent="0.25">
      <c r="A2313" s="6"/>
      <c r="B2313" s="6"/>
      <c r="C2313" s="6"/>
      <c r="D2313" s="3"/>
      <c r="E2313" s="3"/>
      <c r="F2313" s="3"/>
      <c r="G2313" s="7"/>
      <c r="H2313" s="7"/>
      <c r="I2313" s="3"/>
      <c r="J2313" s="3"/>
      <c r="K2313" s="3"/>
      <c r="L2313" s="7"/>
    </row>
    <row r="2314" spans="1:12" s="4" customFormat="1" ht="12.5" x14ac:dyDescent="0.25">
      <c r="A2314" s="6"/>
      <c r="B2314" s="6"/>
      <c r="C2314" s="6"/>
      <c r="D2314" s="3"/>
      <c r="E2314" s="3"/>
      <c r="F2314" s="3"/>
      <c r="G2314" s="7"/>
      <c r="H2314" s="7"/>
      <c r="I2314" s="3"/>
      <c r="J2314" s="3"/>
      <c r="K2314" s="3"/>
      <c r="L2314" s="7"/>
    </row>
    <row r="2315" spans="1:12" s="4" customFormat="1" ht="12.5" x14ac:dyDescent="0.25">
      <c r="A2315" s="6"/>
      <c r="B2315" s="6"/>
      <c r="C2315" s="6"/>
      <c r="D2315" s="3"/>
      <c r="E2315" s="3"/>
      <c r="F2315" s="3"/>
      <c r="G2315" s="7"/>
      <c r="H2315" s="7"/>
      <c r="I2315" s="3"/>
      <c r="J2315" s="3"/>
      <c r="K2315" s="3"/>
      <c r="L2315" s="7"/>
    </row>
    <row r="2316" spans="1:12" s="4" customFormat="1" ht="12.5" x14ac:dyDescent="0.25">
      <c r="A2316" s="6"/>
      <c r="B2316" s="6"/>
      <c r="C2316" s="6"/>
      <c r="D2316" s="3"/>
      <c r="E2316" s="3"/>
      <c r="F2316" s="3"/>
      <c r="G2316" s="7"/>
      <c r="H2316" s="7"/>
      <c r="I2316" s="3"/>
      <c r="J2316" s="3"/>
      <c r="K2316" s="3"/>
      <c r="L2316" s="7"/>
    </row>
    <row r="2317" spans="1:12" s="4" customFormat="1" ht="12.5" x14ac:dyDescent="0.25">
      <c r="A2317" s="6"/>
      <c r="B2317" s="6"/>
      <c r="C2317" s="6"/>
      <c r="D2317" s="3"/>
      <c r="E2317" s="3"/>
      <c r="F2317" s="3"/>
      <c r="G2317" s="7"/>
      <c r="H2317" s="7"/>
      <c r="I2317" s="3"/>
      <c r="J2317" s="3"/>
      <c r="K2317" s="3"/>
      <c r="L2317" s="7"/>
    </row>
    <row r="2318" spans="1:12" s="4" customFormat="1" ht="12.5" x14ac:dyDescent="0.25">
      <c r="A2318" s="6"/>
      <c r="B2318" s="6"/>
      <c r="C2318" s="6"/>
      <c r="D2318" s="3"/>
      <c r="E2318" s="3"/>
      <c r="F2318" s="3"/>
      <c r="G2318" s="7"/>
      <c r="H2318" s="7"/>
      <c r="I2318" s="3"/>
      <c r="J2318" s="3"/>
      <c r="K2318" s="3"/>
      <c r="L2318" s="7"/>
    </row>
    <row r="2319" spans="1:12" s="4" customFormat="1" ht="12.5" x14ac:dyDescent="0.25">
      <c r="A2319" s="6"/>
      <c r="B2319" s="6"/>
      <c r="C2319" s="6"/>
      <c r="D2319" s="3"/>
      <c r="E2319" s="3"/>
      <c r="F2319" s="3"/>
      <c r="G2319" s="7"/>
      <c r="H2319" s="7"/>
      <c r="I2319" s="3"/>
      <c r="J2319" s="3"/>
      <c r="K2319" s="3"/>
      <c r="L2319" s="7"/>
    </row>
    <row r="2320" spans="1:12" s="4" customFormat="1" ht="12.5" x14ac:dyDescent="0.25">
      <c r="A2320" s="6"/>
      <c r="B2320" s="6"/>
      <c r="C2320" s="6"/>
      <c r="D2320" s="3"/>
      <c r="E2320" s="3"/>
      <c r="F2320" s="3"/>
      <c r="G2320" s="7"/>
      <c r="H2320" s="7"/>
      <c r="I2320" s="3"/>
      <c r="J2320" s="3"/>
      <c r="K2320" s="3"/>
      <c r="L2320" s="7"/>
    </row>
    <row r="2321" spans="1:12" s="4" customFormat="1" ht="12.5" x14ac:dyDescent="0.25">
      <c r="A2321" s="6"/>
      <c r="B2321" s="6"/>
      <c r="C2321" s="6"/>
      <c r="D2321" s="3"/>
      <c r="E2321" s="3"/>
      <c r="F2321" s="3"/>
      <c r="G2321" s="7"/>
      <c r="H2321" s="7"/>
      <c r="I2321" s="3"/>
      <c r="J2321" s="3"/>
      <c r="K2321" s="3"/>
      <c r="L2321" s="7"/>
    </row>
    <row r="2322" spans="1:12" s="4" customFormat="1" ht="12.5" x14ac:dyDescent="0.25">
      <c r="A2322" s="6"/>
      <c r="B2322" s="6"/>
      <c r="C2322" s="6"/>
      <c r="D2322" s="3"/>
      <c r="E2322" s="3"/>
      <c r="F2322" s="3"/>
      <c r="G2322" s="7"/>
      <c r="H2322" s="7"/>
      <c r="I2322" s="3"/>
      <c r="J2322" s="3"/>
      <c r="K2322" s="3"/>
      <c r="L2322" s="7"/>
    </row>
    <row r="2323" spans="1:12" s="4" customFormat="1" ht="12.5" x14ac:dyDescent="0.25">
      <c r="A2323" s="6"/>
      <c r="B2323" s="6"/>
      <c r="C2323" s="6"/>
      <c r="D2323" s="3"/>
      <c r="E2323" s="3"/>
      <c r="F2323" s="3"/>
      <c r="G2323" s="7"/>
      <c r="H2323" s="7"/>
      <c r="I2323" s="3"/>
      <c r="J2323" s="3"/>
      <c r="K2323" s="3"/>
      <c r="L2323" s="7"/>
    </row>
    <row r="2324" spans="1:12" s="4" customFormat="1" ht="12.5" x14ac:dyDescent="0.25">
      <c r="A2324" s="6"/>
      <c r="B2324" s="6"/>
      <c r="C2324" s="6"/>
      <c r="D2324" s="3"/>
      <c r="E2324" s="3"/>
      <c r="F2324" s="3"/>
      <c r="G2324" s="7"/>
      <c r="H2324" s="7"/>
      <c r="I2324" s="3"/>
      <c r="J2324" s="3"/>
      <c r="K2324" s="3"/>
      <c r="L2324" s="7"/>
    </row>
    <row r="2325" spans="1:12" s="4" customFormat="1" ht="12.5" x14ac:dyDescent="0.25">
      <c r="A2325" s="6"/>
      <c r="B2325" s="6"/>
      <c r="C2325" s="6"/>
      <c r="D2325" s="3"/>
      <c r="E2325" s="3"/>
      <c r="F2325" s="3"/>
      <c r="G2325" s="7"/>
      <c r="H2325" s="7"/>
      <c r="I2325" s="3"/>
      <c r="J2325" s="3"/>
      <c r="K2325" s="3"/>
      <c r="L2325" s="7"/>
    </row>
    <row r="2326" spans="1:12" s="4" customFormat="1" ht="12.5" x14ac:dyDescent="0.25">
      <c r="A2326" s="6"/>
      <c r="B2326" s="6"/>
      <c r="C2326" s="6"/>
      <c r="D2326" s="3"/>
      <c r="E2326" s="3"/>
      <c r="F2326" s="3"/>
      <c r="G2326" s="7"/>
      <c r="H2326" s="7"/>
      <c r="I2326" s="3"/>
      <c r="J2326" s="3"/>
      <c r="K2326" s="3"/>
      <c r="L2326" s="7"/>
    </row>
    <row r="2327" spans="1:12" s="4" customFormat="1" ht="12.5" x14ac:dyDescent="0.25">
      <c r="A2327" s="6"/>
      <c r="B2327" s="6"/>
      <c r="C2327" s="6"/>
      <c r="D2327" s="3"/>
      <c r="E2327" s="3"/>
      <c r="F2327" s="3"/>
      <c r="G2327" s="7"/>
      <c r="H2327" s="7"/>
      <c r="I2327" s="3"/>
      <c r="J2327" s="3"/>
      <c r="K2327" s="3"/>
      <c r="L2327" s="7"/>
    </row>
    <row r="2328" spans="1:12" s="4" customFormat="1" ht="12.5" x14ac:dyDescent="0.25">
      <c r="A2328" s="6"/>
      <c r="B2328" s="6"/>
      <c r="C2328" s="6"/>
      <c r="D2328" s="3"/>
      <c r="E2328" s="3"/>
      <c r="F2328" s="3"/>
      <c r="G2328" s="7"/>
      <c r="H2328" s="7"/>
      <c r="I2328" s="3"/>
      <c r="J2328" s="3"/>
      <c r="K2328" s="3"/>
      <c r="L2328" s="7"/>
    </row>
    <row r="2329" spans="1:12" s="4" customFormat="1" ht="12.5" x14ac:dyDescent="0.25">
      <c r="A2329" s="6"/>
      <c r="B2329" s="6"/>
      <c r="C2329" s="6"/>
      <c r="D2329" s="3"/>
      <c r="E2329" s="3"/>
      <c r="F2329" s="3"/>
      <c r="G2329" s="7"/>
      <c r="H2329" s="7"/>
      <c r="I2329" s="3"/>
      <c r="J2329" s="3"/>
      <c r="K2329" s="3"/>
      <c r="L2329" s="7"/>
    </row>
    <row r="2330" spans="1:12" s="4" customFormat="1" ht="12.5" x14ac:dyDescent="0.25">
      <c r="A2330" s="6"/>
      <c r="B2330" s="6"/>
      <c r="C2330" s="6"/>
      <c r="D2330" s="3"/>
      <c r="E2330" s="3"/>
      <c r="F2330" s="3"/>
      <c r="G2330" s="7"/>
      <c r="H2330" s="7"/>
      <c r="I2330" s="3"/>
      <c r="J2330" s="3"/>
      <c r="K2330" s="3"/>
      <c r="L2330" s="7"/>
    </row>
    <row r="2331" spans="1:12" s="4" customFormat="1" ht="12.5" x14ac:dyDescent="0.25">
      <c r="A2331" s="6"/>
      <c r="B2331" s="6"/>
      <c r="C2331" s="6"/>
      <c r="D2331" s="3"/>
      <c r="E2331" s="3"/>
      <c r="F2331" s="3"/>
      <c r="G2331" s="7"/>
      <c r="H2331" s="7"/>
      <c r="I2331" s="3"/>
      <c r="J2331" s="3"/>
      <c r="K2331" s="3"/>
      <c r="L2331" s="7"/>
    </row>
    <row r="2332" spans="1:12" s="4" customFormat="1" ht="12.5" x14ac:dyDescent="0.25">
      <c r="A2332" s="6"/>
      <c r="B2332" s="6"/>
      <c r="C2332" s="6"/>
      <c r="D2332" s="3"/>
      <c r="E2332" s="3"/>
      <c r="F2332" s="3"/>
      <c r="G2332" s="7"/>
      <c r="H2332" s="7"/>
      <c r="I2332" s="3"/>
      <c r="J2332" s="3"/>
      <c r="K2332" s="3"/>
      <c r="L2332" s="7"/>
    </row>
    <row r="2333" spans="1:12" s="4" customFormat="1" ht="12.5" x14ac:dyDescent="0.25">
      <c r="A2333" s="6"/>
      <c r="B2333" s="6"/>
      <c r="C2333" s="6"/>
      <c r="D2333" s="3"/>
      <c r="E2333" s="3"/>
      <c r="F2333" s="3"/>
      <c r="G2333" s="7"/>
      <c r="H2333" s="7"/>
      <c r="I2333" s="3"/>
      <c r="J2333" s="3"/>
      <c r="K2333" s="3"/>
      <c r="L2333" s="7"/>
    </row>
    <row r="2334" spans="1:12" s="4" customFormat="1" ht="12.5" x14ac:dyDescent="0.25">
      <c r="A2334" s="6"/>
      <c r="B2334" s="6"/>
      <c r="C2334" s="6"/>
      <c r="D2334" s="3"/>
      <c r="E2334" s="3"/>
      <c r="F2334" s="3"/>
      <c r="G2334" s="7"/>
      <c r="H2334" s="7"/>
      <c r="I2334" s="3"/>
      <c r="J2334" s="3"/>
      <c r="K2334" s="3"/>
      <c r="L2334" s="7"/>
    </row>
    <row r="2335" spans="1:12" s="4" customFormat="1" ht="12.5" x14ac:dyDescent="0.25">
      <c r="A2335" s="6"/>
      <c r="B2335" s="6"/>
      <c r="C2335" s="6"/>
      <c r="D2335" s="3"/>
      <c r="E2335" s="3"/>
      <c r="F2335" s="3"/>
      <c r="G2335" s="7"/>
      <c r="H2335" s="7"/>
      <c r="I2335" s="3"/>
      <c r="J2335" s="3"/>
      <c r="K2335" s="3"/>
      <c r="L2335" s="7"/>
    </row>
    <row r="2336" spans="1:12" s="4" customFormat="1" ht="12.5" x14ac:dyDescent="0.25">
      <c r="A2336" s="6"/>
      <c r="B2336" s="6"/>
      <c r="C2336" s="6"/>
      <c r="D2336" s="3"/>
      <c r="E2336" s="3"/>
      <c r="F2336" s="3"/>
      <c r="G2336" s="7"/>
      <c r="H2336" s="7"/>
      <c r="I2336" s="3"/>
      <c r="J2336" s="3"/>
      <c r="K2336" s="3"/>
      <c r="L2336" s="7"/>
    </row>
    <row r="2337" spans="1:12" s="4" customFormat="1" ht="12.5" x14ac:dyDescent="0.25">
      <c r="A2337" s="6"/>
      <c r="B2337" s="6"/>
      <c r="C2337" s="6"/>
      <c r="D2337" s="3"/>
      <c r="E2337" s="3"/>
      <c r="F2337" s="3"/>
      <c r="G2337" s="7"/>
      <c r="H2337" s="7"/>
      <c r="I2337" s="3"/>
      <c r="J2337" s="3"/>
      <c r="K2337" s="3"/>
      <c r="L2337" s="7"/>
    </row>
    <row r="2338" spans="1:12" s="4" customFormat="1" ht="12.5" x14ac:dyDescent="0.25">
      <c r="A2338" s="6"/>
      <c r="B2338" s="6"/>
      <c r="C2338" s="6"/>
      <c r="D2338" s="3"/>
      <c r="E2338" s="3"/>
      <c r="F2338" s="3"/>
      <c r="G2338" s="7"/>
      <c r="H2338" s="7"/>
      <c r="I2338" s="3"/>
      <c r="J2338" s="3"/>
      <c r="K2338" s="3"/>
      <c r="L2338" s="7"/>
    </row>
    <row r="2339" spans="1:12" s="4" customFormat="1" ht="12.5" x14ac:dyDescent="0.25">
      <c r="A2339" s="6"/>
      <c r="B2339" s="6"/>
      <c r="C2339" s="6"/>
      <c r="D2339" s="3"/>
      <c r="E2339" s="3"/>
      <c r="F2339" s="3"/>
      <c r="G2339" s="7"/>
      <c r="H2339" s="7"/>
      <c r="I2339" s="3"/>
      <c r="J2339" s="3"/>
      <c r="K2339" s="3"/>
      <c r="L2339" s="7"/>
    </row>
    <row r="2340" spans="1:12" s="4" customFormat="1" ht="12.5" x14ac:dyDescent="0.25">
      <c r="A2340" s="6"/>
      <c r="B2340" s="6"/>
      <c r="C2340" s="6"/>
      <c r="D2340" s="3"/>
      <c r="E2340" s="3"/>
      <c r="F2340" s="3"/>
      <c r="G2340" s="7"/>
      <c r="H2340" s="3"/>
      <c r="I2340" s="3"/>
      <c r="J2340" s="3"/>
      <c r="K2340" s="3"/>
      <c r="L2340" s="7"/>
    </row>
    <row r="2341" spans="1:12" s="4" customFormat="1" ht="12.5" x14ac:dyDescent="0.25">
      <c r="A2341" s="6"/>
      <c r="B2341" s="6"/>
      <c r="C2341" s="6"/>
      <c r="D2341" s="3"/>
      <c r="E2341" s="3"/>
      <c r="F2341" s="3"/>
      <c r="G2341" s="7"/>
      <c r="H2341" s="7"/>
      <c r="I2341" s="3"/>
      <c r="J2341" s="3"/>
      <c r="K2341" s="3"/>
      <c r="L2341" s="7"/>
    </row>
    <row r="2342" spans="1:12" s="4" customFormat="1" ht="12.5" x14ac:dyDescent="0.25">
      <c r="A2342" s="6"/>
      <c r="B2342" s="6"/>
      <c r="C2342" s="6"/>
      <c r="D2342" s="3"/>
      <c r="E2342" s="3"/>
      <c r="F2342" s="3"/>
      <c r="G2342" s="7"/>
      <c r="H2342" s="7"/>
      <c r="I2342" s="3"/>
      <c r="J2342" s="3"/>
      <c r="K2342" s="3"/>
      <c r="L2342" s="3"/>
    </row>
    <row r="2343" spans="1:12" s="4" customFormat="1" ht="12.5" x14ac:dyDescent="0.25">
      <c r="A2343" s="6"/>
      <c r="B2343" s="6"/>
      <c r="C2343" s="6"/>
      <c r="D2343" s="3"/>
      <c r="E2343" s="3"/>
      <c r="F2343" s="3"/>
      <c r="G2343" s="7"/>
      <c r="H2343" s="7"/>
      <c r="I2343" s="3"/>
      <c r="J2343" s="3"/>
      <c r="K2343" s="3"/>
      <c r="L2343" s="7"/>
    </row>
    <row r="2344" spans="1:12" s="4" customFormat="1" ht="12.5" x14ac:dyDescent="0.25">
      <c r="A2344" s="6"/>
      <c r="B2344" s="6"/>
      <c r="C2344" s="6"/>
      <c r="D2344" s="3"/>
      <c r="E2344" s="3"/>
      <c r="F2344" s="3"/>
      <c r="G2344" s="7"/>
      <c r="H2344" s="7"/>
      <c r="I2344" s="3"/>
      <c r="J2344" s="3"/>
      <c r="K2344" s="3"/>
      <c r="L2344" s="7"/>
    </row>
    <row r="2345" spans="1:12" s="4" customFormat="1" ht="12.5" x14ac:dyDescent="0.25">
      <c r="A2345" s="6"/>
      <c r="B2345" s="6"/>
      <c r="C2345" s="6"/>
      <c r="D2345" s="3"/>
      <c r="E2345" s="3"/>
      <c r="F2345" s="3"/>
      <c r="G2345" s="7"/>
      <c r="H2345" s="7"/>
      <c r="I2345" s="3"/>
      <c r="J2345" s="3"/>
      <c r="K2345" s="3"/>
      <c r="L2345" s="7"/>
    </row>
    <row r="2346" spans="1:12" s="4" customFormat="1" ht="12.5" x14ac:dyDescent="0.25">
      <c r="A2346" s="6"/>
      <c r="B2346" s="6"/>
      <c r="C2346" s="6"/>
      <c r="D2346" s="3"/>
      <c r="E2346" s="3"/>
      <c r="F2346" s="3"/>
      <c r="G2346" s="7"/>
      <c r="H2346" s="7"/>
      <c r="I2346" s="3"/>
      <c r="J2346" s="3"/>
      <c r="K2346" s="3"/>
      <c r="L2346" s="7"/>
    </row>
    <row r="2347" spans="1:12" s="4" customFormat="1" ht="12.5" x14ac:dyDescent="0.25">
      <c r="A2347" s="6"/>
      <c r="B2347" s="6"/>
      <c r="C2347" s="6"/>
      <c r="D2347" s="3"/>
      <c r="E2347" s="3"/>
      <c r="F2347" s="3"/>
      <c r="G2347" s="7"/>
      <c r="H2347" s="7"/>
      <c r="I2347" s="3"/>
      <c r="J2347" s="3"/>
      <c r="K2347" s="3"/>
      <c r="L2347" s="7"/>
    </row>
    <row r="2348" spans="1:12" s="4" customFormat="1" ht="12.5" x14ac:dyDescent="0.25">
      <c r="A2348" s="6"/>
      <c r="B2348" s="6"/>
      <c r="C2348" s="6"/>
      <c r="D2348" s="3"/>
      <c r="E2348" s="3"/>
      <c r="F2348" s="3"/>
      <c r="G2348" s="3"/>
      <c r="H2348" s="3"/>
      <c r="I2348" s="3"/>
      <c r="J2348" s="3"/>
      <c r="K2348" s="3"/>
      <c r="L2348" s="7"/>
    </row>
    <row r="2349" spans="1:12" s="4" customFormat="1" ht="12.5" x14ac:dyDescent="0.25">
      <c r="A2349" s="6"/>
      <c r="B2349" s="6"/>
      <c r="C2349" s="6"/>
      <c r="D2349" s="3"/>
      <c r="E2349" s="3"/>
      <c r="F2349" s="3"/>
      <c r="G2349" s="7"/>
      <c r="H2349" s="7"/>
      <c r="I2349" s="3"/>
      <c r="J2349" s="3"/>
      <c r="K2349" s="3"/>
      <c r="L2349" s="7"/>
    </row>
    <row r="2350" spans="1:12" s="4" customFormat="1" ht="12.5" x14ac:dyDescent="0.25">
      <c r="A2350" s="6"/>
      <c r="B2350" s="6"/>
      <c r="C2350" s="6"/>
      <c r="D2350" s="3"/>
      <c r="E2350" s="3"/>
      <c r="F2350" s="3"/>
      <c r="G2350" s="7"/>
      <c r="H2350" s="7"/>
      <c r="I2350" s="3"/>
      <c r="J2350" s="3"/>
      <c r="K2350" s="3"/>
      <c r="L2350" s="7"/>
    </row>
    <row r="2351" spans="1:12" s="4" customFormat="1" ht="12.5" x14ac:dyDescent="0.25">
      <c r="A2351" s="6"/>
      <c r="B2351" s="6"/>
      <c r="C2351" s="6"/>
      <c r="D2351" s="3"/>
      <c r="E2351" s="3"/>
      <c r="F2351" s="3"/>
      <c r="G2351" s="7"/>
      <c r="H2351" s="7"/>
      <c r="I2351" s="3"/>
      <c r="J2351" s="3"/>
      <c r="K2351" s="3"/>
      <c r="L2351" s="7"/>
    </row>
    <row r="2352" spans="1:12" s="4" customFormat="1" ht="12.5" x14ac:dyDescent="0.25">
      <c r="A2352" s="6"/>
      <c r="B2352" s="6"/>
      <c r="C2352" s="6"/>
      <c r="D2352" s="3"/>
      <c r="E2352" s="3"/>
      <c r="F2352" s="3"/>
      <c r="G2352" s="7"/>
      <c r="H2352" s="7"/>
      <c r="I2352" s="3"/>
      <c r="J2352" s="3"/>
      <c r="K2352" s="3"/>
      <c r="L2352" s="3"/>
    </row>
    <row r="2353" spans="1:12" s="4" customFormat="1" ht="12.5" x14ac:dyDescent="0.25">
      <c r="A2353" s="6"/>
      <c r="B2353" s="6"/>
      <c r="C2353" s="6"/>
      <c r="D2353" s="3"/>
      <c r="E2353" s="3"/>
      <c r="F2353" s="3"/>
      <c r="G2353" s="7"/>
      <c r="H2353" s="7"/>
      <c r="I2353" s="3"/>
      <c r="J2353" s="3"/>
      <c r="K2353" s="3"/>
      <c r="L2353" s="7"/>
    </row>
    <row r="2354" spans="1:12" s="4" customFormat="1" ht="12.5" x14ac:dyDescent="0.25">
      <c r="A2354" s="6"/>
      <c r="B2354" s="6"/>
      <c r="C2354" s="6"/>
      <c r="D2354" s="3"/>
      <c r="E2354" s="3"/>
      <c r="F2354" s="3"/>
      <c r="G2354" s="7"/>
      <c r="H2354" s="7"/>
      <c r="I2354" s="3"/>
      <c r="J2354" s="3"/>
      <c r="K2354" s="3"/>
      <c r="L2354" s="7"/>
    </row>
    <row r="2355" spans="1:12" s="4" customFormat="1" ht="12.5" x14ac:dyDescent="0.25">
      <c r="A2355" s="6"/>
      <c r="B2355" s="6"/>
      <c r="C2355" s="6"/>
      <c r="D2355" s="3"/>
      <c r="E2355" s="3"/>
      <c r="F2355" s="3"/>
      <c r="G2355" s="7"/>
      <c r="H2355" s="7"/>
      <c r="I2355" s="3"/>
      <c r="J2355" s="3"/>
      <c r="K2355" s="3"/>
      <c r="L2355" s="7"/>
    </row>
    <row r="2356" spans="1:12" s="4" customFormat="1" ht="12.5" x14ac:dyDescent="0.25">
      <c r="A2356" s="6"/>
      <c r="B2356" s="6"/>
      <c r="C2356" s="6"/>
      <c r="D2356" s="3"/>
      <c r="E2356" s="3"/>
      <c r="F2356" s="3"/>
      <c r="G2356" s="3"/>
      <c r="H2356" s="7"/>
      <c r="I2356" s="3"/>
      <c r="J2356" s="3"/>
      <c r="K2356" s="3"/>
      <c r="L2356" s="7"/>
    </row>
    <row r="2357" spans="1:12" s="4" customFormat="1" ht="12.5" x14ac:dyDescent="0.25">
      <c r="A2357" s="6"/>
      <c r="B2357" s="6"/>
      <c r="C2357" s="6"/>
      <c r="D2357" s="3"/>
      <c r="E2357" s="3"/>
      <c r="F2357" s="3"/>
      <c r="G2357" s="7"/>
      <c r="H2357" s="7"/>
      <c r="I2357" s="3"/>
      <c r="J2357" s="3"/>
      <c r="K2357" s="3"/>
      <c r="L2357" s="7"/>
    </row>
    <row r="2358" spans="1:12" s="4" customFormat="1" ht="12.5" x14ac:dyDescent="0.25">
      <c r="A2358" s="6"/>
      <c r="B2358" s="6"/>
      <c r="C2358" s="6"/>
      <c r="D2358" s="3"/>
      <c r="E2358" s="3"/>
      <c r="F2358" s="3"/>
      <c r="G2358" s="7"/>
      <c r="H2358" s="7"/>
      <c r="I2358" s="3"/>
      <c r="J2358" s="3"/>
      <c r="K2358" s="3"/>
      <c r="L2358" s="7"/>
    </row>
    <row r="2359" spans="1:12" s="4" customFormat="1" ht="12.5" x14ac:dyDescent="0.25">
      <c r="A2359" s="6"/>
      <c r="B2359" s="6"/>
      <c r="C2359" s="6"/>
      <c r="D2359" s="3"/>
      <c r="E2359" s="3"/>
      <c r="F2359" s="3"/>
      <c r="G2359" s="7"/>
      <c r="H2359" s="7"/>
      <c r="I2359" s="3"/>
      <c r="J2359" s="3"/>
      <c r="K2359" s="3"/>
      <c r="L2359" s="7"/>
    </row>
    <row r="2360" spans="1:12" s="4" customFormat="1" ht="12.5" x14ac:dyDescent="0.25">
      <c r="A2360" s="6"/>
      <c r="B2360" s="6"/>
      <c r="C2360" s="6"/>
      <c r="D2360" s="3"/>
      <c r="E2360" s="3"/>
      <c r="F2360" s="3"/>
      <c r="G2360" s="7"/>
      <c r="H2360" s="7"/>
      <c r="I2360" s="3"/>
      <c r="J2360" s="3"/>
      <c r="K2360" s="3"/>
      <c r="L2360" s="7"/>
    </row>
    <row r="2361" spans="1:12" s="4" customFormat="1" ht="12.5" x14ac:dyDescent="0.25">
      <c r="A2361" s="6"/>
      <c r="B2361" s="6"/>
      <c r="C2361" s="6"/>
      <c r="D2361" s="3"/>
      <c r="E2361" s="3"/>
      <c r="F2361" s="3"/>
      <c r="G2361" s="7"/>
      <c r="H2361" s="3"/>
      <c r="I2361" s="3"/>
      <c r="J2361" s="3"/>
      <c r="K2361" s="3"/>
      <c r="L2361" s="7"/>
    </row>
    <row r="2362" spans="1:12" s="4" customFormat="1" ht="12.5" x14ac:dyDescent="0.25">
      <c r="A2362" s="6"/>
      <c r="B2362" s="6"/>
      <c r="C2362" s="6"/>
      <c r="D2362" s="3"/>
      <c r="E2362" s="3"/>
      <c r="F2362" s="3"/>
      <c r="G2362" s="7"/>
      <c r="H2362" s="7"/>
      <c r="I2362" s="3"/>
      <c r="J2362" s="3"/>
      <c r="K2362" s="3"/>
      <c r="L2362" s="7"/>
    </row>
    <row r="2363" spans="1:12" s="4" customFormat="1" ht="12.5" x14ac:dyDescent="0.25">
      <c r="A2363" s="6"/>
      <c r="B2363" s="6"/>
      <c r="C2363" s="6"/>
      <c r="D2363" s="3"/>
      <c r="E2363" s="3"/>
      <c r="F2363" s="3"/>
      <c r="G2363" s="7"/>
      <c r="H2363" s="7"/>
      <c r="I2363" s="3"/>
      <c r="J2363" s="3"/>
      <c r="K2363" s="3"/>
      <c r="L2363" s="7"/>
    </row>
    <row r="2364" spans="1:12" s="4" customFormat="1" ht="12.5" x14ac:dyDescent="0.25">
      <c r="A2364" s="6"/>
      <c r="B2364" s="6"/>
      <c r="C2364" s="6"/>
      <c r="D2364" s="3"/>
      <c r="E2364" s="3"/>
      <c r="F2364" s="3"/>
      <c r="G2364" s="7"/>
      <c r="H2364" s="3"/>
      <c r="I2364" s="3"/>
      <c r="J2364" s="3"/>
      <c r="K2364" s="3"/>
      <c r="L2364" s="7"/>
    </row>
    <row r="2365" spans="1:12" s="4" customFormat="1" ht="12.5" x14ac:dyDescent="0.25">
      <c r="A2365" s="6"/>
      <c r="B2365" s="6"/>
      <c r="C2365" s="6"/>
      <c r="D2365" s="3"/>
      <c r="E2365" s="3"/>
      <c r="F2365" s="3"/>
      <c r="G2365" s="7"/>
      <c r="H2365" s="7"/>
      <c r="I2365" s="3"/>
      <c r="J2365" s="3"/>
      <c r="K2365" s="3"/>
      <c r="L2365" s="3"/>
    </row>
    <row r="2366" spans="1:12" s="4" customFormat="1" ht="12.5" x14ac:dyDescent="0.25">
      <c r="A2366" s="6"/>
      <c r="B2366" s="6"/>
      <c r="C2366" s="6"/>
      <c r="D2366" s="3"/>
      <c r="E2366" s="3"/>
      <c r="F2366" s="3"/>
      <c r="G2366" s="7"/>
      <c r="H2366" s="7"/>
      <c r="I2366" s="3"/>
      <c r="J2366" s="3"/>
      <c r="K2366" s="3"/>
      <c r="L2366" s="7"/>
    </row>
    <row r="2367" spans="1:12" s="4" customFormat="1" ht="12.5" x14ac:dyDescent="0.25">
      <c r="A2367" s="6"/>
      <c r="B2367" s="6"/>
      <c r="C2367" s="6"/>
      <c r="D2367" s="3"/>
      <c r="E2367" s="3"/>
      <c r="F2367" s="3"/>
      <c r="G2367" s="7"/>
      <c r="H2367" s="7"/>
      <c r="I2367" s="3"/>
      <c r="J2367" s="3"/>
      <c r="K2367" s="3"/>
      <c r="L2367" s="7"/>
    </row>
    <row r="2368" spans="1:12" s="4" customFormat="1" ht="12.5" x14ac:dyDescent="0.25">
      <c r="A2368" s="6"/>
      <c r="B2368" s="6"/>
      <c r="C2368" s="6"/>
      <c r="D2368" s="3"/>
      <c r="E2368" s="3"/>
      <c r="F2368" s="3"/>
      <c r="G2368" s="7"/>
      <c r="H2368" s="7"/>
      <c r="I2368" s="3"/>
      <c r="J2368" s="3"/>
      <c r="K2368" s="3"/>
      <c r="L2368" s="7"/>
    </row>
    <row r="2369" spans="1:12" s="4" customFormat="1" ht="12.5" x14ac:dyDescent="0.25">
      <c r="A2369" s="6"/>
      <c r="B2369" s="6"/>
      <c r="C2369" s="6"/>
      <c r="D2369" s="3"/>
      <c r="E2369" s="3"/>
      <c r="F2369" s="3"/>
      <c r="G2369" s="3"/>
      <c r="H2369" s="7"/>
      <c r="I2369" s="3"/>
      <c r="J2369" s="3"/>
      <c r="K2369" s="3"/>
      <c r="L2369" s="7"/>
    </row>
    <row r="2370" spans="1:12" s="4" customFormat="1" ht="12.5" x14ac:dyDescent="0.25">
      <c r="A2370" s="6"/>
      <c r="B2370" s="6"/>
      <c r="C2370" s="6"/>
      <c r="D2370" s="3"/>
      <c r="E2370" s="3"/>
      <c r="F2370" s="3"/>
      <c r="G2370" s="7"/>
      <c r="H2370" s="7"/>
      <c r="I2370" s="3"/>
      <c r="J2370" s="3"/>
      <c r="K2370" s="3"/>
      <c r="L2370" s="7"/>
    </row>
    <row r="2371" spans="1:12" s="4" customFormat="1" ht="12.5" x14ac:dyDescent="0.25">
      <c r="A2371" s="6"/>
      <c r="B2371" s="6"/>
      <c r="C2371" s="6"/>
      <c r="D2371" s="3"/>
      <c r="E2371" s="3"/>
      <c r="F2371" s="3"/>
      <c r="G2371" s="7"/>
      <c r="H2371" s="7"/>
      <c r="I2371" s="3"/>
      <c r="J2371" s="3"/>
      <c r="K2371" s="3"/>
      <c r="L2371" s="7"/>
    </row>
    <row r="2372" spans="1:12" s="4" customFormat="1" ht="12.5" x14ac:dyDescent="0.25">
      <c r="A2372" s="6"/>
      <c r="B2372" s="6"/>
      <c r="C2372" s="6"/>
      <c r="D2372" s="3"/>
      <c r="E2372" s="3"/>
      <c r="F2372" s="3"/>
      <c r="G2372" s="3"/>
      <c r="H2372" s="7"/>
      <c r="I2372" s="3"/>
      <c r="J2372" s="3"/>
      <c r="K2372" s="3"/>
      <c r="L2372" s="7"/>
    </row>
    <row r="2373" spans="1:12" s="4" customFormat="1" ht="12.5" x14ac:dyDescent="0.25">
      <c r="A2373" s="6"/>
      <c r="B2373" s="6"/>
      <c r="C2373" s="6"/>
      <c r="D2373" s="3"/>
      <c r="E2373" s="3"/>
      <c r="F2373" s="3"/>
      <c r="G2373" s="7"/>
      <c r="H2373" s="7"/>
      <c r="I2373" s="3"/>
      <c r="J2373" s="3"/>
      <c r="K2373" s="3"/>
      <c r="L2373" s="7"/>
    </row>
    <row r="2374" spans="1:12" s="4" customFormat="1" ht="12.5" x14ac:dyDescent="0.25">
      <c r="A2374" s="6"/>
      <c r="B2374" s="6"/>
      <c r="C2374" s="6"/>
      <c r="D2374" s="3"/>
      <c r="E2374" s="3"/>
      <c r="F2374" s="3"/>
      <c r="G2374" s="7"/>
      <c r="H2374" s="7"/>
      <c r="I2374" s="3"/>
      <c r="J2374" s="3"/>
      <c r="K2374" s="3"/>
      <c r="L2374" s="3"/>
    </row>
    <row r="2375" spans="1:12" s="4" customFormat="1" ht="12.5" x14ac:dyDescent="0.25">
      <c r="A2375" s="6"/>
      <c r="B2375" s="6"/>
      <c r="C2375" s="6"/>
      <c r="D2375" s="3"/>
      <c r="E2375" s="3"/>
      <c r="F2375" s="3"/>
      <c r="G2375" s="7"/>
      <c r="H2375" s="7"/>
      <c r="I2375" s="3"/>
      <c r="J2375" s="3"/>
      <c r="K2375" s="3"/>
      <c r="L2375" s="7"/>
    </row>
    <row r="2376" spans="1:12" s="4" customFormat="1" ht="12.5" x14ac:dyDescent="0.25">
      <c r="A2376" s="6"/>
      <c r="B2376" s="6"/>
      <c r="C2376" s="6"/>
      <c r="D2376" s="3"/>
      <c r="E2376" s="3"/>
      <c r="F2376" s="3"/>
      <c r="G2376" s="7"/>
      <c r="H2376" s="7"/>
      <c r="I2376" s="3"/>
      <c r="J2376" s="3"/>
      <c r="K2376" s="3"/>
      <c r="L2376" s="7"/>
    </row>
    <row r="2377" spans="1:12" s="4" customFormat="1" ht="12.5" x14ac:dyDescent="0.25">
      <c r="A2377" s="6"/>
      <c r="B2377" s="6"/>
      <c r="C2377" s="6"/>
      <c r="D2377" s="3"/>
      <c r="E2377" s="3"/>
      <c r="F2377" s="3"/>
      <c r="G2377" s="7"/>
      <c r="H2377" s="7"/>
      <c r="I2377" s="3"/>
      <c r="J2377" s="3"/>
      <c r="K2377" s="3"/>
      <c r="L2377" s="7"/>
    </row>
    <row r="2378" spans="1:12" s="4" customFormat="1" ht="12.5" x14ac:dyDescent="0.25">
      <c r="A2378" s="6"/>
      <c r="B2378" s="6"/>
      <c r="C2378" s="6"/>
      <c r="D2378" s="3"/>
      <c r="E2378" s="3"/>
      <c r="F2378" s="3"/>
      <c r="G2378" s="7"/>
      <c r="H2378" s="7"/>
      <c r="I2378" s="3"/>
      <c r="J2378" s="3"/>
      <c r="K2378" s="3"/>
      <c r="L2378" s="3"/>
    </row>
    <row r="2379" spans="1:12" s="4" customFormat="1" ht="12.5" x14ac:dyDescent="0.25">
      <c r="A2379" s="6"/>
      <c r="B2379" s="6"/>
      <c r="C2379" s="6"/>
      <c r="D2379" s="3"/>
      <c r="E2379" s="3"/>
      <c r="F2379" s="3"/>
      <c r="G2379" s="7"/>
      <c r="H2379" s="7"/>
      <c r="I2379" s="3"/>
      <c r="J2379" s="3"/>
      <c r="K2379" s="3"/>
      <c r="L2379" s="7"/>
    </row>
    <row r="2380" spans="1:12" s="4" customFormat="1" ht="12.5" x14ac:dyDescent="0.25">
      <c r="A2380" s="6"/>
      <c r="B2380" s="6"/>
      <c r="C2380" s="6"/>
      <c r="D2380" s="3"/>
      <c r="E2380" s="3"/>
      <c r="F2380" s="3"/>
      <c r="G2380" s="7"/>
      <c r="H2380" s="7"/>
      <c r="I2380" s="3"/>
      <c r="J2380" s="3"/>
      <c r="K2380" s="3"/>
      <c r="L2380" s="7"/>
    </row>
    <row r="2381" spans="1:12" s="4" customFormat="1" ht="12.5" x14ac:dyDescent="0.25">
      <c r="A2381" s="6"/>
      <c r="B2381" s="6"/>
      <c r="C2381" s="6"/>
      <c r="D2381" s="3"/>
      <c r="E2381" s="3"/>
      <c r="F2381" s="3"/>
      <c r="G2381" s="7"/>
      <c r="H2381" s="3"/>
      <c r="I2381" s="3"/>
      <c r="J2381" s="3"/>
      <c r="K2381" s="3"/>
      <c r="L2381" s="7"/>
    </row>
    <row r="2382" spans="1:12" s="4" customFormat="1" ht="12.5" x14ac:dyDescent="0.25">
      <c r="A2382" s="6"/>
      <c r="B2382" s="6"/>
      <c r="C2382" s="6"/>
      <c r="D2382" s="3"/>
      <c r="E2382" s="3"/>
      <c r="F2382" s="3"/>
      <c r="G2382" s="7"/>
      <c r="H2382" s="7"/>
      <c r="I2382" s="3"/>
      <c r="J2382" s="3"/>
      <c r="K2382" s="3"/>
      <c r="L2382" s="7"/>
    </row>
    <row r="2383" spans="1:12" s="4" customFormat="1" ht="12.5" x14ac:dyDescent="0.25">
      <c r="A2383" s="6"/>
      <c r="B2383" s="6"/>
      <c r="C2383" s="6"/>
      <c r="D2383" s="3"/>
      <c r="E2383" s="3"/>
      <c r="F2383" s="3"/>
      <c r="G2383" s="7"/>
      <c r="H2383" s="3"/>
      <c r="I2383" s="3"/>
      <c r="J2383" s="3"/>
      <c r="K2383" s="3"/>
      <c r="L2383" s="3"/>
    </row>
    <row r="2384" spans="1:12" s="4" customFormat="1" ht="12.5" x14ac:dyDescent="0.25">
      <c r="A2384" s="6"/>
      <c r="B2384" s="6"/>
      <c r="C2384" s="6"/>
      <c r="D2384" s="3"/>
      <c r="E2384" s="3"/>
      <c r="F2384" s="3"/>
      <c r="G2384" s="7"/>
      <c r="H2384" s="3"/>
      <c r="I2384" s="3"/>
      <c r="J2384" s="3"/>
      <c r="K2384" s="3"/>
      <c r="L2384" s="7"/>
    </row>
    <row r="2385" spans="1:12" s="4" customFormat="1" ht="12.5" x14ac:dyDescent="0.25">
      <c r="A2385" s="6"/>
      <c r="B2385" s="6"/>
      <c r="C2385" s="6"/>
      <c r="D2385" s="3"/>
      <c r="E2385" s="3"/>
      <c r="F2385" s="3"/>
      <c r="G2385" s="7"/>
      <c r="H2385" s="7"/>
      <c r="I2385" s="3"/>
      <c r="J2385" s="3"/>
      <c r="K2385" s="3"/>
      <c r="L2385" s="3"/>
    </row>
    <row r="2386" spans="1:12" s="4" customFormat="1" ht="12.5" x14ac:dyDescent="0.25">
      <c r="A2386" s="6"/>
      <c r="B2386" s="6"/>
      <c r="C2386" s="6"/>
      <c r="D2386" s="3"/>
      <c r="E2386" s="3"/>
      <c r="F2386" s="3"/>
      <c r="G2386" s="7"/>
      <c r="H2386" s="3"/>
      <c r="I2386" s="3"/>
      <c r="J2386" s="3"/>
      <c r="K2386" s="3"/>
      <c r="L2386" s="3"/>
    </row>
    <row r="2387" spans="1:12" s="4" customFormat="1" ht="12.5" x14ac:dyDescent="0.25">
      <c r="A2387" s="6"/>
      <c r="B2387" s="6"/>
      <c r="C2387" s="6"/>
      <c r="D2387" s="3"/>
      <c r="E2387" s="3"/>
      <c r="F2387" s="3"/>
      <c r="G2387" s="7"/>
      <c r="H2387" s="3"/>
      <c r="I2387" s="3"/>
      <c r="J2387" s="3"/>
      <c r="K2387" s="3"/>
      <c r="L2387" s="7"/>
    </row>
    <row r="2388" spans="1:12" s="4" customFormat="1" ht="12.5" x14ac:dyDescent="0.25">
      <c r="A2388" s="6"/>
      <c r="B2388" s="6"/>
      <c r="C2388" s="6"/>
      <c r="D2388" s="3"/>
      <c r="E2388" s="3"/>
      <c r="F2388" s="3"/>
      <c r="G2388" s="7"/>
      <c r="H2388" s="3"/>
      <c r="I2388" s="3"/>
      <c r="J2388" s="3"/>
      <c r="K2388" s="3"/>
      <c r="L2388" s="7"/>
    </row>
    <row r="2389" spans="1:12" s="4" customFormat="1" ht="12.5" x14ac:dyDescent="0.25">
      <c r="A2389" s="6"/>
      <c r="B2389" s="6"/>
      <c r="C2389" s="6"/>
      <c r="D2389" s="3"/>
      <c r="E2389" s="3"/>
      <c r="F2389" s="3"/>
      <c r="G2389" s="3"/>
      <c r="H2389" s="7"/>
      <c r="I2389" s="3"/>
      <c r="J2389" s="3"/>
      <c r="K2389" s="3"/>
      <c r="L2389" s="7"/>
    </row>
    <row r="2390" spans="1:12" s="4" customFormat="1" ht="12.5" x14ac:dyDescent="0.25">
      <c r="A2390" s="6"/>
      <c r="B2390" s="6"/>
      <c r="C2390" s="6"/>
      <c r="D2390" s="3"/>
      <c r="E2390" s="3"/>
      <c r="F2390" s="3"/>
      <c r="G2390" s="7"/>
      <c r="H2390" s="3"/>
      <c r="I2390" s="3"/>
      <c r="J2390" s="3"/>
      <c r="K2390" s="3"/>
      <c r="L2390" s="7"/>
    </row>
    <row r="2391" spans="1:12" s="4" customFormat="1" ht="12.5" x14ac:dyDescent="0.25">
      <c r="A2391" s="6"/>
      <c r="B2391" s="6"/>
      <c r="C2391" s="6"/>
      <c r="D2391" s="3"/>
      <c r="E2391" s="3"/>
      <c r="F2391" s="3"/>
      <c r="G2391" s="3"/>
      <c r="H2391" s="7"/>
      <c r="I2391" s="3"/>
      <c r="J2391" s="3"/>
      <c r="K2391" s="3"/>
      <c r="L2391" s="7"/>
    </row>
    <row r="2392" spans="1:12" s="4" customFormat="1" ht="12.5" x14ac:dyDescent="0.25">
      <c r="A2392" s="6"/>
      <c r="B2392" s="6"/>
      <c r="C2392" s="6"/>
      <c r="D2392" s="3"/>
      <c r="E2392" s="3"/>
      <c r="F2392" s="3"/>
      <c r="G2392" s="3"/>
      <c r="H2392" s="7"/>
      <c r="I2392" s="3"/>
      <c r="J2392" s="3"/>
      <c r="K2392" s="3"/>
      <c r="L2392" s="7"/>
    </row>
    <row r="2393" spans="1:12" s="4" customFormat="1" ht="12.5" x14ac:dyDescent="0.25">
      <c r="A2393" s="6"/>
      <c r="B2393" s="6"/>
      <c r="C2393" s="6"/>
      <c r="D2393" s="3"/>
      <c r="E2393" s="3"/>
      <c r="F2393" s="3"/>
      <c r="G2393" s="7"/>
      <c r="H2393" s="7"/>
      <c r="I2393" s="3"/>
      <c r="J2393" s="3"/>
      <c r="K2393" s="3"/>
      <c r="L2393" s="7"/>
    </row>
    <row r="2394" spans="1:12" s="4" customFormat="1" ht="12.5" x14ac:dyDescent="0.25">
      <c r="A2394" s="6"/>
      <c r="B2394" s="6"/>
      <c r="C2394" s="6"/>
      <c r="D2394" s="3"/>
      <c r="E2394" s="3"/>
      <c r="F2394" s="3"/>
      <c r="G2394" s="3"/>
      <c r="H2394" s="7"/>
      <c r="I2394" s="3"/>
      <c r="J2394" s="3"/>
      <c r="K2394" s="3"/>
      <c r="L2394" s="7"/>
    </row>
    <row r="2395" spans="1:12" s="4" customFormat="1" ht="12.5" x14ac:dyDescent="0.25">
      <c r="A2395" s="6"/>
      <c r="B2395" s="6"/>
      <c r="C2395" s="6"/>
      <c r="D2395" s="3"/>
      <c r="E2395" s="3"/>
      <c r="F2395" s="3"/>
      <c r="G2395" s="3"/>
      <c r="H2395" s="7"/>
      <c r="I2395" s="3"/>
      <c r="J2395" s="3"/>
      <c r="K2395" s="3"/>
      <c r="L2395" s="3"/>
    </row>
    <row r="2396" spans="1:12" s="4" customFormat="1" ht="12.5" x14ac:dyDescent="0.25">
      <c r="A2396" s="6"/>
      <c r="B2396" s="6"/>
      <c r="C2396" s="6"/>
      <c r="D2396" s="3"/>
      <c r="E2396" s="3"/>
      <c r="F2396" s="3"/>
      <c r="G2396" s="3"/>
      <c r="H2396" s="7"/>
      <c r="I2396" s="3"/>
      <c r="J2396" s="3"/>
      <c r="K2396" s="3"/>
      <c r="L2396" s="3"/>
    </row>
    <row r="2397" spans="1:12" s="4" customFormat="1" ht="12.5" x14ac:dyDescent="0.25">
      <c r="A2397" s="6"/>
      <c r="B2397" s="6"/>
      <c r="C2397" s="6"/>
      <c r="D2397" s="3"/>
      <c r="E2397" s="3"/>
      <c r="F2397" s="3"/>
      <c r="G2397" s="7"/>
      <c r="H2397" s="7"/>
      <c r="I2397" s="3"/>
      <c r="J2397" s="3"/>
      <c r="K2397" s="3"/>
      <c r="L2397" s="7"/>
    </row>
    <row r="2398" spans="1:12" s="4" customFormat="1" ht="12.5" x14ac:dyDescent="0.25">
      <c r="A2398" s="6"/>
      <c r="B2398" s="6"/>
      <c r="C2398" s="6"/>
      <c r="D2398" s="3"/>
      <c r="E2398" s="3"/>
      <c r="F2398" s="3"/>
      <c r="G2398" s="3"/>
      <c r="H2398" s="7"/>
      <c r="I2398" s="3"/>
      <c r="J2398" s="3"/>
      <c r="K2398" s="3"/>
      <c r="L2398" s="7"/>
    </row>
    <row r="2399" spans="1:12" s="4" customFormat="1" ht="12.5" x14ac:dyDescent="0.25">
      <c r="A2399" s="6"/>
      <c r="B2399" s="6"/>
      <c r="C2399" s="6"/>
      <c r="D2399" s="3"/>
      <c r="E2399" s="3"/>
      <c r="F2399" s="3"/>
      <c r="G2399" s="7"/>
      <c r="H2399" s="7"/>
      <c r="I2399" s="3"/>
      <c r="J2399" s="3"/>
      <c r="K2399" s="3"/>
      <c r="L2399" s="3"/>
    </row>
    <row r="2400" spans="1:12" s="4" customFormat="1" ht="12.5" x14ac:dyDescent="0.25">
      <c r="A2400" s="6"/>
      <c r="B2400" s="6"/>
      <c r="C2400" s="6"/>
      <c r="D2400" s="3"/>
      <c r="E2400" s="3"/>
      <c r="F2400" s="3"/>
      <c r="G2400" s="7"/>
      <c r="H2400" s="7"/>
      <c r="I2400" s="3"/>
      <c r="J2400" s="3"/>
      <c r="K2400" s="3"/>
      <c r="L2400" s="7"/>
    </row>
    <row r="2401" spans="1:12" s="4" customFormat="1" ht="12.5" x14ac:dyDescent="0.25">
      <c r="A2401" s="6"/>
      <c r="B2401" s="6"/>
      <c r="C2401" s="6"/>
      <c r="D2401" s="3"/>
      <c r="E2401" s="3"/>
      <c r="F2401" s="3"/>
      <c r="G2401" s="7"/>
      <c r="H2401" s="7"/>
      <c r="I2401" s="3"/>
      <c r="J2401" s="3"/>
      <c r="K2401" s="3"/>
      <c r="L2401" s="7"/>
    </row>
    <row r="2402" spans="1:12" s="4" customFormat="1" ht="12.5" x14ac:dyDescent="0.25">
      <c r="A2402" s="6"/>
      <c r="B2402" s="6"/>
      <c r="C2402" s="6"/>
      <c r="D2402" s="3"/>
      <c r="E2402" s="3"/>
      <c r="F2402" s="3"/>
      <c r="G2402" s="7"/>
      <c r="H2402" s="7"/>
      <c r="I2402" s="3"/>
      <c r="J2402" s="3"/>
      <c r="K2402" s="3"/>
      <c r="L2402" s="7"/>
    </row>
    <row r="2403" spans="1:12" s="4" customFormat="1" ht="12.5" x14ac:dyDescent="0.25">
      <c r="A2403" s="6"/>
      <c r="B2403" s="6"/>
      <c r="C2403" s="6"/>
      <c r="D2403" s="3"/>
      <c r="E2403" s="3"/>
      <c r="F2403" s="3"/>
      <c r="G2403" s="7"/>
      <c r="H2403" s="7"/>
      <c r="I2403" s="3"/>
      <c r="J2403" s="3"/>
      <c r="K2403" s="3"/>
      <c r="L2403" s="3"/>
    </row>
    <row r="2404" spans="1:12" s="4" customFormat="1" ht="12.5" x14ac:dyDescent="0.25">
      <c r="A2404" s="6"/>
      <c r="B2404" s="6"/>
      <c r="C2404" s="6"/>
      <c r="D2404" s="3"/>
      <c r="E2404" s="3"/>
      <c r="F2404" s="3"/>
      <c r="G2404" s="7"/>
      <c r="H2404" s="7"/>
      <c r="I2404" s="3"/>
      <c r="J2404" s="3"/>
      <c r="K2404" s="3"/>
      <c r="L2404" s="7"/>
    </row>
    <row r="2405" spans="1:12" s="4" customFormat="1" ht="12.5" x14ac:dyDescent="0.25">
      <c r="A2405" s="6"/>
      <c r="B2405" s="6"/>
      <c r="C2405" s="6"/>
      <c r="D2405" s="3"/>
      <c r="E2405" s="3"/>
      <c r="F2405" s="3"/>
      <c r="G2405" s="7"/>
      <c r="H2405" s="7"/>
      <c r="I2405" s="3"/>
      <c r="J2405" s="3"/>
      <c r="K2405" s="3"/>
      <c r="L2405" s="7"/>
    </row>
    <row r="2406" spans="1:12" s="4" customFormat="1" ht="12.5" x14ac:dyDescent="0.25">
      <c r="A2406" s="6"/>
      <c r="B2406" s="6"/>
      <c r="C2406" s="6"/>
      <c r="D2406" s="3"/>
      <c r="E2406" s="3"/>
      <c r="F2406" s="3"/>
      <c r="G2406" s="7"/>
      <c r="H2406" s="7"/>
      <c r="I2406" s="3"/>
      <c r="J2406" s="3"/>
      <c r="K2406" s="3"/>
      <c r="L2406" s="7"/>
    </row>
    <row r="2407" spans="1:12" s="4" customFormat="1" ht="12.5" x14ac:dyDescent="0.25">
      <c r="A2407" s="6"/>
      <c r="B2407" s="6"/>
      <c r="C2407" s="6"/>
      <c r="D2407" s="3"/>
      <c r="E2407" s="3"/>
      <c r="F2407" s="3"/>
      <c r="G2407" s="7"/>
      <c r="H2407" s="7"/>
      <c r="I2407" s="3"/>
      <c r="J2407" s="3"/>
      <c r="K2407" s="3"/>
      <c r="L2407" s="7"/>
    </row>
    <row r="2408" spans="1:12" s="4" customFormat="1" ht="12.5" x14ac:dyDescent="0.25">
      <c r="A2408" s="6"/>
      <c r="B2408" s="6"/>
      <c r="C2408" s="6"/>
      <c r="D2408" s="3"/>
      <c r="E2408" s="3"/>
      <c r="F2408" s="3"/>
      <c r="G2408" s="7"/>
      <c r="H2408" s="7"/>
      <c r="I2408" s="3"/>
      <c r="J2408" s="3"/>
      <c r="K2408" s="3"/>
      <c r="L2408" s="7"/>
    </row>
    <row r="2409" spans="1:12" s="4" customFormat="1" ht="12.5" x14ac:dyDescent="0.25">
      <c r="A2409" s="6"/>
      <c r="B2409" s="6"/>
      <c r="C2409" s="6"/>
      <c r="D2409" s="3"/>
      <c r="E2409" s="3"/>
      <c r="F2409" s="3"/>
      <c r="G2409" s="7"/>
      <c r="H2409" s="7"/>
      <c r="I2409" s="3"/>
      <c r="J2409" s="3"/>
      <c r="K2409" s="3"/>
      <c r="L2409" s="3"/>
    </row>
    <row r="2410" spans="1:12" s="4" customFormat="1" ht="12.5" x14ac:dyDescent="0.25">
      <c r="A2410" s="6"/>
      <c r="B2410" s="6"/>
      <c r="C2410" s="6"/>
      <c r="D2410" s="3"/>
      <c r="E2410" s="3"/>
      <c r="F2410" s="3"/>
      <c r="G2410" s="7"/>
      <c r="H2410" s="7"/>
      <c r="I2410" s="3"/>
      <c r="J2410" s="3"/>
      <c r="K2410" s="3"/>
      <c r="L2410" s="7"/>
    </row>
    <row r="2411" spans="1:12" s="4" customFormat="1" ht="12.5" x14ac:dyDescent="0.25">
      <c r="A2411" s="6"/>
      <c r="B2411" s="6"/>
      <c r="C2411" s="6"/>
      <c r="D2411" s="3"/>
      <c r="E2411" s="3"/>
      <c r="F2411" s="3"/>
      <c r="G2411" s="7"/>
      <c r="H2411" s="7"/>
      <c r="I2411" s="3"/>
      <c r="J2411" s="3"/>
      <c r="K2411" s="3"/>
      <c r="L2411" s="7"/>
    </row>
    <row r="2412" spans="1:12" s="4" customFormat="1" ht="12.5" x14ac:dyDescent="0.25">
      <c r="A2412" s="6"/>
      <c r="B2412" s="6"/>
      <c r="C2412" s="6"/>
      <c r="D2412" s="3"/>
      <c r="E2412" s="3"/>
      <c r="F2412" s="3"/>
      <c r="G2412" s="7"/>
      <c r="H2412" s="3"/>
      <c r="I2412" s="3"/>
      <c r="J2412" s="3"/>
      <c r="K2412" s="3"/>
      <c r="L2412" s="7"/>
    </row>
    <row r="2413" spans="1:12" s="4" customFormat="1" ht="12.5" x14ac:dyDescent="0.25">
      <c r="A2413" s="6"/>
      <c r="B2413" s="6"/>
      <c r="C2413" s="6"/>
      <c r="D2413" s="3"/>
      <c r="E2413" s="3"/>
      <c r="F2413" s="3"/>
      <c r="G2413" s="7"/>
      <c r="H2413" s="3"/>
      <c r="I2413" s="3"/>
      <c r="J2413" s="3"/>
      <c r="K2413" s="3"/>
      <c r="L2413" s="7"/>
    </row>
    <row r="2414" spans="1:12" s="4" customFormat="1" ht="12.5" x14ac:dyDescent="0.25">
      <c r="A2414" s="6"/>
      <c r="B2414" s="6"/>
      <c r="C2414" s="6"/>
      <c r="D2414" s="3"/>
      <c r="E2414" s="3"/>
      <c r="F2414" s="3"/>
      <c r="G2414" s="7"/>
      <c r="H2414" s="3"/>
      <c r="I2414" s="3"/>
      <c r="J2414" s="3"/>
      <c r="K2414" s="3"/>
      <c r="L2414" s="7"/>
    </row>
    <row r="2415" spans="1:12" s="4" customFormat="1" ht="12.5" x14ac:dyDescent="0.25">
      <c r="A2415" s="6"/>
      <c r="B2415" s="6"/>
      <c r="C2415" s="6"/>
      <c r="D2415" s="3"/>
      <c r="E2415" s="3"/>
      <c r="F2415" s="3"/>
      <c r="G2415" s="7"/>
      <c r="H2415" s="3"/>
      <c r="I2415" s="3"/>
      <c r="J2415" s="3"/>
      <c r="K2415" s="3"/>
      <c r="L2415" s="7"/>
    </row>
    <row r="2416" spans="1:12" s="4" customFormat="1" ht="12.5" x14ac:dyDescent="0.25">
      <c r="A2416" s="6"/>
      <c r="B2416" s="6"/>
      <c r="C2416" s="6"/>
      <c r="D2416" s="3"/>
      <c r="E2416" s="3"/>
      <c r="F2416" s="3"/>
      <c r="G2416" s="7"/>
      <c r="H2416" s="3"/>
      <c r="I2416" s="3"/>
      <c r="J2416" s="3"/>
      <c r="K2416" s="3"/>
      <c r="L2416" s="7"/>
    </row>
    <row r="2417" spans="1:12" s="4" customFormat="1" ht="12.5" x14ac:dyDescent="0.25">
      <c r="A2417" s="6"/>
      <c r="B2417" s="6"/>
      <c r="C2417" s="6"/>
      <c r="D2417" s="3"/>
      <c r="E2417" s="3"/>
      <c r="F2417" s="3"/>
      <c r="G2417" s="7"/>
      <c r="H2417" s="3"/>
      <c r="I2417" s="3"/>
      <c r="J2417" s="3"/>
      <c r="K2417" s="3"/>
      <c r="L2417" s="3"/>
    </row>
    <row r="2418" spans="1:12" s="4" customFormat="1" ht="12.5" x14ac:dyDescent="0.25">
      <c r="A2418" s="6"/>
      <c r="B2418" s="6"/>
      <c r="C2418" s="6"/>
      <c r="D2418" s="3"/>
      <c r="E2418" s="3"/>
      <c r="F2418" s="3"/>
      <c r="G2418" s="7"/>
      <c r="H2418" s="7"/>
      <c r="I2418" s="3"/>
      <c r="J2418" s="3"/>
      <c r="K2418" s="3"/>
      <c r="L2418" s="7"/>
    </row>
    <row r="2419" spans="1:12" s="4" customFormat="1" ht="12.5" x14ac:dyDescent="0.25">
      <c r="A2419" s="6"/>
      <c r="B2419" s="6"/>
      <c r="C2419" s="6"/>
      <c r="D2419" s="3"/>
      <c r="E2419" s="3"/>
      <c r="F2419" s="3"/>
      <c r="G2419" s="7"/>
      <c r="H2419" s="3"/>
      <c r="I2419" s="3"/>
      <c r="J2419" s="3"/>
      <c r="K2419" s="3"/>
      <c r="L2419" s="7"/>
    </row>
    <row r="2420" spans="1:12" s="4" customFormat="1" ht="12.5" x14ac:dyDescent="0.25">
      <c r="A2420" s="6"/>
      <c r="B2420" s="6"/>
      <c r="C2420" s="6"/>
      <c r="D2420" s="3"/>
      <c r="E2420" s="3"/>
      <c r="F2420" s="3"/>
      <c r="G2420" s="3"/>
      <c r="H2420" s="3"/>
      <c r="I2420" s="3"/>
      <c r="J2420" s="3"/>
      <c r="K2420" s="3"/>
      <c r="L2420" s="7"/>
    </row>
    <row r="2421" spans="1:12" s="4" customFormat="1" ht="12.5" x14ac:dyDescent="0.25">
      <c r="A2421" s="6"/>
      <c r="B2421" s="6"/>
      <c r="C2421" s="6"/>
      <c r="D2421" s="3"/>
      <c r="E2421" s="3"/>
      <c r="F2421" s="3"/>
      <c r="G2421" s="3"/>
      <c r="H2421" s="3"/>
      <c r="I2421" s="3"/>
      <c r="J2421" s="3"/>
      <c r="K2421" s="3"/>
      <c r="L2421" s="7"/>
    </row>
    <row r="2422" spans="1:12" s="4" customFormat="1" ht="12.5" x14ac:dyDescent="0.25">
      <c r="A2422" s="6"/>
      <c r="B2422" s="6"/>
      <c r="C2422" s="6"/>
      <c r="D2422" s="3"/>
      <c r="E2422" s="3"/>
      <c r="F2422" s="3"/>
      <c r="G2422" s="3"/>
      <c r="H2422" s="3"/>
      <c r="I2422" s="3"/>
      <c r="J2422" s="3"/>
      <c r="K2422" s="3"/>
      <c r="L2422" s="7"/>
    </row>
    <row r="2423" spans="1:12" s="4" customFormat="1" ht="12.5" x14ac:dyDescent="0.25">
      <c r="A2423" s="6"/>
      <c r="B2423" s="6"/>
      <c r="C2423" s="6"/>
      <c r="D2423" s="3"/>
      <c r="E2423" s="3"/>
      <c r="F2423" s="3"/>
      <c r="G2423" s="3"/>
      <c r="H2423" s="3"/>
      <c r="I2423" s="3"/>
      <c r="J2423" s="3"/>
      <c r="K2423" s="3"/>
      <c r="L2423" s="7"/>
    </row>
    <row r="2424" spans="1:12" s="4" customFormat="1" ht="12.5" x14ac:dyDescent="0.25">
      <c r="A2424" s="6"/>
      <c r="B2424" s="6"/>
      <c r="C2424" s="6"/>
      <c r="D2424" s="3"/>
      <c r="E2424" s="3"/>
      <c r="F2424" s="3"/>
      <c r="G2424" s="3"/>
      <c r="H2424" s="3"/>
      <c r="I2424" s="3"/>
      <c r="J2424" s="3"/>
      <c r="K2424" s="3"/>
      <c r="L2424" s="7"/>
    </row>
    <row r="2425" spans="1:12" s="4" customFormat="1" ht="12.5" x14ac:dyDescent="0.25">
      <c r="A2425" s="6"/>
      <c r="B2425" s="6"/>
      <c r="C2425" s="6"/>
      <c r="D2425" s="3"/>
      <c r="E2425" s="3"/>
      <c r="F2425" s="3"/>
      <c r="G2425" s="3"/>
      <c r="H2425" s="3"/>
      <c r="I2425" s="3"/>
      <c r="J2425" s="3"/>
      <c r="K2425" s="3"/>
      <c r="L2425" s="7"/>
    </row>
    <row r="2426" spans="1:12" s="4" customFormat="1" ht="12.5" x14ac:dyDescent="0.25">
      <c r="A2426" s="6"/>
      <c r="B2426" s="6"/>
      <c r="C2426" s="6"/>
      <c r="D2426" s="3"/>
      <c r="E2426" s="3"/>
      <c r="F2426" s="3"/>
      <c r="G2426" s="7"/>
      <c r="H2426" s="3"/>
      <c r="I2426" s="3"/>
      <c r="J2426" s="3"/>
      <c r="K2426" s="3"/>
      <c r="L2426" s="7"/>
    </row>
    <row r="2427" spans="1:12" s="4" customFormat="1" ht="12.5" x14ac:dyDescent="0.25">
      <c r="A2427" s="6"/>
      <c r="B2427" s="6"/>
      <c r="C2427" s="6"/>
      <c r="D2427" s="3"/>
      <c r="E2427" s="3"/>
      <c r="F2427" s="3"/>
      <c r="G2427" s="3"/>
      <c r="H2427" s="3"/>
      <c r="I2427" s="3"/>
      <c r="J2427" s="3"/>
      <c r="K2427" s="3"/>
      <c r="L2427" s="7"/>
    </row>
    <row r="2428" spans="1:12" s="4" customFormat="1" ht="12.5" x14ac:dyDescent="0.25">
      <c r="A2428" s="6"/>
      <c r="B2428" s="6"/>
      <c r="C2428" s="6"/>
      <c r="D2428" s="3"/>
      <c r="E2428" s="3"/>
      <c r="F2428" s="3"/>
      <c r="G2428" s="3"/>
      <c r="H2428" s="3"/>
      <c r="I2428" s="3"/>
      <c r="J2428" s="3"/>
      <c r="K2428" s="3"/>
      <c r="L2428" s="7"/>
    </row>
    <row r="2429" spans="1:12" s="4" customFormat="1" ht="12.5" x14ac:dyDescent="0.25">
      <c r="A2429" s="6"/>
      <c r="B2429" s="6"/>
      <c r="C2429" s="6"/>
      <c r="D2429" s="3"/>
      <c r="E2429" s="3"/>
      <c r="F2429" s="3"/>
      <c r="G2429" s="3"/>
      <c r="H2429" s="3"/>
      <c r="I2429" s="3"/>
      <c r="J2429" s="3"/>
      <c r="K2429" s="3"/>
      <c r="L2429" s="7"/>
    </row>
    <row r="2430" spans="1:12" s="4" customFormat="1" ht="12.5" x14ac:dyDescent="0.25">
      <c r="A2430" s="6"/>
      <c r="B2430" s="6"/>
      <c r="C2430" s="6"/>
      <c r="D2430" s="3"/>
      <c r="E2430" s="3"/>
      <c r="F2430" s="3"/>
      <c r="G2430" s="3"/>
      <c r="H2430" s="3"/>
      <c r="I2430" s="3"/>
      <c r="J2430" s="3"/>
      <c r="K2430" s="3"/>
      <c r="L2430" s="7"/>
    </row>
    <row r="2431" spans="1:12" s="4" customFormat="1" ht="12.5" x14ac:dyDescent="0.25">
      <c r="A2431" s="6"/>
      <c r="B2431" s="6"/>
      <c r="C2431" s="6"/>
      <c r="D2431" s="3"/>
      <c r="E2431" s="3"/>
      <c r="F2431" s="3"/>
      <c r="G2431" s="3"/>
      <c r="H2431" s="3"/>
      <c r="I2431" s="3"/>
      <c r="J2431" s="3"/>
      <c r="K2431" s="3"/>
      <c r="L2431" s="7"/>
    </row>
    <row r="2432" spans="1:12" s="4" customFormat="1" ht="12.5" x14ac:dyDescent="0.25">
      <c r="A2432" s="6"/>
      <c r="B2432" s="6"/>
      <c r="C2432" s="6"/>
      <c r="D2432" s="3"/>
      <c r="E2432" s="3"/>
      <c r="F2432" s="3"/>
      <c r="G2432" s="3"/>
      <c r="H2432" s="3"/>
      <c r="I2432" s="3"/>
      <c r="J2432" s="3"/>
      <c r="K2432" s="3"/>
      <c r="L2432" s="7"/>
    </row>
    <row r="2433" spans="1:12" s="4" customFormat="1" ht="12.5" x14ac:dyDescent="0.25">
      <c r="A2433" s="6"/>
      <c r="B2433" s="6"/>
      <c r="C2433" s="6"/>
      <c r="D2433" s="3"/>
      <c r="E2433" s="3"/>
      <c r="F2433" s="3"/>
      <c r="G2433" s="3"/>
      <c r="H2433" s="3"/>
      <c r="I2433" s="3"/>
      <c r="J2433" s="3"/>
      <c r="K2433" s="3"/>
      <c r="L2433" s="7"/>
    </row>
    <row r="2434" spans="1:12" s="4" customFormat="1" ht="12.5" x14ac:dyDescent="0.25">
      <c r="A2434" s="6"/>
      <c r="B2434" s="6"/>
      <c r="C2434" s="6"/>
      <c r="D2434" s="3"/>
      <c r="E2434" s="3"/>
      <c r="F2434" s="3"/>
      <c r="G2434" s="3"/>
      <c r="H2434" s="3"/>
      <c r="I2434" s="3"/>
      <c r="J2434" s="3"/>
      <c r="K2434" s="3"/>
      <c r="L2434" s="7"/>
    </row>
    <row r="2435" spans="1:12" s="4" customFormat="1" ht="12.5" x14ac:dyDescent="0.25">
      <c r="A2435" s="6"/>
      <c r="B2435" s="6"/>
      <c r="C2435" s="6"/>
      <c r="D2435" s="3"/>
      <c r="E2435" s="3"/>
      <c r="F2435" s="3"/>
      <c r="G2435" s="3"/>
      <c r="H2435" s="3"/>
      <c r="I2435" s="3"/>
      <c r="J2435" s="3"/>
      <c r="K2435" s="3"/>
      <c r="L2435" s="7"/>
    </row>
    <row r="2436" spans="1:12" s="4" customFormat="1" ht="12.5" x14ac:dyDescent="0.25">
      <c r="A2436" s="6"/>
      <c r="B2436" s="6"/>
      <c r="C2436" s="6"/>
      <c r="D2436" s="3"/>
      <c r="E2436" s="3"/>
      <c r="F2436" s="3"/>
      <c r="G2436" s="3"/>
      <c r="H2436" s="3"/>
      <c r="I2436" s="3"/>
      <c r="J2436" s="3"/>
      <c r="K2436" s="3"/>
      <c r="L2436" s="7"/>
    </row>
    <row r="2437" spans="1:12" s="4" customFormat="1" ht="12.5" x14ac:dyDescent="0.25">
      <c r="A2437" s="6"/>
      <c r="B2437" s="6"/>
      <c r="C2437" s="6"/>
      <c r="D2437" s="3"/>
      <c r="E2437" s="3"/>
      <c r="F2437" s="3"/>
      <c r="G2437" s="3"/>
      <c r="H2437" s="3"/>
      <c r="I2437" s="3"/>
      <c r="J2437" s="3"/>
      <c r="K2437" s="3"/>
      <c r="L2437" s="7"/>
    </row>
    <row r="2438" spans="1:12" s="4" customFormat="1" ht="12.5" x14ac:dyDescent="0.25">
      <c r="A2438" s="6"/>
      <c r="B2438" s="6"/>
      <c r="C2438" s="6"/>
      <c r="D2438" s="3"/>
      <c r="E2438" s="3"/>
      <c r="F2438" s="3"/>
      <c r="G2438" s="3"/>
      <c r="H2438" s="3"/>
      <c r="I2438" s="3"/>
      <c r="J2438" s="3"/>
      <c r="K2438" s="3"/>
      <c r="L2438" s="7"/>
    </row>
    <row r="2439" spans="1:12" s="4" customFormat="1" ht="12.5" x14ac:dyDescent="0.25">
      <c r="A2439" s="6"/>
      <c r="B2439" s="6"/>
      <c r="C2439" s="6"/>
      <c r="D2439" s="3"/>
      <c r="E2439" s="3"/>
      <c r="F2439" s="3"/>
      <c r="G2439" s="3"/>
      <c r="H2439" s="3"/>
      <c r="I2439" s="3"/>
      <c r="J2439" s="3"/>
      <c r="K2439" s="3"/>
      <c r="L2439" s="7"/>
    </row>
    <row r="2440" spans="1:12" s="4" customFormat="1" ht="12.5" x14ac:dyDescent="0.25">
      <c r="A2440" s="6"/>
      <c r="B2440" s="6"/>
      <c r="C2440" s="6"/>
      <c r="D2440" s="3"/>
      <c r="E2440" s="3"/>
      <c r="F2440" s="3"/>
      <c r="G2440" s="3"/>
      <c r="H2440" s="3"/>
      <c r="I2440" s="3"/>
      <c r="J2440" s="3"/>
      <c r="K2440" s="3"/>
      <c r="L2440" s="7"/>
    </row>
    <row r="2441" spans="1:12" s="4" customFormat="1" ht="12.5" x14ac:dyDescent="0.25">
      <c r="A2441" s="6"/>
      <c r="B2441" s="6"/>
      <c r="C2441" s="6"/>
      <c r="D2441" s="3"/>
      <c r="E2441" s="3"/>
      <c r="F2441" s="3"/>
      <c r="G2441" s="3"/>
      <c r="H2441" s="3"/>
      <c r="I2441" s="3"/>
      <c r="J2441" s="3"/>
      <c r="K2441" s="3"/>
      <c r="L2441" s="7"/>
    </row>
    <row r="2442" spans="1:12" s="4" customFormat="1" ht="12.5" x14ac:dyDescent="0.25">
      <c r="A2442" s="6"/>
      <c r="B2442" s="6"/>
      <c r="C2442" s="6"/>
      <c r="D2442" s="3"/>
      <c r="E2442" s="3"/>
      <c r="F2442" s="3"/>
      <c r="G2442" s="3"/>
      <c r="H2442" s="3"/>
      <c r="I2442" s="3"/>
      <c r="J2442" s="3"/>
      <c r="K2442" s="3"/>
      <c r="L2442" s="7"/>
    </row>
    <row r="2443" spans="1:12" s="4" customFormat="1" ht="12.5" x14ac:dyDescent="0.25">
      <c r="A2443" s="6"/>
      <c r="B2443" s="6"/>
      <c r="C2443" s="6"/>
      <c r="D2443" s="3"/>
      <c r="E2443" s="3"/>
      <c r="F2443" s="3"/>
      <c r="G2443" s="3"/>
      <c r="H2443" s="3"/>
      <c r="I2443" s="3"/>
      <c r="J2443" s="3"/>
      <c r="K2443" s="3"/>
      <c r="L2443" s="7"/>
    </row>
    <row r="2444" spans="1:12" s="4" customFormat="1" ht="12.5" x14ac:dyDescent="0.25">
      <c r="A2444" s="6"/>
      <c r="B2444" s="6"/>
      <c r="C2444" s="6"/>
      <c r="D2444" s="3"/>
      <c r="E2444" s="3"/>
      <c r="F2444" s="3"/>
      <c r="G2444" s="3"/>
      <c r="H2444" s="3"/>
      <c r="I2444" s="3"/>
      <c r="J2444" s="3"/>
      <c r="K2444" s="3"/>
      <c r="L2444" s="7"/>
    </row>
    <row r="2445" spans="1:12" s="4" customFormat="1" ht="12.5" x14ac:dyDescent="0.25">
      <c r="A2445" s="6"/>
      <c r="B2445" s="6"/>
      <c r="C2445" s="6"/>
      <c r="D2445" s="3"/>
      <c r="E2445" s="3"/>
      <c r="F2445" s="3"/>
      <c r="G2445" s="3"/>
      <c r="H2445" s="3"/>
      <c r="I2445" s="3"/>
      <c r="J2445" s="3"/>
      <c r="K2445" s="3"/>
      <c r="L2445" s="7"/>
    </row>
    <row r="2446" spans="1:12" s="4" customFormat="1" ht="12.5" x14ac:dyDescent="0.25">
      <c r="A2446" s="6"/>
      <c r="B2446" s="6"/>
      <c r="C2446" s="6"/>
      <c r="D2446" s="3"/>
      <c r="E2446" s="3"/>
      <c r="F2446" s="3"/>
      <c r="G2446" s="3"/>
      <c r="H2446" s="3"/>
      <c r="I2446" s="3"/>
      <c r="J2446" s="3"/>
      <c r="K2446" s="3"/>
      <c r="L2446" s="7"/>
    </row>
    <row r="2447" spans="1:12" s="4" customFormat="1" ht="12.5" x14ac:dyDescent="0.25">
      <c r="A2447" s="6"/>
      <c r="B2447" s="6"/>
      <c r="C2447" s="6"/>
      <c r="D2447" s="3"/>
      <c r="E2447" s="3"/>
      <c r="F2447" s="3"/>
      <c r="G2447" s="3"/>
      <c r="H2447" s="3"/>
      <c r="I2447" s="3"/>
      <c r="J2447" s="3"/>
      <c r="K2447" s="3"/>
      <c r="L2447" s="7"/>
    </row>
    <row r="2448" spans="1:12" s="4" customFormat="1" ht="12.5" x14ac:dyDescent="0.25">
      <c r="A2448" s="6"/>
      <c r="B2448" s="6"/>
      <c r="C2448" s="6"/>
      <c r="D2448" s="3"/>
      <c r="E2448" s="3"/>
      <c r="F2448" s="3"/>
      <c r="G2448" s="3"/>
      <c r="H2448" s="3"/>
      <c r="I2448" s="3"/>
      <c r="J2448" s="3"/>
      <c r="K2448" s="3"/>
      <c r="L2448" s="7"/>
    </row>
    <row r="2449" spans="1:12" s="4" customFormat="1" ht="12.5" x14ac:dyDescent="0.25">
      <c r="A2449" s="6"/>
      <c r="B2449" s="6"/>
      <c r="C2449" s="6"/>
      <c r="D2449" s="3"/>
      <c r="E2449" s="3"/>
      <c r="F2449" s="3"/>
      <c r="G2449" s="3"/>
      <c r="H2449" s="3"/>
      <c r="I2449" s="3"/>
      <c r="J2449" s="3"/>
      <c r="K2449" s="3"/>
      <c r="L2449" s="7"/>
    </row>
    <row r="2450" spans="1:12" s="4" customFormat="1" ht="12.5" x14ac:dyDescent="0.25">
      <c r="A2450" s="6"/>
      <c r="B2450" s="6"/>
      <c r="C2450" s="6"/>
      <c r="D2450" s="3"/>
      <c r="E2450" s="3"/>
      <c r="F2450" s="3"/>
      <c r="G2450" s="3"/>
      <c r="H2450" s="3"/>
      <c r="I2450" s="3"/>
      <c r="J2450" s="3"/>
      <c r="K2450" s="3"/>
      <c r="L2450" s="7"/>
    </row>
    <row r="2451" spans="1:12" s="4" customFormat="1" ht="12.5" x14ac:dyDescent="0.25">
      <c r="A2451" s="6"/>
      <c r="B2451" s="6"/>
      <c r="C2451" s="6"/>
      <c r="D2451" s="3"/>
      <c r="E2451" s="3"/>
      <c r="F2451" s="3"/>
      <c r="G2451" s="3"/>
      <c r="H2451" s="3"/>
      <c r="I2451" s="3"/>
      <c r="J2451" s="3"/>
      <c r="K2451" s="3"/>
      <c r="L2451" s="7"/>
    </row>
    <row r="2452" spans="1:12" s="4" customFormat="1" ht="12.5" x14ac:dyDescent="0.25">
      <c r="A2452" s="6"/>
      <c r="B2452" s="6"/>
      <c r="C2452" s="6"/>
      <c r="D2452" s="3"/>
      <c r="E2452" s="3"/>
      <c r="F2452" s="3"/>
      <c r="G2452" s="3"/>
      <c r="H2452" s="3"/>
      <c r="I2452" s="3"/>
      <c r="J2452" s="3"/>
      <c r="K2452" s="3"/>
      <c r="L2452" s="7"/>
    </row>
    <row r="2453" spans="1:12" s="4" customFormat="1" ht="12.5" x14ac:dyDescent="0.25">
      <c r="A2453" s="6"/>
      <c r="B2453" s="6"/>
      <c r="C2453" s="6"/>
      <c r="D2453" s="3"/>
      <c r="E2453" s="3"/>
      <c r="F2453" s="3"/>
      <c r="G2453" s="3"/>
      <c r="H2453" s="3"/>
      <c r="I2453" s="3"/>
      <c r="J2453" s="3"/>
      <c r="K2453" s="3"/>
      <c r="L2453" s="7"/>
    </row>
    <row r="2454" spans="1:12" s="4" customFormat="1" ht="12.5" x14ac:dyDescent="0.25">
      <c r="A2454" s="6"/>
      <c r="B2454" s="6"/>
      <c r="C2454" s="6"/>
      <c r="D2454" s="3"/>
      <c r="E2454" s="3"/>
      <c r="F2454" s="3"/>
      <c r="G2454" s="3"/>
      <c r="H2454" s="3"/>
      <c r="I2454" s="3"/>
      <c r="J2454" s="3"/>
      <c r="K2454" s="3"/>
      <c r="L2454" s="7"/>
    </row>
    <row r="2455" spans="1:12" s="4" customFormat="1" ht="12.5" x14ac:dyDescent="0.25">
      <c r="A2455" s="6"/>
      <c r="B2455" s="6"/>
      <c r="C2455" s="6"/>
      <c r="D2455" s="3"/>
      <c r="E2455" s="3"/>
      <c r="F2455" s="3"/>
      <c r="G2455" s="3"/>
      <c r="H2455" s="3"/>
      <c r="I2455" s="3"/>
      <c r="J2455" s="3"/>
      <c r="K2455" s="3"/>
      <c r="L2455" s="7"/>
    </row>
    <row r="2456" spans="1:12" s="4" customFormat="1" ht="12.5" x14ac:dyDescent="0.25">
      <c r="A2456" s="6"/>
      <c r="B2456" s="6"/>
      <c r="C2456" s="6"/>
      <c r="D2456" s="3"/>
      <c r="E2456" s="3"/>
      <c r="F2456" s="3"/>
      <c r="G2456" s="3"/>
      <c r="H2456" s="3"/>
      <c r="I2456" s="3"/>
      <c r="J2456" s="3"/>
      <c r="K2456" s="3"/>
      <c r="L2456" s="7"/>
    </row>
    <row r="2457" spans="1:12" s="4" customFormat="1" ht="12.5" x14ac:dyDescent="0.25">
      <c r="A2457" s="6"/>
      <c r="B2457" s="6"/>
      <c r="C2457" s="6"/>
      <c r="D2457" s="3"/>
      <c r="E2457" s="3"/>
      <c r="F2457" s="3"/>
      <c r="G2457" s="3"/>
      <c r="H2457" s="3"/>
      <c r="I2457" s="3"/>
      <c r="J2457" s="3"/>
      <c r="K2457" s="3"/>
      <c r="L2457" s="7"/>
    </row>
    <row r="2458" spans="1:12" s="4" customFormat="1" ht="12.5" x14ac:dyDescent="0.25">
      <c r="A2458" s="6"/>
      <c r="B2458" s="6"/>
      <c r="C2458" s="6"/>
      <c r="D2458" s="3"/>
      <c r="E2458" s="3"/>
      <c r="F2458" s="3"/>
      <c r="G2458" s="3"/>
      <c r="H2458" s="3"/>
      <c r="I2458" s="3"/>
      <c r="J2458" s="3"/>
      <c r="K2458" s="3"/>
      <c r="L2458" s="7"/>
    </row>
    <row r="2459" spans="1:12" s="4" customFormat="1" ht="12.5" x14ac:dyDescent="0.25">
      <c r="A2459" s="6"/>
      <c r="B2459" s="6"/>
      <c r="C2459" s="6"/>
      <c r="D2459" s="3"/>
      <c r="E2459" s="3"/>
      <c r="F2459" s="3"/>
      <c r="G2459" s="3"/>
      <c r="H2459" s="3"/>
      <c r="I2459" s="3"/>
      <c r="J2459" s="3"/>
      <c r="K2459" s="3"/>
      <c r="L2459" s="7"/>
    </row>
    <row r="2460" spans="1:12" s="4" customFormat="1" ht="12.5" x14ac:dyDescent="0.25">
      <c r="A2460" s="6"/>
      <c r="B2460" s="6"/>
      <c r="C2460" s="6"/>
      <c r="D2460" s="3"/>
      <c r="E2460" s="3"/>
      <c r="F2460" s="3"/>
      <c r="G2460" s="3"/>
      <c r="H2460" s="3"/>
      <c r="I2460" s="3"/>
      <c r="J2460" s="3"/>
      <c r="K2460" s="3"/>
      <c r="L2460" s="7"/>
    </row>
    <row r="2461" spans="1:12" s="4" customFormat="1" ht="12.5" x14ac:dyDescent="0.25">
      <c r="A2461" s="6"/>
      <c r="B2461" s="6"/>
      <c r="C2461" s="6"/>
      <c r="D2461" s="3"/>
      <c r="E2461" s="3"/>
      <c r="F2461" s="3"/>
      <c r="G2461" s="3"/>
      <c r="H2461" s="3"/>
      <c r="I2461" s="3"/>
      <c r="J2461" s="3"/>
      <c r="K2461" s="3"/>
      <c r="L2461" s="7"/>
    </row>
    <row r="2462" spans="1:12" s="4" customFormat="1" ht="12.5" x14ac:dyDescent="0.25">
      <c r="A2462" s="6"/>
      <c r="B2462" s="6"/>
      <c r="C2462" s="6"/>
      <c r="D2462" s="3"/>
      <c r="E2462" s="3"/>
      <c r="F2462" s="3"/>
      <c r="G2462" s="3"/>
      <c r="H2462" s="3"/>
      <c r="I2462" s="3"/>
      <c r="J2462" s="3"/>
      <c r="K2462" s="3"/>
      <c r="L2462" s="7"/>
    </row>
    <row r="2463" spans="1:12" s="4" customFormat="1" ht="12.5" x14ac:dyDescent="0.25">
      <c r="A2463" s="6"/>
      <c r="B2463" s="6"/>
      <c r="C2463" s="6"/>
      <c r="D2463" s="3"/>
      <c r="E2463" s="3"/>
      <c r="F2463" s="3"/>
      <c r="G2463" s="3"/>
      <c r="H2463" s="3"/>
      <c r="I2463" s="3"/>
      <c r="J2463" s="3"/>
      <c r="K2463" s="3"/>
      <c r="L2463" s="7"/>
    </row>
    <row r="2464" spans="1:12" s="4" customFormat="1" ht="12.5" x14ac:dyDescent="0.25">
      <c r="A2464" s="6"/>
      <c r="B2464" s="6"/>
      <c r="C2464" s="6"/>
      <c r="D2464" s="3"/>
      <c r="E2464" s="3"/>
      <c r="F2464" s="3"/>
      <c r="G2464" s="3"/>
      <c r="H2464" s="3"/>
      <c r="I2464" s="3"/>
      <c r="J2464" s="3"/>
      <c r="K2464" s="3"/>
      <c r="L2464" s="7"/>
    </row>
    <row r="2465" spans="1:12" s="4" customFormat="1" ht="12.5" x14ac:dyDescent="0.25">
      <c r="A2465" s="6"/>
      <c r="B2465" s="6"/>
      <c r="C2465" s="6"/>
      <c r="D2465" s="3"/>
      <c r="E2465" s="3"/>
      <c r="F2465" s="3"/>
      <c r="G2465" s="3"/>
      <c r="H2465" s="3"/>
      <c r="I2465" s="3"/>
      <c r="J2465" s="3"/>
      <c r="K2465" s="3"/>
      <c r="L2465" s="7"/>
    </row>
    <row r="2466" spans="1:12" s="4" customFormat="1" ht="12.5" x14ac:dyDescent="0.25">
      <c r="A2466" s="6"/>
      <c r="B2466" s="6"/>
      <c r="C2466" s="6"/>
      <c r="D2466" s="3"/>
      <c r="E2466" s="3"/>
      <c r="F2466" s="3"/>
      <c r="G2466" s="3"/>
      <c r="H2466" s="3"/>
      <c r="I2466" s="3"/>
      <c r="J2466" s="3"/>
      <c r="K2466" s="3"/>
      <c r="L2466" s="7"/>
    </row>
    <row r="2467" spans="1:12" s="4" customFormat="1" ht="12.5" x14ac:dyDescent="0.25">
      <c r="A2467" s="6"/>
      <c r="B2467" s="6"/>
      <c r="C2467" s="6"/>
      <c r="D2467" s="3"/>
      <c r="E2467" s="3"/>
      <c r="F2467" s="3"/>
      <c r="G2467" s="3"/>
      <c r="H2467" s="3"/>
      <c r="I2467" s="3"/>
      <c r="J2467" s="3"/>
      <c r="K2467" s="3"/>
      <c r="L2467" s="7"/>
    </row>
    <row r="2468" spans="1:12" s="4" customFormat="1" ht="12.5" x14ac:dyDescent="0.25">
      <c r="A2468" s="6"/>
      <c r="B2468" s="6"/>
      <c r="C2468" s="6"/>
      <c r="D2468" s="3"/>
      <c r="E2468" s="3"/>
      <c r="F2468" s="3"/>
      <c r="G2468" s="3"/>
      <c r="H2468" s="3"/>
      <c r="I2468" s="3"/>
      <c r="J2468" s="3"/>
      <c r="K2468" s="3"/>
      <c r="L2468" s="7"/>
    </row>
    <row r="2469" spans="1:12" s="4" customFormat="1" ht="12.5" x14ac:dyDescent="0.25">
      <c r="A2469" s="6"/>
      <c r="B2469" s="6"/>
      <c r="C2469" s="6"/>
      <c r="D2469" s="3"/>
      <c r="E2469" s="3"/>
      <c r="F2469" s="3"/>
      <c r="G2469" s="3"/>
      <c r="H2469" s="3"/>
      <c r="I2469" s="3"/>
      <c r="J2469" s="3"/>
      <c r="K2469" s="3"/>
      <c r="L2469" s="7"/>
    </row>
    <row r="2470" spans="1:12" s="4" customFormat="1" ht="12.5" x14ac:dyDescent="0.25">
      <c r="A2470" s="6"/>
      <c r="B2470" s="6"/>
      <c r="C2470" s="6"/>
      <c r="D2470" s="3"/>
      <c r="E2470" s="3"/>
      <c r="F2470" s="3"/>
      <c r="G2470" s="3"/>
      <c r="H2470" s="3"/>
      <c r="I2470" s="3"/>
      <c r="J2470" s="3"/>
      <c r="K2470" s="3"/>
      <c r="L2470" s="7"/>
    </row>
    <row r="2471" spans="1:12" s="4" customFormat="1" ht="12.5" x14ac:dyDescent="0.25">
      <c r="A2471" s="6"/>
      <c r="B2471" s="6"/>
      <c r="C2471" s="6"/>
      <c r="D2471" s="3"/>
      <c r="E2471" s="3"/>
      <c r="F2471" s="3"/>
      <c r="G2471" s="3"/>
      <c r="H2471" s="3"/>
      <c r="I2471" s="3"/>
      <c r="J2471" s="3"/>
      <c r="K2471" s="3"/>
      <c r="L2471" s="7"/>
    </row>
    <row r="2472" spans="1:12" s="4" customFormat="1" ht="12.5" x14ac:dyDescent="0.25">
      <c r="A2472" s="6"/>
      <c r="B2472" s="6"/>
      <c r="C2472" s="6"/>
      <c r="D2472" s="3"/>
      <c r="E2472" s="3"/>
      <c r="F2472" s="3"/>
      <c r="G2472" s="3"/>
      <c r="H2472" s="3"/>
      <c r="I2472" s="3"/>
      <c r="J2472" s="3"/>
      <c r="K2472" s="3"/>
      <c r="L2472" s="7"/>
    </row>
    <row r="2473" spans="1:12" s="4" customFormat="1" ht="12.5" x14ac:dyDescent="0.25">
      <c r="A2473" s="6"/>
      <c r="B2473" s="6"/>
      <c r="C2473" s="6"/>
      <c r="D2473" s="3"/>
      <c r="E2473" s="3"/>
      <c r="F2473" s="3"/>
      <c r="G2473" s="3"/>
      <c r="H2473" s="3"/>
      <c r="I2473" s="3"/>
      <c r="J2473" s="3"/>
      <c r="K2473" s="3"/>
      <c r="L2473" s="7"/>
    </row>
    <row r="2474" spans="1:12" s="4" customFormat="1" ht="12.5" x14ac:dyDescent="0.25">
      <c r="A2474" s="6"/>
      <c r="B2474" s="6"/>
      <c r="C2474" s="6"/>
      <c r="D2474" s="3"/>
      <c r="E2474" s="3"/>
      <c r="F2474" s="3"/>
      <c r="G2474" s="3"/>
      <c r="H2474" s="3"/>
      <c r="I2474" s="3"/>
      <c r="J2474" s="3"/>
      <c r="K2474" s="3"/>
      <c r="L2474" s="7"/>
    </row>
    <row r="2475" spans="1:12" s="4" customFormat="1" ht="12.5" x14ac:dyDescent="0.25">
      <c r="A2475" s="6"/>
      <c r="B2475" s="6"/>
      <c r="C2475" s="6"/>
      <c r="D2475" s="3"/>
      <c r="E2475" s="3"/>
      <c r="F2475" s="3"/>
      <c r="G2475" s="3"/>
      <c r="H2475" s="3"/>
      <c r="I2475" s="3"/>
      <c r="J2475" s="3"/>
      <c r="K2475" s="3"/>
      <c r="L2475" s="7"/>
    </row>
    <row r="2476" spans="1:12" s="4" customFormat="1" ht="12.5" x14ac:dyDescent="0.25">
      <c r="A2476" s="6"/>
      <c r="B2476" s="6"/>
      <c r="C2476" s="6"/>
      <c r="D2476" s="3"/>
      <c r="E2476" s="3"/>
      <c r="F2476" s="3"/>
      <c r="G2476" s="3"/>
      <c r="H2476" s="7"/>
      <c r="I2476" s="3"/>
      <c r="J2476" s="3"/>
      <c r="K2476" s="3"/>
      <c r="L2476" s="7"/>
    </row>
    <row r="2477" spans="1:12" s="4" customFormat="1" ht="12.5" x14ac:dyDescent="0.25">
      <c r="A2477" s="6"/>
      <c r="B2477" s="6"/>
      <c r="C2477" s="6"/>
      <c r="D2477" s="3"/>
      <c r="E2477" s="3"/>
      <c r="F2477" s="3"/>
      <c r="G2477" s="3"/>
      <c r="H2477" s="7"/>
      <c r="I2477" s="3"/>
      <c r="J2477" s="3"/>
      <c r="K2477" s="3"/>
      <c r="L2477" s="7"/>
    </row>
    <row r="2478" spans="1:12" s="4" customFormat="1" ht="12.5" x14ac:dyDescent="0.25">
      <c r="A2478" s="6"/>
      <c r="B2478" s="6"/>
      <c r="C2478" s="6"/>
      <c r="D2478" s="3"/>
      <c r="E2478" s="3"/>
      <c r="F2478" s="3"/>
      <c r="G2478" s="3"/>
      <c r="H2478" s="3"/>
      <c r="I2478" s="3"/>
      <c r="J2478" s="3"/>
      <c r="K2478" s="3"/>
      <c r="L2478" s="7"/>
    </row>
    <row r="2479" spans="1:12" s="4" customFormat="1" ht="12.5" x14ac:dyDescent="0.25">
      <c r="A2479" s="6"/>
      <c r="B2479" s="6"/>
      <c r="C2479" s="6"/>
      <c r="D2479" s="3"/>
      <c r="E2479" s="3"/>
      <c r="F2479" s="3"/>
      <c r="G2479" s="3"/>
      <c r="H2479" s="3"/>
      <c r="I2479" s="3"/>
      <c r="J2479" s="3"/>
      <c r="K2479" s="3"/>
      <c r="L2479" s="7"/>
    </row>
    <row r="2480" spans="1:12" s="4" customFormat="1" ht="12.5" x14ac:dyDescent="0.25">
      <c r="A2480" s="6"/>
      <c r="B2480" s="6"/>
      <c r="C2480" s="6"/>
      <c r="D2480" s="3"/>
      <c r="E2480" s="3"/>
      <c r="F2480" s="3"/>
      <c r="G2480" s="3"/>
      <c r="H2480" s="3"/>
      <c r="I2480" s="3"/>
      <c r="J2480" s="3"/>
      <c r="K2480" s="3"/>
      <c r="L2480" s="7"/>
    </row>
    <row r="2481" spans="1:12" s="4" customFormat="1" ht="12.5" x14ac:dyDescent="0.25">
      <c r="A2481" s="6"/>
      <c r="B2481" s="6"/>
      <c r="C2481" s="6"/>
      <c r="D2481" s="3"/>
      <c r="E2481" s="3"/>
      <c r="F2481" s="3"/>
      <c r="G2481" s="3"/>
      <c r="H2481" s="3"/>
      <c r="I2481" s="3"/>
      <c r="J2481" s="3"/>
      <c r="K2481" s="3"/>
      <c r="L2481" s="7"/>
    </row>
    <row r="2482" spans="1:12" s="4" customFormat="1" ht="12.5" x14ac:dyDescent="0.25">
      <c r="A2482" s="6"/>
      <c r="B2482" s="6"/>
      <c r="C2482" s="6"/>
      <c r="D2482" s="3"/>
      <c r="E2482" s="3"/>
      <c r="F2482" s="3"/>
      <c r="G2482" s="3"/>
      <c r="H2482" s="3"/>
      <c r="I2482" s="3"/>
      <c r="J2482" s="3"/>
      <c r="K2482" s="3"/>
      <c r="L2482" s="7"/>
    </row>
    <row r="2483" spans="1:12" s="4" customFormat="1" ht="12.5" x14ac:dyDescent="0.25">
      <c r="A2483" s="6"/>
      <c r="B2483" s="6"/>
      <c r="C2483" s="6"/>
      <c r="D2483" s="3"/>
      <c r="E2483" s="3"/>
      <c r="F2483" s="3"/>
      <c r="G2483" s="3"/>
      <c r="H2483" s="3"/>
      <c r="I2483" s="3"/>
      <c r="J2483" s="3"/>
      <c r="K2483" s="3"/>
      <c r="L2483" s="7"/>
    </row>
    <row r="2484" spans="1:12" s="4" customFormat="1" ht="12.5" x14ac:dyDescent="0.25">
      <c r="A2484" s="6"/>
      <c r="B2484" s="6"/>
      <c r="C2484" s="6"/>
      <c r="D2484" s="3"/>
      <c r="E2484" s="3"/>
      <c r="F2484" s="3"/>
      <c r="G2484" s="7"/>
      <c r="H2484" s="3"/>
      <c r="I2484" s="3"/>
      <c r="J2484" s="3"/>
      <c r="K2484" s="3"/>
      <c r="L2484" s="7"/>
    </row>
    <row r="2485" spans="1:12" s="4" customFormat="1" ht="12.5" x14ac:dyDescent="0.25">
      <c r="A2485" s="6"/>
      <c r="B2485" s="6"/>
      <c r="C2485" s="6"/>
      <c r="D2485" s="3"/>
      <c r="E2485" s="3"/>
      <c r="F2485" s="3"/>
      <c r="G2485" s="7"/>
      <c r="H2485" s="3"/>
      <c r="I2485" s="3"/>
      <c r="J2485" s="3"/>
      <c r="K2485" s="3"/>
      <c r="L2485" s="7"/>
    </row>
    <row r="2486" spans="1:12" s="4" customFormat="1" ht="12.5" x14ac:dyDescent="0.25">
      <c r="A2486" s="6"/>
      <c r="B2486" s="6"/>
      <c r="C2486" s="6"/>
      <c r="D2486" s="3"/>
      <c r="E2486" s="3"/>
      <c r="F2486" s="3"/>
      <c r="G2486" s="3"/>
      <c r="H2486" s="3"/>
      <c r="I2486" s="3"/>
      <c r="J2486" s="3"/>
      <c r="K2486" s="3"/>
      <c r="L2486" s="7"/>
    </row>
    <row r="2487" spans="1:12" s="4" customFormat="1" ht="12.5" x14ac:dyDescent="0.25">
      <c r="A2487" s="6"/>
      <c r="B2487" s="6"/>
      <c r="C2487" s="6"/>
      <c r="D2487" s="3"/>
      <c r="E2487" s="3"/>
      <c r="F2487" s="3"/>
      <c r="G2487" s="3"/>
      <c r="H2487" s="3"/>
      <c r="I2487" s="3"/>
      <c r="J2487" s="3"/>
      <c r="K2487" s="3"/>
      <c r="L2487" s="7"/>
    </row>
    <row r="2488" spans="1:12" s="4" customFormat="1" ht="12.5" x14ac:dyDescent="0.25">
      <c r="A2488" s="6"/>
      <c r="B2488" s="6"/>
      <c r="C2488" s="6"/>
      <c r="D2488" s="3"/>
      <c r="E2488" s="3"/>
      <c r="F2488" s="3"/>
      <c r="G2488" s="3"/>
      <c r="H2488" s="3"/>
      <c r="I2488" s="3"/>
      <c r="J2488" s="3"/>
      <c r="K2488" s="3"/>
      <c r="L2488" s="7"/>
    </row>
    <row r="2489" spans="1:12" s="4" customFormat="1" ht="12.5" x14ac:dyDescent="0.25">
      <c r="A2489" s="6"/>
      <c r="B2489" s="6"/>
      <c r="C2489" s="6"/>
      <c r="D2489" s="3"/>
      <c r="E2489" s="3"/>
      <c r="F2489" s="3"/>
      <c r="G2489" s="3"/>
      <c r="H2489" s="3"/>
      <c r="I2489" s="3"/>
      <c r="J2489" s="3"/>
      <c r="K2489" s="3"/>
      <c r="L2489" s="7"/>
    </row>
    <row r="2490" spans="1:12" s="4" customFormat="1" ht="12.5" x14ac:dyDescent="0.25">
      <c r="A2490" s="6"/>
      <c r="B2490" s="6"/>
      <c r="C2490" s="6"/>
      <c r="D2490" s="3"/>
      <c r="E2490" s="3"/>
      <c r="F2490" s="3"/>
      <c r="G2490" s="3"/>
      <c r="H2490" s="3"/>
      <c r="I2490" s="3"/>
      <c r="J2490" s="3"/>
      <c r="K2490" s="3"/>
      <c r="L2490" s="7"/>
    </row>
    <row r="2491" spans="1:12" s="4" customFormat="1" ht="12.5" x14ac:dyDescent="0.25">
      <c r="A2491" s="6"/>
      <c r="B2491" s="6"/>
      <c r="C2491" s="6"/>
      <c r="D2491" s="3"/>
      <c r="E2491" s="3"/>
      <c r="F2491" s="3"/>
      <c r="G2491" s="3"/>
      <c r="H2491" s="3"/>
      <c r="I2491" s="3"/>
      <c r="J2491" s="3"/>
      <c r="K2491" s="3"/>
      <c r="L2491" s="7"/>
    </row>
    <row r="2492" spans="1:12" s="4" customFormat="1" ht="12.5" x14ac:dyDescent="0.25">
      <c r="A2492" s="6"/>
      <c r="B2492" s="6"/>
      <c r="C2492" s="6"/>
      <c r="D2492" s="3"/>
      <c r="E2492" s="3"/>
      <c r="F2492" s="3"/>
      <c r="G2492" s="3"/>
      <c r="H2492" s="3"/>
      <c r="I2492" s="3"/>
      <c r="J2492" s="3"/>
      <c r="K2492" s="3"/>
      <c r="L2492" s="7"/>
    </row>
    <row r="2493" spans="1:12" s="4" customFormat="1" ht="12.5" x14ac:dyDescent="0.25">
      <c r="A2493" s="6"/>
      <c r="B2493" s="6"/>
      <c r="C2493" s="6"/>
      <c r="D2493" s="3"/>
      <c r="E2493" s="3"/>
      <c r="F2493" s="3"/>
      <c r="G2493" s="3"/>
      <c r="H2493" s="3"/>
      <c r="I2493" s="3"/>
      <c r="J2493" s="3"/>
      <c r="K2493" s="3"/>
      <c r="L2493" s="7"/>
    </row>
    <row r="2494" spans="1:12" s="4" customFormat="1" ht="12.5" x14ac:dyDescent="0.25">
      <c r="A2494" s="6"/>
      <c r="B2494" s="6"/>
      <c r="C2494" s="6"/>
      <c r="D2494" s="3"/>
      <c r="E2494" s="3"/>
      <c r="F2494" s="3"/>
      <c r="G2494" s="3"/>
      <c r="H2494" s="3"/>
      <c r="I2494" s="3"/>
      <c r="J2494" s="3"/>
      <c r="K2494" s="3"/>
      <c r="L2494" s="7"/>
    </row>
    <row r="2495" spans="1:12" s="4" customFormat="1" ht="12.5" x14ac:dyDescent="0.25">
      <c r="A2495" s="6"/>
      <c r="B2495" s="6"/>
      <c r="C2495" s="6"/>
      <c r="D2495" s="3"/>
      <c r="E2495" s="3"/>
      <c r="F2495" s="3"/>
      <c r="G2495" s="3"/>
      <c r="H2495" s="3"/>
      <c r="I2495" s="3"/>
      <c r="J2495" s="3"/>
      <c r="K2495" s="3"/>
      <c r="L2495" s="7"/>
    </row>
    <row r="2496" spans="1:12" s="4" customFormat="1" ht="12.5" x14ac:dyDescent="0.25">
      <c r="A2496" s="6"/>
      <c r="B2496" s="6"/>
      <c r="C2496" s="6"/>
      <c r="D2496" s="3"/>
      <c r="E2496" s="3"/>
      <c r="F2496" s="3"/>
      <c r="G2496" s="3"/>
      <c r="H2496" s="3"/>
      <c r="I2496" s="3"/>
      <c r="J2496" s="3"/>
      <c r="K2496" s="3"/>
      <c r="L2496" s="7"/>
    </row>
    <row r="2497" spans="1:12" s="4" customFormat="1" ht="12.5" x14ac:dyDescent="0.25">
      <c r="A2497" s="6"/>
      <c r="B2497" s="6"/>
      <c r="C2497" s="6"/>
      <c r="D2497" s="3"/>
      <c r="E2497" s="3"/>
      <c r="F2497" s="3"/>
      <c r="G2497" s="3"/>
      <c r="H2497" s="3"/>
      <c r="I2497" s="3"/>
      <c r="J2497" s="3"/>
      <c r="K2497" s="3"/>
      <c r="L2497" s="7"/>
    </row>
    <row r="2498" spans="1:12" s="4" customFormat="1" ht="12.5" x14ac:dyDescent="0.25">
      <c r="A2498" s="6"/>
      <c r="B2498" s="6"/>
      <c r="C2498" s="6"/>
      <c r="D2498" s="3"/>
      <c r="E2498" s="3"/>
      <c r="F2498" s="3"/>
      <c r="G2498" s="3"/>
      <c r="H2498" s="3"/>
      <c r="I2498" s="3"/>
      <c r="J2498" s="3"/>
      <c r="K2498" s="3"/>
      <c r="L2498" s="7"/>
    </row>
    <row r="2499" spans="1:12" s="4" customFormat="1" ht="12.5" x14ac:dyDescent="0.25">
      <c r="A2499" s="6"/>
      <c r="B2499" s="6"/>
      <c r="C2499" s="6"/>
      <c r="D2499" s="3"/>
      <c r="E2499" s="3"/>
      <c r="F2499" s="3"/>
      <c r="G2499" s="3"/>
      <c r="H2499" s="3"/>
      <c r="I2499" s="3"/>
      <c r="J2499" s="3"/>
      <c r="K2499" s="3"/>
      <c r="L2499" s="7"/>
    </row>
    <row r="2500" spans="1:12" s="4" customFormat="1" ht="12.5" x14ac:dyDescent="0.25">
      <c r="A2500" s="6"/>
      <c r="B2500" s="6"/>
      <c r="C2500" s="6"/>
      <c r="D2500" s="3"/>
      <c r="E2500" s="3"/>
      <c r="F2500" s="3"/>
      <c r="G2500" s="3"/>
      <c r="H2500" s="3"/>
      <c r="I2500" s="3"/>
      <c r="J2500" s="3"/>
      <c r="K2500" s="3"/>
      <c r="L2500" s="7"/>
    </row>
    <row r="2501" spans="1:12" s="4" customFormat="1" ht="12.5" x14ac:dyDescent="0.25">
      <c r="A2501" s="6"/>
      <c r="B2501" s="6"/>
      <c r="C2501" s="6"/>
      <c r="D2501" s="3"/>
      <c r="E2501" s="3"/>
      <c r="F2501" s="3"/>
      <c r="G2501" s="3"/>
      <c r="H2501" s="3"/>
      <c r="I2501" s="3"/>
      <c r="J2501" s="3"/>
      <c r="K2501" s="3"/>
      <c r="L2501" s="7"/>
    </row>
    <row r="2502" spans="1:12" s="4" customFormat="1" ht="12.5" x14ac:dyDescent="0.25">
      <c r="A2502" s="6"/>
      <c r="B2502" s="6"/>
      <c r="C2502" s="6"/>
      <c r="D2502" s="3"/>
      <c r="E2502" s="3"/>
      <c r="F2502" s="3"/>
      <c r="G2502" s="3"/>
      <c r="H2502" s="3"/>
      <c r="I2502" s="3"/>
      <c r="J2502" s="3"/>
      <c r="K2502" s="3"/>
      <c r="L2502" s="7"/>
    </row>
    <row r="2503" spans="1:12" s="4" customFormat="1" ht="12.5" x14ac:dyDescent="0.25">
      <c r="A2503" s="6"/>
      <c r="B2503" s="6"/>
      <c r="C2503" s="6"/>
      <c r="D2503" s="3"/>
      <c r="E2503" s="3"/>
      <c r="F2503" s="3"/>
      <c r="G2503" s="3"/>
      <c r="H2503" s="3"/>
      <c r="I2503" s="3"/>
      <c r="J2503" s="3"/>
      <c r="K2503" s="3"/>
      <c r="L2503" s="7"/>
    </row>
    <row r="2504" spans="1:12" s="4" customFormat="1" ht="12.5" x14ac:dyDescent="0.25">
      <c r="A2504" s="6"/>
      <c r="B2504" s="6"/>
      <c r="C2504" s="6"/>
      <c r="D2504" s="3"/>
      <c r="E2504" s="3"/>
      <c r="F2504" s="3"/>
      <c r="G2504" s="3"/>
      <c r="H2504" s="3"/>
      <c r="I2504" s="3"/>
      <c r="J2504" s="3"/>
      <c r="K2504" s="3"/>
      <c r="L2504" s="7"/>
    </row>
    <row r="2505" spans="1:12" s="4" customFormat="1" ht="12.5" x14ac:dyDescent="0.25">
      <c r="A2505" s="6"/>
      <c r="B2505" s="6"/>
      <c r="C2505" s="6"/>
      <c r="D2505" s="3"/>
      <c r="E2505" s="3"/>
      <c r="F2505" s="3"/>
      <c r="G2505" s="3"/>
      <c r="H2505" s="3"/>
      <c r="I2505" s="3"/>
      <c r="J2505" s="3"/>
      <c r="K2505" s="3"/>
      <c r="L2505" s="7"/>
    </row>
    <row r="2506" spans="1:12" s="4" customFormat="1" ht="12.5" x14ac:dyDescent="0.25">
      <c r="A2506" s="6"/>
      <c r="B2506" s="6"/>
      <c r="C2506" s="6"/>
      <c r="D2506" s="3"/>
      <c r="E2506" s="3"/>
      <c r="F2506" s="3"/>
      <c r="G2506" s="3"/>
      <c r="H2506" s="3"/>
      <c r="I2506" s="3"/>
      <c r="J2506" s="3"/>
      <c r="K2506" s="3"/>
      <c r="L2506" s="7"/>
    </row>
    <row r="2507" spans="1:12" s="4" customFormat="1" ht="12.5" x14ac:dyDescent="0.25">
      <c r="A2507" s="6"/>
      <c r="B2507" s="6"/>
      <c r="C2507" s="6"/>
      <c r="D2507" s="3"/>
      <c r="E2507" s="3"/>
      <c r="F2507" s="3"/>
      <c r="G2507" s="3"/>
      <c r="H2507" s="3"/>
      <c r="I2507" s="3"/>
      <c r="J2507" s="3"/>
      <c r="K2507" s="3"/>
      <c r="L2507" s="7"/>
    </row>
    <row r="2508" spans="1:12" s="4" customFormat="1" ht="12.5" x14ac:dyDescent="0.25">
      <c r="A2508" s="6"/>
      <c r="B2508" s="6"/>
      <c r="C2508" s="6"/>
      <c r="D2508" s="3"/>
      <c r="E2508" s="3"/>
      <c r="F2508" s="3"/>
      <c r="G2508" s="3"/>
      <c r="H2508" s="3"/>
      <c r="I2508" s="3"/>
      <c r="J2508" s="3"/>
      <c r="K2508" s="3"/>
      <c r="L2508" s="7"/>
    </row>
    <row r="2509" spans="1:12" s="4" customFormat="1" ht="12.5" x14ac:dyDescent="0.25">
      <c r="A2509" s="6"/>
      <c r="B2509" s="6"/>
      <c r="C2509" s="6"/>
      <c r="D2509" s="3"/>
      <c r="E2509" s="3"/>
      <c r="F2509" s="3"/>
      <c r="G2509" s="3"/>
      <c r="H2509" s="3"/>
      <c r="I2509" s="3"/>
      <c r="J2509" s="3"/>
      <c r="K2509" s="3"/>
      <c r="L2509" s="7"/>
    </row>
    <row r="2510" spans="1:12" s="4" customFormat="1" ht="12.5" x14ac:dyDescent="0.25">
      <c r="A2510" s="6"/>
      <c r="B2510" s="6"/>
      <c r="C2510" s="6"/>
      <c r="D2510" s="3"/>
      <c r="E2510" s="3"/>
      <c r="F2510" s="3"/>
      <c r="G2510" s="3"/>
      <c r="H2510" s="3"/>
      <c r="I2510" s="3"/>
      <c r="J2510" s="3"/>
      <c r="K2510" s="3"/>
      <c r="L2510" s="7"/>
    </row>
    <row r="2511" spans="1:12" s="4" customFormat="1" ht="12.5" x14ac:dyDescent="0.25">
      <c r="A2511" s="6"/>
      <c r="B2511" s="6"/>
      <c r="C2511" s="6"/>
      <c r="D2511" s="3"/>
      <c r="E2511" s="3"/>
      <c r="F2511" s="3"/>
      <c r="G2511" s="3"/>
      <c r="H2511" s="3"/>
      <c r="I2511" s="3"/>
      <c r="J2511" s="3"/>
      <c r="K2511" s="3"/>
      <c r="L2511" s="7"/>
    </row>
    <row r="2512" spans="1:12" s="4" customFormat="1" ht="12.5" x14ac:dyDescent="0.25">
      <c r="A2512" s="6"/>
      <c r="B2512" s="6"/>
      <c r="C2512" s="6"/>
      <c r="D2512" s="3"/>
      <c r="E2512" s="3"/>
      <c r="F2512" s="3"/>
      <c r="G2512" s="3"/>
      <c r="H2512" s="3"/>
      <c r="I2512" s="3"/>
      <c r="J2512" s="3"/>
      <c r="K2512" s="3"/>
      <c r="L2512" s="7"/>
    </row>
    <row r="2513" spans="1:12" s="4" customFormat="1" ht="12.5" x14ac:dyDescent="0.25">
      <c r="A2513" s="6"/>
      <c r="B2513" s="6"/>
      <c r="C2513" s="6"/>
      <c r="D2513" s="3"/>
      <c r="E2513" s="3"/>
      <c r="F2513" s="3"/>
      <c r="G2513" s="3"/>
      <c r="H2513" s="3"/>
      <c r="I2513" s="3"/>
      <c r="J2513" s="3"/>
      <c r="K2513" s="3"/>
      <c r="L2513" s="7"/>
    </row>
    <row r="2514" spans="1:12" s="4" customFormat="1" ht="12.5" x14ac:dyDescent="0.25">
      <c r="A2514" s="6"/>
      <c r="B2514" s="6"/>
      <c r="C2514" s="6"/>
      <c r="D2514" s="3"/>
      <c r="E2514" s="3"/>
      <c r="F2514" s="3"/>
      <c r="G2514" s="3"/>
      <c r="H2514" s="3"/>
      <c r="I2514" s="3"/>
      <c r="J2514" s="3"/>
      <c r="K2514" s="3"/>
      <c r="L2514" s="7"/>
    </row>
    <row r="2515" spans="1:12" s="4" customFormat="1" ht="12.5" x14ac:dyDescent="0.25">
      <c r="A2515" s="6"/>
      <c r="B2515" s="6"/>
      <c r="C2515" s="6"/>
      <c r="D2515" s="3"/>
      <c r="E2515" s="3"/>
      <c r="F2515" s="3"/>
      <c r="G2515" s="3"/>
      <c r="H2515" s="3"/>
      <c r="I2515" s="3"/>
      <c r="J2515" s="3"/>
      <c r="K2515" s="3"/>
      <c r="L2515" s="7"/>
    </row>
    <row r="2516" spans="1:12" s="4" customFormat="1" ht="12.5" x14ac:dyDescent="0.25">
      <c r="A2516" s="6"/>
      <c r="B2516" s="6"/>
      <c r="C2516" s="6"/>
      <c r="D2516" s="3"/>
      <c r="E2516" s="3"/>
      <c r="F2516" s="3"/>
      <c r="G2516" s="3"/>
      <c r="H2516" s="3"/>
      <c r="I2516" s="3"/>
      <c r="J2516" s="3"/>
      <c r="K2516" s="3"/>
      <c r="L2516" s="7"/>
    </row>
    <row r="2517" spans="1:12" s="4" customFormat="1" ht="12.5" x14ac:dyDescent="0.25">
      <c r="A2517" s="6"/>
      <c r="B2517" s="6"/>
      <c r="C2517" s="6"/>
      <c r="D2517" s="3"/>
      <c r="E2517" s="3"/>
      <c r="F2517" s="3"/>
      <c r="G2517" s="3"/>
      <c r="H2517" s="3"/>
      <c r="I2517" s="3"/>
      <c r="J2517" s="3"/>
      <c r="K2517" s="3"/>
      <c r="L2517" s="7"/>
    </row>
    <row r="2518" spans="1:12" s="4" customFormat="1" ht="12.5" x14ac:dyDescent="0.25">
      <c r="A2518" s="6"/>
      <c r="B2518" s="6"/>
      <c r="C2518" s="6"/>
      <c r="D2518" s="3"/>
      <c r="E2518" s="3"/>
      <c r="F2518" s="3"/>
      <c r="G2518" s="3"/>
      <c r="H2518" s="3"/>
      <c r="I2518" s="3"/>
      <c r="J2518" s="3"/>
      <c r="K2518" s="3"/>
      <c r="L2518" s="7"/>
    </row>
    <row r="2519" spans="1:12" s="4" customFormat="1" ht="12.5" x14ac:dyDescent="0.25">
      <c r="A2519" s="6"/>
      <c r="B2519" s="6"/>
      <c r="C2519" s="6"/>
      <c r="D2519" s="3"/>
      <c r="E2519" s="3"/>
      <c r="F2519" s="3"/>
      <c r="G2519" s="3"/>
      <c r="H2519" s="3"/>
      <c r="I2519" s="3"/>
      <c r="J2519" s="3"/>
      <c r="K2519" s="3"/>
      <c r="L2519" s="7"/>
    </row>
    <row r="2520" spans="1:12" s="4" customFormat="1" ht="12.5" x14ac:dyDescent="0.25">
      <c r="A2520" s="6"/>
      <c r="B2520" s="6"/>
      <c r="C2520" s="6"/>
      <c r="D2520" s="3"/>
      <c r="E2520" s="3"/>
      <c r="F2520" s="3"/>
      <c r="G2520" s="3"/>
      <c r="H2520" s="3"/>
      <c r="I2520" s="3"/>
      <c r="J2520" s="3"/>
      <c r="K2520" s="3"/>
      <c r="L2520" s="7"/>
    </row>
    <row r="2521" spans="1:12" s="4" customFormat="1" ht="12.5" x14ac:dyDescent="0.25">
      <c r="A2521" s="6"/>
      <c r="B2521" s="6"/>
      <c r="C2521" s="6"/>
      <c r="D2521" s="3"/>
      <c r="E2521" s="3"/>
      <c r="F2521" s="3"/>
      <c r="G2521" s="3"/>
      <c r="H2521" s="3"/>
      <c r="I2521" s="3"/>
      <c r="J2521" s="3"/>
      <c r="K2521" s="3"/>
      <c r="L2521" s="7"/>
    </row>
    <row r="2522" spans="1:12" s="4" customFormat="1" ht="12.5" x14ac:dyDescent="0.25">
      <c r="A2522" s="6"/>
      <c r="B2522" s="6"/>
      <c r="C2522" s="6"/>
      <c r="D2522" s="3"/>
      <c r="E2522" s="3"/>
      <c r="F2522" s="3"/>
      <c r="G2522" s="3"/>
      <c r="H2522" s="3"/>
      <c r="I2522" s="3"/>
      <c r="J2522" s="3"/>
      <c r="K2522" s="3"/>
      <c r="L2522" s="7"/>
    </row>
    <row r="2523" spans="1:12" s="4" customFormat="1" ht="12.5" x14ac:dyDescent="0.25">
      <c r="A2523" s="6"/>
      <c r="B2523" s="6"/>
      <c r="C2523" s="6"/>
      <c r="D2523" s="3"/>
      <c r="E2523" s="3"/>
      <c r="F2523" s="3"/>
      <c r="G2523" s="3"/>
      <c r="H2523" s="3"/>
      <c r="I2523" s="3"/>
      <c r="J2523" s="3"/>
      <c r="K2523" s="3"/>
      <c r="L2523" s="7"/>
    </row>
    <row r="2524" spans="1:12" s="4" customFormat="1" ht="12.5" x14ac:dyDescent="0.25">
      <c r="A2524" s="6"/>
      <c r="B2524" s="6"/>
      <c r="C2524" s="6"/>
      <c r="D2524" s="3"/>
      <c r="E2524" s="3"/>
      <c r="F2524" s="3"/>
      <c r="G2524" s="3"/>
      <c r="H2524" s="3"/>
      <c r="I2524" s="3"/>
      <c r="J2524" s="3"/>
      <c r="K2524" s="3"/>
      <c r="L2524" s="7"/>
    </row>
    <row r="2525" spans="1:12" s="4" customFormat="1" ht="12.5" x14ac:dyDescent="0.25">
      <c r="A2525" s="6"/>
      <c r="B2525" s="6"/>
      <c r="C2525" s="6"/>
      <c r="D2525" s="3"/>
      <c r="E2525" s="3"/>
      <c r="F2525" s="3"/>
      <c r="G2525" s="3"/>
      <c r="H2525" s="3"/>
      <c r="I2525" s="3"/>
      <c r="J2525" s="3"/>
      <c r="K2525" s="3"/>
      <c r="L2525" s="7"/>
    </row>
    <row r="2526" spans="1:12" s="4" customFormat="1" ht="12.5" x14ac:dyDescent="0.25">
      <c r="A2526" s="6"/>
      <c r="B2526" s="6"/>
      <c r="C2526" s="6"/>
      <c r="D2526" s="3"/>
      <c r="E2526" s="3"/>
      <c r="F2526" s="3"/>
      <c r="G2526" s="3"/>
      <c r="H2526" s="3"/>
      <c r="I2526" s="3"/>
      <c r="J2526" s="3"/>
      <c r="K2526" s="3"/>
      <c r="L2526" s="7"/>
    </row>
    <row r="2527" spans="1:12" s="4" customFormat="1" ht="12.5" x14ac:dyDescent="0.25">
      <c r="A2527" s="6"/>
      <c r="B2527" s="6"/>
      <c r="C2527" s="6"/>
      <c r="D2527" s="3"/>
      <c r="E2527" s="3"/>
      <c r="F2527" s="3"/>
      <c r="G2527" s="3"/>
      <c r="H2527" s="3"/>
      <c r="I2527" s="3"/>
      <c r="J2527" s="3"/>
      <c r="K2527" s="3"/>
      <c r="L2527" s="7"/>
    </row>
    <row r="2528" spans="1:12" s="4" customFormat="1" ht="12.5" x14ac:dyDescent="0.25">
      <c r="A2528" s="6"/>
      <c r="B2528" s="6"/>
      <c r="C2528" s="6"/>
      <c r="D2528" s="3"/>
      <c r="E2528" s="3"/>
      <c r="F2528" s="3"/>
      <c r="G2528" s="3"/>
      <c r="H2528" s="3"/>
      <c r="I2528" s="3"/>
      <c r="J2528" s="3"/>
      <c r="K2528" s="3"/>
      <c r="L2528" s="7"/>
    </row>
    <row r="2529" spans="1:12" s="4" customFormat="1" ht="12.5" x14ac:dyDescent="0.25">
      <c r="A2529" s="6"/>
      <c r="B2529" s="6"/>
      <c r="C2529" s="6"/>
      <c r="D2529" s="3"/>
      <c r="E2529" s="3"/>
      <c r="F2529" s="3"/>
      <c r="G2529" s="3"/>
      <c r="H2529" s="3"/>
      <c r="I2529" s="3"/>
      <c r="J2529" s="3"/>
      <c r="K2529" s="3"/>
      <c r="L2529" s="7"/>
    </row>
    <row r="2530" spans="1:12" s="4" customFormat="1" ht="12.5" x14ac:dyDescent="0.25">
      <c r="A2530" s="6"/>
      <c r="B2530" s="6"/>
      <c r="C2530" s="6"/>
      <c r="D2530" s="3"/>
      <c r="E2530" s="3"/>
      <c r="F2530" s="3"/>
      <c r="G2530" s="3"/>
      <c r="H2530" s="3"/>
      <c r="I2530" s="3"/>
      <c r="J2530" s="3"/>
      <c r="K2530" s="3"/>
      <c r="L2530" s="7"/>
    </row>
    <row r="2531" spans="1:12" s="4" customFormat="1" ht="12.5" x14ac:dyDescent="0.25">
      <c r="A2531" s="6"/>
      <c r="B2531" s="6"/>
      <c r="C2531" s="6"/>
      <c r="D2531" s="3"/>
      <c r="E2531" s="3"/>
      <c r="F2531" s="3"/>
      <c r="G2531" s="3"/>
      <c r="H2531" s="3"/>
      <c r="I2531" s="3"/>
      <c r="J2531" s="3"/>
      <c r="K2531" s="3"/>
      <c r="L2531" s="7"/>
    </row>
    <row r="2532" spans="1:12" s="4" customFormat="1" ht="12.5" x14ac:dyDescent="0.25">
      <c r="A2532" s="6"/>
      <c r="B2532" s="6"/>
      <c r="C2532" s="6"/>
      <c r="D2532" s="3"/>
      <c r="E2532" s="3"/>
      <c r="F2532" s="3"/>
      <c r="G2532" s="3"/>
      <c r="H2532" s="3"/>
      <c r="I2532" s="3"/>
      <c r="J2532" s="3"/>
      <c r="K2532" s="3"/>
      <c r="L2532" s="7"/>
    </row>
    <row r="2533" spans="1:12" s="4" customFormat="1" ht="12.5" x14ac:dyDescent="0.25">
      <c r="A2533" s="6"/>
      <c r="B2533" s="6"/>
      <c r="C2533" s="6"/>
      <c r="D2533" s="3"/>
      <c r="E2533" s="3"/>
      <c r="F2533" s="3"/>
      <c r="G2533" s="3"/>
      <c r="H2533" s="3"/>
      <c r="I2533" s="3"/>
      <c r="J2533" s="3"/>
      <c r="K2533" s="3"/>
      <c r="L2533" s="7"/>
    </row>
    <row r="2534" spans="1:12" s="4" customFormat="1" ht="12.5" x14ac:dyDescent="0.25">
      <c r="A2534" s="6"/>
      <c r="B2534" s="6"/>
      <c r="C2534" s="6"/>
      <c r="D2534" s="3"/>
      <c r="E2534" s="3"/>
      <c r="F2534" s="3"/>
      <c r="G2534" s="3"/>
      <c r="H2534" s="3"/>
      <c r="I2534" s="3"/>
      <c r="J2534" s="3"/>
      <c r="K2534" s="3"/>
      <c r="L2534" s="7"/>
    </row>
    <row r="2535" spans="1:12" s="4" customFormat="1" ht="12.5" x14ac:dyDescent="0.25">
      <c r="A2535" s="6"/>
      <c r="B2535" s="6"/>
      <c r="C2535" s="6"/>
      <c r="D2535" s="3"/>
      <c r="E2535" s="3"/>
      <c r="F2535" s="3"/>
      <c r="G2535" s="3"/>
      <c r="H2535" s="3"/>
      <c r="I2535" s="3"/>
      <c r="J2535" s="3"/>
      <c r="K2535" s="3"/>
      <c r="L2535" s="7"/>
    </row>
    <row r="2536" spans="1:12" s="4" customFormat="1" ht="12.5" x14ac:dyDescent="0.25">
      <c r="A2536" s="6"/>
      <c r="B2536" s="6"/>
      <c r="C2536" s="6"/>
      <c r="D2536" s="3"/>
      <c r="E2536" s="3"/>
      <c r="F2536" s="3"/>
      <c r="G2536" s="3"/>
      <c r="H2536" s="3"/>
      <c r="I2536" s="3"/>
      <c r="J2536" s="3"/>
      <c r="K2536" s="3"/>
      <c r="L2536" s="7"/>
    </row>
    <row r="2537" spans="1:12" s="4" customFormat="1" ht="12.5" x14ac:dyDescent="0.25">
      <c r="A2537" s="6"/>
      <c r="B2537" s="6"/>
      <c r="C2537" s="6"/>
      <c r="D2537" s="3"/>
      <c r="E2537" s="3"/>
      <c r="F2537" s="3"/>
      <c r="G2537" s="3"/>
      <c r="H2537" s="3"/>
      <c r="I2537" s="3"/>
      <c r="J2537" s="3"/>
      <c r="K2537" s="3"/>
      <c r="L2537" s="7"/>
    </row>
    <row r="2538" spans="1:12" s="4" customFormat="1" ht="12.5" x14ac:dyDescent="0.25">
      <c r="A2538" s="6"/>
      <c r="B2538" s="6"/>
      <c r="C2538" s="6"/>
      <c r="D2538" s="3"/>
      <c r="E2538" s="3"/>
      <c r="F2538" s="3"/>
      <c r="G2538" s="3"/>
      <c r="H2538" s="3"/>
      <c r="I2538" s="3"/>
      <c r="J2538" s="3"/>
      <c r="K2538" s="3"/>
      <c r="L2538" s="7"/>
    </row>
    <row r="2539" spans="1:12" s="4" customFormat="1" ht="12.5" x14ac:dyDescent="0.25">
      <c r="A2539" s="6"/>
      <c r="B2539" s="6"/>
      <c r="C2539" s="6"/>
      <c r="D2539" s="3"/>
      <c r="E2539" s="3"/>
      <c r="F2539" s="3"/>
      <c r="G2539" s="3"/>
      <c r="H2539" s="3"/>
      <c r="I2539" s="3"/>
      <c r="J2539" s="3"/>
      <c r="K2539" s="3"/>
      <c r="L2539" s="7"/>
    </row>
    <row r="2540" spans="1:12" s="4" customFormat="1" ht="12.5" x14ac:dyDescent="0.25">
      <c r="A2540" s="6"/>
      <c r="B2540" s="6"/>
      <c r="C2540" s="6"/>
      <c r="D2540" s="3"/>
      <c r="E2540" s="3"/>
      <c r="F2540" s="3"/>
      <c r="G2540" s="3"/>
      <c r="H2540" s="3"/>
      <c r="I2540" s="3"/>
      <c r="J2540" s="3"/>
      <c r="K2540" s="3"/>
      <c r="L2540" s="7"/>
    </row>
    <row r="2541" spans="1:12" s="4" customFormat="1" ht="12.5" x14ac:dyDescent="0.25">
      <c r="A2541" s="6"/>
      <c r="B2541" s="6"/>
      <c r="C2541" s="6"/>
      <c r="D2541" s="3"/>
      <c r="E2541" s="3"/>
      <c r="F2541" s="3"/>
      <c r="G2541" s="3"/>
      <c r="H2541" s="3"/>
      <c r="I2541" s="3"/>
      <c r="J2541" s="3"/>
      <c r="K2541" s="3"/>
      <c r="L2541" s="7"/>
    </row>
    <row r="2542" spans="1:12" s="4" customFormat="1" ht="12.5" x14ac:dyDescent="0.25">
      <c r="A2542" s="6"/>
      <c r="B2542" s="6"/>
      <c r="C2542" s="6"/>
      <c r="D2542" s="3"/>
      <c r="E2542" s="3"/>
      <c r="F2542" s="3"/>
      <c r="G2542" s="3"/>
      <c r="H2542" s="3"/>
      <c r="I2542" s="3"/>
      <c r="J2542" s="3"/>
      <c r="K2542" s="3"/>
      <c r="L2542" s="7"/>
    </row>
    <row r="2543" spans="1:12" s="4" customFormat="1" ht="12.5" x14ac:dyDescent="0.25">
      <c r="A2543" s="6"/>
      <c r="B2543" s="6"/>
      <c r="C2543" s="6"/>
      <c r="D2543" s="3"/>
      <c r="E2543" s="3"/>
      <c r="F2543" s="3"/>
      <c r="G2543" s="3"/>
      <c r="H2543" s="3"/>
      <c r="I2543" s="3"/>
      <c r="J2543" s="3"/>
      <c r="K2543" s="3"/>
      <c r="L2543" s="7"/>
    </row>
    <row r="2544" spans="1:12" s="4" customFormat="1" ht="12.5" x14ac:dyDescent="0.25">
      <c r="A2544" s="6"/>
      <c r="B2544" s="6"/>
      <c r="C2544" s="6"/>
      <c r="D2544" s="3"/>
      <c r="E2544" s="3"/>
      <c r="F2544" s="3"/>
      <c r="G2544" s="3"/>
      <c r="H2544" s="3"/>
      <c r="I2544" s="3"/>
      <c r="J2544" s="3"/>
      <c r="K2544" s="3"/>
      <c r="L2544" s="7"/>
    </row>
    <row r="2545" spans="1:12" s="4" customFormat="1" ht="12.5" x14ac:dyDescent="0.25">
      <c r="A2545" s="6"/>
      <c r="B2545" s="6"/>
      <c r="C2545" s="6"/>
      <c r="D2545" s="3"/>
      <c r="E2545" s="3"/>
      <c r="F2545" s="3"/>
      <c r="G2545" s="3"/>
      <c r="H2545" s="3"/>
      <c r="I2545" s="3"/>
      <c r="J2545" s="3"/>
      <c r="K2545" s="3"/>
      <c r="L2545" s="7"/>
    </row>
    <row r="2546" spans="1:12" s="4" customFormat="1" ht="12.5" x14ac:dyDescent="0.25">
      <c r="A2546" s="6"/>
      <c r="B2546" s="6"/>
      <c r="C2546" s="6"/>
      <c r="D2546" s="3"/>
      <c r="E2546" s="3"/>
      <c r="F2546" s="3"/>
      <c r="G2546" s="3"/>
      <c r="H2546" s="3"/>
      <c r="I2546" s="3"/>
      <c r="J2546" s="3"/>
      <c r="K2546" s="3"/>
      <c r="L2546" s="7"/>
    </row>
    <row r="2547" spans="1:12" s="4" customFormat="1" ht="12.5" x14ac:dyDescent="0.25">
      <c r="A2547" s="6"/>
      <c r="B2547" s="6"/>
      <c r="C2547" s="6"/>
      <c r="D2547" s="3"/>
      <c r="E2547" s="3"/>
      <c r="F2547" s="3"/>
      <c r="G2547" s="3"/>
      <c r="H2547" s="3"/>
      <c r="I2547" s="3"/>
      <c r="J2547" s="3"/>
      <c r="K2547" s="3"/>
      <c r="L2547" s="7"/>
    </row>
    <row r="2548" spans="1:12" s="4" customFormat="1" ht="12.5" x14ac:dyDescent="0.25">
      <c r="A2548" s="6"/>
      <c r="B2548" s="6"/>
      <c r="C2548" s="6"/>
      <c r="D2548" s="3"/>
      <c r="E2548" s="3"/>
      <c r="F2548" s="3"/>
      <c r="G2548" s="3"/>
      <c r="H2548" s="3"/>
      <c r="I2548" s="3"/>
      <c r="J2548" s="3"/>
      <c r="K2548" s="3"/>
      <c r="L2548" s="7"/>
    </row>
    <row r="2549" spans="1:12" s="4" customFormat="1" ht="12.5" x14ac:dyDescent="0.25">
      <c r="A2549" s="6"/>
      <c r="B2549" s="6"/>
      <c r="C2549" s="6"/>
      <c r="D2549" s="3"/>
      <c r="E2549" s="3"/>
      <c r="F2549" s="3"/>
      <c r="G2549" s="3"/>
      <c r="H2549" s="3"/>
      <c r="I2549" s="3"/>
      <c r="J2549" s="3"/>
      <c r="K2549" s="3"/>
      <c r="L2549" s="7"/>
    </row>
    <row r="2550" spans="1:12" s="4" customFormat="1" ht="12.5" x14ac:dyDescent="0.25">
      <c r="A2550" s="6"/>
      <c r="B2550" s="6"/>
      <c r="C2550" s="6"/>
      <c r="D2550" s="3"/>
      <c r="E2550" s="3"/>
      <c r="F2550" s="3"/>
      <c r="G2550" s="3"/>
      <c r="H2550" s="3"/>
      <c r="I2550" s="3"/>
      <c r="J2550" s="3"/>
      <c r="K2550" s="3"/>
      <c r="L2550" s="7"/>
    </row>
    <row r="2551" spans="1:12" s="4" customFormat="1" ht="12.5" x14ac:dyDescent="0.25">
      <c r="A2551" s="6"/>
      <c r="B2551" s="6"/>
      <c r="C2551" s="6"/>
      <c r="D2551" s="3"/>
      <c r="E2551" s="3"/>
      <c r="F2551" s="3"/>
      <c r="G2551" s="3"/>
      <c r="H2551" s="3"/>
      <c r="I2551" s="3"/>
      <c r="J2551" s="3"/>
      <c r="K2551" s="3"/>
      <c r="L2551" s="7"/>
    </row>
    <row r="2552" spans="1:12" s="4" customFormat="1" ht="12.5" x14ac:dyDescent="0.25">
      <c r="A2552" s="6"/>
      <c r="B2552" s="6"/>
      <c r="C2552" s="6"/>
      <c r="D2552" s="3"/>
      <c r="E2552" s="3"/>
      <c r="F2552" s="3"/>
      <c r="G2552" s="3"/>
      <c r="H2552" s="3"/>
      <c r="I2552" s="3"/>
      <c r="J2552" s="3"/>
      <c r="K2552" s="3"/>
      <c r="L2552" s="7"/>
    </row>
    <row r="2553" spans="1:12" s="4" customFormat="1" ht="12.5" x14ac:dyDescent="0.25">
      <c r="A2553" s="6"/>
      <c r="B2553" s="6"/>
      <c r="C2553" s="6"/>
      <c r="D2553" s="3"/>
      <c r="E2553" s="3"/>
      <c r="F2553" s="3"/>
      <c r="G2553" s="3"/>
      <c r="H2553" s="3"/>
      <c r="I2553" s="3"/>
      <c r="J2553" s="3"/>
      <c r="K2553" s="3"/>
      <c r="L2553" s="7"/>
    </row>
    <row r="2554" spans="1:12" s="4" customFormat="1" ht="12.5" x14ac:dyDescent="0.25">
      <c r="A2554" s="6"/>
      <c r="B2554" s="6"/>
      <c r="C2554" s="6"/>
      <c r="D2554" s="3"/>
      <c r="E2554" s="3"/>
      <c r="F2554" s="3"/>
      <c r="G2554" s="3"/>
      <c r="H2554" s="3"/>
      <c r="I2554" s="3"/>
      <c r="J2554" s="3"/>
      <c r="K2554" s="3"/>
      <c r="L2554" s="7"/>
    </row>
    <row r="2555" spans="1:12" s="4" customFormat="1" ht="12.5" x14ac:dyDescent="0.25">
      <c r="A2555" s="6"/>
      <c r="B2555" s="6"/>
      <c r="C2555" s="6"/>
      <c r="D2555" s="3"/>
      <c r="E2555" s="3"/>
      <c r="F2555" s="3"/>
      <c r="G2555" s="3"/>
      <c r="H2555" s="3"/>
      <c r="I2555" s="3"/>
      <c r="J2555" s="3"/>
      <c r="K2555" s="3"/>
      <c r="L2555" s="7"/>
    </row>
    <row r="2556" spans="1:12" s="4" customFormat="1" ht="12.5" x14ac:dyDescent="0.25">
      <c r="A2556" s="6"/>
      <c r="B2556" s="6"/>
      <c r="C2556" s="6"/>
      <c r="D2556" s="3"/>
      <c r="E2556" s="3"/>
      <c r="F2556" s="3"/>
      <c r="G2556" s="3"/>
      <c r="H2556" s="3"/>
      <c r="I2556" s="3"/>
      <c r="J2556" s="3"/>
      <c r="K2556" s="3"/>
      <c r="L2556" s="7"/>
    </row>
    <row r="2557" spans="1:12" s="4" customFormat="1" ht="12.5" x14ac:dyDescent="0.25">
      <c r="A2557" s="6"/>
      <c r="B2557" s="6"/>
      <c r="C2557" s="6"/>
      <c r="D2557" s="3"/>
      <c r="E2557" s="3"/>
      <c r="F2557" s="3"/>
      <c r="G2557" s="3"/>
      <c r="H2557" s="3"/>
      <c r="I2557" s="3"/>
      <c r="J2557" s="3"/>
      <c r="K2557" s="3"/>
      <c r="L2557" s="7"/>
    </row>
    <row r="2558" spans="1:12" s="4" customFormat="1" ht="12.5" x14ac:dyDescent="0.25">
      <c r="A2558" s="6"/>
      <c r="B2558" s="6"/>
      <c r="C2558" s="6"/>
      <c r="D2558" s="3"/>
      <c r="E2558" s="3"/>
      <c r="F2558" s="3"/>
      <c r="G2558" s="3"/>
      <c r="H2558" s="3"/>
      <c r="I2558" s="3"/>
      <c r="J2558" s="3"/>
      <c r="K2558" s="3"/>
      <c r="L2558" s="7"/>
    </row>
    <row r="2559" spans="1:12" s="4" customFormat="1" ht="12.5" x14ac:dyDescent="0.25">
      <c r="A2559" s="6"/>
      <c r="B2559" s="6"/>
      <c r="C2559" s="6"/>
      <c r="D2559" s="3"/>
      <c r="E2559" s="3"/>
      <c r="F2559" s="3"/>
      <c r="G2559" s="3"/>
      <c r="H2559" s="3"/>
      <c r="I2559" s="3"/>
      <c r="J2559" s="3"/>
      <c r="K2559" s="3"/>
      <c r="L2559" s="7"/>
    </row>
    <row r="2560" spans="1:12" s="4" customFormat="1" ht="12.5" x14ac:dyDescent="0.25">
      <c r="A2560" s="6"/>
      <c r="B2560" s="6"/>
      <c r="C2560" s="6"/>
      <c r="D2560" s="3"/>
      <c r="E2560" s="3"/>
      <c r="F2560" s="3"/>
      <c r="G2560" s="3"/>
      <c r="H2560" s="3"/>
      <c r="I2560" s="3"/>
      <c r="J2560" s="3"/>
      <c r="K2560" s="3"/>
      <c r="L2560" s="7"/>
    </row>
    <row r="2561" spans="1:12" s="4" customFormat="1" ht="12.5" x14ac:dyDescent="0.25">
      <c r="A2561" s="6"/>
      <c r="B2561" s="6"/>
      <c r="C2561" s="6"/>
      <c r="D2561" s="3"/>
      <c r="E2561" s="3"/>
      <c r="F2561" s="3"/>
      <c r="G2561" s="3"/>
      <c r="H2561" s="3"/>
      <c r="I2561" s="3"/>
      <c r="J2561" s="3"/>
      <c r="K2561" s="3"/>
      <c r="L2561" s="7"/>
    </row>
    <row r="2562" spans="1:12" s="4" customFormat="1" ht="12.5" x14ac:dyDescent="0.25">
      <c r="A2562" s="6"/>
      <c r="B2562" s="6"/>
      <c r="C2562" s="6"/>
      <c r="D2562" s="3"/>
      <c r="E2562" s="3"/>
      <c r="F2562" s="3"/>
      <c r="G2562" s="3"/>
      <c r="H2562" s="3"/>
      <c r="I2562" s="3"/>
      <c r="J2562" s="3"/>
      <c r="K2562" s="3"/>
      <c r="L2562" s="7"/>
    </row>
    <row r="2563" spans="1:12" s="4" customFormat="1" ht="12.5" x14ac:dyDescent="0.25">
      <c r="A2563" s="6"/>
      <c r="B2563" s="6"/>
      <c r="C2563" s="6"/>
      <c r="D2563" s="3"/>
      <c r="E2563" s="3"/>
      <c r="F2563" s="3"/>
      <c r="G2563" s="3"/>
      <c r="H2563" s="3"/>
      <c r="I2563" s="3"/>
      <c r="J2563" s="3"/>
      <c r="K2563" s="3"/>
      <c r="L2563" s="7"/>
    </row>
    <row r="2564" spans="1:12" s="4" customFormat="1" ht="12.5" x14ac:dyDescent="0.25">
      <c r="A2564" s="6"/>
      <c r="B2564" s="6"/>
      <c r="C2564" s="6"/>
      <c r="D2564" s="3"/>
      <c r="E2564" s="3"/>
      <c r="F2564" s="3"/>
      <c r="G2564" s="3"/>
      <c r="H2564" s="3"/>
      <c r="I2564" s="3"/>
      <c r="J2564" s="3"/>
      <c r="K2564" s="3"/>
      <c r="L2564" s="7"/>
    </row>
    <row r="2565" spans="1:12" s="4" customFormat="1" ht="12.5" x14ac:dyDescent="0.25">
      <c r="A2565" s="6"/>
      <c r="B2565" s="6"/>
      <c r="C2565" s="6"/>
      <c r="D2565" s="3"/>
      <c r="E2565" s="3"/>
      <c r="F2565" s="3"/>
      <c r="G2565" s="3"/>
      <c r="H2565" s="3"/>
      <c r="I2565" s="3"/>
      <c r="J2565" s="3"/>
      <c r="K2565" s="3"/>
      <c r="L2565" s="7"/>
    </row>
    <row r="2566" spans="1:12" s="4" customFormat="1" ht="12.5" x14ac:dyDescent="0.25">
      <c r="A2566" s="6"/>
      <c r="B2566" s="6"/>
      <c r="C2566" s="6"/>
      <c r="D2566" s="3"/>
      <c r="E2566" s="3"/>
      <c r="F2566" s="3"/>
      <c r="G2566" s="3"/>
      <c r="H2566" s="3"/>
      <c r="I2566" s="3"/>
      <c r="J2566" s="3"/>
      <c r="K2566" s="3"/>
      <c r="L2566" s="7"/>
    </row>
    <row r="2567" spans="1:12" s="4" customFormat="1" ht="12.5" x14ac:dyDescent="0.25">
      <c r="A2567" s="6"/>
      <c r="B2567" s="6"/>
      <c r="C2567" s="6"/>
      <c r="D2567" s="3"/>
      <c r="E2567" s="3"/>
      <c r="F2567" s="3"/>
      <c r="G2567" s="3"/>
      <c r="H2567" s="3"/>
      <c r="I2567" s="3"/>
      <c r="J2567" s="3"/>
      <c r="K2567" s="3"/>
      <c r="L2567" s="7"/>
    </row>
    <row r="2568" spans="1:12" s="4" customFormat="1" ht="12.5" x14ac:dyDescent="0.25">
      <c r="A2568" s="6"/>
      <c r="B2568" s="6"/>
      <c r="C2568" s="6"/>
      <c r="D2568" s="3"/>
      <c r="E2568" s="3"/>
      <c r="F2568" s="3"/>
      <c r="G2568" s="3"/>
      <c r="H2568" s="3"/>
      <c r="I2568" s="3"/>
      <c r="J2568" s="3"/>
      <c r="K2568" s="3"/>
      <c r="L2568" s="7"/>
    </row>
    <row r="2569" spans="1:12" s="4" customFormat="1" ht="12.5" x14ac:dyDescent="0.25">
      <c r="A2569" s="6"/>
      <c r="B2569" s="6"/>
      <c r="C2569" s="6"/>
      <c r="D2569" s="3"/>
      <c r="E2569" s="3"/>
      <c r="F2569" s="3"/>
      <c r="G2569" s="3"/>
      <c r="H2569" s="3"/>
      <c r="I2569" s="3"/>
      <c r="J2569" s="3"/>
      <c r="K2569" s="3"/>
      <c r="L2569" s="7"/>
    </row>
    <row r="2570" spans="1:12" s="4" customFormat="1" ht="12.5" x14ac:dyDescent="0.25">
      <c r="A2570" s="6"/>
      <c r="B2570" s="6"/>
      <c r="C2570" s="6"/>
      <c r="D2570" s="3"/>
      <c r="E2570" s="3"/>
      <c r="F2570" s="3"/>
      <c r="G2570" s="3"/>
      <c r="H2570" s="3"/>
      <c r="I2570" s="3"/>
      <c r="J2570" s="3"/>
      <c r="K2570" s="3"/>
      <c r="L2570" s="7"/>
    </row>
    <row r="2571" spans="1:12" s="4" customFormat="1" ht="12.5" x14ac:dyDescent="0.25">
      <c r="A2571" s="6"/>
      <c r="B2571" s="6"/>
      <c r="C2571" s="6"/>
      <c r="D2571" s="3"/>
      <c r="E2571" s="3"/>
      <c r="F2571" s="3"/>
      <c r="G2571" s="3"/>
      <c r="H2571" s="3"/>
      <c r="I2571" s="3"/>
      <c r="J2571" s="3"/>
      <c r="K2571" s="3"/>
      <c r="L2571" s="7"/>
    </row>
    <row r="2572" spans="1:12" s="4" customFormat="1" ht="12.5" x14ac:dyDescent="0.25">
      <c r="A2572" s="6"/>
      <c r="B2572" s="6"/>
      <c r="C2572" s="6"/>
      <c r="D2572" s="3"/>
      <c r="E2572" s="3"/>
      <c r="F2572" s="3"/>
      <c r="G2572" s="3"/>
      <c r="H2572" s="3"/>
      <c r="I2572" s="3"/>
      <c r="J2572" s="3"/>
      <c r="K2572" s="3"/>
      <c r="L2572" s="7"/>
    </row>
    <row r="2573" spans="1:12" s="4" customFormat="1" ht="12.5" x14ac:dyDescent="0.25">
      <c r="A2573" s="6"/>
      <c r="B2573" s="6"/>
      <c r="C2573" s="6"/>
      <c r="D2573" s="3"/>
      <c r="E2573" s="3"/>
      <c r="F2573" s="3"/>
      <c r="G2573" s="3"/>
      <c r="H2573" s="3"/>
      <c r="I2573" s="3"/>
      <c r="J2573" s="3"/>
      <c r="K2573" s="3"/>
      <c r="L2573" s="7"/>
    </row>
    <row r="2574" spans="1:12" s="4" customFormat="1" ht="12.5" x14ac:dyDescent="0.25">
      <c r="A2574" s="6"/>
      <c r="B2574" s="6"/>
      <c r="C2574" s="6"/>
      <c r="D2574" s="3"/>
      <c r="E2574" s="3"/>
      <c r="F2574" s="3"/>
      <c r="G2574" s="3"/>
      <c r="H2574" s="3"/>
      <c r="I2574" s="3"/>
      <c r="J2574" s="3"/>
      <c r="K2574" s="3"/>
      <c r="L2574" s="7"/>
    </row>
    <row r="2575" spans="1:12" s="4" customFormat="1" ht="12.5" x14ac:dyDescent="0.25">
      <c r="A2575" s="6"/>
      <c r="B2575" s="6"/>
      <c r="C2575" s="6"/>
      <c r="D2575" s="3"/>
      <c r="E2575" s="3"/>
      <c r="F2575" s="3"/>
      <c r="G2575" s="3"/>
      <c r="H2575" s="3"/>
      <c r="I2575" s="3"/>
      <c r="J2575" s="3"/>
      <c r="K2575" s="3"/>
      <c r="L2575" s="7"/>
    </row>
    <row r="2576" spans="1:12" s="4" customFormat="1" ht="12.5" x14ac:dyDescent="0.25">
      <c r="A2576" s="6"/>
      <c r="B2576" s="6"/>
      <c r="C2576" s="6"/>
      <c r="D2576" s="3"/>
      <c r="E2576" s="3"/>
      <c r="F2576" s="3"/>
      <c r="G2576" s="3"/>
      <c r="H2576" s="3"/>
      <c r="I2576" s="3"/>
      <c r="J2576" s="3"/>
      <c r="K2576" s="3"/>
      <c r="L2576" s="7"/>
    </row>
    <row r="2577" spans="1:12" s="4" customFormat="1" ht="12.5" x14ac:dyDescent="0.25">
      <c r="A2577" s="6"/>
      <c r="B2577" s="6"/>
      <c r="C2577" s="6"/>
      <c r="D2577" s="3"/>
      <c r="E2577" s="3"/>
      <c r="F2577" s="3"/>
      <c r="G2577" s="3"/>
      <c r="H2577" s="3"/>
      <c r="I2577" s="3"/>
      <c r="J2577" s="3"/>
      <c r="K2577" s="3"/>
      <c r="L2577" s="7"/>
    </row>
    <row r="2578" spans="1:12" s="4" customFormat="1" ht="12.5" x14ac:dyDescent="0.25">
      <c r="A2578" s="6"/>
      <c r="B2578" s="6"/>
      <c r="C2578" s="6"/>
      <c r="D2578" s="3"/>
      <c r="E2578" s="3"/>
      <c r="F2578" s="3"/>
      <c r="G2578" s="3"/>
      <c r="H2578" s="3"/>
      <c r="I2578" s="3"/>
      <c r="J2578" s="3"/>
      <c r="K2578" s="3"/>
      <c r="L2578" s="7"/>
    </row>
    <row r="2579" spans="1:12" s="4" customFormat="1" ht="12.5" x14ac:dyDescent="0.25">
      <c r="A2579" s="6"/>
      <c r="B2579" s="6"/>
      <c r="C2579" s="6"/>
      <c r="D2579" s="3"/>
      <c r="E2579" s="3"/>
      <c r="F2579" s="3"/>
      <c r="G2579" s="3"/>
      <c r="H2579" s="3"/>
      <c r="I2579" s="3"/>
      <c r="J2579" s="3"/>
      <c r="K2579" s="3"/>
      <c r="L2579" s="7"/>
    </row>
    <row r="2580" spans="1:12" s="4" customFormat="1" ht="12.5" x14ac:dyDescent="0.25">
      <c r="A2580" s="6"/>
      <c r="B2580" s="6"/>
      <c r="C2580" s="6"/>
      <c r="D2580" s="3"/>
      <c r="E2580" s="3"/>
      <c r="F2580" s="3"/>
      <c r="G2580" s="3"/>
      <c r="H2580" s="3"/>
      <c r="I2580" s="3"/>
      <c r="J2580" s="3"/>
      <c r="K2580" s="3"/>
      <c r="L2580" s="7"/>
    </row>
    <row r="2581" spans="1:12" s="4" customFormat="1" ht="12.5" x14ac:dyDescent="0.25">
      <c r="A2581" s="6"/>
      <c r="B2581" s="6"/>
      <c r="C2581" s="6"/>
      <c r="D2581" s="3"/>
      <c r="E2581" s="3"/>
      <c r="F2581" s="3"/>
      <c r="G2581" s="3"/>
      <c r="H2581" s="3"/>
      <c r="I2581" s="3"/>
      <c r="J2581" s="3"/>
      <c r="K2581" s="3"/>
      <c r="L2581" s="7"/>
    </row>
    <row r="2582" spans="1:12" s="4" customFormat="1" ht="12.5" x14ac:dyDescent="0.25">
      <c r="A2582" s="6"/>
      <c r="B2582" s="6"/>
      <c r="C2582" s="6"/>
      <c r="D2582" s="3"/>
      <c r="E2582" s="3"/>
      <c r="F2582" s="3"/>
      <c r="G2582" s="3"/>
      <c r="H2582" s="3"/>
      <c r="I2582" s="3"/>
      <c r="J2582" s="3"/>
      <c r="K2582" s="3"/>
      <c r="L2582" s="7"/>
    </row>
    <row r="2583" spans="1:12" s="4" customFormat="1" ht="12.5" x14ac:dyDescent="0.25">
      <c r="A2583" s="6"/>
      <c r="B2583" s="6"/>
      <c r="C2583" s="6"/>
      <c r="D2583" s="3"/>
      <c r="E2583" s="3"/>
      <c r="F2583" s="3"/>
      <c r="G2583" s="3"/>
      <c r="H2583" s="3"/>
      <c r="I2583" s="3"/>
      <c r="J2583" s="3"/>
      <c r="K2583" s="3"/>
      <c r="L2583" s="7"/>
    </row>
    <row r="2584" spans="1:12" s="4" customFormat="1" ht="12.5" x14ac:dyDescent="0.25">
      <c r="A2584" s="6"/>
      <c r="B2584" s="6"/>
      <c r="C2584" s="6"/>
      <c r="D2584" s="3"/>
      <c r="E2584" s="3"/>
      <c r="F2584" s="3"/>
      <c r="G2584" s="3"/>
      <c r="H2584" s="3"/>
      <c r="I2584" s="3"/>
      <c r="J2584" s="3"/>
      <c r="K2584" s="3"/>
      <c r="L2584" s="7"/>
    </row>
    <row r="2585" spans="1:12" s="4" customFormat="1" ht="12.5" x14ac:dyDescent="0.25">
      <c r="A2585" s="6"/>
      <c r="B2585" s="6"/>
      <c r="C2585" s="6"/>
      <c r="D2585" s="3"/>
      <c r="E2585" s="3"/>
      <c r="F2585" s="3"/>
      <c r="G2585" s="3"/>
      <c r="H2585" s="3"/>
      <c r="I2585" s="3"/>
      <c r="J2585" s="3"/>
      <c r="K2585" s="3"/>
      <c r="L2585" s="7"/>
    </row>
    <row r="2586" spans="1:12" s="4" customFormat="1" ht="12.5" x14ac:dyDescent="0.25">
      <c r="A2586" s="6"/>
      <c r="B2586" s="6"/>
      <c r="C2586" s="6"/>
      <c r="D2586" s="3"/>
      <c r="E2586" s="3"/>
      <c r="F2586" s="3"/>
      <c r="G2586" s="3"/>
      <c r="H2586" s="3"/>
      <c r="I2586" s="3"/>
      <c r="J2586" s="3"/>
      <c r="K2586" s="3"/>
      <c r="L2586" s="7"/>
    </row>
    <row r="2587" spans="1:12" s="4" customFormat="1" ht="12.5" x14ac:dyDescent="0.25">
      <c r="A2587" s="6"/>
      <c r="B2587" s="6"/>
      <c r="C2587" s="6"/>
      <c r="D2587" s="3"/>
      <c r="E2587" s="3"/>
      <c r="F2587" s="3"/>
      <c r="G2587" s="3"/>
      <c r="H2587" s="3"/>
      <c r="I2587" s="3"/>
      <c r="J2587" s="3"/>
      <c r="K2587" s="3"/>
      <c r="L2587" s="7"/>
    </row>
    <row r="2588" spans="1:12" s="4" customFormat="1" ht="12.5" x14ac:dyDescent="0.25">
      <c r="A2588" s="6"/>
      <c r="B2588" s="6"/>
      <c r="C2588" s="6"/>
      <c r="D2588" s="3"/>
      <c r="E2588" s="3"/>
      <c r="F2588" s="3"/>
      <c r="G2588" s="3"/>
      <c r="H2588" s="3"/>
      <c r="I2588" s="3"/>
      <c r="J2588" s="3"/>
      <c r="K2588" s="3"/>
      <c r="L2588" s="7"/>
    </row>
    <row r="2589" spans="1:12" s="4" customFormat="1" ht="12.5" x14ac:dyDescent="0.25">
      <c r="A2589" s="6"/>
      <c r="B2589" s="6"/>
      <c r="C2589" s="6"/>
      <c r="D2589" s="3"/>
      <c r="E2589" s="3"/>
      <c r="F2589" s="3"/>
      <c r="G2589" s="3"/>
      <c r="H2589" s="3"/>
      <c r="I2589" s="3"/>
      <c r="J2589" s="3"/>
      <c r="K2589" s="3"/>
      <c r="L2589" s="7"/>
    </row>
    <row r="2590" spans="1:12" s="4" customFormat="1" ht="12.5" x14ac:dyDescent="0.25">
      <c r="A2590" s="6"/>
      <c r="B2590" s="6"/>
      <c r="C2590" s="6"/>
      <c r="D2590" s="3"/>
      <c r="E2590" s="3"/>
      <c r="F2590" s="3"/>
      <c r="G2590" s="3"/>
      <c r="H2590" s="3"/>
      <c r="I2590" s="3"/>
      <c r="J2590" s="3"/>
      <c r="K2590" s="3"/>
      <c r="L2590" s="7"/>
    </row>
    <row r="2591" spans="1:12" s="4" customFormat="1" ht="12.5" x14ac:dyDescent="0.25">
      <c r="A2591" s="6"/>
      <c r="B2591" s="6"/>
      <c r="C2591" s="6"/>
      <c r="D2591" s="3"/>
      <c r="E2591" s="3"/>
      <c r="F2591" s="3"/>
      <c r="G2591" s="3"/>
      <c r="H2591" s="3"/>
      <c r="I2591" s="3"/>
      <c r="J2591" s="3"/>
      <c r="K2591" s="3"/>
      <c r="L2591" s="7"/>
    </row>
    <row r="2592" spans="1:12" s="4" customFormat="1" ht="12.5" x14ac:dyDescent="0.25">
      <c r="A2592" s="6"/>
      <c r="B2592" s="6"/>
      <c r="C2592" s="6"/>
      <c r="D2592" s="3"/>
      <c r="E2592" s="3"/>
      <c r="F2592" s="3"/>
      <c r="G2592" s="3"/>
      <c r="H2592" s="3"/>
      <c r="I2592" s="3"/>
      <c r="J2592" s="3"/>
      <c r="K2592" s="3"/>
      <c r="L2592" s="7"/>
    </row>
    <row r="2593" spans="1:12" s="4" customFormat="1" ht="12.5" x14ac:dyDescent="0.25">
      <c r="A2593" s="6"/>
      <c r="B2593" s="6"/>
      <c r="C2593" s="6"/>
      <c r="D2593" s="3"/>
      <c r="E2593" s="3"/>
      <c r="F2593" s="3"/>
      <c r="G2593" s="3"/>
      <c r="H2593" s="3"/>
      <c r="I2593" s="3"/>
      <c r="J2593" s="3"/>
      <c r="K2593" s="3"/>
      <c r="L2593" s="7"/>
    </row>
    <row r="2594" spans="1:12" s="4" customFormat="1" ht="12.5" x14ac:dyDescent="0.25">
      <c r="A2594" s="6"/>
      <c r="B2594" s="6"/>
      <c r="C2594" s="6"/>
      <c r="D2594" s="3"/>
      <c r="E2594" s="3"/>
      <c r="F2594" s="3"/>
      <c r="G2594" s="3"/>
      <c r="H2594" s="3"/>
      <c r="I2594" s="3"/>
      <c r="J2594" s="3"/>
      <c r="K2594" s="3"/>
      <c r="L2594" s="7"/>
    </row>
    <row r="2595" spans="1:12" s="4" customFormat="1" ht="12.5" x14ac:dyDescent="0.25">
      <c r="A2595" s="6"/>
      <c r="B2595" s="6"/>
      <c r="C2595" s="6"/>
      <c r="D2595" s="3"/>
      <c r="E2595" s="3"/>
      <c r="F2595" s="3"/>
      <c r="G2595" s="3"/>
      <c r="H2595" s="3"/>
      <c r="I2595" s="3"/>
      <c r="J2595" s="3"/>
      <c r="K2595" s="3"/>
      <c r="L2595" s="7"/>
    </row>
    <row r="2596" spans="1:12" s="4" customFormat="1" ht="12.5" x14ac:dyDescent="0.25">
      <c r="A2596" s="6"/>
      <c r="B2596" s="6"/>
      <c r="C2596" s="6"/>
      <c r="D2596" s="3"/>
      <c r="E2596" s="3"/>
      <c r="F2596" s="3"/>
      <c r="G2596" s="3"/>
      <c r="H2596" s="3"/>
      <c r="I2596" s="3"/>
      <c r="J2596" s="3"/>
      <c r="K2596" s="3"/>
      <c r="L2596" s="7"/>
    </row>
    <row r="2597" spans="1:12" s="4" customFormat="1" ht="12.5" x14ac:dyDescent="0.25">
      <c r="A2597" s="6"/>
      <c r="B2597" s="6"/>
      <c r="C2597" s="6"/>
      <c r="D2597" s="3"/>
      <c r="E2597" s="3"/>
      <c r="F2597" s="3"/>
      <c r="G2597" s="3"/>
      <c r="H2597" s="3"/>
      <c r="I2597" s="3"/>
      <c r="J2597" s="3"/>
      <c r="K2597" s="3"/>
      <c r="L2597" s="7"/>
    </row>
    <row r="2598" spans="1:12" s="4" customFormat="1" ht="12.5" x14ac:dyDescent="0.25">
      <c r="A2598" s="6"/>
      <c r="B2598" s="6"/>
      <c r="C2598" s="6"/>
      <c r="D2598" s="3"/>
      <c r="E2598" s="3"/>
      <c r="F2598" s="3"/>
      <c r="G2598" s="3"/>
      <c r="H2598" s="3"/>
      <c r="I2598" s="3"/>
      <c r="J2598" s="3"/>
      <c r="K2598" s="3"/>
      <c r="L2598" s="7"/>
    </row>
    <row r="2599" spans="1:12" s="4" customFormat="1" ht="12.5" x14ac:dyDescent="0.25">
      <c r="A2599" s="6"/>
      <c r="B2599" s="6"/>
      <c r="C2599" s="6"/>
      <c r="D2599" s="3"/>
      <c r="E2599" s="3"/>
      <c r="F2599" s="3"/>
      <c r="G2599" s="3"/>
      <c r="H2599" s="3"/>
      <c r="I2599" s="3"/>
      <c r="J2599" s="3"/>
      <c r="K2599" s="3"/>
      <c r="L2599" s="7"/>
    </row>
    <row r="2600" spans="1:12" s="4" customFormat="1" ht="12.5" x14ac:dyDescent="0.25">
      <c r="A2600" s="6"/>
      <c r="B2600" s="6"/>
      <c r="C2600" s="6"/>
      <c r="D2600" s="3"/>
      <c r="E2600" s="3"/>
      <c r="F2600" s="3"/>
      <c r="G2600" s="3"/>
      <c r="H2600" s="3"/>
      <c r="I2600" s="3"/>
      <c r="J2600" s="3"/>
      <c r="K2600" s="3"/>
      <c r="L2600" s="7"/>
    </row>
    <row r="2601" spans="1:12" s="4" customFormat="1" ht="12.5" x14ac:dyDescent="0.25">
      <c r="A2601" s="6"/>
      <c r="B2601" s="6"/>
      <c r="C2601" s="6"/>
      <c r="D2601" s="3"/>
      <c r="E2601" s="3"/>
      <c r="F2601" s="3"/>
      <c r="G2601" s="3"/>
      <c r="H2601" s="3"/>
      <c r="I2601" s="3"/>
      <c r="J2601" s="3"/>
      <c r="K2601" s="3"/>
      <c r="L2601" s="7"/>
    </row>
    <row r="2602" spans="1:12" s="4" customFormat="1" ht="12.5" x14ac:dyDescent="0.25">
      <c r="A2602" s="6"/>
      <c r="B2602" s="6"/>
      <c r="C2602" s="6"/>
      <c r="D2602" s="3"/>
      <c r="E2602" s="3"/>
      <c r="F2602" s="3"/>
      <c r="G2602" s="3"/>
      <c r="H2602" s="3"/>
      <c r="I2602" s="3"/>
      <c r="J2602" s="3"/>
      <c r="K2602" s="3"/>
      <c r="L2602" s="7"/>
    </row>
    <row r="2603" spans="1:12" s="4" customFormat="1" ht="12.5" x14ac:dyDescent="0.25">
      <c r="A2603" s="6"/>
      <c r="B2603" s="6"/>
      <c r="C2603" s="6"/>
      <c r="D2603" s="3"/>
      <c r="E2603" s="3"/>
      <c r="F2603" s="3"/>
      <c r="G2603" s="3"/>
      <c r="H2603" s="3"/>
      <c r="I2603" s="3"/>
      <c r="J2603" s="3"/>
      <c r="K2603" s="3"/>
      <c r="L2603" s="7"/>
    </row>
    <row r="2604" spans="1:12" s="4" customFormat="1" ht="12.5" x14ac:dyDescent="0.25">
      <c r="A2604" s="6"/>
      <c r="B2604" s="6"/>
      <c r="C2604" s="6"/>
      <c r="D2604" s="3"/>
      <c r="E2604" s="3"/>
      <c r="F2604" s="3"/>
      <c r="G2604" s="3"/>
      <c r="H2604" s="3"/>
      <c r="I2604" s="3"/>
      <c r="J2604" s="3"/>
      <c r="K2604" s="3"/>
      <c r="L2604" s="7"/>
    </row>
    <row r="2605" spans="1:12" s="4" customFormat="1" ht="12.5" x14ac:dyDescent="0.25">
      <c r="A2605" s="6"/>
      <c r="B2605" s="6"/>
      <c r="C2605" s="6"/>
      <c r="D2605" s="3"/>
      <c r="E2605" s="3"/>
      <c r="F2605" s="3"/>
      <c r="G2605" s="3"/>
      <c r="H2605" s="3"/>
      <c r="I2605" s="3"/>
      <c r="J2605" s="3"/>
      <c r="K2605" s="3"/>
      <c r="L2605" s="7"/>
    </row>
    <row r="2606" spans="1:12" s="4" customFormat="1" ht="12.5" x14ac:dyDescent="0.25">
      <c r="A2606" s="6"/>
      <c r="B2606" s="6"/>
      <c r="C2606" s="6"/>
      <c r="D2606" s="3"/>
      <c r="E2606" s="3"/>
      <c r="F2606" s="3"/>
      <c r="G2606" s="3"/>
      <c r="H2606" s="3"/>
      <c r="I2606" s="3"/>
      <c r="J2606" s="3"/>
      <c r="K2606" s="3"/>
      <c r="L2606" s="7"/>
    </row>
    <row r="2607" spans="1:12" s="4" customFormat="1" ht="12.5" x14ac:dyDescent="0.25">
      <c r="A2607" s="6"/>
      <c r="B2607" s="6"/>
      <c r="C2607" s="6"/>
      <c r="D2607" s="3"/>
      <c r="E2607" s="3"/>
      <c r="F2607" s="3"/>
      <c r="G2607" s="3"/>
      <c r="H2607" s="7"/>
      <c r="I2607" s="3"/>
      <c r="J2607" s="3"/>
      <c r="K2607" s="3"/>
      <c r="L2607" s="7"/>
    </row>
    <row r="2608" spans="1:12" s="4" customFormat="1" ht="12.5" x14ac:dyDescent="0.25">
      <c r="A2608" s="6"/>
      <c r="B2608" s="6"/>
      <c r="C2608" s="6"/>
      <c r="D2608" s="3"/>
      <c r="E2608" s="3"/>
      <c r="F2608" s="3"/>
      <c r="G2608" s="3"/>
      <c r="H2608" s="7"/>
      <c r="I2608" s="3"/>
      <c r="J2608" s="3"/>
      <c r="K2608" s="3"/>
      <c r="L2608" s="7"/>
    </row>
    <row r="2609" spans="1:12" s="4" customFormat="1" ht="12.5" x14ac:dyDescent="0.25">
      <c r="A2609" s="6"/>
      <c r="B2609" s="6"/>
      <c r="C2609" s="6"/>
      <c r="D2609" s="3"/>
      <c r="E2609" s="3"/>
      <c r="F2609" s="3"/>
      <c r="G2609" s="3"/>
      <c r="H2609" s="7"/>
      <c r="I2609" s="3"/>
      <c r="J2609" s="3"/>
      <c r="K2609" s="3"/>
      <c r="L2609" s="7"/>
    </row>
    <row r="2610" spans="1:12" s="4" customFormat="1" ht="12.5" x14ac:dyDescent="0.25">
      <c r="A2610" s="6"/>
      <c r="B2610" s="6"/>
      <c r="C2610" s="6"/>
      <c r="D2610" s="3"/>
      <c r="E2610" s="3"/>
      <c r="F2610" s="3"/>
      <c r="G2610" s="3"/>
      <c r="H2610" s="7"/>
      <c r="I2610" s="3"/>
      <c r="J2610" s="3"/>
      <c r="K2610" s="3"/>
      <c r="L2610" s="7"/>
    </row>
    <row r="2611" spans="1:12" s="4" customFormat="1" ht="12.5" x14ac:dyDescent="0.25">
      <c r="A2611" s="6"/>
      <c r="B2611" s="6"/>
      <c r="C2611" s="6"/>
      <c r="D2611" s="3"/>
      <c r="E2611" s="3"/>
      <c r="F2611" s="3"/>
      <c r="G2611" s="3"/>
      <c r="H2611" s="7"/>
      <c r="I2611" s="3"/>
      <c r="J2611" s="3"/>
      <c r="K2611" s="3"/>
      <c r="L2611" s="7"/>
    </row>
    <row r="2612" spans="1:12" s="4" customFormat="1" ht="12.5" x14ac:dyDescent="0.25">
      <c r="A2612" s="6"/>
      <c r="B2612" s="6"/>
      <c r="C2612" s="6"/>
      <c r="D2612" s="3"/>
      <c r="E2612" s="3"/>
      <c r="F2612" s="3"/>
      <c r="G2612" s="3"/>
      <c r="H2612" s="7"/>
      <c r="I2612" s="3"/>
      <c r="J2612" s="3"/>
      <c r="K2612" s="3"/>
      <c r="L2612" s="7"/>
    </row>
    <row r="2613" spans="1:12" s="4" customFormat="1" ht="12.5" x14ac:dyDescent="0.25">
      <c r="A2613" s="6"/>
      <c r="B2613" s="6"/>
      <c r="C2613" s="6"/>
      <c r="D2613" s="3"/>
      <c r="E2613" s="3"/>
      <c r="F2613" s="3"/>
      <c r="G2613" s="3"/>
      <c r="H2613" s="7"/>
      <c r="I2613" s="3"/>
      <c r="J2613" s="3"/>
      <c r="K2613" s="3"/>
      <c r="L2613" s="7"/>
    </row>
    <row r="2614" spans="1:12" s="4" customFormat="1" ht="12.5" x14ac:dyDescent="0.25">
      <c r="A2614" s="6"/>
      <c r="B2614" s="6"/>
      <c r="C2614" s="6"/>
      <c r="D2614" s="3"/>
      <c r="E2614" s="3"/>
      <c r="F2614" s="3"/>
      <c r="G2614" s="3"/>
      <c r="H2614" s="7"/>
      <c r="I2614" s="3"/>
      <c r="J2614" s="3"/>
      <c r="K2614" s="3"/>
      <c r="L2614" s="7"/>
    </row>
    <row r="2615" spans="1:12" s="4" customFormat="1" ht="12.5" x14ac:dyDescent="0.25">
      <c r="A2615" s="6"/>
      <c r="B2615" s="6"/>
      <c r="C2615" s="6"/>
      <c r="D2615" s="3"/>
      <c r="E2615" s="3"/>
      <c r="F2615" s="3"/>
      <c r="G2615" s="7"/>
      <c r="H2615" s="7"/>
      <c r="I2615" s="3"/>
      <c r="J2615" s="3"/>
      <c r="K2615" s="3"/>
      <c r="L2615" s="7"/>
    </row>
    <row r="2616" spans="1:12" s="4" customFormat="1" ht="12.5" x14ac:dyDescent="0.25">
      <c r="A2616" s="6"/>
      <c r="B2616" s="6"/>
      <c r="C2616" s="6"/>
      <c r="D2616" s="3"/>
      <c r="E2616" s="3"/>
      <c r="F2616" s="3"/>
      <c r="G2616" s="7"/>
      <c r="H2616" s="7"/>
      <c r="I2616" s="3"/>
      <c r="J2616" s="3"/>
      <c r="K2616" s="3"/>
      <c r="L2616" s="7"/>
    </row>
    <row r="2617" spans="1:12" s="4" customFormat="1" ht="12.5" x14ac:dyDescent="0.25">
      <c r="A2617" s="6"/>
      <c r="B2617" s="6"/>
      <c r="C2617" s="6"/>
      <c r="D2617" s="3"/>
      <c r="E2617" s="3"/>
      <c r="F2617" s="3"/>
      <c r="G2617" s="7"/>
      <c r="H2617" s="7"/>
      <c r="I2617" s="3"/>
      <c r="J2617" s="3"/>
      <c r="K2617" s="3"/>
      <c r="L2617" s="7"/>
    </row>
    <row r="2618" spans="1:12" s="4" customFormat="1" ht="12.5" x14ac:dyDescent="0.25">
      <c r="A2618" s="6"/>
      <c r="B2618" s="6"/>
      <c r="C2618" s="6"/>
      <c r="D2618" s="3"/>
      <c r="E2618" s="3"/>
      <c r="F2618" s="3"/>
      <c r="G2618" s="7"/>
      <c r="H2618" s="7"/>
      <c r="I2618" s="3"/>
      <c r="J2618" s="3"/>
      <c r="K2618" s="3"/>
      <c r="L2618" s="7"/>
    </row>
    <row r="2619" spans="1:12" s="4" customFormat="1" ht="12.5" x14ac:dyDescent="0.25">
      <c r="A2619" s="6"/>
      <c r="B2619" s="6"/>
      <c r="C2619" s="6"/>
      <c r="D2619" s="3"/>
      <c r="E2619" s="3"/>
      <c r="F2619" s="3"/>
      <c r="G2619" s="7"/>
      <c r="H2619" s="7"/>
      <c r="I2619" s="3"/>
      <c r="J2619" s="3"/>
      <c r="K2619" s="3"/>
      <c r="L2619" s="7"/>
    </row>
    <row r="2620" spans="1:12" s="4" customFormat="1" ht="12.5" x14ac:dyDescent="0.25">
      <c r="A2620" s="6"/>
      <c r="B2620" s="6"/>
      <c r="C2620" s="6"/>
      <c r="D2620" s="3"/>
      <c r="E2620" s="3"/>
      <c r="F2620" s="3"/>
      <c r="G2620" s="7"/>
      <c r="H2620" s="7"/>
      <c r="I2620" s="3"/>
      <c r="J2620" s="3"/>
      <c r="K2620" s="3"/>
      <c r="L2620" s="7"/>
    </row>
    <row r="2621" spans="1:12" s="4" customFormat="1" ht="12.5" x14ac:dyDescent="0.25">
      <c r="A2621" s="6"/>
      <c r="B2621" s="6"/>
      <c r="C2621" s="6"/>
      <c r="D2621" s="3"/>
      <c r="E2621" s="3"/>
      <c r="F2621" s="3"/>
      <c r="G2621" s="7"/>
      <c r="H2621" s="7"/>
      <c r="I2621" s="3"/>
      <c r="J2621" s="3"/>
      <c r="K2621" s="3"/>
      <c r="L2621" s="7"/>
    </row>
    <row r="2622" spans="1:12" s="4" customFormat="1" ht="12.5" x14ac:dyDescent="0.25">
      <c r="A2622" s="6"/>
      <c r="B2622" s="6"/>
      <c r="C2622" s="6"/>
      <c r="D2622" s="3"/>
      <c r="E2622" s="3"/>
      <c r="F2622" s="3"/>
      <c r="G2622" s="7"/>
      <c r="H2622" s="7"/>
      <c r="I2622" s="3"/>
      <c r="J2622" s="3"/>
      <c r="K2622" s="3"/>
      <c r="L2622" s="7"/>
    </row>
    <row r="2623" spans="1:12" s="4" customFormat="1" ht="12.5" x14ac:dyDescent="0.25">
      <c r="A2623" s="6"/>
      <c r="B2623" s="6"/>
      <c r="C2623" s="6"/>
      <c r="D2623" s="3"/>
      <c r="E2623" s="3"/>
      <c r="F2623" s="3"/>
      <c r="G2623" s="7"/>
      <c r="H2623" s="7"/>
      <c r="I2623" s="3"/>
      <c r="J2623" s="3"/>
      <c r="K2623" s="3"/>
      <c r="L2623" s="7"/>
    </row>
    <row r="2624" spans="1:12" s="4" customFormat="1" ht="12.5" x14ac:dyDescent="0.25">
      <c r="A2624" s="6"/>
      <c r="B2624" s="6"/>
      <c r="C2624" s="6"/>
      <c r="D2624" s="3"/>
      <c r="E2624" s="3"/>
      <c r="F2624" s="3"/>
      <c r="G2624" s="7"/>
      <c r="H2624" s="7"/>
      <c r="I2624" s="3"/>
      <c r="J2624" s="3"/>
      <c r="K2624" s="3"/>
      <c r="L2624" s="7"/>
    </row>
    <row r="2625" spans="1:12" s="4" customFormat="1" ht="12.5" x14ac:dyDescent="0.25">
      <c r="A2625" s="6"/>
      <c r="B2625" s="6"/>
      <c r="C2625" s="6"/>
      <c r="D2625" s="3"/>
      <c r="E2625" s="3"/>
      <c r="F2625" s="3"/>
      <c r="G2625" s="7"/>
      <c r="H2625" s="7"/>
      <c r="I2625" s="3"/>
      <c r="J2625" s="3"/>
      <c r="K2625" s="3"/>
      <c r="L2625" s="7"/>
    </row>
    <row r="2626" spans="1:12" s="4" customFormat="1" ht="12.5" x14ac:dyDescent="0.25">
      <c r="A2626" s="6"/>
      <c r="B2626" s="6"/>
      <c r="C2626" s="6"/>
      <c r="D2626" s="3"/>
      <c r="E2626" s="3"/>
      <c r="F2626" s="3"/>
      <c r="G2626" s="7"/>
      <c r="H2626" s="7"/>
      <c r="I2626" s="3"/>
      <c r="J2626" s="3"/>
      <c r="K2626" s="3"/>
      <c r="L2626" s="7"/>
    </row>
    <row r="2627" spans="1:12" s="4" customFormat="1" ht="12.5" x14ac:dyDescent="0.25">
      <c r="A2627" s="6"/>
      <c r="B2627" s="6"/>
      <c r="C2627" s="6"/>
      <c r="D2627" s="3"/>
      <c r="E2627" s="3"/>
      <c r="F2627" s="3"/>
      <c r="G2627" s="7"/>
      <c r="H2627" s="7"/>
      <c r="I2627" s="3"/>
      <c r="J2627" s="3"/>
      <c r="K2627" s="3"/>
      <c r="L2627" s="7"/>
    </row>
    <row r="2628" spans="1:12" s="4" customFormat="1" ht="12.5" x14ac:dyDescent="0.25">
      <c r="A2628" s="6"/>
      <c r="B2628" s="6"/>
      <c r="C2628" s="6"/>
      <c r="D2628" s="3"/>
      <c r="E2628" s="3"/>
      <c r="F2628" s="3"/>
      <c r="G2628" s="7"/>
      <c r="H2628" s="3"/>
      <c r="I2628" s="3"/>
      <c r="J2628" s="3"/>
      <c r="K2628" s="3"/>
      <c r="L2628" s="7"/>
    </row>
    <row r="2629" spans="1:12" s="4" customFormat="1" ht="12.5" x14ac:dyDescent="0.25">
      <c r="A2629" s="6"/>
      <c r="B2629" s="6"/>
      <c r="C2629" s="6"/>
      <c r="D2629" s="3"/>
      <c r="E2629" s="3"/>
      <c r="F2629" s="3"/>
      <c r="G2629" s="7"/>
      <c r="H2629" s="7"/>
      <c r="I2629" s="3"/>
      <c r="J2629" s="3"/>
      <c r="K2629" s="3"/>
      <c r="L2629" s="7"/>
    </row>
    <row r="2630" spans="1:12" s="4" customFormat="1" ht="12.5" x14ac:dyDescent="0.25">
      <c r="A2630" s="6"/>
      <c r="B2630" s="6"/>
      <c r="C2630" s="6"/>
      <c r="D2630" s="3"/>
      <c r="E2630" s="3"/>
      <c r="F2630" s="3"/>
      <c r="G2630" s="7"/>
      <c r="H2630" s="7"/>
      <c r="I2630" s="3"/>
      <c r="J2630" s="3"/>
      <c r="K2630" s="3"/>
      <c r="L2630" s="7"/>
    </row>
    <row r="2631" spans="1:12" s="4" customFormat="1" ht="12.5" x14ac:dyDescent="0.25">
      <c r="A2631" s="6"/>
      <c r="B2631" s="6"/>
      <c r="C2631" s="6"/>
      <c r="D2631" s="3"/>
      <c r="E2631" s="3"/>
      <c r="F2631" s="3"/>
      <c r="G2631" s="7"/>
      <c r="H2631" s="7"/>
      <c r="I2631" s="3"/>
      <c r="J2631" s="3"/>
      <c r="K2631" s="3"/>
      <c r="L2631" s="7"/>
    </row>
    <row r="2632" spans="1:12" s="4" customFormat="1" ht="12.5" x14ac:dyDescent="0.25">
      <c r="A2632" s="6"/>
      <c r="B2632" s="6"/>
      <c r="C2632" s="6"/>
      <c r="D2632" s="3"/>
      <c r="E2632" s="3"/>
      <c r="F2632" s="3"/>
      <c r="G2632" s="7"/>
      <c r="H2632" s="7"/>
      <c r="I2632" s="3"/>
      <c r="J2632" s="3"/>
      <c r="K2632" s="3"/>
      <c r="L2632" s="7"/>
    </row>
    <row r="2633" spans="1:12" s="4" customFormat="1" ht="12.5" x14ac:dyDescent="0.25">
      <c r="A2633" s="6"/>
      <c r="B2633" s="6"/>
      <c r="C2633" s="6"/>
      <c r="D2633" s="3"/>
      <c r="E2633" s="3"/>
      <c r="F2633" s="3"/>
      <c r="G2633" s="7"/>
      <c r="H2633" s="7"/>
      <c r="I2633" s="3"/>
      <c r="J2633" s="3"/>
      <c r="K2633" s="3"/>
      <c r="L2633" s="7"/>
    </row>
    <row r="2634" spans="1:12" s="4" customFormat="1" ht="12.5" x14ac:dyDescent="0.25">
      <c r="A2634" s="6"/>
      <c r="B2634" s="6"/>
      <c r="C2634" s="6"/>
      <c r="D2634" s="3"/>
      <c r="E2634" s="3"/>
      <c r="F2634" s="3"/>
      <c r="G2634" s="7"/>
      <c r="H2634" s="7"/>
      <c r="I2634" s="3"/>
      <c r="J2634" s="3"/>
      <c r="K2634" s="3"/>
      <c r="L2634" s="7"/>
    </row>
    <row r="2635" spans="1:12" s="4" customFormat="1" ht="12.5" x14ac:dyDescent="0.25">
      <c r="A2635" s="6"/>
      <c r="B2635" s="6"/>
      <c r="C2635" s="6"/>
      <c r="D2635" s="3"/>
      <c r="E2635" s="3"/>
      <c r="F2635" s="3"/>
      <c r="G2635" s="7"/>
      <c r="H2635" s="7"/>
      <c r="I2635" s="3"/>
      <c r="J2635" s="3"/>
      <c r="K2635" s="3"/>
      <c r="L2635" s="7"/>
    </row>
    <row r="2636" spans="1:12" s="4" customFormat="1" ht="12.5" x14ac:dyDescent="0.25">
      <c r="A2636" s="6"/>
      <c r="B2636" s="6"/>
      <c r="C2636" s="6"/>
      <c r="D2636" s="3"/>
      <c r="E2636" s="3"/>
      <c r="F2636" s="3"/>
      <c r="G2636" s="3"/>
      <c r="H2636" s="7"/>
      <c r="I2636" s="3"/>
      <c r="J2636" s="3"/>
      <c r="K2636" s="3"/>
      <c r="L2636" s="7"/>
    </row>
    <row r="2637" spans="1:12" s="4" customFormat="1" ht="12.5" x14ac:dyDescent="0.25">
      <c r="A2637" s="6"/>
      <c r="B2637" s="6"/>
      <c r="C2637" s="6"/>
      <c r="D2637" s="3"/>
      <c r="E2637" s="3"/>
      <c r="F2637" s="3"/>
      <c r="G2637" s="7"/>
      <c r="H2637" s="7"/>
      <c r="I2637" s="3"/>
      <c r="J2637" s="3"/>
      <c r="K2637" s="3"/>
      <c r="L2637" s="7"/>
    </row>
    <row r="2638" spans="1:12" s="4" customFormat="1" ht="12.5" x14ac:dyDescent="0.25">
      <c r="A2638" s="6"/>
      <c r="B2638" s="6"/>
      <c r="C2638" s="6"/>
      <c r="D2638" s="3"/>
      <c r="E2638" s="3"/>
      <c r="F2638" s="3"/>
      <c r="G2638" s="7"/>
      <c r="H2638" s="7"/>
      <c r="I2638" s="3"/>
      <c r="J2638" s="3"/>
      <c r="K2638" s="3"/>
      <c r="L2638" s="7"/>
    </row>
    <row r="2639" spans="1:12" s="4" customFormat="1" ht="12.5" x14ac:dyDescent="0.25">
      <c r="A2639" s="6"/>
      <c r="B2639" s="6"/>
      <c r="C2639" s="6"/>
      <c r="D2639" s="3"/>
      <c r="E2639" s="3"/>
      <c r="F2639" s="3"/>
      <c r="G2639" s="7"/>
      <c r="H2639" s="7"/>
      <c r="I2639" s="3"/>
      <c r="J2639" s="3"/>
      <c r="K2639" s="3"/>
      <c r="L2639" s="7"/>
    </row>
    <row r="2640" spans="1:12" s="4" customFormat="1" ht="12.5" x14ac:dyDescent="0.25">
      <c r="A2640" s="6"/>
      <c r="B2640" s="6"/>
      <c r="C2640" s="6"/>
      <c r="D2640" s="3"/>
      <c r="E2640" s="3"/>
      <c r="F2640" s="3"/>
      <c r="G2640" s="7"/>
      <c r="H2640" s="7"/>
      <c r="I2640" s="3"/>
      <c r="J2640" s="3"/>
      <c r="K2640" s="3"/>
      <c r="L2640" s="7"/>
    </row>
    <row r="2641" spans="1:12" s="4" customFormat="1" ht="12.5" x14ac:dyDescent="0.25">
      <c r="A2641" s="6"/>
      <c r="B2641" s="6"/>
      <c r="C2641" s="6"/>
      <c r="D2641" s="3"/>
      <c r="E2641" s="3"/>
      <c r="F2641" s="3"/>
      <c r="G2641" s="7"/>
      <c r="H2641" s="7"/>
      <c r="I2641" s="3"/>
      <c r="J2641" s="3"/>
      <c r="K2641" s="3"/>
      <c r="L2641" s="7"/>
    </row>
    <row r="2642" spans="1:12" s="4" customFormat="1" ht="12.5" x14ac:dyDescent="0.25">
      <c r="A2642" s="6"/>
      <c r="B2642" s="6"/>
      <c r="C2642" s="6"/>
      <c r="D2642" s="3"/>
      <c r="E2642" s="3"/>
      <c r="F2642" s="3"/>
      <c r="G2642" s="7"/>
      <c r="H2642" s="7"/>
      <c r="I2642" s="3"/>
      <c r="J2642" s="3"/>
      <c r="K2642" s="3"/>
      <c r="L2642" s="7"/>
    </row>
    <row r="2643" spans="1:12" s="4" customFormat="1" ht="12.5" x14ac:dyDescent="0.25">
      <c r="A2643" s="6"/>
      <c r="B2643" s="6"/>
      <c r="C2643" s="6"/>
      <c r="D2643" s="3"/>
      <c r="E2643" s="3"/>
      <c r="F2643" s="3"/>
      <c r="G2643" s="7"/>
      <c r="H2643" s="7"/>
      <c r="I2643" s="3"/>
      <c r="J2643" s="3"/>
      <c r="K2643" s="3"/>
      <c r="L2643" s="7"/>
    </row>
    <row r="2644" spans="1:12" s="4" customFormat="1" ht="12.5" x14ac:dyDescent="0.25">
      <c r="A2644" s="6"/>
      <c r="B2644" s="6"/>
      <c r="C2644" s="6"/>
      <c r="D2644" s="3"/>
      <c r="E2644" s="3"/>
      <c r="F2644" s="3"/>
      <c r="G2644" s="7"/>
      <c r="H2644" s="7"/>
      <c r="I2644" s="3"/>
      <c r="J2644" s="3"/>
      <c r="K2644" s="3"/>
      <c r="L2644" s="7"/>
    </row>
    <row r="2645" spans="1:12" s="4" customFormat="1" ht="12.5" x14ac:dyDescent="0.25">
      <c r="A2645" s="6"/>
      <c r="B2645" s="6"/>
      <c r="C2645" s="6"/>
      <c r="D2645" s="3"/>
      <c r="E2645" s="3"/>
      <c r="F2645" s="3"/>
      <c r="G2645" s="7"/>
      <c r="H2645" s="7"/>
      <c r="I2645" s="3"/>
      <c r="J2645" s="3"/>
      <c r="K2645" s="3"/>
      <c r="L2645" s="7"/>
    </row>
    <row r="2646" spans="1:12" s="4" customFormat="1" ht="12.5" x14ac:dyDescent="0.25">
      <c r="A2646" s="6"/>
      <c r="B2646" s="6"/>
      <c r="C2646" s="6"/>
      <c r="D2646" s="3"/>
      <c r="E2646" s="3"/>
      <c r="F2646" s="3"/>
      <c r="G2646" s="7"/>
      <c r="H2646" s="7"/>
      <c r="I2646" s="3"/>
      <c r="J2646" s="3"/>
      <c r="K2646" s="3"/>
      <c r="L2646" s="7"/>
    </row>
    <row r="2647" spans="1:12" s="4" customFormat="1" ht="12.5" x14ac:dyDescent="0.25">
      <c r="A2647" s="6"/>
      <c r="B2647" s="6"/>
      <c r="C2647" s="6"/>
      <c r="D2647" s="3"/>
      <c r="E2647" s="3"/>
      <c r="F2647" s="3"/>
      <c r="G2647" s="7"/>
      <c r="H2647" s="3"/>
      <c r="I2647" s="3"/>
      <c r="J2647" s="3"/>
      <c r="K2647" s="3"/>
      <c r="L2647" s="7"/>
    </row>
    <row r="2648" spans="1:12" s="4" customFormat="1" ht="12.5" x14ac:dyDescent="0.25">
      <c r="A2648" s="6"/>
      <c r="B2648" s="6"/>
      <c r="C2648" s="6"/>
      <c r="D2648" s="3"/>
      <c r="E2648" s="3"/>
      <c r="F2648" s="3"/>
      <c r="G2648" s="7"/>
      <c r="H2648" s="3"/>
      <c r="I2648" s="3"/>
      <c r="J2648" s="3"/>
      <c r="K2648" s="3"/>
      <c r="L2648" s="7"/>
    </row>
    <row r="2649" spans="1:12" s="4" customFormat="1" ht="12.5" x14ac:dyDescent="0.25">
      <c r="A2649" s="6"/>
      <c r="B2649" s="6"/>
      <c r="C2649" s="6"/>
      <c r="D2649" s="3"/>
      <c r="E2649" s="3"/>
      <c r="F2649" s="3"/>
      <c r="G2649" s="7"/>
      <c r="H2649" s="3"/>
      <c r="I2649" s="3"/>
      <c r="J2649" s="3"/>
      <c r="K2649" s="3"/>
      <c r="L2649" s="7"/>
    </row>
    <row r="2650" spans="1:12" s="4" customFormat="1" ht="12.5" x14ac:dyDescent="0.25">
      <c r="A2650" s="6"/>
      <c r="B2650" s="6"/>
      <c r="C2650" s="6"/>
      <c r="D2650" s="3"/>
      <c r="E2650" s="3"/>
      <c r="F2650" s="3"/>
      <c r="G2650" s="7"/>
      <c r="H2650" s="3"/>
      <c r="I2650" s="3"/>
      <c r="J2650" s="3"/>
      <c r="K2650" s="3"/>
      <c r="L2650" s="7"/>
    </row>
    <row r="2651" spans="1:12" s="4" customFormat="1" ht="12.5" x14ac:dyDescent="0.25">
      <c r="A2651" s="6"/>
      <c r="B2651" s="6"/>
      <c r="C2651" s="6"/>
      <c r="D2651" s="3"/>
      <c r="E2651" s="3"/>
      <c r="F2651" s="3"/>
      <c r="G2651" s="7"/>
      <c r="H2651" s="7"/>
      <c r="I2651" s="3"/>
      <c r="J2651" s="3"/>
      <c r="K2651" s="3"/>
      <c r="L2651" s="7"/>
    </row>
    <row r="2652" spans="1:12" s="4" customFormat="1" ht="12.5" x14ac:dyDescent="0.25">
      <c r="A2652" s="6"/>
      <c r="B2652" s="6"/>
      <c r="C2652" s="6"/>
      <c r="D2652" s="3"/>
      <c r="E2652" s="3"/>
      <c r="F2652" s="3"/>
      <c r="G2652" s="7"/>
      <c r="H2652" s="7"/>
      <c r="I2652" s="3"/>
      <c r="J2652" s="3"/>
      <c r="K2652" s="3"/>
      <c r="L2652" s="7"/>
    </row>
    <row r="2653" spans="1:12" s="4" customFormat="1" ht="12.5" x14ac:dyDescent="0.25">
      <c r="A2653" s="6"/>
      <c r="B2653" s="6"/>
      <c r="C2653" s="6"/>
      <c r="D2653" s="3"/>
      <c r="E2653" s="3"/>
      <c r="F2653" s="3"/>
      <c r="G2653" s="7"/>
      <c r="H2653" s="7"/>
      <c r="I2653" s="3"/>
      <c r="J2653" s="3"/>
      <c r="K2653" s="3"/>
      <c r="L2653" s="7"/>
    </row>
    <row r="2654" spans="1:12" s="4" customFormat="1" ht="12.5" x14ac:dyDescent="0.25">
      <c r="A2654" s="6"/>
      <c r="B2654" s="6"/>
      <c r="C2654" s="6"/>
      <c r="D2654" s="3"/>
      <c r="E2654" s="3"/>
      <c r="F2654" s="3"/>
      <c r="G2654" s="7"/>
      <c r="H2654" s="7"/>
      <c r="I2654" s="3"/>
      <c r="J2654" s="3"/>
      <c r="K2654" s="3"/>
      <c r="L2654" s="7"/>
    </row>
    <row r="2655" spans="1:12" s="4" customFormat="1" ht="12.5" x14ac:dyDescent="0.25">
      <c r="A2655" s="6"/>
      <c r="B2655" s="6"/>
      <c r="C2655" s="6"/>
      <c r="D2655" s="3"/>
      <c r="E2655" s="3"/>
      <c r="F2655" s="3"/>
      <c r="G2655" s="3"/>
      <c r="H2655" s="7"/>
      <c r="I2655" s="3"/>
      <c r="J2655" s="3"/>
      <c r="K2655" s="3"/>
      <c r="L2655" s="7"/>
    </row>
    <row r="2656" spans="1:12" s="4" customFormat="1" ht="12.5" x14ac:dyDescent="0.25">
      <c r="A2656" s="6"/>
      <c r="B2656" s="6"/>
      <c r="C2656" s="6"/>
      <c r="D2656" s="3"/>
      <c r="E2656" s="3"/>
      <c r="F2656" s="3"/>
      <c r="G2656" s="3"/>
      <c r="H2656" s="7"/>
      <c r="I2656" s="3"/>
      <c r="J2656" s="3"/>
      <c r="K2656" s="3"/>
      <c r="L2656" s="7"/>
    </row>
    <row r="2657" spans="1:12" s="4" customFormat="1" ht="12.5" x14ac:dyDescent="0.25">
      <c r="A2657" s="6"/>
      <c r="B2657" s="6"/>
      <c r="C2657" s="6"/>
      <c r="D2657" s="3"/>
      <c r="E2657" s="3"/>
      <c r="F2657" s="3"/>
      <c r="G2657" s="3"/>
      <c r="H2657" s="7"/>
      <c r="I2657" s="3"/>
      <c r="J2657" s="3"/>
      <c r="K2657" s="3"/>
      <c r="L2657" s="7"/>
    </row>
    <row r="2658" spans="1:12" s="4" customFormat="1" ht="12.5" x14ac:dyDescent="0.25">
      <c r="A2658" s="6"/>
      <c r="B2658" s="6"/>
      <c r="C2658" s="6"/>
      <c r="D2658" s="3"/>
      <c r="E2658" s="3"/>
      <c r="F2658" s="3"/>
      <c r="G2658" s="3"/>
      <c r="H2658" s="7"/>
      <c r="I2658" s="3"/>
      <c r="J2658" s="3"/>
      <c r="K2658" s="3"/>
      <c r="L2658" s="7"/>
    </row>
    <row r="2659" spans="1:12" s="4" customFormat="1" ht="12.5" x14ac:dyDescent="0.25">
      <c r="A2659" s="6"/>
      <c r="B2659" s="6"/>
      <c r="C2659" s="6"/>
      <c r="D2659" s="3"/>
      <c r="E2659" s="3"/>
      <c r="F2659" s="3"/>
      <c r="G2659" s="7"/>
      <c r="H2659" s="3"/>
      <c r="I2659" s="3"/>
      <c r="J2659" s="3"/>
      <c r="K2659" s="3"/>
      <c r="L2659" s="7"/>
    </row>
    <row r="2660" spans="1:12" s="4" customFormat="1" ht="12.5" x14ac:dyDescent="0.25">
      <c r="A2660" s="6"/>
      <c r="B2660" s="6"/>
      <c r="C2660" s="6"/>
      <c r="D2660" s="3"/>
      <c r="E2660" s="3"/>
      <c r="F2660" s="3"/>
      <c r="G2660" s="7"/>
      <c r="H2660" s="7"/>
      <c r="I2660" s="3"/>
      <c r="J2660" s="3"/>
      <c r="K2660" s="3"/>
      <c r="L2660" s="7"/>
    </row>
    <row r="2661" spans="1:12" s="4" customFormat="1" ht="12.5" x14ac:dyDescent="0.25">
      <c r="A2661" s="6"/>
      <c r="B2661" s="6"/>
      <c r="C2661" s="6"/>
      <c r="D2661" s="3"/>
      <c r="E2661" s="3"/>
      <c r="F2661" s="3"/>
      <c r="G2661" s="7"/>
      <c r="H2661" s="7"/>
      <c r="I2661" s="3"/>
      <c r="J2661" s="3"/>
      <c r="K2661" s="3"/>
      <c r="L2661" s="7"/>
    </row>
    <row r="2662" spans="1:12" s="4" customFormat="1" ht="12.5" x14ac:dyDescent="0.25">
      <c r="A2662" s="6"/>
      <c r="B2662" s="6"/>
      <c r="C2662" s="6"/>
      <c r="D2662" s="3"/>
      <c r="E2662" s="3"/>
      <c r="F2662" s="3"/>
      <c r="G2662" s="7"/>
      <c r="H2662" s="7"/>
      <c r="I2662" s="3"/>
      <c r="J2662" s="3"/>
      <c r="K2662" s="3"/>
      <c r="L2662" s="7"/>
    </row>
    <row r="2663" spans="1:12" s="4" customFormat="1" ht="12.5" x14ac:dyDescent="0.25">
      <c r="A2663" s="6"/>
      <c r="B2663" s="6"/>
      <c r="C2663" s="6"/>
      <c r="D2663" s="3"/>
      <c r="E2663" s="3"/>
      <c r="F2663" s="3"/>
      <c r="G2663" s="7"/>
      <c r="H2663" s="7"/>
      <c r="I2663" s="3"/>
      <c r="J2663" s="3"/>
      <c r="K2663" s="3"/>
      <c r="L2663" s="7"/>
    </row>
    <row r="2664" spans="1:12" s="4" customFormat="1" ht="12.5" x14ac:dyDescent="0.25">
      <c r="A2664" s="6"/>
      <c r="B2664" s="6"/>
      <c r="C2664" s="6"/>
      <c r="D2664" s="3"/>
      <c r="E2664" s="3"/>
      <c r="F2664" s="3"/>
      <c r="G2664" s="7"/>
      <c r="H2664" s="7"/>
      <c r="I2664" s="3"/>
      <c r="J2664" s="3"/>
      <c r="K2664" s="3"/>
      <c r="L2664" s="7"/>
    </row>
    <row r="2665" spans="1:12" s="4" customFormat="1" ht="12.5" x14ac:dyDescent="0.25">
      <c r="A2665" s="6"/>
      <c r="B2665" s="6"/>
      <c r="C2665" s="6"/>
      <c r="D2665" s="3"/>
      <c r="E2665" s="3"/>
      <c r="F2665" s="3"/>
      <c r="G2665" s="7"/>
      <c r="H2665" s="7"/>
      <c r="I2665" s="3"/>
      <c r="J2665" s="3"/>
      <c r="K2665" s="3"/>
      <c r="L2665" s="3"/>
    </row>
    <row r="2666" spans="1:12" s="4" customFormat="1" ht="12.5" x14ac:dyDescent="0.25">
      <c r="A2666" s="6"/>
      <c r="B2666" s="6"/>
      <c r="C2666" s="6"/>
      <c r="D2666" s="3"/>
      <c r="E2666" s="3"/>
      <c r="F2666" s="3"/>
      <c r="G2666" s="7"/>
      <c r="H2666" s="7"/>
      <c r="I2666" s="3"/>
      <c r="J2666" s="3"/>
      <c r="K2666" s="3"/>
      <c r="L2666" s="7"/>
    </row>
    <row r="2667" spans="1:12" s="4" customFormat="1" ht="12.5" x14ac:dyDescent="0.25">
      <c r="A2667" s="6"/>
      <c r="B2667" s="6"/>
      <c r="C2667" s="6"/>
      <c r="D2667" s="3"/>
      <c r="E2667" s="3"/>
      <c r="F2667" s="3"/>
      <c r="G2667" s="3"/>
      <c r="H2667" s="7"/>
      <c r="I2667" s="3"/>
      <c r="J2667" s="3"/>
      <c r="K2667" s="3"/>
      <c r="L2667" s="7"/>
    </row>
    <row r="2668" spans="1:12" s="4" customFormat="1" ht="12.5" x14ac:dyDescent="0.25">
      <c r="A2668" s="6"/>
      <c r="B2668" s="6"/>
      <c r="C2668" s="6"/>
      <c r="D2668" s="3"/>
      <c r="E2668" s="3"/>
      <c r="F2668" s="3"/>
      <c r="G2668" s="7"/>
      <c r="H2668" s="7"/>
      <c r="I2668" s="3"/>
      <c r="J2668" s="3"/>
      <c r="K2668" s="3"/>
      <c r="L2668" s="7"/>
    </row>
    <row r="2669" spans="1:12" s="4" customFormat="1" ht="12.5" x14ac:dyDescent="0.25">
      <c r="A2669" s="6"/>
      <c r="B2669" s="6"/>
      <c r="C2669" s="6"/>
      <c r="D2669" s="3"/>
      <c r="E2669" s="3"/>
      <c r="F2669" s="3"/>
      <c r="G2669" s="7"/>
      <c r="H2669" s="7"/>
      <c r="I2669" s="3"/>
      <c r="J2669" s="3"/>
      <c r="K2669" s="3"/>
      <c r="L2669" s="7"/>
    </row>
    <row r="2670" spans="1:12" s="4" customFormat="1" ht="12.5" x14ac:dyDescent="0.25">
      <c r="A2670" s="6"/>
      <c r="B2670" s="6"/>
      <c r="C2670" s="6"/>
      <c r="D2670" s="3"/>
      <c r="E2670" s="3"/>
      <c r="F2670" s="3"/>
      <c r="G2670" s="7"/>
      <c r="H2670" s="7"/>
      <c r="I2670" s="3"/>
      <c r="J2670" s="3"/>
      <c r="K2670" s="3"/>
      <c r="L2670" s="7"/>
    </row>
    <row r="2671" spans="1:12" s="4" customFormat="1" ht="12.5" x14ac:dyDescent="0.25">
      <c r="A2671" s="6"/>
      <c r="B2671" s="6"/>
      <c r="C2671" s="6"/>
      <c r="D2671" s="3"/>
      <c r="E2671" s="3"/>
      <c r="F2671" s="3"/>
      <c r="G2671" s="7"/>
      <c r="H2671" s="7"/>
      <c r="I2671" s="3"/>
      <c r="J2671" s="3"/>
      <c r="K2671" s="3"/>
      <c r="L2671" s="7"/>
    </row>
    <row r="2672" spans="1:12" s="4" customFormat="1" ht="12.5" x14ac:dyDescent="0.25">
      <c r="A2672" s="6"/>
      <c r="B2672" s="6"/>
      <c r="C2672" s="6"/>
      <c r="D2672" s="3"/>
      <c r="E2672" s="3"/>
      <c r="F2672" s="3"/>
      <c r="G2672" s="7"/>
      <c r="H2672" s="7"/>
      <c r="I2672" s="3"/>
      <c r="J2672" s="3"/>
      <c r="K2672" s="3"/>
      <c r="L2672" s="7"/>
    </row>
    <row r="2673" spans="1:12" s="4" customFormat="1" ht="12.5" x14ac:dyDescent="0.25">
      <c r="A2673" s="6"/>
      <c r="B2673" s="6"/>
      <c r="C2673" s="6"/>
      <c r="D2673" s="3"/>
      <c r="E2673" s="3"/>
      <c r="F2673" s="3"/>
      <c r="G2673" s="7"/>
      <c r="H2673" s="7"/>
      <c r="I2673" s="3"/>
      <c r="J2673" s="3"/>
      <c r="K2673" s="3"/>
      <c r="L2673" s="7"/>
    </row>
    <row r="2674" spans="1:12" s="4" customFormat="1" ht="12.5" x14ac:dyDescent="0.25">
      <c r="A2674" s="6"/>
      <c r="B2674" s="6"/>
      <c r="C2674" s="6"/>
      <c r="D2674" s="3"/>
      <c r="E2674" s="3"/>
      <c r="F2674" s="3"/>
      <c r="G2674" s="7"/>
      <c r="H2674" s="7"/>
      <c r="I2674" s="3"/>
      <c r="J2674" s="3"/>
      <c r="K2674" s="3"/>
      <c r="L2674" s="7"/>
    </row>
    <row r="2675" spans="1:12" s="4" customFormat="1" ht="12.5" x14ac:dyDescent="0.25">
      <c r="A2675" s="6"/>
      <c r="B2675" s="6"/>
      <c r="C2675" s="6"/>
      <c r="D2675" s="3"/>
      <c r="E2675" s="3"/>
      <c r="F2675" s="3"/>
      <c r="G2675" s="7"/>
      <c r="H2675" s="7"/>
      <c r="I2675" s="3"/>
      <c r="J2675" s="3"/>
      <c r="K2675" s="3"/>
      <c r="L2675" s="7"/>
    </row>
    <row r="2676" spans="1:12" s="4" customFormat="1" ht="12.5" x14ac:dyDescent="0.25">
      <c r="A2676" s="6"/>
      <c r="B2676" s="6"/>
      <c r="C2676" s="6"/>
      <c r="D2676" s="3"/>
      <c r="E2676" s="3"/>
      <c r="F2676" s="3"/>
      <c r="G2676" s="7"/>
      <c r="H2676" s="7"/>
      <c r="I2676" s="3"/>
      <c r="J2676" s="3"/>
      <c r="K2676" s="3"/>
      <c r="L2676" s="7"/>
    </row>
    <row r="2677" spans="1:12" s="4" customFormat="1" ht="12.5" x14ac:dyDescent="0.25">
      <c r="A2677" s="6"/>
      <c r="B2677" s="6"/>
      <c r="C2677" s="6"/>
      <c r="D2677" s="3"/>
      <c r="E2677" s="3"/>
      <c r="F2677" s="3"/>
      <c r="G2677" s="7"/>
      <c r="H2677" s="7"/>
      <c r="I2677" s="3"/>
      <c r="J2677" s="3"/>
      <c r="K2677" s="3"/>
      <c r="L2677" s="7"/>
    </row>
    <row r="2678" spans="1:12" s="4" customFormat="1" ht="12.5" x14ac:dyDescent="0.25">
      <c r="A2678" s="6"/>
      <c r="B2678" s="6"/>
      <c r="C2678" s="6"/>
      <c r="D2678" s="3"/>
      <c r="E2678" s="3"/>
      <c r="F2678" s="3"/>
      <c r="G2678" s="7"/>
      <c r="H2678" s="3"/>
      <c r="I2678" s="3"/>
      <c r="J2678" s="3"/>
      <c r="K2678" s="3"/>
      <c r="L2678" s="7"/>
    </row>
    <row r="2679" spans="1:12" s="4" customFormat="1" ht="12.5" x14ac:dyDescent="0.25">
      <c r="A2679" s="6"/>
      <c r="B2679" s="6"/>
      <c r="C2679" s="6"/>
      <c r="D2679" s="3"/>
      <c r="E2679" s="3"/>
      <c r="F2679" s="3"/>
      <c r="G2679" s="7"/>
      <c r="H2679" s="7"/>
      <c r="I2679" s="3"/>
      <c r="J2679" s="3"/>
      <c r="K2679" s="3"/>
      <c r="L2679" s="7"/>
    </row>
    <row r="2680" spans="1:12" s="4" customFormat="1" ht="12.5" x14ac:dyDescent="0.25">
      <c r="A2680" s="6"/>
      <c r="B2680" s="6"/>
      <c r="C2680" s="6"/>
      <c r="D2680" s="3"/>
      <c r="E2680" s="3"/>
      <c r="F2680" s="3"/>
      <c r="G2680" s="7"/>
      <c r="H2680" s="7"/>
      <c r="I2680" s="3"/>
      <c r="J2680" s="3"/>
      <c r="K2680" s="3"/>
      <c r="L2680" s="7"/>
    </row>
    <row r="2681" spans="1:12" s="4" customFormat="1" ht="12.5" x14ac:dyDescent="0.25">
      <c r="A2681" s="6"/>
      <c r="B2681" s="6"/>
      <c r="C2681" s="6"/>
      <c r="D2681" s="3"/>
      <c r="E2681" s="3"/>
      <c r="F2681" s="3"/>
      <c r="G2681" s="7"/>
      <c r="H2681" s="7"/>
      <c r="I2681" s="3"/>
      <c r="J2681" s="3"/>
      <c r="K2681" s="3"/>
      <c r="L2681" s="7"/>
    </row>
    <row r="2682" spans="1:12" s="4" customFormat="1" ht="12.5" x14ac:dyDescent="0.25">
      <c r="A2682" s="6"/>
      <c r="B2682" s="6"/>
      <c r="C2682" s="6"/>
      <c r="D2682" s="3"/>
      <c r="E2682" s="3"/>
      <c r="F2682" s="3"/>
      <c r="G2682" s="7"/>
      <c r="H2682" s="7"/>
      <c r="I2682" s="3"/>
      <c r="J2682" s="3"/>
      <c r="K2682" s="3"/>
      <c r="L2682" s="7"/>
    </row>
    <row r="2683" spans="1:12" s="4" customFormat="1" ht="12.5" x14ac:dyDescent="0.25">
      <c r="A2683" s="6"/>
      <c r="B2683" s="6"/>
      <c r="C2683" s="6"/>
      <c r="D2683" s="3"/>
      <c r="E2683" s="3"/>
      <c r="F2683" s="3"/>
      <c r="G2683" s="7"/>
      <c r="H2683" s="7"/>
      <c r="I2683" s="3"/>
      <c r="J2683" s="3"/>
      <c r="K2683" s="3"/>
      <c r="L2683" s="7"/>
    </row>
    <row r="2684" spans="1:12" s="4" customFormat="1" ht="12.5" x14ac:dyDescent="0.25">
      <c r="A2684" s="6"/>
      <c r="B2684" s="6"/>
      <c r="C2684" s="6"/>
      <c r="D2684" s="3"/>
      <c r="E2684" s="3"/>
      <c r="F2684" s="3"/>
      <c r="G2684" s="7"/>
      <c r="H2684" s="7"/>
      <c r="I2684" s="3"/>
      <c r="J2684" s="3"/>
      <c r="K2684" s="3"/>
      <c r="L2684" s="7"/>
    </row>
    <row r="2685" spans="1:12" s="4" customFormat="1" ht="12.5" x14ac:dyDescent="0.25">
      <c r="A2685" s="6"/>
      <c r="B2685" s="6"/>
      <c r="C2685" s="6"/>
      <c r="D2685" s="3"/>
      <c r="E2685" s="3"/>
      <c r="F2685" s="3"/>
      <c r="G2685" s="7"/>
      <c r="H2685" s="7"/>
      <c r="I2685" s="3"/>
      <c r="J2685" s="3"/>
      <c r="K2685" s="3"/>
      <c r="L2685" s="7"/>
    </row>
    <row r="2686" spans="1:12" s="4" customFormat="1" ht="12.5" x14ac:dyDescent="0.25">
      <c r="A2686" s="6"/>
      <c r="B2686" s="6"/>
      <c r="C2686" s="6"/>
      <c r="D2686" s="3"/>
      <c r="E2686" s="3"/>
      <c r="F2686" s="3"/>
      <c r="G2686" s="3"/>
      <c r="H2686" s="7"/>
      <c r="I2686" s="3"/>
      <c r="J2686" s="3"/>
      <c r="K2686" s="3"/>
      <c r="L2686" s="7"/>
    </row>
    <row r="2687" spans="1:12" s="4" customFormat="1" ht="12.5" x14ac:dyDescent="0.25">
      <c r="A2687" s="6"/>
      <c r="B2687" s="6"/>
      <c r="C2687" s="6"/>
      <c r="D2687" s="3"/>
      <c r="E2687" s="3"/>
      <c r="F2687" s="3"/>
      <c r="G2687" s="7"/>
      <c r="H2687" s="7"/>
      <c r="I2687" s="3"/>
      <c r="J2687" s="3"/>
      <c r="K2687" s="3"/>
      <c r="L2687" s="7"/>
    </row>
    <row r="2688" spans="1:12" s="4" customFormat="1" ht="12.5" x14ac:dyDescent="0.25">
      <c r="A2688" s="6"/>
      <c r="B2688" s="6"/>
      <c r="C2688" s="6"/>
      <c r="D2688" s="3"/>
      <c r="E2688" s="3"/>
      <c r="F2688" s="3"/>
      <c r="G2688" s="7"/>
      <c r="H2688" s="7"/>
      <c r="I2688" s="3"/>
      <c r="J2688" s="3"/>
      <c r="K2688" s="3"/>
      <c r="L2688" s="7"/>
    </row>
    <row r="2689" spans="1:12" s="4" customFormat="1" ht="12.5" x14ac:dyDescent="0.25">
      <c r="A2689" s="6"/>
      <c r="B2689" s="6"/>
      <c r="C2689" s="6"/>
      <c r="D2689" s="3"/>
      <c r="E2689" s="3"/>
      <c r="F2689" s="3"/>
      <c r="G2689" s="7"/>
      <c r="H2689" s="7"/>
      <c r="I2689" s="3"/>
      <c r="J2689" s="3"/>
      <c r="K2689" s="3"/>
      <c r="L2689" s="7"/>
    </row>
    <row r="2690" spans="1:12" s="4" customFormat="1" ht="12.5" x14ac:dyDescent="0.25">
      <c r="A2690" s="6"/>
      <c r="B2690" s="6"/>
      <c r="C2690" s="6"/>
      <c r="D2690" s="3"/>
      <c r="E2690" s="3"/>
      <c r="F2690" s="3"/>
      <c r="G2690" s="7"/>
      <c r="H2690" s="7"/>
      <c r="I2690" s="3"/>
      <c r="J2690" s="3"/>
      <c r="K2690" s="3"/>
      <c r="L2690" s="7"/>
    </row>
    <row r="2691" spans="1:12" s="4" customFormat="1" ht="12.5" x14ac:dyDescent="0.25">
      <c r="A2691" s="6"/>
      <c r="B2691" s="6"/>
      <c r="C2691" s="6"/>
      <c r="D2691" s="3"/>
      <c r="E2691" s="3"/>
      <c r="F2691" s="3"/>
      <c r="G2691" s="7"/>
      <c r="H2691" s="7"/>
      <c r="I2691" s="3"/>
      <c r="J2691" s="3"/>
      <c r="K2691" s="3"/>
      <c r="L2691" s="3"/>
    </row>
    <row r="2692" spans="1:12" s="4" customFormat="1" ht="12.5" x14ac:dyDescent="0.25">
      <c r="A2692" s="6"/>
      <c r="B2692" s="6"/>
      <c r="C2692" s="6"/>
      <c r="D2692" s="3"/>
      <c r="E2692" s="3"/>
      <c r="F2692" s="3"/>
      <c r="G2692" s="7"/>
      <c r="H2692" s="7"/>
      <c r="I2692" s="3"/>
      <c r="J2692" s="3"/>
      <c r="K2692" s="3"/>
      <c r="L2692" s="3"/>
    </row>
    <row r="2693" spans="1:12" s="4" customFormat="1" ht="12.5" x14ac:dyDescent="0.25">
      <c r="A2693" s="6"/>
      <c r="B2693" s="6"/>
      <c r="C2693" s="6"/>
      <c r="D2693" s="3"/>
      <c r="E2693" s="3"/>
      <c r="F2693" s="3"/>
      <c r="G2693" s="7"/>
      <c r="H2693" s="7"/>
      <c r="I2693" s="3"/>
      <c r="J2693" s="3"/>
      <c r="K2693" s="3"/>
      <c r="L2693" s="7"/>
    </row>
    <row r="2694" spans="1:12" s="4" customFormat="1" ht="12.5" x14ac:dyDescent="0.25">
      <c r="A2694" s="6"/>
      <c r="B2694" s="6"/>
      <c r="C2694" s="6"/>
      <c r="D2694" s="3"/>
      <c r="E2694" s="3"/>
      <c r="F2694" s="3"/>
      <c r="G2694" s="7"/>
      <c r="H2694" s="7"/>
      <c r="I2694" s="3"/>
      <c r="J2694" s="3"/>
      <c r="K2694" s="3"/>
      <c r="L2694" s="7"/>
    </row>
    <row r="2695" spans="1:12" s="4" customFormat="1" ht="12.5" x14ac:dyDescent="0.25">
      <c r="A2695" s="6"/>
      <c r="B2695" s="6"/>
      <c r="C2695" s="6"/>
      <c r="D2695" s="3"/>
      <c r="E2695" s="3"/>
      <c r="F2695" s="3"/>
      <c r="G2695" s="7"/>
      <c r="H2695" s="7"/>
      <c r="I2695" s="3"/>
      <c r="J2695" s="3"/>
      <c r="K2695" s="3"/>
      <c r="L2695" s="7"/>
    </row>
    <row r="2696" spans="1:12" s="4" customFormat="1" ht="12.5" x14ac:dyDescent="0.25">
      <c r="A2696" s="6"/>
      <c r="B2696" s="6"/>
      <c r="C2696" s="6"/>
      <c r="D2696" s="3"/>
      <c r="E2696" s="3"/>
      <c r="F2696" s="3"/>
      <c r="G2696" s="7"/>
      <c r="H2696" s="7"/>
      <c r="I2696" s="3"/>
      <c r="J2696" s="3"/>
      <c r="K2696" s="3"/>
      <c r="L2696" s="3"/>
    </row>
    <row r="2697" spans="1:12" s="4" customFormat="1" ht="12.5" x14ac:dyDescent="0.25">
      <c r="A2697" s="6"/>
      <c r="B2697" s="6"/>
      <c r="C2697" s="6"/>
      <c r="D2697" s="3"/>
      <c r="E2697" s="3"/>
      <c r="F2697" s="3"/>
      <c r="G2697" s="7"/>
      <c r="H2697" s="7"/>
      <c r="I2697" s="3"/>
      <c r="J2697" s="3"/>
      <c r="K2697" s="3"/>
      <c r="L2697" s="7"/>
    </row>
    <row r="2698" spans="1:12" s="4" customFormat="1" ht="12.5" x14ac:dyDescent="0.25">
      <c r="A2698" s="6"/>
      <c r="B2698" s="6"/>
      <c r="C2698" s="6"/>
      <c r="D2698" s="3"/>
      <c r="E2698" s="3"/>
      <c r="F2698" s="3"/>
      <c r="G2698" s="7"/>
      <c r="H2698" s="3"/>
      <c r="I2698" s="3"/>
      <c r="J2698" s="3"/>
      <c r="K2698" s="3"/>
      <c r="L2698" s="7"/>
    </row>
    <row r="2699" spans="1:12" s="4" customFormat="1" ht="12.5" x14ac:dyDescent="0.25">
      <c r="A2699" s="6"/>
      <c r="B2699" s="6"/>
      <c r="C2699" s="6"/>
      <c r="D2699" s="3"/>
      <c r="E2699" s="3"/>
      <c r="F2699" s="3"/>
      <c r="G2699" s="7"/>
      <c r="H2699" s="7"/>
      <c r="I2699" s="3"/>
      <c r="J2699" s="3"/>
      <c r="K2699" s="3"/>
      <c r="L2699" s="7"/>
    </row>
    <row r="2700" spans="1:12" s="4" customFormat="1" ht="12.5" x14ac:dyDescent="0.25">
      <c r="A2700" s="6"/>
      <c r="B2700" s="6"/>
      <c r="C2700" s="6"/>
      <c r="D2700" s="3"/>
      <c r="E2700" s="3"/>
      <c r="F2700" s="3"/>
      <c r="G2700" s="7"/>
      <c r="H2700" s="7"/>
      <c r="I2700" s="3"/>
      <c r="J2700" s="3"/>
      <c r="K2700" s="3"/>
      <c r="L2700" s="7"/>
    </row>
    <row r="2701" spans="1:12" s="4" customFormat="1" ht="12.5" x14ac:dyDescent="0.25">
      <c r="A2701" s="6"/>
      <c r="B2701" s="6"/>
      <c r="C2701" s="6"/>
      <c r="D2701" s="3"/>
      <c r="E2701" s="3"/>
      <c r="F2701" s="3"/>
      <c r="G2701" s="7"/>
      <c r="H2701" s="7"/>
      <c r="I2701" s="3"/>
      <c r="J2701" s="3"/>
      <c r="K2701" s="3"/>
      <c r="L2701" s="7"/>
    </row>
    <row r="2702" spans="1:12" s="4" customFormat="1" ht="12.5" x14ac:dyDescent="0.25">
      <c r="A2702" s="6"/>
      <c r="B2702" s="6"/>
      <c r="C2702" s="6"/>
      <c r="D2702" s="3"/>
      <c r="E2702" s="3"/>
      <c r="F2702" s="3"/>
      <c r="G2702" s="7"/>
      <c r="H2702" s="7"/>
      <c r="I2702" s="3"/>
      <c r="J2702" s="3"/>
      <c r="K2702" s="3"/>
      <c r="L2702" s="3"/>
    </row>
    <row r="2703" spans="1:12" s="4" customFormat="1" ht="12.5" x14ac:dyDescent="0.25">
      <c r="A2703" s="6"/>
      <c r="B2703" s="6"/>
      <c r="C2703" s="6"/>
      <c r="D2703" s="3"/>
      <c r="E2703" s="3"/>
      <c r="F2703" s="3"/>
      <c r="G2703" s="7"/>
      <c r="H2703" s="7"/>
      <c r="I2703" s="3"/>
      <c r="J2703" s="3"/>
      <c r="K2703" s="3"/>
      <c r="L2703" s="7"/>
    </row>
    <row r="2704" spans="1:12" s="4" customFormat="1" ht="12.5" x14ac:dyDescent="0.25">
      <c r="A2704" s="6"/>
      <c r="B2704" s="6"/>
      <c r="C2704" s="6"/>
      <c r="D2704" s="3"/>
      <c r="E2704" s="3"/>
      <c r="F2704" s="3"/>
      <c r="G2704" s="7"/>
      <c r="H2704" s="7"/>
      <c r="I2704" s="3"/>
      <c r="J2704" s="3"/>
      <c r="K2704" s="3"/>
      <c r="L2704" s="7"/>
    </row>
    <row r="2705" spans="1:12" s="4" customFormat="1" ht="12.5" x14ac:dyDescent="0.25">
      <c r="A2705" s="6"/>
      <c r="B2705" s="6"/>
      <c r="C2705" s="6"/>
      <c r="D2705" s="3"/>
      <c r="E2705" s="3"/>
      <c r="F2705" s="3"/>
      <c r="G2705" s="7"/>
      <c r="H2705" s="7"/>
      <c r="I2705" s="3"/>
      <c r="J2705" s="3"/>
      <c r="K2705" s="3"/>
      <c r="L2705" s="7"/>
    </row>
    <row r="2706" spans="1:12" s="4" customFormat="1" ht="12.5" x14ac:dyDescent="0.25">
      <c r="A2706" s="6"/>
      <c r="B2706" s="6"/>
      <c r="C2706" s="6"/>
      <c r="D2706" s="3"/>
      <c r="E2706" s="3"/>
      <c r="F2706" s="3"/>
      <c r="G2706" s="3"/>
      <c r="H2706" s="7"/>
      <c r="I2706" s="3"/>
      <c r="J2706" s="3"/>
      <c r="K2706" s="3"/>
      <c r="L2706" s="7"/>
    </row>
    <row r="2707" spans="1:12" s="4" customFormat="1" ht="12.5" x14ac:dyDescent="0.25">
      <c r="A2707" s="6"/>
      <c r="B2707" s="6"/>
      <c r="C2707" s="6"/>
      <c r="D2707" s="3"/>
      <c r="E2707" s="3"/>
      <c r="F2707" s="3"/>
      <c r="G2707" s="7"/>
      <c r="H2707" s="7"/>
      <c r="I2707" s="3"/>
      <c r="J2707" s="3"/>
      <c r="K2707" s="3"/>
      <c r="L2707" s="3"/>
    </row>
    <row r="2708" spans="1:12" s="4" customFormat="1" ht="12.5" x14ac:dyDescent="0.25">
      <c r="A2708" s="6"/>
      <c r="B2708" s="6"/>
      <c r="C2708" s="6"/>
      <c r="D2708" s="3"/>
      <c r="E2708" s="3"/>
      <c r="F2708" s="3"/>
      <c r="G2708" s="7"/>
      <c r="H2708" s="7"/>
      <c r="I2708" s="3"/>
      <c r="J2708" s="3"/>
      <c r="K2708" s="3"/>
      <c r="L2708" s="7"/>
    </row>
    <row r="2709" spans="1:12" s="4" customFormat="1" ht="12.5" x14ac:dyDescent="0.25">
      <c r="A2709" s="6"/>
      <c r="B2709" s="6"/>
      <c r="C2709" s="6"/>
      <c r="D2709" s="3"/>
      <c r="E2709" s="3"/>
      <c r="F2709" s="3"/>
      <c r="G2709" s="7"/>
      <c r="H2709" s="7"/>
      <c r="I2709" s="3"/>
      <c r="J2709" s="3"/>
      <c r="K2709" s="3"/>
      <c r="L2709" s="7"/>
    </row>
    <row r="2710" spans="1:12" s="4" customFormat="1" ht="12.5" x14ac:dyDescent="0.25">
      <c r="A2710" s="6"/>
      <c r="B2710" s="6"/>
      <c r="C2710" s="6"/>
      <c r="D2710" s="3"/>
      <c r="E2710" s="3"/>
      <c r="F2710" s="3"/>
      <c r="G2710" s="7"/>
      <c r="H2710" s="7"/>
      <c r="I2710" s="3"/>
      <c r="J2710" s="3"/>
      <c r="K2710" s="3"/>
      <c r="L2710" s="7"/>
    </row>
    <row r="2711" spans="1:12" s="4" customFormat="1" ht="12.5" x14ac:dyDescent="0.25">
      <c r="A2711" s="6"/>
      <c r="B2711" s="6"/>
      <c r="C2711" s="6"/>
      <c r="D2711" s="3"/>
      <c r="E2711" s="3"/>
      <c r="F2711" s="3"/>
      <c r="G2711" s="7"/>
      <c r="H2711" s="7"/>
      <c r="I2711" s="3"/>
      <c r="J2711" s="3"/>
      <c r="K2711" s="3"/>
      <c r="L2711" s="7"/>
    </row>
    <row r="2712" spans="1:12" s="4" customFormat="1" ht="12.5" x14ac:dyDescent="0.25">
      <c r="A2712" s="6"/>
      <c r="B2712" s="6"/>
      <c r="C2712" s="6"/>
      <c r="D2712" s="3"/>
      <c r="E2712" s="3"/>
      <c r="F2712" s="3"/>
      <c r="G2712" s="7"/>
      <c r="H2712" s="7"/>
      <c r="I2712" s="3"/>
      <c r="J2712" s="3"/>
      <c r="K2712" s="3"/>
      <c r="L2712" s="7"/>
    </row>
    <row r="2713" spans="1:12" s="4" customFormat="1" ht="12.5" x14ac:dyDescent="0.25">
      <c r="A2713" s="6"/>
      <c r="B2713" s="6"/>
      <c r="C2713" s="6"/>
      <c r="D2713" s="3"/>
      <c r="E2713" s="3"/>
      <c r="F2713" s="3"/>
      <c r="G2713" s="7"/>
      <c r="H2713" s="7"/>
      <c r="I2713" s="3"/>
      <c r="J2713" s="3"/>
      <c r="K2713" s="3"/>
      <c r="L2713" s="3"/>
    </row>
    <row r="2714" spans="1:12" s="4" customFormat="1" ht="12.5" x14ac:dyDescent="0.25">
      <c r="A2714" s="6"/>
      <c r="B2714" s="6"/>
      <c r="C2714" s="6"/>
      <c r="D2714" s="3"/>
      <c r="E2714" s="3"/>
      <c r="F2714" s="3"/>
      <c r="G2714" s="7"/>
      <c r="H2714" s="7"/>
      <c r="I2714" s="3"/>
      <c r="J2714" s="3"/>
      <c r="K2714" s="3"/>
      <c r="L2714" s="7"/>
    </row>
    <row r="2715" spans="1:12" s="4" customFormat="1" ht="12.5" x14ac:dyDescent="0.25">
      <c r="A2715" s="6"/>
      <c r="B2715" s="6"/>
      <c r="C2715" s="6"/>
      <c r="D2715" s="3"/>
      <c r="E2715" s="3"/>
      <c r="F2715" s="3"/>
      <c r="G2715" s="7"/>
      <c r="H2715" s="7"/>
      <c r="I2715" s="3"/>
      <c r="J2715" s="3"/>
      <c r="K2715" s="3"/>
      <c r="L2715" s="7"/>
    </row>
    <row r="2716" spans="1:12" s="4" customFormat="1" ht="12.5" x14ac:dyDescent="0.25">
      <c r="A2716" s="6"/>
      <c r="B2716" s="6"/>
      <c r="C2716" s="6"/>
      <c r="D2716" s="3"/>
      <c r="E2716" s="3"/>
      <c r="F2716" s="3"/>
      <c r="G2716" s="7"/>
      <c r="H2716" s="7"/>
      <c r="I2716" s="3"/>
      <c r="J2716" s="3"/>
      <c r="K2716" s="3"/>
      <c r="L2716" s="7"/>
    </row>
    <row r="2717" spans="1:12" s="4" customFormat="1" ht="12.5" x14ac:dyDescent="0.25">
      <c r="A2717" s="6"/>
      <c r="B2717" s="6"/>
      <c r="C2717" s="6"/>
      <c r="D2717" s="3"/>
      <c r="E2717" s="3"/>
      <c r="F2717" s="3"/>
      <c r="G2717" s="7"/>
      <c r="H2717" s="7"/>
      <c r="I2717" s="3"/>
      <c r="J2717" s="3"/>
      <c r="K2717" s="3"/>
      <c r="L2717" s="3"/>
    </row>
    <row r="2718" spans="1:12" s="4" customFormat="1" ht="12.5" x14ac:dyDescent="0.25">
      <c r="A2718" s="6"/>
      <c r="B2718" s="6"/>
      <c r="C2718" s="6"/>
      <c r="D2718" s="3"/>
      <c r="E2718" s="3"/>
      <c r="F2718" s="3"/>
      <c r="G2718" s="7"/>
      <c r="H2718" s="7"/>
      <c r="I2718" s="3"/>
      <c r="J2718" s="3"/>
      <c r="K2718" s="3"/>
      <c r="L2718" s="3"/>
    </row>
    <row r="2719" spans="1:12" s="4" customFormat="1" ht="12.5" x14ac:dyDescent="0.25">
      <c r="A2719" s="6"/>
      <c r="B2719" s="6"/>
      <c r="C2719" s="6"/>
      <c r="D2719" s="3"/>
      <c r="E2719" s="3"/>
      <c r="F2719" s="3"/>
      <c r="G2719" s="7"/>
      <c r="H2719" s="7"/>
      <c r="I2719" s="3"/>
      <c r="J2719" s="3"/>
      <c r="K2719" s="3"/>
      <c r="L2719" s="7"/>
    </row>
    <row r="2720" spans="1:12" s="4" customFormat="1" ht="12.5" x14ac:dyDescent="0.25">
      <c r="A2720" s="6"/>
      <c r="B2720" s="6"/>
      <c r="C2720" s="6"/>
      <c r="D2720" s="3"/>
      <c r="E2720" s="3"/>
      <c r="F2720" s="3"/>
      <c r="G2720" s="7"/>
      <c r="H2720" s="7"/>
      <c r="I2720" s="3"/>
      <c r="J2720" s="3"/>
      <c r="K2720" s="3"/>
      <c r="L2720" s="7"/>
    </row>
    <row r="2721" spans="1:12" s="4" customFormat="1" ht="12.5" x14ac:dyDescent="0.25">
      <c r="A2721" s="6"/>
      <c r="B2721" s="6"/>
      <c r="C2721" s="6"/>
      <c r="D2721" s="3"/>
      <c r="E2721" s="3"/>
      <c r="F2721" s="3"/>
      <c r="G2721" s="7"/>
      <c r="H2721" s="3"/>
      <c r="I2721" s="3"/>
      <c r="J2721" s="3"/>
      <c r="K2721" s="3"/>
      <c r="L2721" s="7"/>
    </row>
    <row r="2722" spans="1:12" s="4" customFormat="1" ht="12.5" x14ac:dyDescent="0.25">
      <c r="A2722" s="6"/>
      <c r="B2722" s="6"/>
      <c r="C2722" s="6"/>
      <c r="D2722" s="3"/>
      <c r="E2722" s="3"/>
      <c r="F2722" s="3"/>
      <c r="G2722" s="7"/>
      <c r="H2722" s="7"/>
      <c r="I2722" s="3"/>
      <c r="J2722" s="3"/>
      <c r="K2722" s="3"/>
      <c r="L2722" s="7"/>
    </row>
    <row r="2723" spans="1:12" s="4" customFormat="1" ht="12.5" x14ac:dyDescent="0.25">
      <c r="A2723" s="6"/>
      <c r="B2723" s="6"/>
      <c r="C2723" s="6"/>
      <c r="D2723" s="3"/>
      <c r="E2723" s="3"/>
      <c r="F2723" s="3"/>
      <c r="G2723" s="7"/>
      <c r="H2723" s="3"/>
      <c r="I2723" s="3"/>
      <c r="J2723" s="3"/>
      <c r="K2723" s="3"/>
      <c r="L2723" s="3"/>
    </row>
    <row r="2724" spans="1:12" s="4" customFormat="1" ht="12.5" x14ac:dyDescent="0.25">
      <c r="A2724" s="6"/>
      <c r="B2724" s="6"/>
      <c r="C2724" s="6"/>
      <c r="D2724" s="3"/>
      <c r="E2724" s="3"/>
      <c r="F2724" s="3"/>
      <c r="G2724" s="7"/>
      <c r="H2724" s="3"/>
      <c r="I2724" s="3"/>
      <c r="J2724" s="3"/>
      <c r="K2724" s="3"/>
      <c r="L2724" s="7"/>
    </row>
    <row r="2725" spans="1:12" s="4" customFormat="1" ht="12.5" x14ac:dyDescent="0.25">
      <c r="A2725" s="6"/>
      <c r="B2725" s="6"/>
      <c r="C2725" s="6"/>
      <c r="D2725" s="3"/>
      <c r="E2725" s="3"/>
      <c r="F2725" s="3"/>
      <c r="G2725" s="7"/>
      <c r="H2725" s="3"/>
      <c r="I2725" s="3"/>
      <c r="J2725" s="3"/>
      <c r="K2725" s="3"/>
      <c r="L2725" s="7"/>
    </row>
    <row r="2726" spans="1:12" s="4" customFormat="1" ht="12.5" x14ac:dyDescent="0.25">
      <c r="A2726" s="6"/>
      <c r="B2726" s="6"/>
      <c r="C2726" s="6"/>
      <c r="D2726" s="3"/>
      <c r="E2726" s="3"/>
      <c r="F2726" s="3"/>
      <c r="G2726" s="7"/>
      <c r="H2726" s="7"/>
      <c r="I2726" s="3"/>
      <c r="J2726" s="3"/>
      <c r="K2726" s="3"/>
      <c r="L2726" s="7"/>
    </row>
    <row r="2727" spans="1:12" s="4" customFormat="1" ht="12.5" x14ac:dyDescent="0.25">
      <c r="A2727" s="6"/>
      <c r="B2727" s="6"/>
      <c r="C2727" s="6"/>
      <c r="D2727" s="3"/>
      <c r="E2727" s="3"/>
      <c r="F2727" s="3"/>
      <c r="G2727" s="7"/>
      <c r="H2727" s="7"/>
      <c r="I2727" s="3"/>
      <c r="J2727" s="3"/>
      <c r="K2727" s="3"/>
      <c r="L2727" s="7"/>
    </row>
    <row r="2728" spans="1:12" s="4" customFormat="1" ht="12.5" x14ac:dyDescent="0.25">
      <c r="A2728" s="6"/>
      <c r="B2728" s="6"/>
      <c r="C2728" s="6"/>
      <c r="D2728" s="3"/>
      <c r="E2728" s="3"/>
      <c r="F2728" s="3"/>
      <c r="G2728" s="7"/>
      <c r="H2728" s="7"/>
      <c r="I2728" s="3"/>
      <c r="J2728" s="3"/>
      <c r="K2728" s="3"/>
      <c r="L2728" s="7"/>
    </row>
    <row r="2729" spans="1:12" s="4" customFormat="1" ht="12.5" x14ac:dyDescent="0.25">
      <c r="A2729" s="6"/>
      <c r="B2729" s="6"/>
      <c r="C2729" s="6"/>
      <c r="D2729" s="3"/>
      <c r="E2729" s="3"/>
      <c r="F2729" s="3"/>
      <c r="G2729" s="3"/>
      <c r="H2729" s="3"/>
      <c r="I2729" s="3"/>
      <c r="J2729" s="3"/>
      <c r="K2729" s="3"/>
      <c r="L2729" s="7"/>
    </row>
    <row r="2730" spans="1:12" s="4" customFormat="1" ht="12.5" x14ac:dyDescent="0.25">
      <c r="A2730" s="6"/>
      <c r="B2730" s="6"/>
      <c r="C2730" s="6"/>
      <c r="D2730" s="3"/>
      <c r="E2730" s="3"/>
      <c r="F2730" s="3"/>
      <c r="G2730" s="7"/>
      <c r="H2730" s="3"/>
      <c r="I2730" s="3"/>
      <c r="J2730" s="3"/>
      <c r="K2730" s="3"/>
      <c r="L2730" s="7"/>
    </row>
    <row r="2731" spans="1:12" s="4" customFormat="1" ht="12.5" x14ac:dyDescent="0.25">
      <c r="A2731" s="6"/>
      <c r="B2731" s="6"/>
      <c r="C2731" s="6"/>
      <c r="D2731" s="3"/>
      <c r="E2731" s="3"/>
      <c r="F2731" s="3"/>
      <c r="G2731" s="3"/>
      <c r="H2731" s="7"/>
      <c r="I2731" s="3"/>
      <c r="J2731" s="3"/>
      <c r="K2731" s="3"/>
      <c r="L2731" s="7"/>
    </row>
    <row r="2732" spans="1:12" s="4" customFormat="1" ht="12.5" x14ac:dyDescent="0.25">
      <c r="A2732" s="6"/>
      <c r="B2732" s="6"/>
      <c r="C2732" s="6"/>
      <c r="D2732" s="3"/>
      <c r="E2732" s="3"/>
      <c r="F2732" s="3"/>
      <c r="G2732" s="3"/>
      <c r="H2732" s="7"/>
      <c r="I2732" s="3"/>
      <c r="J2732" s="3"/>
      <c r="K2732" s="3"/>
      <c r="L2732" s="7"/>
    </row>
    <row r="2733" spans="1:12" s="4" customFormat="1" ht="12.5" x14ac:dyDescent="0.25">
      <c r="A2733" s="6"/>
      <c r="B2733" s="6"/>
      <c r="C2733" s="6"/>
      <c r="D2733" s="3"/>
      <c r="E2733" s="3"/>
      <c r="F2733" s="3"/>
      <c r="G2733" s="3"/>
      <c r="H2733" s="7"/>
      <c r="I2733" s="3"/>
      <c r="J2733" s="3"/>
      <c r="K2733" s="3"/>
      <c r="L2733" s="7"/>
    </row>
    <row r="2734" spans="1:12" s="4" customFormat="1" ht="12.5" x14ac:dyDescent="0.25">
      <c r="A2734" s="6"/>
      <c r="B2734" s="6"/>
      <c r="C2734" s="6"/>
      <c r="D2734" s="3"/>
      <c r="E2734" s="3"/>
      <c r="F2734" s="3"/>
      <c r="G2734" s="7"/>
      <c r="H2734" s="7"/>
      <c r="I2734" s="3"/>
      <c r="J2734" s="3"/>
      <c r="K2734" s="3"/>
      <c r="L2734" s="7"/>
    </row>
    <row r="2735" spans="1:12" s="4" customFormat="1" ht="12.5" x14ac:dyDescent="0.25">
      <c r="A2735" s="6"/>
      <c r="B2735" s="6"/>
      <c r="C2735" s="6"/>
      <c r="D2735" s="3"/>
      <c r="E2735" s="3"/>
      <c r="F2735" s="3"/>
      <c r="G2735" s="7"/>
      <c r="H2735" s="7"/>
      <c r="I2735" s="3"/>
      <c r="J2735" s="3"/>
      <c r="K2735" s="3"/>
      <c r="L2735" s="7"/>
    </row>
    <row r="2736" spans="1:12" s="4" customFormat="1" ht="12.5" x14ac:dyDescent="0.25">
      <c r="A2736" s="6"/>
      <c r="B2736" s="6"/>
      <c r="C2736" s="6"/>
      <c r="D2736" s="3"/>
      <c r="E2736" s="3"/>
      <c r="F2736" s="3"/>
      <c r="G2736" s="7"/>
      <c r="H2736" s="7"/>
      <c r="I2736" s="3"/>
      <c r="J2736" s="3"/>
      <c r="K2736" s="3"/>
      <c r="L2736" s="7"/>
    </row>
    <row r="2737" spans="1:12" s="4" customFormat="1" ht="12.5" x14ac:dyDescent="0.25">
      <c r="A2737" s="6"/>
      <c r="B2737" s="6"/>
      <c r="C2737" s="6"/>
      <c r="D2737" s="3"/>
      <c r="E2737" s="3"/>
      <c r="F2737" s="3"/>
      <c r="G2737" s="3"/>
      <c r="H2737" s="7"/>
      <c r="I2737" s="3"/>
      <c r="J2737" s="3"/>
      <c r="K2737" s="3"/>
      <c r="L2737" s="7"/>
    </row>
    <row r="2738" spans="1:12" s="4" customFormat="1" ht="12.5" x14ac:dyDescent="0.25">
      <c r="A2738" s="6"/>
      <c r="B2738" s="6"/>
      <c r="C2738" s="6"/>
      <c r="D2738" s="3"/>
      <c r="E2738" s="3"/>
      <c r="F2738" s="3"/>
      <c r="G2738" s="3"/>
      <c r="H2738" s="7"/>
      <c r="I2738" s="3"/>
      <c r="J2738" s="3"/>
      <c r="K2738" s="3"/>
      <c r="L2738" s="7"/>
    </row>
    <row r="2739" spans="1:12" s="4" customFormat="1" ht="12.5" x14ac:dyDescent="0.25">
      <c r="A2739" s="6"/>
      <c r="B2739" s="6"/>
      <c r="C2739" s="6"/>
      <c r="D2739" s="3"/>
      <c r="E2739" s="3"/>
      <c r="F2739" s="3"/>
      <c r="G2739" s="7"/>
      <c r="H2739" s="7"/>
      <c r="I2739" s="3"/>
      <c r="J2739" s="3"/>
      <c r="K2739" s="3"/>
      <c r="L2739" s="7"/>
    </row>
    <row r="2740" spans="1:12" s="4" customFormat="1" ht="12.5" x14ac:dyDescent="0.25">
      <c r="A2740" s="6"/>
      <c r="B2740" s="6"/>
      <c r="C2740" s="6"/>
      <c r="D2740" s="3"/>
      <c r="E2740" s="3"/>
      <c r="F2740" s="3"/>
      <c r="G2740" s="7"/>
      <c r="H2740" s="7"/>
      <c r="I2740" s="3"/>
      <c r="J2740" s="3"/>
      <c r="K2740" s="3"/>
      <c r="L2740" s="7"/>
    </row>
    <row r="2741" spans="1:12" s="4" customFormat="1" ht="12.5" x14ac:dyDescent="0.25">
      <c r="A2741" s="6"/>
      <c r="B2741" s="6"/>
      <c r="C2741" s="6"/>
      <c r="D2741" s="3"/>
      <c r="E2741" s="3"/>
      <c r="F2741" s="3"/>
      <c r="G2741" s="7"/>
      <c r="H2741" s="7"/>
      <c r="I2741" s="3"/>
      <c r="J2741" s="3"/>
      <c r="K2741" s="3"/>
      <c r="L2741" s="7"/>
    </row>
    <row r="2742" spans="1:12" s="4" customFormat="1" ht="12.5" x14ac:dyDescent="0.25">
      <c r="A2742" s="6"/>
      <c r="B2742" s="6"/>
      <c r="C2742" s="6"/>
      <c r="D2742" s="3"/>
      <c r="E2742" s="3"/>
      <c r="F2742" s="3"/>
      <c r="G2742" s="7"/>
      <c r="H2742" s="7"/>
      <c r="I2742" s="3"/>
      <c r="J2742" s="3"/>
      <c r="K2742" s="3"/>
      <c r="L2742" s="7"/>
    </row>
    <row r="2743" spans="1:12" s="4" customFormat="1" ht="12.5" x14ac:dyDescent="0.25">
      <c r="A2743" s="6"/>
      <c r="B2743" s="6"/>
      <c r="C2743" s="6"/>
      <c r="D2743" s="3"/>
      <c r="E2743" s="3"/>
      <c r="F2743" s="3"/>
      <c r="G2743" s="7"/>
      <c r="H2743" s="7"/>
      <c r="I2743" s="3"/>
      <c r="J2743" s="3"/>
      <c r="K2743" s="3"/>
      <c r="L2743" s="7"/>
    </row>
    <row r="2744" spans="1:12" s="4" customFormat="1" ht="12.5" x14ac:dyDescent="0.25">
      <c r="A2744" s="6"/>
      <c r="B2744" s="6"/>
      <c r="C2744" s="6"/>
      <c r="D2744" s="3"/>
      <c r="E2744" s="3"/>
      <c r="F2744" s="3"/>
      <c r="G2744" s="7"/>
      <c r="H2744" s="7"/>
      <c r="I2744" s="3"/>
      <c r="J2744" s="3"/>
      <c r="K2744" s="3"/>
      <c r="L2744" s="3"/>
    </row>
    <row r="2745" spans="1:12" s="4" customFormat="1" ht="12.5" x14ac:dyDescent="0.25">
      <c r="A2745" s="6"/>
      <c r="B2745" s="6"/>
      <c r="C2745" s="6"/>
      <c r="D2745" s="3"/>
      <c r="E2745" s="3"/>
      <c r="F2745" s="3"/>
      <c r="G2745" s="7"/>
      <c r="H2745" s="7"/>
      <c r="I2745" s="3"/>
      <c r="J2745" s="3"/>
      <c r="K2745" s="3"/>
      <c r="L2745" s="7"/>
    </row>
    <row r="2746" spans="1:12" s="4" customFormat="1" ht="12.5" x14ac:dyDescent="0.25">
      <c r="A2746" s="6"/>
      <c r="B2746" s="6"/>
      <c r="C2746" s="6"/>
      <c r="D2746" s="3"/>
      <c r="E2746" s="3"/>
      <c r="F2746" s="3"/>
      <c r="G2746" s="7"/>
      <c r="H2746" s="7"/>
      <c r="I2746" s="3"/>
      <c r="J2746" s="3"/>
      <c r="K2746" s="3"/>
      <c r="L2746" s="7"/>
    </row>
    <row r="2747" spans="1:12" s="4" customFormat="1" ht="12.5" x14ac:dyDescent="0.25">
      <c r="A2747" s="6"/>
      <c r="B2747" s="6"/>
      <c r="C2747" s="6"/>
      <c r="D2747" s="3"/>
      <c r="E2747" s="3"/>
      <c r="F2747" s="3"/>
      <c r="G2747" s="7"/>
      <c r="H2747" s="7"/>
      <c r="I2747" s="3"/>
      <c r="J2747" s="3"/>
      <c r="K2747" s="3"/>
      <c r="L2747" s="7"/>
    </row>
    <row r="2748" spans="1:12" s="4" customFormat="1" ht="12.5" x14ac:dyDescent="0.25">
      <c r="A2748" s="6"/>
      <c r="B2748" s="6"/>
      <c r="C2748" s="6"/>
      <c r="D2748" s="3"/>
      <c r="E2748" s="3"/>
      <c r="F2748" s="3"/>
      <c r="G2748" s="7"/>
      <c r="H2748" s="7"/>
      <c r="I2748" s="3"/>
      <c r="J2748" s="3"/>
      <c r="K2748" s="3"/>
      <c r="L2748" s="7"/>
    </row>
    <row r="2749" spans="1:12" s="4" customFormat="1" ht="12.5" x14ac:dyDescent="0.25">
      <c r="A2749" s="6"/>
      <c r="B2749" s="6"/>
      <c r="C2749" s="6"/>
      <c r="D2749" s="3"/>
      <c r="E2749" s="3"/>
      <c r="F2749" s="3"/>
      <c r="G2749" s="7"/>
      <c r="H2749" s="7"/>
      <c r="I2749" s="3"/>
      <c r="J2749" s="3"/>
      <c r="K2749" s="3"/>
      <c r="L2749" s="7"/>
    </row>
    <row r="2750" spans="1:12" s="4" customFormat="1" ht="12.5" x14ac:dyDescent="0.25">
      <c r="A2750" s="6"/>
      <c r="B2750" s="6"/>
      <c r="C2750" s="6"/>
      <c r="D2750" s="3"/>
      <c r="E2750" s="3"/>
      <c r="F2750" s="3"/>
      <c r="G2750" s="7"/>
      <c r="H2750" s="3"/>
      <c r="I2750" s="3"/>
      <c r="J2750" s="3"/>
      <c r="K2750" s="3"/>
      <c r="L2750" s="7"/>
    </row>
    <row r="2751" spans="1:12" s="4" customFormat="1" ht="12.5" x14ac:dyDescent="0.25">
      <c r="A2751" s="6"/>
      <c r="B2751" s="6"/>
      <c r="C2751" s="6"/>
      <c r="D2751" s="3"/>
      <c r="E2751" s="3"/>
      <c r="F2751" s="3"/>
      <c r="G2751" s="7"/>
      <c r="H2751" s="7"/>
      <c r="I2751" s="3"/>
      <c r="J2751" s="3"/>
      <c r="K2751" s="3"/>
      <c r="L2751" s="7"/>
    </row>
    <row r="2752" spans="1:12" s="4" customFormat="1" ht="12.5" x14ac:dyDescent="0.25">
      <c r="A2752" s="6"/>
      <c r="B2752" s="6"/>
      <c r="C2752" s="6"/>
      <c r="D2752" s="3"/>
      <c r="E2752" s="3"/>
      <c r="F2752" s="3"/>
      <c r="G2752" s="7"/>
      <c r="H2752" s="3"/>
      <c r="I2752" s="3"/>
      <c r="J2752" s="3"/>
      <c r="K2752" s="3"/>
      <c r="L2752" s="7"/>
    </row>
    <row r="2753" spans="1:12" s="4" customFormat="1" ht="12.5" x14ac:dyDescent="0.25">
      <c r="A2753" s="6"/>
      <c r="B2753" s="6"/>
      <c r="C2753" s="6"/>
      <c r="D2753" s="3"/>
      <c r="E2753" s="3"/>
      <c r="F2753" s="3"/>
      <c r="G2753" s="7"/>
      <c r="H2753" s="7"/>
      <c r="I2753" s="3"/>
      <c r="J2753" s="3"/>
      <c r="K2753" s="3"/>
      <c r="L2753" s="7"/>
    </row>
    <row r="2754" spans="1:12" s="4" customFormat="1" ht="12.5" x14ac:dyDescent="0.25">
      <c r="A2754" s="6"/>
      <c r="B2754" s="6"/>
      <c r="C2754" s="6"/>
      <c r="D2754" s="3"/>
      <c r="E2754" s="3"/>
      <c r="F2754" s="3"/>
      <c r="G2754" s="7"/>
      <c r="H2754" s="3"/>
      <c r="I2754" s="3"/>
      <c r="J2754" s="3"/>
      <c r="K2754" s="3"/>
      <c r="L2754" s="7"/>
    </row>
    <row r="2755" spans="1:12" s="4" customFormat="1" ht="12.5" x14ac:dyDescent="0.25">
      <c r="A2755" s="6"/>
      <c r="B2755" s="6"/>
      <c r="C2755" s="6"/>
      <c r="D2755" s="3"/>
      <c r="E2755" s="3"/>
      <c r="F2755" s="3"/>
      <c r="G2755" s="7"/>
      <c r="H2755" s="3"/>
      <c r="I2755" s="3"/>
      <c r="J2755" s="3"/>
      <c r="K2755" s="3"/>
      <c r="L2755" s="7"/>
    </row>
    <row r="2756" spans="1:12" s="4" customFormat="1" ht="12.5" x14ac:dyDescent="0.25">
      <c r="A2756" s="6"/>
      <c r="B2756" s="6"/>
      <c r="C2756" s="6"/>
      <c r="D2756" s="3"/>
      <c r="E2756" s="3"/>
      <c r="F2756" s="3"/>
      <c r="G2756" s="7"/>
      <c r="H2756" s="3"/>
      <c r="I2756" s="3"/>
      <c r="J2756" s="3"/>
      <c r="K2756" s="3"/>
      <c r="L2756" s="7"/>
    </row>
    <row r="2757" spans="1:12" s="4" customFormat="1" ht="12.5" x14ac:dyDescent="0.25">
      <c r="A2757" s="6"/>
      <c r="B2757" s="6"/>
      <c r="C2757" s="6"/>
      <c r="D2757" s="3"/>
      <c r="E2757" s="3"/>
      <c r="F2757" s="3"/>
      <c r="G2757" s="7"/>
      <c r="H2757" s="3"/>
      <c r="I2757" s="3"/>
      <c r="J2757" s="3"/>
      <c r="K2757" s="3"/>
      <c r="L2757" s="7"/>
    </row>
    <row r="2758" spans="1:12" s="4" customFormat="1" ht="12.5" x14ac:dyDescent="0.25">
      <c r="A2758" s="6"/>
      <c r="B2758" s="6"/>
      <c r="C2758" s="6"/>
      <c r="D2758" s="3"/>
      <c r="E2758" s="3"/>
      <c r="F2758" s="3"/>
      <c r="G2758" s="3"/>
      <c r="H2758" s="3"/>
      <c r="I2758" s="3"/>
      <c r="J2758" s="3"/>
      <c r="K2758" s="3"/>
      <c r="L2758" s="3"/>
    </row>
    <row r="2759" spans="1:12" s="4" customFormat="1" ht="12.5" x14ac:dyDescent="0.25">
      <c r="A2759" s="6"/>
      <c r="B2759" s="6"/>
      <c r="C2759" s="6"/>
      <c r="D2759" s="3"/>
      <c r="E2759" s="3"/>
      <c r="F2759" s="3"/>
      <c r="G2759" s="7"/>
      <c r="H2759" s="3"/>
      <c r="I2759" s="3"/>
      <c r="J2759" s="3"/>
      <c r="K2759" s="3"/>
      <c r="L2759" s="7"/>
    </row>
    <row r="2760" spans="1:12" s="4" customFormat="1" ht="12.5" x14ac:dyDescent="0.25">
      <c r="A2760" s="6"/>
      <c r="B2760" s="6"/>
      <c r="C2760" s="6"/>
      <c r="D2760" s="3"/>
      <c r="E2760" s="3"/>
      <c r="F2760" s="3"/>
      <c r="G2760" s="3"/>
      <c r="H2760" s="3"/>
      <c r="I2760" s="3"/>
      <c r="J2760" s="3"/>
      <c r="K2760" s="3"/>
      <c r="L2760" s="7"/>
    </row>
    <row r="2761" spans="1:12" s="4" customFormat="1" ht="12.5" x14ac:dyDescent="0.25">
      <c r="A2761" s="6"/>
      <c r="B2761" s="6"/>
      <c r="C2761" s="6"/>
      <c r="D2761" s="3"/>
      <c r="E2761" s="3"/>
      <c r="F2761" s="3"/>
      <c r="G2761" s="7"/>
      <c r="H2761" s="7"/>
      <c r="I2761" s="3"/>
      <c r="J2761" s="3"/>
      <c r="K2761" s="3"/>
      <c r="L2761" s="7"/>
    </row>
    <row r="2762" spans="1:12" s="4" customFormat="1" ht="12.5" x14ac:dyDescent="0.25">
      <c r="A2762" s="6"/>
      <c r="B2762" s="6"/>
      <c r="C2762" s="6"/>
      <c r="D2762" s="3"/>
      <c r="E2762" s="3"/>
      <c r="F2762" s="3"/>
      <c r="G2762" s="3"/>
      <c r="H2762" s="3"/>
      <c r="I2762" s="3"/>
      <c r="J2762" s="3"/>
      <c r="K2762" s="3"/>
      <c r="L2762" s="7"/>
    </row>
    <row r="2763" spans="1:12" s="4" customFormat="1" ht="12.5" x14ac:dyDescent="0.25">
      <c r="A2763" s="6"/>
      <c r="B2763" s="6"/>
      <c r="C2763" s="6"/>
      <c r="D2763" s="3"/>
      <c r="E2763" s="3"/>
      <c r="F2763" s="3"/>
      <c r="G2763" s="3"/>
      <c r="H2763" s="3"/>
      <c r="I2763" s="3"/>
      <c r="J2763" s="3"/>
      <c r="K2763" s="3"/>
      <c r="L2763" s="7"/>
    </row>
    <row r="2764" spans="1:12" s="4" customFormat="1" ht="12.5" x14ac:dyDescent="0.25">
      <c r="A2764" s="6"/>
      <c r="B2764" s="6"/>
      <c r="C2764" s="6"/>
      <c r="D2764" s="3"/>
      <c r="E2764" s="3"/>
      <c r="F2764" s="3"/>
      <c r="G2764" s="3"/>
      <c r="H2764" s="3"/>
      <c r="I2764" s="3"/>
      <c r="J2764" s="3"/>
      <c r="K2764" s="3"/>
      <c r="L2764" s="7"/>
    </row>
    <row r="2765" spans="1:12" s="4" customFormat="1" ht="12.5" x14ac:dyDescent="0.25">
      <c r="A2765" s="6"/>
      <c r="B2765" s="6"/>
      <c r="C2765" s="6"/>
      <c r="D2765" s="3"/>
      <c r="E2765" s="3"/>
      <c r="F2765" s="3"/>
      <c r="G2765" s="3"/>
      <c r="H2765" s="3"/>
      <c r="I2765" s="3"/>
      <c r="J2765" s="3"/>
      <c r="K2765" s="3"/>
      <c r="L2765" s="7"/>
    </row>
    <row r="2766" spans="1:12" s="4" customFormat="1" ht="12.5" x14ac:dyDescent="0.25">
      <c r="A2766" s="6"/>
      <c r="B2766" s="6"/>
      <c r="C2766" s="6"/>
      <c r="D2766" s="3"/>
      <c r="E2766" s="3"/>
      <c r="F2766" s="3"/>
      <c r="G2766" s="3"/>
      <c r="H2766" s="3"/>
      <c r="I2766" s="3"/>
      <c r="J2766" s="3"/>
      <c r="K2766" s="3"/>
      <c r="L2766" s="7"/>
    </row>
    <row r="2767" spans="1:12" s="4" customFormat="1" ht="12.5" x14ac:dyDescent="0.25">
      <c r="A2767" s="6"/>
      <c r="B2767" s="6"/>
      <c r="C2767" s="6"/>
      <c r="D2767" s="3"/>
      <c r="E2767" s="3"/>
      <c r="F2767" s="3"/>
      <c r="G2767" s="3"/>
      <c r="H2767" s="3"/>
      <c r="I2767" s="3"/>
      <c r="J2767" s="3"/>
      <c r="K2767" s="3"/>
      <c r="L2767" s="7"/>
    </row>
    <row r="2768" spans="1:12" s="4" customFormat="1" ht="12.5" x14ac:dyDescent="0.25">
      <c r="A2768" s="6"/>
      <c r="B2768" s="6"/>
      <c r="C2768" s="6"/>
      <c r="D2768" s="3"/>
      <c r="E2768" s="3"/>
      <c r="F2768" s="3"/>
      <c r="G2768" s="3"/>
      <c r="H2768" s="3"/>
      <c r="I2768" s="3"/>
      <c r="J2768" s="3"/>
      <c r="K2768" s="3"/>
      <c r="L2768" s="7"/>
    </row>
    <row r="2769" spans="1:12" s="4" customFormat="1" ht="12.5" x14ac:dyDescent="0.25">
      <c r="A2769" s="6"/>
      <c r="B2769" s="6"/>
      <c r="C2769" s="6"/>
      <c r="D2769" s="3"/>
      <c r="E2769" s="3"/>
      <c r="F2769" s="3"/>
      <c r="G2769" s="7"/>
      <c r="H2769" s="3"/>
      <c r="I2769" s="3"/>
      <c r="J2769" s="3"/>
      <c r="K2769" s="3"/>
      <c r="L2769" s="7"/>
    </row>
    <row r="2770" spans="1:12" s="4" customFormat="1" ht="12.5" x14ac:dyDescent="0.25">
      <c r="A2770" s="6"/>
      <c r="B2770" s="6"/>
      <c r="C2770" s="6"/>
      <c r="D2770" s="3"/>
      <c r="E2770" s="3"/>
      <c r="F2770" s="3"/>
      <c r="G2770" s="3"/>
      <c r="H2770" s="3"/>
      <c r="I2770" s="3"/>
      <c r="J2770" s="3"/>
      <c r="K2770" s="3"/>
      <c r="L2770" s="7"/>
    </row>
    <row r="2771" spans="1:12" s="4" customFormat="1" ht="12.5" x14ac:dyDescent="0.25">
      <c r="A2771" s="6"/>
      <c r="B2771" s="6"/>
      <c r="C2771" s="6"/>
      <c r="D2771" s="3"/>
      <c r="E2771" s="3"/>
      <c r="F2771" s="3"/>
      <c r="G2771" s="3"/>
      <c r="H2771" s="3"/>
      <c r="I2771" s="3"/>
      <c r="J2771" s="3"/>
      <c r="K2771" s="3"/>
      <c r="L2771" s="7"/>
    </row>
    <row r="2772" spans="1:12" s="4" customFormat="1" ht="12.5" x14ac:dyDescent="0.25">
      <c r="A2772" s="6"/>
      <c r="B2772" s="6"/>
      <c r="C2772" s="6"/>
      <c r="D2772" s="3"/>
      <c r="E2772" s="3"/>
      <c r="F2772" s="3"/>
      <c r="G2772" s="3"/>
      <c r="H2772" s="3"/>
      <c r="I2772" s="3"/>
      <c r="J2772" s="3"/>
      <c r="K2772" s="3"/>
      <c r="L2772" s="7"/>
    </row>
    <row r="2773" spans="1:12" s="4" customFormat="1" ht="12.5" x14ac:dyDescent="0.25">
      <c r="A2773" s="6"/>
      <c r="B2773" s="6"/>
      <c r="C2773" s="6"/>
      <c r="D2773" s="3"/>
      <c r="E2773" s="3"/>
      <c r="F2773" s="3"/>
      <c r="G2773" s="3"/>
      <c r="H2773" s="3"/>
      <c r="I2773" s="3"/>
      <c r="J2773" s="3"/>
      <c r="K2773" s="3"/>
      <c r="L2773" s="7"/>
    </row>
    <row r="2774" spans="1:12" s="4" customFormat="1" ht="12.5" x14ac:dyDescent="0.25">
      <c r="A2774" s="6"/>
      <c r="B2774" s="6"/>
      <c r="C2774" s="6"/>
      <c r="D2774" s="3"/>
      <c r="E2774" s="3"/>
      <c r="F2774" s="3"/>
      <c r="G2774" s="3"/>
      <c r="H2774" s="3"/>
      <c r="I2774" s="3"/>
      <c r="J2774" s="3"/>
      <c r="K2774" s="3"/>
      <c r="L2774" s="7"/>
    </row>
    <row r="2775" spans="1:12" s="4" customFormat="1" ht="12.5" x14ac:dyDescent="0.25">
      <c r="A2775" s="6"/>
      <c r="B2775" s="6"/>
      <c r="C2775" s="6"/>
      <c r="D2775" s="3"/>
      <c r="E2775" s="3"/>
      <c r="F2775" s="3"/>
      <c r="G2775" s="3"/>
      <c r="H2775" s="3"/>
      <c r="I2775" s="3"/>
      <c r="J2775" s="3"/>
      <c r="K2775" s="3"/>
      <c r="L2775" s="7"/>
    </row>
    <row r="2776" spans="1:12" s="4" customFormat="1" ht="12.5" x14ac:dyDescent="0.25">
      <c r="A2776" s="6"/>
      <c r="B2776" s="6"/>
      <c r="C2776" s="6"/>
      <c r="D2776" s="3"/>
      <c r="E2776" s="3"/>
      <c r="F2776" s="3"/>
      <c r="G2776" s="3"/>
      <c r="H2776" s="3"/>
      <c r="I2776" s="3"/>
      <c r="J2776" s="3"/>
      <c r="K2776" s="3"/>
      <c r="L2776" s="7"/>
    </row>
    <row r="2777" spans="1:12" s="4" customFormat="1" ht="12.5" x14ac:dyDescent="0.25">
      <c r="A2777" s="6"/>
      <c r="B2777" s="6"/>
      <c r="C2777" s="6"/>
      <c r="D2777" s="3"/>
      <c r="E2777" s="3"/>
      <c r="F2777" s="3"/>
      <c r="G2777" s="3"/>
      <c r="H2777" s="3"/>
      <c r="I2777" s="3"/>
      <c r="J2777" s="3"/>
      <c r="K2777" s="3"/>
      <c r="L2777" s="7"/>
    </row>
    <row r="2778" spans="1:12" s="4" customFormat="1" ht="12.5" x14ac:dyDescent="0.25">
      <c r="A2778" s="6"/>
      <c r="B2778" s="6"/>
      <c r="C2778" s="6"/>
      <c r="D2778" s="3"/>
      <c r="E2778" s="3"/>
      <c r="F2778" s="3"/>
      <c r="G2778" s="3"/>
      <c r="H2778" s="3"/>
      <c r="I2778" s="3"/>
      <c r="J2778" s="3"/>
      <c r="K2778" s="3"/>
      <c r="L2778" s="7"/>
    </row>
    <row r="2779" spans="1:12" s="4" customFormat="1" ht="12.5" x14ac:dyDescent="0.25">
      <c r="A2779" s="6"/>
      <c r="B2779" s="6"/>
      <c r="C2779" s="6"/>
      <c r="D2779" s="3"/>
      <c r="E2779" s="3"/>
      <c r="F2779" s="3"/>
      <c r="G2779" s="3"/>
      <c r="H2779" s="3"/>
      <c r="I2779" s="3"/>
      <c r="J2779" s="3"/>
      <c r="K2779" s="3"/>
      <c r="L2779" s="7"/>
    </row>
    <row r="2780" spans="1:12" s="4" customFormat="1" ht="12.5" x14ac:dyDescent="0.25">
      <c r="A2780" s="6"/>
      <c r="B2780" s="6"/>
      <c r="C2780" s="6"/>
      <c r="D2780" s="3"/>
      <c r="E2780" s="3"/>
      <c r="F2780" s="3"/>
      <c r="G2780" s="3"/>
      <c r="H2780" s="3"/>
      <c r="I2780" s="3"/>
      <c r="J2780" s="3"/>
      <c r="K2780" s="3"/>
      <c r="L2780" s="7"/>
    </row>
    <row r="2781" spans="1:12" s="4" customFormat="1" ht="12.5" x14ac:dyDescent="0.25">
      <c r="A2781" s="6"/>
      <c r="B2781" s="6"/>
      <c r="C2781" s="6"/>
      <c r="D2781" s="3"/>
      <c r="E2781" s="3"/>
      <c r="F2781" s="3"/>
      <c r="G2781" s="3"/>
      <c r="H2781" s="3"/>
      <c r="I2781" s="3"/>
      <c r="J2781" s="3"/>
      <c r="K2781" s="3"/>
      <c r="L2781" s="7"/>
    </row>
    <row r="2782" spans="1:12" s="4" customFormat="1" ht="12.5" x14ac:dyDescent="0.25">
      <c r="A2782" s="6"/>
      <c r="B2782" s="6"/>
      <c r="C2782" s="6"/>
      <c r="D2782" s="3"/>
      <c r="E2782" s="3"/>
      <c r="F2782" s="3"/>
      <c r="G2782" s="3"/>
      <c r="H2782" s="3"/>
      <c r="I2782" s="3"/>
      <c r="J2782" s="3"/>
      <c r="K2782" s="3"/>
      <c r="L2782" s="7"/>
    </row>
    <row r="2783" spans="1:12" s="4" customFormat="1" ht="12.5" x14ac:dyDescent="0.25">
      <c r="A2783" s="6"/>
      <c r="B2783" s="6"/>
      <c r="C2783" s="6"/>
      <c r="D2783" s="3"/>
      <c r="E2783" s="3"/>
      <c r="F2783" s="3"/>
      <c r="G2783" s="3"/>
      <c r="H2783" s="3"/>
      <c r="I2783" s="3"/>
      <c r="J2783" s="3"/>
      <c r="K2783" s="3"/>
      <c r="L2783" s="7"/>
    </row>
    <row r="2784" spans="1:12" s="4" customFormat="1" ht="12.5" x14ac:dyDescent="0.25">
      <c r="A2784" s="6"/>
      <c r="B2784" s="6"/>
      <c r="C2784" s="6"/>
      <c r="D2784" s="3"/>
      <c r="E2784" s="3"/>
      <c r="F2784" s="3"/>
      <c r="G2784" s="3"/>
      <c r="H2784" s="3"/>
      <c r="I2784" s="3"/>
      <c r="J2784" s="3"/>
      <c r="K2784" s="3"/>
      <c r="L2784" s="7"/>
    </row>
    <row r="2785" spans="1:12" s="4" customFormat="1" ht="12.5" x14ac:dyDescent="0.25">
      <c r="A2785" s="6"/>
      <c r="B2785" s="6"/>
      <c r="C2785" s="6"/>
      <c r="D2785" s="3"/>
      <c r="E2785" s="3"/>
      <c r="F2785" s="3"/>
      <c r="G2785" s="3"/>
      <c r="H2785" s="3"/>
      <c r="I2785" s="3"/>
      <c r="J2785" s="3"/>
      <c r="K2785" s="3"/>
      <c r="L2785" s="7"/>
    </row>
    <row r="2786" spans="1:12" s="4" customFormat="1" ht="12.5" x14ac:dyDescent="0.25">
      <c r="A2786" s="6"/>
      <c r="B2786" s="6"/>
      <c r="C2786" s="6"/>
      <c r="D2786" s="3"/>
      <c r="E2786" s="3"/>
      <c r="F2786" s="3"/>
      <c r="G2786" s="3"/>
      <c r="H2786" s="3"/>
      <c r="I2786" s="3"/>
      <c r="J2786" s="3"/>
      <c r="K2786" s="3"/>
      <c r="L2786" s="7"/>
    </row>
    <row r="2787" spans="1:12" s="4" customFormat="1" ht="12.5" x14ac:dyDescent="0.25">
      <c r="A2787" s="6"/>
      <c r="B2787" s="6"/>
      <c r="C2787" s="6"/>
      <c r="D2787" s="3"/>
      <c r="E2787" s="3"/>
      <c r="F2787" s="3"/>
      <c r="G2787" s="3"/>
      <c r="H2787" s="3"/>
      <c r="I2787" s="3"/>
      <c r="J2787" s="3"/>
      <c r="K2787" s="3"/>
      <c r="L2787" s="7"/>
    </row>
    <row r="2788" spans="1:12" s="4" customFormat="1" ht="12.5" x14ac:dyDescent="0.25">
      <c r="A2788" s="6"/>
      <c r="B2788" s="6"/>
      <c r="C2788" s="6"/>
      <c r="D2788" s="3"/>
      <c r="E2788" s="3"/>
      <c r="F2788" s="3"/>
      <c r="G2788" s="3"/>
      <c r="H2788" s="3"/>
      <c r="I2788" s="3"/>
      <c r="J2788" s="3"/>
      <c r="K2788" s="3"/>
      <c r="L2788" s="7"/>
    </row>
    <row r="2789" spans="1:12" s="4" customFormat="1" ht="12.5" x14ac:dyDescent="0.25">
      <c r="A2789" s="6"/>
      <c r="B2789" s="6"/>
      <c r="C2789" s="6"/>
      <c r="D2789" s="3"/>
      <c r="E2789" s="3"/>
      <c r="F2789" s="3"/>
      <c r="G2789" s="3"/>
      <c r="H2789" s="3"/>
      <c r="I2789" s="3"/>
      <c r="J2789" s="3"/>
      <c r="K2789" s="3"/>
      <c r="L2789" s="3"/>
    </row>
    <row r="2790" spans="1:12" s="4" customFormat="1" ht="12.5" x14ac:dyDescent="0.25">
      <c r="A2790" s="6"/>
      <c r="B2790" s="6"/>
      <c r="C2790" s="6"/>
      <c r="D2790" s="3"/>
      <c r="E2790" s="3"/>
      <c r="F2790" s="3"/>
      <c r="G2790" s="3"/>
      <c r="H2790" s="3"/>
      <c r="I2790" s="3"/>
      <c r="J2790" s="3"/>
      <c r="K2790" s="3"/>
      <c r="L2790" s="7"/>
    </row>
    <row r="2791" spans="1:12" s="4" customFormat="1" ht="12.5" x14ac:dyDescent="0.25">
      <c r="A2791" s="6"/>
      <c r="B2791" s="6"/>
      <c r="C2791" s="6"/>
      <c r="D2791" s="3"/>
      <c r="E2791" s="3"/>
      <c r="F2791" s="3"/>
      <c r="G2791" s="3"/>
      <c r="H2791" s="3"/>
      <c r="I2791" s="3"/>
      <c r="J2791" s="3"/>
      <c r="K2791" s="3"/>
      <c r="L2791" s="7"/>
    </row>
    <row r="2792" spans="1:12" s="4" customFormat="1" ht="12.5" x14ac:dyDescent="0.25">
      <c r="A2792" s="6"/>
      <c r="B2792" s="6"/>
      <c r="C2792" s="6"/>
      <c r="D2792" s="3"/>
      <c r="E2792" s="3"/>
      <c r="F2792" s="3"/>
      <c r="G2792" s="3"/>
      <c r="H2792" s="3"/>
      <c r="I2792" s="3"/>
      <c r="J2792" s="3"/>
      <c r="K2792" s="3"/>
      <c r="L2792" s="7"/>
    </row>
    <row r="2793" spans="1:12" s="4" customFormat="1" ht="12.5" x14ac:dyDescent="0.25">
      <c r="A2793" s="6"/>
      <c r="B2793" s="6"/>
      <c r="C2793" s="6"/>
      <c r="D2793" s="3"/>
      <c r="E2793" s="3"/>
      <c r="F2793" s="3"/>
      <c r="G2793" s="3"/>
      <c r="H2793" s="3"/>
      <c r="I2793" s="3"/>
      <c r="J2793" s="3"/>
      <c r="K2793" s="3"/>
      <c r="L2793" s="7"/>
    </row>
    <row r="2794" spans="1:12" s="4" customFormat="1" ht="12.5" x14ac:dyDescent="0.25">
      <c r="A2794" s="6"/>
      <c r="B2794" s="6"/>
      <c r="C2794" s="6"/>
      <c r="D2794" s="3"/>
      <c r="E2794" s="3"/>
      <c r="F2794" s="3"/>
      <c r="G2794" s="3"/>
      <c r="H2794" s="3"/>
      <c r="I2794" s="3"/>
      <c r="J2794" s="3"/>
      <c r="K2794" s="3"/>
      <c r="L2794" s="7"/>
    </row>
    <row r="2795" spans="1:12" s="4" customFormat="1" ht="12.5" x14ac:dyDescent="0.25">
      <c r="A2795" s="6"/>
      <c r="B2795" s="6"/>
      <c r="C2795" s="6"/>
      <c r="D2795" s="3"/>
      <c r="E2795" s="3"/>
      <c r="F2795" s="3"/>
      <c r="G2795" s="3"/>
      <c r="H2795" s="3"/>
      <c r="I2795" s="3"/>
      <c r="J2795" s="3"/>
      <c r="K2795" s="3"/>
      <c r="L2795" s="7"/>
    </row>
    <row r="2796" spans="1:12" s="4" customFormat="1" ht="12.5" x14ac:dyDescent="0.25">
      <c r="A2796" s="6"/>
      <c r="B2796" s="6"/>
      <c r="C2796" s="6"/>
      <c r="D2796" s="3"/>
      <c r="E2796" s="3"/>
      <c r="F2796" s="3"/>
      <c r="G2796" s="3"/>
      <c r="H2796" s="7"/>
      <c r="I2796" s="3"/>
      <c r="J2796" s="3"/>
      <c r="K2796" s="3"/>
      <c r="L2796" s="7"/>
    </row>
    <row r="2797" spans="1:12" s="4" customFormat="1" ht="12.5" x14ac:dyDescent="0.25">
      <c r="A2797" s="6"/>
      <c r="B2797" s="6"/>
      <c r="C2797" s="6"/>
      <c r="D2797" s="3"/>
      <c r="E2797" s="3"/>
      <c r="F2797" s="3"/>
      <c r="G2797" s="3"/>
      <c r="H2797" s="3"/>
      <c r="I2797" s="3"/>
      <c r="J2797" s="3"/>
      <c r="K2797" s="3"/>
      <c r="L2797" s="7"/>
    </row>
    <row r="2798" spans="1:12" s="4" customFormat="1" ht="12.5" x14ac:dyDescent="0.25">
      <c r="A2798" s="6"/>
      <c r="B2798" s="6"/>
      <c r="C2798" s="6"/>
      <c r="D2798" s="3"/>
      <c r="E2798" s="3"/>
      <c r="F2798" s="3"/>
      <c r="G2798" s="3"/>
      <c r="H2798" s="3"/>
      <c r="I2798" s="3"/>
      <c r="J2798" s="3"/>
      <c r="K2798" s="3"/>
      <c r="L2798" s="7"/>
    </row>
    <row r="2799" spans="1:12" s="4" customFormat="1" ht="12.5" x14ac:dyDescent="0.25">
      <c r="A2799" s="6"/>
      <c r="B2799" s="6"/>
      <c r="C2799" s="6"/>
      <c r="D2799" s="3"/>
      <c r="E2799" s="3"/>
      <c r="F2799" s="3"/>
      <c r="G2799" s="3"/>
      <c r="H2799" s="3"/>
      <c r="I2799" s="3"/>
      <c r="J2799" s="3"/>
      <c r="K2799" s="3"/>
      <c r="L2799" s="7"/>
    </row>
    <row r="2800" spans="1:12" s="4" customFormat="1" ht="12.5" x14ac:dyDescent="0.25">
      <c r="A2800" s="6"/>
      <c r="B2800" s="6"/>
      <c r="C2800" s="6"/>
      <c r="D2800" s="3"/>
      <c r="E2800" s="3"/>
      <c r="F2800" s="3"/>
      <c r="G2800" s="3"/>
      <c r="H2800" s="3"/>
      <c r="I2800" s="3"/>
      <c r="J2800" s="3"/>
      <c r="K2800" s="3"/>
      <c r="L2800" s="7"/>
    </row>
    <row r="2801" spans="1:12" s="4" customFormat="1" ht="12.5" x14ac:dyDescent="0.25">
      <c r="A2801" s="6"/>
      <c r="B2801" s="6"/>
      <c r="C2801" s="6"/>
      <c r="D2801" s="3"/>
      <c r="E2801" s="3"/>
      <c r="F2801" s="3"/>
      <c r="G2801" s="3"/>
      <c r="H2801" s="3"/>
      <c r="I2801" s="3"/>
      <c r="J2801" s="3"/>
      <c r="K2801" s="3"/>
      <c r="L2801" s="7"/>
    </row>
    <row r="2802" spans="1:12" s="4" customFormat="1" ht="12.5" x14ac:dyDescent="0.25">
      <c r="A2802" s="6"/>
      <c r="B2802" s="6"/>
      <c r="C2802" s="6"/>
      <c r="D2802" s="3"/>
      <c r="E2802" s="3"/>
      <c r="F2802" s="3"/>
      <c r="G2802" s="3"/>
      <c r="H2802" s="3"/>
      <c r="I2802" s="3"/>
      <c r="J2802" s="3"/>
      <c r="K2802" s="3"/>
      <c r="L2802" s="7"/>
    </row>
    <row r="2803" spans="1:12" s="4" customFormat="1" ht="12.5" x14ac:dyDescent="0.25">
      <c r="A2803" s="6"/>
      <c r="B2803" s="6"/>
      <c r="C2803" s="6"/>
      <c r="D2803" s="3"/>
      <c r="E2803" s="3"/>
      <c r="F2803" s="3"/>
      <c r="G2803" s="3"/>
      <c r="H2803" s="3"/>
      <c r="I2803" s="3"/>
      <c r="J2803" s="3"/>
      <c r="K2803" s="3"/>
      <c r="L2803" s="7"/>
    </row>
    <row r="2804" spans="1:12" s="4" customFormat="1" ht="12.5" x14ac:dyDescent="0.25">
      <c r="A2804" s="6"/>
      <c r="B2804" s="6"/>
      <c r="C2804" s="6"/>
      <c r="D2804" s="3"/>
      <c r="E2804" s="3"/>
      <c r="F2804" s="3"/>
      <c r="G2804" s="7"/>
      <c r="H2804" s="3"/>
      <c r="I2804" s="3"/>
      <c r="J2804" s="3"/>
      <c r="K2804" s="3"/>
      <c r="L2804" s="7"/>
    </row>
    <row r="2805" spans="1:12" s="4" customFormat="1" ht="12.5" x14ac:dyDescent="0.25">
      <c r="A2805" s="6"/>
      <c r="B2805" s="6"/>
      <c r="C2805" s="6"/>
      <c r="D2805" s="3"/>
      <c r="E2805" s="3"/>
      <c r="F2805" s="3"/>
      <c r="G2805" s="3"/>
      <c r="H2805" s="3"/>
      <c r="I2805" s="3"/>
      <c r="J2805" s="3"/>
      <c r="K2805" s="3"/>
      <c r="L2805" s="7"/>
    </row>
    <row r="2806" spans="1:12" s="4" customFormat="1" ht="12.5" x14ac:dyDescent="0.25">
      <c r="A2806" s="6"/>
      <c r="B2806" s="6"/>
      <c r="C2806" s="6"/>
      <c r="D2806" s="3"/>
      <c r="E2806" s="3"/>
      <c r="F2806" s="3"/>
      <c r="G2806" s="3"/>
      <c r="H2806" s="3"/>
      <c r="I2806" s="3"/>
      <c r="J2806" s="3"/>
      <c r="K2806" s="3"/>
      <c r="L2806" s="7"/>
    </row>
    <row r="2807" spans="1:12" s="4" customFormat="1" ht="12.5" x14ac:dyDescent="0.25">
      <c r="A2807" s="6"/>
      <c r="B2807" s="6"/>
      <c r="C2807" s="6"/>
      <c r="D2807" s="3"/>
      <c r="E2807" s="3"/>
      <c r="F2807" s="3"/>
      <c r="G2807" s="3"/>
      <c r="H2807" s="3"/>
      <c r="I2807" s="3"/>
      <c r="J2807" s="3"/>
      <c r="K2807" s="3"/>
      <c r="L2807" s="7"/>
    </row>
    <row r="2808" spans="1:12" s="4" customFormat="1" ht="12.5" x14ac:dyDescent="0.25">
      <c r="A2808" s="6"/>
      <c r="B2808" s="6"/>
      <c r="C2808" s="6"/>
      <c r="D2808" s="3"/>
      <c r="E2808" s="3"/>
      <c r="F2808" s="3"/>
      <c r="G2808" s="3"/>
      <c r="H2808" s="3"/>
      <c r="I2808" s="3"/>
      <c r="J2808" s="3"/>
      <c r="K2808" s="3"/>
      <c r="L2808" s="7"/>
    </row>
    <row r="2809" spans="1:12" s="4" customFormat="1" ht="12.5" x14ac:dyDescent="0.25">
      <c r="A2809" s="6"/>
      <c r="B2809" s="6"/>
      <c r="C2809" s="6"/>
      <c r="D2809" s="3"/>
      <c r="E2809" s="3"/>
      <c r="F2809" s="3"/>
      <c r="G2809" s="3"/>
      <c r="H2809" s="3"/>
      <c r="I2809" s="3"/>
      <c r="J2809" s="3"/>
      <c r="K2809" s="3"/>
      <c r="L2809" s="7"/>
    </row>
    <row r="2810" spans="1:12" s="4" customFormat="1" ht="12.5" x14ac:dyDescent="0.25">
      <c r="A2810" s="6"/>
      <c r="B2810" s="6"/>
      <c r="C2810" s="6"/>
      <c r="D2810" s="3"/>
      <c r="E2810" s="3"/>
      <c r="F2810" s="3"/>
      <c r="G2810" s="3"/>
      <c r="H2810" s="3"/>
      <c r="I2810" s="3"/>
      <c r="J2810" s="3"/>
      <c r="K2810" s="3"/>
      <c r="L2810" s="7"/>
    </row>
    <row r="2811" spans="1:12" s="4" customFormat="1" ht="12.5" x14ac:dyDescent="0.25">
      <c r="A2811" s="6"/>
      <c r="B2811" s="6"/>
      <c r="C2811" s="6"/>
      <c r="D2811" s="3"/>
      <c r="E2811" s="3"/>
      <c r="F2811" s="3"/>
      <c r="G2811" s="3"/>
      <c r="H2811" s="3"/>
      <c r="I2811" s="3"/>
      <c r="J2811" s="3"/>
      <c r="K2811" s="3"/>
      <c r="L2811" s="7"/>
    </row>
    <row r="2812" spans="1:12" s="4" customFormat="1" ht="12.5" x14ac:dyDescent="0.25">
      <c r="A2812" s="6"/>
      <c r="B2812" s="6"/>
      <c r="C2812" s="6"/>
      <c r="D2812" s="3"/>
      <c r="E2812" s="3"/>
      <c r="F2812" s="3"/>
      <c r="G2812" s="3"/>
      <c r="H2812" s="3"/>
      <c r="I2812" s="3"/>
      <c r="J2812" s="3"/>
      <c r="K2812" s="3"/>
      <c r="L2812" s="7"/>
    </row>
    <row r="2813" spans="1:12" s="4" customFormat="1" ht="12.5" x14ac:dyDescent="0.25">
      <c r="A2813" s="6"/>
      <c r="B2813" s="6"/>
      <c r="C2813" s="6"/>
      <c r="D2813" s="3"/>
      <c r="E2813" s="3"/>
      <c r="F2813" s="3"/>
      <c r="G2813" s="3"/>
      <c r="H2813" s="3"/>
      <c r="I2813" s="3"/>
      <c r="J2813" s="3"/>
      <c r="K2813" s="3"/>
      <c r="L2813" s="7"/>
    </row>
    <row r="2814" spans="1:12" s="4" customFormat="1" ht="12.5" x14ac:dyDescent="0.25">
      <c r="A2814" s="6"/>
      <c r="B2814" s="6"/>
      <c r="C2814" s="6"/>
      <c r="D2814" s="3"/>
      <c r="E2814" s="3"/>
      <c r="F2814" s="3"/>
      <c r="G2814" s="3"/>
      <c r="H2814" s="3"/>
      <c r="I2814" s="3"/>
      <c r="J2814" s="3"/>
      <c r="K2814" s="3"/>
      <c r="L2814" s="7"/>
    </row>
    <row r="2815" spans="1:12" s="4" customFormat="1" ht="12.5" x14ac:dyDescent="0.25">
      <c r="A2815" s="6"/>
      <c r="B2815" s="6"/>
      <c r="C2815" s="6"/>
      <c r="D2815" s="3"/>
      <c r="E2815" s="3"/>
      <c r="F2815" s="3"/>
      <c r="G2815" s="3"/>
      <c r="H2815" s="3"/>
      <c r="I2815" s="3"/>
      <c r="J2815" s="3"/>
      <c r="K2815" s="3"/>
      <c r="L2815" s="7"/>
    </row>
    <row r="2816" spans="1:12" s="4" customFormat="1" ht="12.5" x14ac:dyDescent="0.25">
      <c r="A2816" s="6"/>
      <c r="B2816" s="6"/>
      <c r="C2816" s="6"/>
      <c r="D2816" s="3"/>
      <c r="E2816" s="3"/>
      <c r="F2816" s="3"/>
      <c r="G2816" s="3"/>
      <c r="H2816" s="3"/>
      <c r="I2816" s="3"/>
      <c r="J2816" s="3"/>
      <c r="K2816" s="3"/>
      <c r="L2816" s="7"/>
    </row>
    <row r="2817" spans="1:12" s="4" customFormat="1" ht="12.5" x14ac:dyDescent="0.25">
      <c r="A2817" s="6"/>
      <c r="B2817" s="6"/>
      <c r="C2817" s="6"/>
      <c r="D2817" s="3"/>
      <c r="E2817" s="3"/>
      <c r="F2817" s="3"/>
      <c r="G2817" s="3"/>
      <c r="H2817" s="3"/>
      <c r="I2817" s="3"/>
      <c r="J2817" s="3"/>
      <c r="K2817" s="3"/>
      <c r="L2817" s="7"/>
    </row>
    <row r="2818" spans="1:12" s="4" customFormat="1" ht="12.5" x14ac:dyDescent="0.25">
      <c r="A2818" s="6"/>
      <c r="B2818" s="6"/>
      <c r="C2818" s="6"/>
      <c r="D2818" s="3"/>
      <c r="E2818" s="3"/>
      <c r="F2818" s="3"/>
      <c r="G2818" s="3"/>
      <c r="H2818" s="3"/>
      <c r="I2818" s="3"/>
      <c r="J2818" s="3"/>
      <c r="K2818" s="3"/>
      <c r="L2818" s="7"/>
    </row>
    <row r="2819" spans="1:12" s="4" customFormat="1" ht="12.5" x14ac:dyDescent="0.25">
      <c r="A2819" s="6"/>
      <c r="B2819" s="6"/>
      <c r="C2819" s="6"/>
      <c r="D2819" s="3"/>
      <c r="E2819" s="3"/>
      <c r="F2819" s="3"/>
      <c r="G2819" s="3"/>
      <c r="H2819" s="3"/>
      <c r="I2819" s="3"/>
      <c r="J2819" s="3"/>
      <c r="K2819" s="3"/>
      <c r="L2819" s="7"/>
    </row>
    <row r="2820" spans="1:12" s="4" customFormat="1" ht="12.5" x14ac:dyDescent="0.25">
      <c r="A2820" s="6"/>
      <c r="B2820" s="6"/>
      <c r="C2820" s="6"/>
      <c r="D2820" s="3"/>
      <c r="E2820" s="3"/>
      <c r="F2820" s="3"/>
      <c r="G2820" s="3"/>
      <c r="H2820" s="3"/>
      <c r="I2820" s="3"/>
      <c r="J2820" s="3"/>
      <c r="K2820" s="3"/>
      <c r="L2820" s="7"/>
    </row>
    <row r="2821" spans="1:12" s="4" customFormat="1" ht="12.5" x14ac:dyDescent="0.25">
      <c r="A2821" s="6"/>
      <c r="B2821" s="6"/>
      <c r="C2821" s="6"/>
      <c r="D2821" s="3"/>
      <c r="E2821" s="3"/>
      <c r="F2821" s="3"/>
      <c r="G2821" s="3"/>
      <c r="H2821" s="3"/>
      <c r="I2821" s="3"/>
      <c r="J2821" s="3"/>
      <c r="K2821" s="3"/>
      <c r="L2821" s="7"/>
    </row>
    <row r="2822" spans="1:12" s="4" customFormat="1" ht="12.5" x14ac:dyDescent="0.25">
      <c r="A2822" s="6"/>
      <c r="B2822" s="6"/>
      <c r="C2822" s="6"/>
      <c r="D2822" s="3"/>
      <c r="E2822" s="3"/>
      <c r="F2822" s="3"/>
      <c r="G2822" s="3"/>
      <c r="H2822" s="3"/>
      <c r="I2822" s="3"/>
      <c r="J2822" s="3"/>
      <c r="K2822" s="3"/>
      <c r="L2822" s="7"/>
    </row>
    <row r="2823" spans="1:12" s="4" customFormat="1" ht="12.5" x14ac:dyDescent="0.25">
      <c r="A2823" s="6"/>
      <c r="B2823" s="6"/>
      <c r="C2823" s="6"/>
      <c r="D2823" s="3"/>
      <c r="E2823" s="3"/>
      <c r="F2823" s="3"/>
      <c r="G2823" s="3"/>
      <c r="H2823" s="3"/>
      <c r="I2823" s="3"/>
      <c r="J2823" s="3"/>
      <c r="K2823" s="3"/>
      <c r="L2823" s="7"/>
    </row>
    <row r="2824" spans="1:12" s="4" customFormat="1" ht="12.5" x14ac:dyDescent="0.25">
      <c r="A2824" s="6"/>
      <c r="B2824" s="6"/>
      <c r="C2824" s="6"/>
      <c r="D2824" s="3"/>
      <c r="E2824" s="3"/>
      <c r="F2824" s="3"/>
      <c r="G2824" s="3"/>
      <c r="H2824" s="3"/>
      <c r="I2824" s="3"/>
      <c r="J2824" s="3"/>
      <c r="K2824" s="3"/>
      <c r="L2824" s="7"/>
    </row>
    <row r="2825" spans="1:12" s="4" customFormat="1" ht="12.5" x14ac:dyDescent="0.25">
      <c r="A2825" s="6"/>
      <c r="B2825" s="6"/>
      <c r="C2825" s="6"/>
      <c r="D2825" s="3"/>
      <c r="E2825" s="3"/>
      <c r="F2825" s="3"/>
      <c r="G2825" s="3"/>
      <c r="H2825" s="3"/>
      <c r="I2825" s="3"/>
      <c r="J2825" s="3"/>
      <c r="K2825" s="3"/>
      <c r="L2825" s="3"/>
    </row>
    <row r="2826" spans="1:12" s="4" customFormat="1" ht="12.5" x14ac:dyDescent="0.25">
      <c r="A2826" s="6"/>
      <c r="B2826" s="6"/>
      <c r="C2826" s="6"/>
      <c r="D2826" s="3"/>
      <c r="E2826" s="3"/>
      <c r="F2826" s="3"/>
      <c r="G2826" s="3"/>
      <c r="H2826" s="3"/>
      <c r="I2826" s="3"/>
      <c r="J2826" s="3"/>
      <c r="K2826" s="3"/>
      <c r="L2826" s="7"/>
    </row>
    <row r="2827" spans="1:12" s="4" customFormat="1" ht="12.5" x14ac:dyDescent="0.25">
      <c r="A2827" s="6"/>
      <c r="B2827" s="6"/>
      <c r="C2827" s="6"/>
      <c r="D2827" s="3"/>
      <c r="E2827" s="3"/>
      <c r="F2827" s="3"/>
      <c r="G2827" s="3"/>
      <c r="H2827" s="3"/>
      <c r="I2827" s="3"/>
      <c r="J2827" s="3"/>
      <c r="K2827" s="3"/>
      <c r="L2827" s="7"/>
    </row>
    <row r="2828" spans="1:12" s="4" customFormat="1" ht="12.5" x14ac:dyDescent="0.25">
      <c r="A2828" s="6"/>
      <c r="B2828" s="6"/>
      <c r="C2828" s="6"/>
      <c r="D2828" s="3"/>
      <c r="E2828" s="3"/>
      <c r="F2828" s="3"/>
      <c r="G2828" s="3"/>
      <c r="H2828" s="3"/>
      <c r="I2828" s="3"/>
      <c r="J2828" s="3"/>
      <c r="K2828" s="3"/>
      <c r="L2828" s="3"/>
    </row>
    <row r="2829" spans="1:12" s="4" customFormat="1" ht="12.5" x14ac:dyDescent="0.25">
      <c r="A2829" s="6"/>
      <c r="B2829" s="6"/>
      <c r="C2829" s="6"/>
      <c r="D2829" s="3"/>
      <c r="E2829" s="3"/>
      <c r="F2829" s="3"/>
      <c r="G2829" s="3"/>
      <c r="H2829" s="3"/>
      <c r="I2829" s="3"/>
      <c r="J2829" s="3"/>
      <c r="K2829" s="3"/>
      <c r="L2829" s="3"/>
    </row>
    <row r="2830" spans="1:12" s="4" customFormat="1" ht="12.5" x14ac:dyDescent="0.25">
      <c r="A2830" s="6"/>
      <c r="B2830" s="6"/>
      <c r="C2830" s="6"/>
      <c r="D2830" s="3"/>
      <c r="E2830" s="3"/>
      <c r="F2830" s="3"/>
      <c r="G2830" s="3"/>
      <c r="H2830" s="3"/>
      <c r="I2830" s="3"/>
      <c r="J2830" s="3"/>
      <c r="K2830" s="3"/>
      <c r="L2830" s="3"/>
    </row>
    <row r="2831" spans="1:12" s="4" customFormat="1" ht="12.5" x14ac:dyDescent="0.25">
      <c r="A2831" s="6"/>
      <c r="B2831" s="6"/>
      <c r="C2831" s="6"/>
      <c r="D2831" s="3"/>
      <c r="E2831" s="3"/>
      <c r="F2831" s="3"/>
      <c r="G2831" s="3"/>
      <c r="H2831" s="3"/>
      <c r="I2831" s="3"/>
      <c r="J2831" s="3"/>
      <c r="K2831" s="3"/>
      <c r="L2831" s="3"/>
    </row>
    <row r="2832" spans="1:12" s="4" customFormat="1" ht="12.5" x14ac:dyDescent="0.25">
      <c r="A2832" s="6"/>
      <c r="B2832" s="6"/>
      <c r="C2832" s="6"/>
      <c r="D2832" s="3"/>
      <c r="E2832" s="3"/>
      <c r="F2832" s="3"/>
      <c r="G2832" s="3"/>
      <c r="H2832" s="3"/>
      <c r="I2832" s="3"/>
      <c r="J2832" s="3"/>
      <c r="K2832" s="3"/>
      <c r="L2832" s="3"/>
    </row>
    <row r="2833" spans="1:12" s="4" customFormat="1" ht="12.5" x14ac:dyDescent="0.25">
      <c r="A2833" s="6"/>
      <c r="B2833" s="6"/>
      <c r="C2833" s="6"/>
      <c r="D2833" s="3"/>
      <c r="E2833" s="3"/>
      <c r="F2833" s="3"/>
      <c r="G2833" s="3"/>
      <c r="H2833" s="3"/>
      <c r="I2833" s="3"/>
      <c r="J2833" s="3"/>
      <c r="K2833" s="3"/>
      <c r="L2833" s="7"/>
    </row>
    <row r="2834" spans="1:12" s="4" customFormat="1" ht="12.5" x14ac:dyDescent="0.25">
      <c r="A2834" s="6"/>
      <c r="B2834" s="6"/>
      <c r="C2834" s="6"/>
      <c r="D2834" s="3"/>
      <c r="E2834" s="3"/>
      <c r="F2834" s="3"/>
      <c r="G2834" s="3"/>
      <c r="H2834" s="3"/>
      <c r="I2834" s="3"/>
      <c r="J2834" s="3"/>
      <c r="K2834" s="3"/>
      <c r="L2834" s="7"/>
    </row>
    <row r="2835" spans="1:12" s="4" customFormat="1" ht="12.5" x14ac:dyDescent="0.25">
      <c r="A2835" s="6"/>
      <c r="B2835" s="6"/>
      <c r="C2835" s="6"/>
      <c r="D2835" s="3"/>
      <c r="E2835" s="3"/>
      <c r="F2835" s="3"/>
      <c r="G2835" s="3"/>
      <c r="H2835" s="3"/>
      <c r="I2835" s="3"/>
      <c r="J2835" s="3"/>
      <c r="K2835" s="3"/>
      <c r="L2835" s="7"/>
    </row>
    <row r="2836" spans="1:12" s="4" customFormat="1" ht="12.5" x14ac:dyDescent="0.25">
      <c r="A2836" s="6"/>
      <c r="B2836" s="6"/>
      <c r="C2836" s="6"/>
      <c r="D2836" s="3"/>
      <c r="E2836" s="3"/>
      <c r="F2836" s="3"/>
      <c r="G2836" s="3"/>
      <c r="H2836" s="3"/>
      <c r="I2836" s="3"/>
      <c r="J2836" s="3"/>
      <c r="K2836" s="3"/>
      <c r="L2836" s="3"/>
    </row>
    <row r="2837" spans="1:12" s="4" customFormat="1" ht="12.5" x14ac:dyDescent="0.25">
      <c r="A2837" s="6"/>
      <c r="B2837" s="6"/>
      <c r="C2837" s="6"/>
      <c r="D2837" s="3"/>
      <c r="E2837" s="3"/>
      <c r="F2837" s="3"/>
      <c r="G2837" s="3"/>
      <c r="H2837" s="3"/>
      <c r="I2837" s="3"/>
      <c r="J2837" s="3"/>
      <c r="K2837" s="3"/>
      <c r="L2837" s="7"/>
    </row>
    <row r="2838" spans="1:12" s="4" customFormat="1" ht="12.5" x14ac:dyDescent="0.25">
      <c r="A2838" s="6"/>
      <c r="B2838" s="6"/>
      <c r="C2838" s="6"/>
      <c r="D2838" s="3"/>
      <c r="E2838" s="3"/>
      <c r="F2838" s="3"/>
      <c r="G2838" s="3"/>
      <c r="H2838" s="3"/>
      <c r="I2838" s="3"/>
      <c r="J2838" s="3"/>
      <c r="K2838" s="3"/>
      <c r="L2838" s="7"/>
    </row>
    <row r="2839" spans="1:12" s="4" customFormat="1" ht="12.5" x14ac:dyDescent="0.25">
      <c r="A2839" s="6"/>
      <c r="B2839" s="6"/>
      <c r="C2839" s="6"/>
      <c r="D2839" s="3"/>
      <c r="E2839" s="3"/>
      <c r="F2839" s="3"/>
      <c r="G2839" s="3"/>
      <c r="H2839" s="3"/>
      <c r="I2839" s="3"/>
      <c r="J2839" s="3"/>
      <c r="K2839" s="3"/>
      <c r="L2839" s="7"/>
    </row>
    <row r="2840" spans="1:12" s="4" customFormat="1" ht="12.5" x14ac:dyDescent="0.25">
      <c r="A2840" s="6"/>
      <c r="B2840" s="6"/>
      <c r="C2840" s="6"/>
      <c r="D2840" s="3"/>
      <c r="E2840" s="3"/>
      <c r="F2840" s="3"/>
      <c r="G2840" s="3"/>
      <c r="H2840" s="7"/>
      <c r="I2840" s="3"/>
      <c r="J2840" s="3"/>
      <c r="K2840" s="3"/>
      <c r="L2840" s="7"/>
    </row>
    <row r="2841" spans="1:12" s="4" customFormat="1" ht="12.5" x14ac:dyDescent="0.25">
      <c r="A2841" s="6"/>
      <c r="B2841" s="6"/>
      <c r="C2841" s="6"/>
      <c r="D2841" s="3"/>
      <c r="E2841" s="3"/>
      <c r="F2841" s="3"/>
      <c r="G2841" s="3"/>
      <c r="H2841" s="7"/>
      <c r="I2841" s="3"/>
      <c r="J2841" s="3"/>
      <c r="K2841" s="3"/>
      <c r="L2841" s="7"/>
    </row>
    <row r="2842" spans="1:12" s="4" customFormat="1" ht="12.5" x14ac:dyDescent="0.25">
      <c r="A2842" s="6"/>
      <c r="B2842" s="6"/>
      <c r="C2842" s="6"/>
      <c r="D2842" s="3"/>
      <c r="E2842" s="3"/>
      <c r="F2842" s="3"/>
      <c r="G2842" s="3"/>
      <c r="H2842" s="7"/>
      <c r="I2842" s="3"/>
      <c r="J2842" s="3"/>
      <c r="K2842" s="3"/>
      <c r="L2842" s="7"/>
    </row>
    <row r="2843" spans="1:12" s="4" customFormat="1" ht="12.5" x14ac:dyDescent="0.25">
      <c r="A2843" s="6"/>
      <c r="B2843" s="6"/>
      <c r="C2843" s="6"/>
      <c r="D2843" s="3"/>
      <c r="E2843" s="3"/>
      <c r="F2843" s="3"/>
      <c r="G2843" s="3"/>
      <c r="H2843" s="7"/>
      <c r="I2843" s="3"/>
      <c r="J2843" s="3"/>
      <c r="K2843" s="3"/>
      <c r="L2843" s="7"/>
    </row>
    <row r="2844" spans="1:12" s="4" customFormat="1" ht="12.5" x14ac:dyDescent="0.25">
      <c r="A2844" s="6"/>
      <c r="B2844" s="6"/>
      <c r="C2844" s="6"/>
      <c r="D2844" s="3"/>
      <c r="E2844" s="3"/>
      <c r="F2844" s="3"/>
      <c r="G2844" s="3"/>
      <c r="H2844" s="7"/>
      <c r="I2844" s="3"/>
      <c r="J2844" s="3"/>
      <c r="K2844" s="3"/>
      <c r="L2844" s="7"/>
    </row>
    <row r="2845" spans="1:12" s="4" customFormat="1" ht="12.5" x14ac:dyDescent="0.25">
      <c r="A2845" s="6"/>
      <c r="B2845" s="6"/>
      <c r="C2845" s="6"/>
      <c r="D2845" s="3"/>
      <c r="E2845" s="3"/>
      <c r="F2845" s="3"/>
      <c r="G2845" s="3"/>
      <c r="H2845" s="7"/>
      <c r="I2845" s="3"/>
      <c r="J2845" s="3"/>
      <c r="K2845" s="3"/>
      <c r="L2845" s="7"/>
    </row>
    <row r="2846" spans="1:12" s="4" customFormat="1" ht="12.5" x14ac:dyDescent="0.25">
      <c r="A2846" s="6"/>
      <c r="B2846" s="6"/>
      <c r="C2846" s="6"/>
      <c r="D2846" s="3"/>
      <c r="E2846" s="3"/>
      <c r="F2846" s="3"/>
      <c r="G2846" s="3"/>
      <c r="H2846" s="7"/>
      <c r="I2846" s="3"/>
      <c r="J2846" s="3"/>
      <c r="K2846" s="3"/>
      <c r="L2846" s="7"/>
    </row>
    <row r="2847" spans="1:12" s="4" customFormat="1" ht="12.5" x14ac:dyDescent="0.25">
      <c r="A2847" s="6"/>
      <c r="B2847" s="6"/>
      <c r="C2847" s="6"/>
      <c r="D2847" s="3"/>
      <c r="E2847" s="3"/>
      <c r="F2847" s="3"/>
      <c r="G2847" s="3"/>
      <c r="H2847" s="7"/>
      <c r="I2847" s="3"/>
      <c r="J2847" s="3"/>
      <c r="K2847" s="3"/>
      <c r="L2847" s="7"/>
    </row>
    <row r="2848" spans="1:12" s="4" customFormat="1" ht="12.5" x14ac:dyDescent="0.25">
      <c r="A2848" s="6"/>
      <c r="B2848" s="6"/>
      <c r="C2848" s="6"/>
      <c r="D2848" s="3"/>
      <c r="E2848" s="3"/>
      <c r="F2848" s="3"/>
      <c r="G2848" s="7"/>
      <c r="H2848" s="7"/>
      <c r="I2848" s="3"/>
      <c r="J2848" s="3"/>
      <c r="K2848" s="3"/>
      <c r="L2848" s="3"/>
    </row>
    <row r="2849" spans="1:12" s="4" customFormat="1" ht="12.5" x14ac:dyDescent="0.25">
      <c r="A2849" s="6"/>
      <c r="B2849" s="6"/>
      <c r="C2849" s="6"/>
      <c r="D2849" s="3"/>
      <c r="E2849" s="3"/>
      <c r="F2849" s="3"/>
      <c r="G2849" s="7"/>
      <c r="H2849" s="7"/>
      <c r="I2849" s="3"/>
      <c r="J2849" s="3"/>
      <c r="K2849" s="3"/>
      <c r="L2849" s="7"/>
    </row>
    <row r="2850" spans="1:12" s="4" customFormat="1" ht="12.5" x14ac:dyDescent="0.25">
      <c r="A2850" s="6"/>
      <c r="B2850" s="6"/>
      <c r="C2850" s="6"/>
      <c r="D2850" s="3"/>
      <c r="E2850" s="3"/>
      <c r="F2850" s="3"/>
      <c r="G2850" s="7"/>
      <c r="H2850" s="7"/>
      <c r="I2850" s="3"/>
      <c r="J2850" s="3"/>
      <c r="K2850" s="3"/>
      <c r="L2850" s="7"/>
    </row>
    <row r="2851" spans="1:12" s="4" customFormat="1" ht="12.5" x14ac:dyDescent="0.25">
      <c r="A2851" s="6"/>
      <c r="B2851" s="6"/>
      <c r="C2851" s="6"/>
      <c r="D2851" s="3"/>
      <c r="E2851" s="3"/>
      <c r="F2851" s="3"/>
      <c r="G2851" s="7"/>
      <c r="H2851" s="7"/>
      <c r="I2851" s="3"/>
      <c r="J2851" s="3"/>
      <c r="K2851" s="3"/>
      <c r="L2851" s="7"/>
    </row>
    <row r="2852" spans="1:12" s="4" customFormat="1" ht="12.5" x14ac:dyDescent="0.25">
      <c r="A2852" s="6"/>
      <c r="B2852" s="6"/>
      <c r="C2852" s="6"/>
      <c r="D2852" s="3"/>
      <c r="E2852" s="3"/>
      <c r="F2852" s="3"/>
      <c r="G2852" s="7"/>
      <c r="H2852" s="7"/>
      <c r="I2852" s="3"/>
      <c r="J2852" s="3"/>
      <c r="K2852" s="3"/>
      <c r="L2852" s="7"/>
    </row>
    <row r="2853" spans="1:12" s="4" customFormat="1" ht="12.5" x14ac:dyDescent="0.25">
      <c r="A2853" s="6"/>
      <c r="B2853" s="6"/>
      <c r="C2853" s="6"/>
      <c r="D2853" s="3"/>
      <c r="E2853" s="3"/>
      <c r="F2853" s="3"/>
      <c r="G2853" s="7"/>
      <c r="H2853" s="7"/>
      <c r="I2853" s="3"/>
      <c r="J2853" s="3"/>
      <c r="K2853" s="3"/>
      <c r="L2853" s="7"/>
    </row>
    <row r="2854" spans="1:12" s="4" customFormat="1" ht="12.5" x14ac:dyDescent="0.25">
      <c r="A2854" s="6"/>
      <c r="B2854" s="6"/>
      <c r="C2854" s="6"/>
      <c r="D2854" s="3"/>
      <c r="E2854" s="3"/>
      <c r="F2854" s="3"/>
      <c r="G2854" s="7"/>
      <c r="H2854" s="7"/>
      <c r="I2854" s="3"/>
      <c r="J2854" s="3"/>
      <c r="K2854" s="3"/>
      <c r="L2854" s="7"/>
    </row>
    <row r="2855" spans="1:12" s="4" customFormat="1" ht="12.5" x14ac:dyDescent="0.25">
      <c r="A2855" s="6"/>
      <c r="B2855" s="6"/>
      <c r="C2855" s="6"/>
      <c r="D2855" s="3"/>
      <c r="E2855" s="3"/>
      <c r="F2855" s="3"/>
      <c r="G2855" s="7"/>
      <c r="H2855" s="7"/>
      <c r="I2855" s="3"/>
      <c r="J2855" s="3"/>
      <c r="K2855" s="3"/>
      <c r="L2855" s="7"/>
    </row>
    <row r="2856" spans="1:12" s="4" customFormat="1" ht="12.5" x14ac:dyDescent="0.25">
      <c r="A2856" s="6"/>
      <c r="B2856" s="6"/>
      <c r="C2856" s="6"/>
      <c r="D2856" s="3"/>
      <c r="E2856" s="3"/>
      <c r="F2856" s="3"/>
      <c r="G2856" s="7"/>
      <c r="H2856" s="7"/>
      <c r="I2856" s="3"/>
      <c r="J2856" s="3"/>
      <c r="K2856" s="3"/>
      <c r="L2856" s="7"/>
    </row>
    <row r="2857" spans="1:12" s="4" customFormat="1" ht="12.5" x14ac:dyDescent="0.25">
      <c r="A2857" s="6"/>
      <c r="B2857" s="6"/>
      <c r="C2857" s="6"/>
      <c r="D2857" s="3"/>
      <c r="E2857" s="3"/>
      <c r="F2857" s="3"/>
      <c r="G2857" s="7"/>
      <c r="H2857" s="7"/>
      <c r="I2857" s="3"/>
      <c r="J2857" s="3"/>
      <c r="K2857" s="3"/>
      <c r="L2857" s="7"/>
    </row>
    <row r="2858" spans="1:12" s="4" customFormat="1" ht="12.5" x14ac:dyDescent="0.25">
      <c r="A2858" s="6"/>
      <c r="B2858" s="6"/>
      <c r="C2858" s="6"/>
      <c r="D2858" s="3"/>
      <c r="E2858" s="3"/>
      <c r="F2858" s="3"/>
      <c r="G2858" s="7"/>
      <c r="H2858" s="7"/>
      <c r="I2858" s="3"/>
      <c r="J2858" s="3"/>
      <c r="K2858" s="3"/>
      <c r="L2858" s="7"/>
    </row>
    <row r="2859" spans="1:12" s="4" customFormat="1" ht="12.5" x14ac:dyDescent="0.25">
      <c r="A2859" s="6"/>
      <c r="B2859" s="6"/>
      <c r="C2859" s="6"/>
      <c r="D2859" s="3"/>
      <c r="E2859" s="3"/>
      <c r="F2859" s="3"/>
      <c r="G2859" s="7"/>
      <c r="H2859" s="7"/>
      <c r="I2859" s="3"/>
      <c r="J2859" s="3"/>
      <c r="K2859" s="3"/>
      <c r="L2859" s="7"/>
    </row>
    <row r="2860" spans="1:12" s="4" customFormat="1" ht="12.5" x14ac:dyDescent="0.25">
      <c r="A2860" s="6"/>
      <c r="B2860" s="6"/>
      <c r="C2860" s="6"/>
      <c r="D2860" s="3"/>
      <c r="E2860" s="3"/>
      <c r="F2860" s="3"/>
      <c r="G2860" s="7"/>
      <c r="H2860" s="7"/>
      <c r="I2860" s="3"/>
      <c r="J2860" s="3"/>
      <c r="K2860" s="3"/>
      <c r="L2860" s="7"/>
    </row>
    <row r="2861" spans="1:12" s="4" customFormat="1" ht="12.5" x14ac:dyDescent="0.25">
      <c r="A2861" s="6"/>
      <c r="B2861" s="6"/>
      <c r="C2861" s="6"/>
      <c r="D2861" s="3"/>
      <c r="E2861" s="3"/>
      <c r="F2861" s="3"/>
      <c r="G2861" s="7"/>
      <c r="H2861" s="7"/>
      <c r="I2861" s="3"/>
      <c r="J2861" s="3"/>
      <c r="K2861" s="3"/>
      <c r="L2861" s="7"/>
    </row>
    <row r="2862" spans="1:12" s="4" customFormat="1" ht="12.5" x14ac:dyDescent="0.25">
      <c r="A2862" s="6"/>
      <c r="B2862" s="6"/>
      <c r="C2862" s="6"/>
      <c r="D2862" s="3"/>
      <c r="E2862" s="3"/>
      <c r="F2862" s="3"/>
      <c r="G2862" s="7"/>
      <c r="H2862" s="3"/>
      <c r="I2862" s="3"/>
      <c r="J2862" s="3"/>
      <c r="K2862" s="3"/>
      <c r="L2862" s="7"/>
    </row>
    <row r="2863" spans="1:12" s="4" customFormat="1" ht="12.5" x14ac:dyDescent="0.25">
      <c r="A2863" s="6"/>
      <c r="B2863" s="6"/>
      <c r="C2863" s="6"/>
      <c r="D2863" s="3"/>
      <c r="E2863" s="3"/>
      <c r="F2863" s="3"/>
      <c r="G2863" s="7"/>
      <c r="H2863" s="7"/>
      <c r="I2863" s="3"/>
      <c r="J2863" s="3"/>
      <c r="K2863" s="3"/>
      <c r="L2863" s="7"/>
    </row>
    <row r="2864" spans="1:12" s="4" customFormat="1" ht="12.5" x14ac:dyDescent="0.25">
      <c r="A2864" s="6"/>
      <c r="B2864" s="6"/>
      <c r="C2864" s="6"/>
      <c r="D2864" s="3"/>
      <c r="E2864" s="3"/>
      <c r="F2864" s="3"/>
      <c r="G2864" s="7"/>
      <c r="H2864" s="7"/>
      <c r="I2864" s="3"/>
      <c r="J2864" s="3"/>
      <c r="K2864" s="3"/>
      <c r="L2864" s="7"/>
    </row>
    <row r="2865" spans="1:12" s="4" customFormat="1" ht="12.5" x14ac:dyDescent="0.25">
      <c r="A2865" s="6"/>
      <c r="B2865" s="6"/>
      <c r="C2865" s="6"/>
      <c r="D2865" s="3"/>
      <c r="E2865" s="3"/>
      <c r="F2865" s="3"/>
      <c r="G2865" s="7"/>
      <c r="H2865" s="7"/>
      <c r="I2865" s="3"/>
      <c r="J2865" s="3"/>
      <c r="K2865" s="3"/>
      <c r="L2865" s="7"/>
    </row>
    <row r="2866" spans="1:12" s="4" customFormat="1" ht="12.5" x14ac:dyDescent="0.25">
      <c r="A2866" s="6"/>
      <c r="B2866" s="6"/>
      <c r="C2866" s="6"/>
      <c r="D2866" s="3"/>
      <c r="E2866" s="3"/>
      <c r="F2866" s="3"/>
      <c r="G2866" s="7"/>
      <c r="H2866" s="7"/>
      <c r="I2866" s="3"/>
      <c r="J2866" s="3"/>
      <c r="K2866" s="3"/>
      <c r="L2866" s="7"/>
    </row>
    <row r="2867" spans="1:12" s="4" customFormat="1" ht="12.5" x14ac:dyDescent="0.25">
      <c r="A2867" s="6"/>
      <c r="B2867" s="6"/>
      <c r="C2867" s="6"/>
      <c r="D2867" s="3"/>
      <c r="E2867" s="3"/>
      <c r="F2867" s="3"/>
      <c r="G2867" s="7"/>
      <c r="H2867" s="7"/>
      <c r="I2867" s="3"/>
      <c r="J2867" s="3"/>
      <c r="K2867" s="3"/>
      <c r="L2867" s="7"/>
    </row>
    <row r="2868" spans="1:12" s="4" customFormat="1" ht="12.5" x14ac:dyDescent="0.25">
      <c r="A2868" s="6"/>
      <c r="B2868" s="6"/>
      <c r="C2868" s="6"/>
      <c r="D2868" s="3"/>
      <c r="E2868" s="3"/>
      <c r="F2868" s="3"/>
      <c r="G2868" s="7"/>
      <c r="H2868" s="7"/>
      <c r="I2868" s="3"/>
      <c r="J2868" s="3"/>
      <c r="K2868" s="3"/>
      <c r="L2868" s="7"/>
    </row>
    <row r="2869" spans="1:12" s="4" customFormat="1" ht="12.5" x14ac:dyDescent="0.25">
      <c r="A2869" s="6"/>
      <c r="B2869" s="6"/>
      <c r="C2869" s="6"/>
      <c r="D2869" s="3"/>
      <c r="E2869" s="3"/>
      <c r="F2869" s="3"/>
      <c r="G2869" s="7"/>
      <c r="H2869" s="7"/>
      <c r="I2869" s="3"/>
      <c r="J2869" s="3"/>
      <c r="K2869" s="3"/>
      <c r="L2869" s="7"/>
    </row>
    <row r="2870" spans="1:12" s="4" customFormat="1" ht="12.5" x14ac:dyDescent="0.25">
      <c r="A2870" s="6"/>
      <c r="B2870" s="6"/>
      <c r="C2870" s="6"/>
      <c r="D2870" s="3"/>
      <c r="E2870" s="3"/>
      <c r="F2870" s="3"/>
      <c r="G2870" s="3"/>
      <c r="H2870" s="7"/>
      <c r="I2870" s="3"/>
      <c r="J2870" s="3"/>
      <c r="K2870" s="3"/>
      <c r="L2870" s="7"/>
    </row>
    <row r="2871" spans="1:12" s="4" customFormat="1" ht="12.5" x14ac:dyDescent="0.25">
      <c r="A2871" s="6"/>
      <c r="B2871" s="6"/>
      <c r="C2871" s="6"/>
      <c r="D2871" s="3"/>
      <c r="E2871" s="3"/>
      <c r="F2871" s="3"/>
      <c r="G2871" s="7"/>
      <c r="H2871" s="7"/>
      <c r="I2871" s="3"/>
      <c r="J2871" s="3"/>
      <c r="K2871" s="3"/>
      <c r="L2871" s="7"/>
    </row>
    <row r="2872" spans="1:12" s="4" customFormat="1" ht="12.5" x14ac:dyDescent="0.25">
      <c r="A2872" s="6"/>
      <c r="B2872" s="6"/>
      <c r="C2872" s="6"/>
      <c r="D2872" s="3"/>
      <c r="E2872" s="3"/>
      <c r="F2872" s="3"/>
      <c r="G2872" s="7"/>
      <c r="H2872" s="7"/>
      <c r="I2872" s="3"/>
      <c r="J2872" s="3"/>
      <c r="K2872" s="3"/>
      <c r="L2872" s="7"/>
    </row>
    <row r="2873" spans="1:12" s="4" customFormat="1" ht="12.5" x14ac:dyDescent="0.25">
      <c r="A2873" s="6"/>
      <c r="B2873" s="6"/>
      <c r="C2873" s="6"/>
      <c r="D2873" s="3"/>
      <c r="E2873" s="3"/>
      <c r="F2873" s="3"/>
      <c r="G2873" s="7"/>
      <c r="H2873" s="7"/>
      <c r="I2873" s="3"/>
      <c r="J2873" s="3"/>
      <c r="K2873" s="3"/>
      <c r="L2873" s="7"/>
    </row>
    <row r="2874" spans="1:12" s="4" customFormat="1" ht="12.5" x14ac:dyDescent="0.25">
      <c r="A2874" s="6"/>
      <c r="B2874" s="6"/>
      <c r="C2874" s="6"/>
      <c r="D2874" s="3"/>
      <c r="E2874" s="3"/>
      <c r="F2874" s="3"/>
      <c r="G2874" s="7"/>
      <c r="H2874" s="7"/>
      <c r="I2874" s="3"/>
      <c r="J2874" s="3"/>
      <c r="K2874" s="3"/>
      <c r="L2874" s="7"/>
    </row>
    <row r="2875" spans="1:12" s="4" customFormat="1" ht="12.5" x14ac:dyDescent="0.25">
      <c r="A2875" s="6"/>
      <c r="B2875" s="6"/>
      <c r="C2875" s="6"/>
      <c r="D2875" s="3"/>
      <c r="E2875" s="3"/>
      <c r="F2875" s="3"/>
      <c r="G2875" s="7"/>
      <c r="H2875" s="7"/>
      <c r="I2875" s="3"/>
      <c r="J2875" s="3"/>
      <c r="K2875" s="3"/>
      <c r="L2875" s="7"/>
    </row>
    <row r="2876" spans="1:12" s="4" customFormat="1" ht="12.5" x14ac:dyDescent="0.25">
      <c r="A2876" s="6"/>
      <c r="B2876" s="6"/>
      <c r="C2876" s="6"/>
      <c r="D2876" s="3"/>
      <c r="E2876" s="3"/>
      <c r="F2876" s="3"/>
      <c r="G2876" s="7"/>
      <c r="H2876" s="7"/>
      <c r="I2876" s="3"/>
      <c r="J2876" s="3"/>
      <c r="K2876" s="3"/>
      <c r="L2876" s="7"/>
    </row>
    <row r="2877" spans="1:12" s="4" customFormat="1" ht="12.5" x14ac:dyDescent="0.25">
      <c r="A2877" s="6"/>
      <c r="B2877" s="6"/>
      <c r="C2877" s="6"/>
      <c r="D2877" s="3"/>
      <c r="E2877" s="3"/>
      <c r="F2877" s="3"/>
      <c r="G2877" s="7"/>
      <c r="H2877" s="7"/>
      <c r="I2877" s="3"/>
      <c r="J2877" s="3"/>
      <c r="K2877" s="3"/>
      <c r="L2877" s="7"/>
    </row>
    <row r="2878" spans="1:12" s="4" customFormat="1" ht="12.5" x14ac:dyDescent="0.25">
      <c r="A2878" s="6"/>
      <c r="B2878" s="6"/>
      <c r="C2878" s="6"/>
      <c r="D2878" s="3"/>
      <c r="E2878" s="3"/>
      <c r="F2878" s="3"/>
      <c r="G2878" s="7"/>
      <c r="H2878" s="7"/>
      <c r="I2878" s="3"/>
      <c r="J2878" s="3"/>
      <c r="K2878" s="3"/>
      <c r="L2878" s="7"/>
    </row>
    <row r="2879" spans="1:12" s="4" customFormat="1" ht="12.5" x14ac:dyDescent="0.25">
      <c r="A2879" s="6"/>
      <c r="B2879" s="6"/>
      <c r="C2879" s="6"/>
      <c r="D2879" s="3"/>
      <c r="E2879" s="3"/>
      <c r="F2879" s="3"/>
      <c r="G2879" s="7"/>
      <c r="H2879" s="3"/>
      <c r="I2879" s="3"/>
      <c r="J2879" s="3"/>
      <c r="K2879" s="3"/>
      <c r="L2879" s="7"/>
    </row>
    <row r="2880" spans="1:12" s="4" customFormat="1" ht="12.5" x14ac:dyDescent="0.25">
      <c r="A2880" s="6"/>
      <c r="B2880" s="6"/>
      <c r="C2880" s="6"/>
      <c r="D2880" s="3"/>
      <c r="E2880" s="3"/>
      <c r="F2880" s="3"/>
      <c r="G2880" s="7"/>
      <c r="H2880" s="7"/>
      <c r="I2880" s="3"/>
      <c r="J2880" s="3"/>
      <c r="K2880" s="3"/>
      <c r="L2880" s="3"/>
    </row>
    <row r="2881" spans="1:12" s="4" customFormat="1" ht="12.5" x14ac:dyDescent="0.25">
      <c r="A2881" s="6"/>
      <c r="B2881" s="6"/>
      <c r="C2881" s="6"/>
      <c r="D2881" s="3"/>
      <c r="E2881" s="3"/>
      <c r="F2881" s="3"/>
      <c r="G2881" s="7"/>
      <c r="H2881" s="7"/>
      <c r="I2881" s="3"/>
      <c r="J2881" s="3"/>
      <c r="K2881" s="3"/>
      <c r="L2881" s="7"/>
    </row>
    <row r="2882" spans="1:12" s="4" customFormat="1" ht="12.5" x14ac:dyDescent="0.25">
      <c r="A2882" s="6"/>
      <c r="B2882" s="6"/>
      <c r="C2882" s="6"/>
      <c r="D2882" s="3"/>
      <c r="E2882" s="3"/>
      <c r="F2882" s="3"/>
      <c r="G2882" s="7"/>
      <c r="H2882" s="7"/>
      <c r="I2882" s="3"/>
      <c r="J2882" s="3"/>
      <c r="K2882" s="3"/>
      <c r="L2882" s="7"/>
    </row>
    <row r="2883" spans="1:12" s="4" customFormat="1" ht="12.5" x14ac:dyDescent="0.25">
      <c r="A2883" s="6"/>
      <c r="B2883" s="6"/>
      <c r="C2883" s="6"/>
      <c r="D2883" s="3"/>
      <c r="E2883" s="3"/>
      <c r="F2883" s="3"/>
      <c r="G2883" s="7"/>
      <c r="H2883" s="7"/>
      <c r="I2883" s="3"/>
      <c r="J2883" s="3"/>
      <c r="K2883" s="3"/>
      <c r="L2883" s="7"/>
    </row>
    <row r="2884" spans="1:12" s="4" customFormat="1" ht="12.5" x14ac:dyDescent="0.25">
      <c r="A2884" s="6"/>
      <c r="B2884" s="6"/>
      <c r="C2884" s="6"/>
      <c r="D2884" s="3"/>
      <c r="E2884" s="3"/>
      <c r="F2884" s="3"/>
      <c r="G2884" s="7"/>
      <c r="H2884" s="7"/>
      <c r="I2884" s="3"/>
      <c r="J2884" s="3"/>
      <c r="K2884" s="3"/>
      <c r="L2884" s="7"/>
    </row>
    <row r="2885" spans="1:12" s="4" customFormat="1" ht="12.5" x14ac:dyDescent="0.25">
      <c r="A2885" s="6"/>
      <c r="B2885" s="6"/>
      <c r="C2885" s="6"/>
      <c r="D2885" s="3"/>
      <c r="E2885" s="3"/>
      <c r="F2885" s="3"/>
      <c r="G2885" s="7"/>
      <c r="H2885" s="3"/>
      <c r="I2885" s="3"/>
      <c r="J2885" s="3"/>
      <c r="K2885" s="3"/>
      <c r="L2885" s="7"/>
    </row>
    <row r="2886" spans="1:12" s="4" customFormat="1" ht="12.5" x14ac:dyDescent="0.25">
      <c r="A2886" s="6"/>
      <c r="B2886" s="6"/>
      <c r="C2886" s="6"/>
      <c r="D2886" s="3"/>
      <c r="E2886" s="3"/>
      <c r="F2886" s="3"/>
      <c r="G2886" s="7"/>
      <c r="H2886" s="7"/>
      <c r="I2886" s="3"/>
      <c r="J2886" s="3"/>
      <c r="K2886" s="3"/>
      <c r="L2886" s="7"/>
    </row>
    <row r="2887" spans="1:12" s="4" customFormat="1" ht="12.5" x14ac:dyDescent="0.25">
      <c r="A2887" s="6"/>
      <c r="B2887" s="6"/>
      <c r="C2887" s="6"/>
      <c r="D2887" s="3"/>
      <c r="E2887" s="3"/>
      <c r="F2887" s="3"/>
      <c r="G2887" s="3"/>
      <c r="H2887" s="7"/>
      <c r="I2887" s="3"/>
      <c r="J2887" s="3"/>
      <c r="K2887" s="3"/>
      <c r="L2887" s="7"/>
    </row>
    <row r="2888" spans="1:12" s="4" customFormat="1" ht="12.5" x14ac:dyDescent="0.25">
      <c r="A2888" s="6"/>
      <c r="B2888" s="6"/>
      <c r="C2888" s="6"/>
      <c r="D2888" s="3"/>
      <c r="E2888" s="3"/>
      <c r="F2888" s="3"/>
      <c r="G2888" s="7"/>
      <c r="H2888" s="7"/>
      <c r="I2888" s="3"/>
      <c r="J2888" s="3"/>
      <c r="K2888" s="3"/>
      <c r="L2888" s="7"/>
    </row>
    <row r="2889" spans="1:12" s="4" customFormat="1" ht="12.5" x14ac:dyDescent="0.25">
      <c r="A2889" s="6"/>
      <c r="B2889" s="6"/>
      <c r="C2889" s="6"/>
      <c r="D2889" s="3"/>
      <c r="E2889" s="3"/>
      <c r="F2889" s="3"/>
      <c r="G2889" s="7"/>
      <c r="H2889" s="7"/>
      <c r="I2889" s="3"/>
      <c r="J2889" s="3"/>
      <c r="K2889" s="3"/>
      <c r="L2889" s="7"/>
    </row>
    <row r="2890" spans="1:12" s="4" customFormat="1" ht="12.5" x14ac:dyDescent="0.25">
      <c r="A2890" s="6"/>
      <c r="B2890" s="6"/>
      <c r="C2890" s="6"/>
      <c r="D2890" s="3"/>
      <c r="E2890" s="3"/>
      <c r="F2890" s="3"/>
      <c r="G2890" s="7"/>
      <c r="H2890" s="7"/>
      <c r="I2890" s="3"/>
      <c r="J2890" s="3"/>
      <c r="K2890" s="3"/>
      <c r="L2890" s="7"/>
    </row>
    <row r="2891" spans="1:12" s="4" customFormat="1" ht="12.5" x14ac:dyDescent="0.25">
      <c r="A2891" s="6"/>
      <c r="B2891" s="6"/>
      <c r="C2891" s="6"/>
      <c r="D2891" s="3"/>
      <c r="E2891" s="3"/>
      <c r="F2891" s="3"/>
      <c r="G2891" s="7"/>
      <c r="H2891" s="7"/>
      <c r="I2891" s="3"/>
      <c r="J2891" s="3"/>
      <c r="K2891" s="3"/>
      <c r="L2891" s="7"/>
    </row>
    <row r="2892" spans="1:12" s="4" customFormat="1" ht="12.5" x14ac:dyDescent="0.25">
      <c r="A2892" s="6"/>
      <c r="B2892" s="6"/>
      <c r="C2892" s="6"/>
      <c r="D2892" s="3"/>
      <c r="E2892" s="3"/>
      <c r="F2892" s="3"/>
      <c r="G2892" s="7"/>
      <c r="H2892" s="7"/>
      <c r="I2892" s="3"/>
      <c r="J2892" s="3"/>
      <c r="K2892" s="3"/>
      <c r="L2892" s="7"/>
    </row>
    <row r="2893" spans="1:12" s="4" customFormat="1" ht="12.5" x14ac:dyDescent="0.25">
      <c r="A2893" s="6"/>
      <c r="B2893" s="6"/>
      <c r="C2893" s="6"/>
      <c r="D2893" s="3"/>
      <c r="E2893" s="3"/>
      <c r="F2893" s="3"/>
      <c r="G2893" s="3"/>
      <c r="H2893" s="7"/>
      <c r="I2893" s="3"/>
      <c r="J2893" s="3"/>
      <c r="K2893" s="3"/>
      <c r="L2893" s="7"/>
    </row>
    <row r="2894" spans="1:12" s="4" customFormat="1" ht="12.5" x14ac:dyDescent="0.25">
      <c r="A2894" s="6"/>
      <c r="B2894" s="6"/>
      <c r="C2894" s="6"/>
      <c r="D2894" s="3"/>
      <c r="E2894" s="3"/>
      <c r="F2894" s="3"/>
      <c r="G2894" s="7"/>
      <c r="H2894" s="7"/>
      <c r="I2894" s="3"/>
      <c r="J2894" s="3"/>
      <c r="K2894" s="3"/>
      <c r="L2894" s="7"/>
    </row>
    <row r="2895" spans="1:12" s="4" customFormat="1" ht="12.5" x14ac:dyDescent="0.25">
      <c r="A2895" s="6"/>
      <c r="B2895" s="6"/>
      <c r="C2895" s="6"/>
      <c r="D2895" s="3"/>
      <c r="E2895" s="3"/>
      <c r="F2895" s="3"/>
      <c r="G2895" s="7"/>
      <c r="H2895" s="7"/>
      <c r="I2895" s="3"/>
      <c r="J2895" s="3"/>
      <c r="K2895" s="3"/>
      <c r="L2895" s="7"/>
    </row>
    <row r="2896" spans="1:12" s="4" customFormat="1" ht="12.5" x14ac:dyDescent="0.25">
      <c r="A2896" s="6"/>
      <c r="B2896" s="6"/>
      <c r="C2896" s="6"/>
      <c r="D2896" s="3"/>
      <c r="E2896" s="3"/>
      <c r="F2896" s="3"/>
      <c r="G2896" s="7"/>
      <c r="H2896" s="7"/>
      <c r="I2896" s="3"/>
      <c r="J2896" s="3"/>
      <c r="K2896" s="3"/>
      <c r="L2896" s="7"/>
    </row>
    <row r="2897" spans="1:12" s="4" customFormat="1" ht="12.5" x14ac:dyDescent="0.25">
      <c r="A2897" s="6"/>
      <c r="B2897" s="6"/>
      <c r="C2897" s="6"/>
      <c r="D2897" s="3"/>
      <c r="E2897" s="3"/>
      <c r="F2897" s="3"/>
      <c r="G2897" s="7"/>
      <c r="H2897" s="7"/>
      <c r="I2897" s="3"/>
      <c r="J2897" s="3"/>
      <c r="K2897" s="3"/>
      <c r="L2897" s="7"/>
    </row>
    <row r="2898" spans="1:12" s="4" customFormat="1" ht="12.5" x14ac:dyDescent="0.25">
      <c r="A2898" s="6"/>
      <c r="B2898" s="6"/>
      <c r="C2898" s="6"/>
      <c r="D2898" s="3"/>
      <c r="E2898" s="3"/>
      <c r="F2898" s="3"/>
      <c r="G2898" s="7"/>
      <c r="H2898" s="7"/>
      <c r="I2898" s="3"/>
      <c r="J2898" s="3"/>
      <c r="K2898" s="3"/>
      <c r="L2898" s="7"/>
    </row>
    <row r="2899" spans="1:12" s="4" customFormat="1" ht="12.5" x14ac:dyDescent="0.25">
      <c r="A2899" s="6"/>
      <c r="B2899" s="6"/>
      <c r="C2899" s="6"/>
      <c r="D2899" s="3"/>
      <c r="E2899" s="3"/>
      <c r="F2899" s="3"/>
      <c r="G2899" s="7"/>
      <c r="H2899" s="7"/>
      <c r="I2899" s="3"/>
      <c r="J2899" s="3"/>
      <c r="K2899" s="3"/>
      <c r="L2899" s="7"/>
    </row>
    <row r="2900" spans="1:12" s="4" customFormat="1" ht="12.5" x14ac:dyDescent="0.25">
      <c r="A2900" s="6"/>
      <c r="B2900" s="6"/>
      <c r="C2900" s="6"/>
      <c r="D2900" s="3"/>
      <c r="E2900" s="3"/>
      <c r="F2900" s="3"/>
      <c r="G2900" s="7"/>
      <c r="H2900" s="7"/>
      <c r="I2900" s="3"/>
      <c r="J2900" s="3"/>
      <c r="K2900" s="3"/>
      <c r="L2900" s="7"/>
    </row>
    <row r="2901" spans="1:12" s="4" customFormat="1" ht="12.5" x14ac:dyDescent="0.25">
      <c r="A2901" s="6"/>
      <c r="B2901" s="6"/>
      <c r="C2901" s="6"/>
      <c r="D2901" s="3"/>
      <c r="E2901" s="3"/>
      <c r="F2901" s="3"/>
      <c r="G2901" s="7"/>
      <c r="H2901" s="7"/>
      <c r="I2901" s="3"/>
      <c r="J2901" s="3"/>
      <c r="K2901" s="3"/>
      <c r="L2901" s="7"/>
    </row>
    <row r="2902" spans="1:12" s="4" customFormat="1" ht="12.5" x14ac:dyDescent="0.25">
      <c r="A2902" s="6"/>
      <c r="B2902" s="6"/>
      <c r="C2902" s="6"/>
      <c r="D2902" s="3"/>
      <c r="E2902" s="3"/>
      <c r="F2902" s="3"/>
      <c r="G2902" s="7"/>
      <c r="H2902" s="7"/>
      <c r="I2902" s="3"/>
      <c r="J2902" s="3"/>
      <c r="K2902" s="3"/>
      <c r="L2902" s="7"/>
    </row>
    <row r="2903" spans="1:12" s="4" customFormat="1" ht="12.5" x14ac:dyDescent="0.25">
      <c r="A2903" s="6"/>
      <c r="B2903" s="6"/>
      <c r="C2903" s="6"/>
      <c r="D2903" s="3"/>
      <c r="E2903" s="3"/>
      <c r="F2903" s="3"/>
      <c r="G2903" s="7"/>
      <c r="H2903" s="7"/>
      <c r="I2903" s="3"/>
      <c r="J2903" s="3"/>
      <c r="K2903" s="3"/>
      <c r="L2903" s="7"/>
    </row>
    <row r="2904" spans="1:12" s="4" customFormat="1" ht="12.5" x14ac:dyDescent="0.25">
      <c r="A2904" s="6"/>
      <c r="B2904" s="6"/>
      <c r="C2904" s="6"/>
      <c r="D2904" s="3"/>
      <c r="E2904" s="3"/>
      <c r="F2904" s="3"/>
      <c r="G2904" s="7"/>
      <c r="H2904" s="7"/>
      <c r="I2904" s="3"/>
      <c r="J2904" s="3"/>
      <c r="K2904" s="3"/>
      <c r="L2904" s="7"/>
    </row>
    <row r="2905" spans="1:12" s="4" customFormat="1" ht="12.5" x14ac:dyDescent="0.25">
      <c r="A2905" s="6"/>
      <c r="B2905" s="6"/>
      <c r="C2905" s="6"/>
      <c r="D2905" s="3"/>
      <c r="E2905" s="3"/>
      <c r="F2905" s="3"/>
      <c r="G2905" s="7"/>
      <c r="H2905" s="7"/>
      <c r="I2905" s="3"/>
      <c r="J2905" s="3"/>
      <c r="K2905" s="3"/>
      <c r="L2905" s="7"/>
    </row>
    <row r="2906" spans="1:12" s="4" customFormat="1" ht="12.5" x14ac:dyDescent="0.25">
      <c r="A2906" s="6"/>
      <c r="B2906" s="6"/>
      <c r="C2906" s="6"/>
      <c r="D2906" s="3"/>
      <c r="E2906" s="3"/>
      <c r="F2906" s="3"/>
      <c r="G2906" s="7"/>
      <c r="H2906" s="7"/>
      <c r="I2906" s="3"/>
      <c r="J2906" s="3"/>
      <c r="K2906" s="3"/>
      <c r="L2906" s="7"/>
    </row>
    <row r="2907" spans="1:12" s="4" customFormat="1" ht="12.5" x14ac:dyDescent="0.25">
      <c r="A2907" s="6"/>
      <c r="B2907" s="6"/>
      <c r="C2907" s="6"/>
      <c r="D2907" s="3"/>
      <c r="E2907" s="3"/>
      <c r="F2907" s="3"/>
      <c r="G2907" s="7"/>
      <c r="H2907" s="7"/>
      <c r="I2907" s="3"/>
      <c r="J2907" s="3"/>
      <c r="K2907" s="3"/>
      <c r="L2907" s="7"/>
    </row>
    <row r="2908" spans="1:12" s="4" customFormat="1" ht="12.5" x14ac:dyDescent="0.25">
      <c r="A2908" s="6"/>
      <c r="B2908" s="6"/>
      <c r="C2908" s="6"/>
      <c r="D2908" s="3"/>
      <c r="E2908" s="3"/>
      <c r="F2908" s="3"/>
      <c r="G2908" s="7"/>
      <c r="H2908" s="7"/>
      <c r="I2908" s="3"/>
      <c r="J2908" s="3"/>
      <c r="K2908" s="3"/>
      <c r="L2908" s="7"/>
    </row>
    <row r="2909" spans="1:12" s="4" customFormat="1" ht="12.5" x14ac:dyDescent="0.25">
      <c r="A2909" s="6"/>
      <c r="B2909" s="6"/>
      <c r="C2909" s="6"/>
      <c r="D2909" s="3"/>
      <c r="E2909" s="3"/>
      <c r="F2909" s="3"/>
      <c r="G2909" s="7"/>
      <c r="H2909" s="7"/>
      <c r="I2909" s="3"/>
      <c r="J2909" s="3"/>
      <c r="K2909" s="3"/>
      <c r="L2909" s="7"/>
    </row>
    <row r="2910" spans="1:12" s="4" customFormat="1" ht="12.5" x14ac:dyDescent="0.25">
      <c r="A2910" s="6"/>
      <c r="B2910" s="6"/>
      <c r="C2910" s="6"/>
      <c r="D2910" s="3"/>
      <c r="E2910" s="3"/>
      <c r="F2910" s="3"/>
      <c r="G2910" s="7"/>
      <c r="H2910" s="3"/>
      <c r="I2910" s="3"/>
      <c r="J2910" s="3"/>
      <c r="K2910" s="3"/>
      <c r="L2910" s="7"/>
    </row>
    <row r="2911" spans="1:12" s="4" customFormat="1" ht="12.5" x14ac:dyDescent="0.25">
      <c r="A2911" s="6"/>
      <c r="B2911" s="6"/>
      <c r="C2911" s="6"/>
      <c r="D2911" s="3"/>
      <c r="E2911" s="3"/>
      <c r="F2911" s="3"/>
      <c r="G2911" s="7"/>
      <c r="H2911" s="7"/>
      <c r="I2911" s="3"/>
      <c r="J2911" s="3"/>
      <c r="K2911" s="3"/>
      <c r="L2911" s="7"/>
    </row>
    <row r="2912" spans="1:12" s="4" customFormat="1" ht="12.5" x14ac:dyDescent="0.25">
      <c r="A2912" s="6"/>
      <c r="B2912" s="6"/>
      <c r="C2912" s="6"/>
      <c r="D2912" s="3"/>
      <c r="E2912" s="3"/>
      <c r="F2912" s="3"/>
      <c r="G2912" s="7"/>
      <c r="H2912" s="7"/>
      <c r="I2912" s="3"/>
      <c r="J2912" s="3"/>
      <c r="K2912" s="3"/>
      <c r="L2912" s="7"/>
    </row>
    <row r="2913" spans="1:12" s="4" customFormat="1" ht="12.5" x14ac:dyDescent="0.25">
      <c r="A2913" s="6"/>
      <c r="B2913" s="6"/>
      <c r="C2913" s="6"/>
      <c r="D2913" s="3"/>
      <c r="E2913" s="3"/>
      <c r="F2913" s="3"/>
      <c r="G2913" s="7"/>
      <c r="H2913" s="7"/>
      <c r="I2913" s="3"/>
      <c r="J2913" s="3"/>
      <c r="K2913" s="3"/>
      <c r="L2913" s="7"/>
    </row>
    <row r="2914" spans="1:12" s="4" customFormat="1" ht="12.5" x14ac:dyDescent="0.25">
      <c r="A2914" s="6"/>
      <c r="B2914" s="6"/>
      <c r="C2914" s="6"/>
      <c r="D2914" s="3"/>
      <c r="E2914" s="3"/>
      <c r="F2914" s="3"/>
      <c r="G2914" s="7"/>
      <c r="H2914" s="7"/>
      <c r="I2914" s="3"/>
      <c r="J2914" s="3"/>
      <c r="K2914" s="3"/>
      <c r="L2914" s="7"/>
    </row>
    <row r="2915" spans="1:12" s="4" customFormat="1" ht="12.5" x14ac:dyDescent="0.25">
      <c r="A2915" s="6"/>
      <c r="B2915" s="6"/>
      <c r="C2915" s="6"/>
      <c r="D2915" s="3"/>
      <c r="E2915" s="3"/>
      <c r="F2915" s="3"/>
      <c r="G2915" s="7"/>
      <c r="H2915" s="7"/>
      <c r="I2915" s="3"/>
      <c r="J2915" s="3"/>
      <c r="K2915" s="3"/>
      <c r="L2915" s="7"/>
    </row>
    <row r="2916" spans="1:12" s="4" customFormat="1" ht="12.5" x14ac:dyDescent="0.25">
      <c r="A2916" s="6"/>
      <c r="B2916" s="6"/>
      <c r="C2916" s="6"/>
      <c r="D2916" s="3"/>
      <c r="E2916" s="3"/>
      <c r="F2916" s="3"/>
      <c r="G2916" s="7"/>
      <c r="H2916" s="3"/>
      <c r="I2916" s="3"/>
      <c r="J2916" s="3"/>
      <c r="K2916" s="3"/>
      <c r="L2916" s="7"/>
    </row>
    <row r="2917" spans="1:12" s="4" customFormat="1" ht="12.5" x14ac:dyDescent="0.25">
      <c r="A2917" s="6"/>
      <c r="B2917" s="6"/>
      <c r="C2917" s="6"/>
      <c r="D2917" s="3"/>
      <c r="E2917" s="3"/>
      <c r="F2917" s="3"/>
      <c r="G2917" s="7"/>
      <c r="H2917" s="3"/>
      <c r="I2917" s="3"/>
      <c r="J2917" s="3"/>
      <c r="K2917" s="3"/>
      <c r="L2917" s="7"/>
    </row>
    <row r="2918" spans="1:12" s="4" customFormat="1" ht="12.5" x14ac:dyDescent="0.25">
      <c r="A2918" s="6"/>
      <c r="B2918" s="6"/>
      <c r="C2918" s="6"/>
      <c r="D2918" s="3"/>
      <c r="E2918" s="3"/>
      <c r="F2918" s="3"/>
      <c r="G2918" s="3"/>
      <c r="H2918" s="3"/>
      <c r="I2918" s="3"/>
      <c r="J2918" s="3"/>
      <c r="K2918" s="3"/>
      <c r="L2918" s="7"/>
    </row>
    <row r="2919" spans="1:12" s="4" customFormat="1" ht="12.5" x14ac:dyDescent="0.25">
      <c r="A2919" s="6"/>
      <c r="B2919" s="6"/>
      <c r="C2919" s="6"/>
      <c r="D2919" s="3"/>
      <c r="E2919" s="3"/>
      <c r="F2919" s="3"/>
      <c r="G2919" s="7"/>
      <c r="H2919" s="7"/>
      <c r="I2919" s="3"/>
      <c r="J2919" s="3"/>
      <c r="K2919" s="3"/>
      <c r="L2919" s="7"/>
    </row>
    <row r="2920" spans="1:12" s="4" customFormat="1" ht="12.5" x14ac:dyDescent="0.25">
      <c r="A2920" s="6"/>
      <c r="B2920" s="6"/>
      <c r="C2920" s="6"/>
      <c r="D2920" s="3"/>
      <c r="E2920" s="3"/>
      <c r="F2920" s="3"/>
      <c r="G2920" s="7"/>
      <c r="H2920" s="7"/>
      <c r="I2920" s="3"/>
      <c r="J2920" s="3"/>
      <c r="K2920" s="3"/>
      <c r="L2920" s="7"/>
    </row>
    <row r="2921" spans="1:12" s="4" customFormat="1" ht="12.5" x14ac:dyDescent="0.25">
      <c r="A2921" s="6"/>
      <c r="B2921" s="6"/>
      <c r="C2921" s="6"/>
      <c r="D2921" s="3"/>
      <c r="E2921" s="3"/>
      <c r="F2921" s="3"/>
      <c r="G2921" s="7"/>
      <c r="H2921" s="7"/>
      <c r="I2921" s="3"/>
      <c r="J2921" s="3"/>
      <c r="K2921" s="3"/>
      <c r="L2921" s="7"/>
    </row>
    <row r="2922" spans="1:12" s="4" customFormat="1" ht="12.5" x14ac:dyDescent="0.25">
      <c r="A2922" s="6"/>
      <c r="B2922" s="6"/>
      <c r="C2922" s="6"/>
      <c r="D2922" s="3"/>
      <c r="E2922" s="3"/>
      <c r="F2922" s="3"/>
      <c r="G2922" s="7"/>
      <c r="H2922" s="3"/>
      <c r="I2922" s="3"/>
      <c r="J2922" s="3"/>
      <c r="K2922" s="3"/>
      <c r="L2922" s="7"/>
    </row>
    <row r="2923" spans="1:12" s="4" customFormat="1" ht="12.5" x14ac:dyDescent="0.25">
      <c r="A2923" s="6"/>
      <c r="B2923" s="6"/>
      <c r="C2923" s="6"/>
      <c r="D2923" s="3"/>
      <c r="E2923" s="3"/>
      <c r="F2923" s="3"/>
      <c r="G2923" s="7"/>
      <c r="H2923" s="3"/>
      <c r="I2923" s="3"/>
      <c r="J2923" s="3"/>
      <c r="K2923" s="3"/>
      <c r="L2923" s="7"/>
    </row>
    <row r="2924" spans="1:12" s="4" customFormat="1" ht="12.5" x14ac:dyDescent="0.25">
      <c r="A2924" s="6"/>
      <c r="B2924" s="6"/>
      <c r="C2924" s="6"/>
      <c r="D2924" s="3"/>
      <c r="E2924" s="3"/>
      <c r="F2924" s="3"/>
      <c r="G2924" s="3"/>
      <c r="H2924" s="3"/>
      <c r="I2924" s="3"/>
      <c r="J2924" s="3"/>
      <c r="K2924" s="3"/>
      <c r="L2924" s="7"/>
    </row>
    <row r="2925" spans="1:12" s="4" customFormat="1" ht="12.5" x14ac:dyDescent="0.25">
      <c r="A2925" s="6"/>
      <c r="B2925" s="6"/>
      <c r="C2925" s="6"/>
      <c r="D2925" s="3"/>
      <c r="E2925" s="3"/>
      <c r="F2925" s="3"/>
      <c r="G2925" s="3"/>
      <c r="H2925" s="3"/>
      <c r="I2925" s="3"/>
      <c r="J2925" s="3"/>
      <c r="K2925" s="3"/>
      <c r="L2925" s="7"/>
    </row>
    <row r="2926" spans="1:12" s="4" customFormat="1" ht="12.5" x14ac:dyDescent="0.25">
      <c r="A2926" s="6"/>
      <c r="B2926" s="6"/>
      <c r="C2926" s="6"/>
      <c r="D2926" s="3"/>
      <c r="E2926" s="3"/>
      <c r="F2926" s="3"/>
      <c r="G2926" s="3"/>
      <c r="H2926" s="3"/>
      <c r="I2926" s="3"/>
      <c r="J2926" s="3"/>
      <c r="K2926" s="3"/>
      <c r="L2926" s="7"/>
    </row>
    <row r="2927" spans="1:12" s="4" customFormat="1" ht="12.5" x14ac:dyDescent="0.25">
      <c r="A2927" s="6"/>
      <c r="B2927" s="6"/>
      <c r="C2927" s="6"/>
      <c r="D2927" s="3"/>
      <c r="E2927" s="3"/>
      <c r="F2927" s="3"/>
      <c r="G2927" s="7"/>
      <c r="H2927" s="7"/>
      <c r="I2927" s="3"/>
      <c r="J2927" s="3"/>
      <c r="K2927" s="3"/>
      <c r="L2927" s="7"/>
    </row>
    <row r="2928" spans="1:12" s="4" customFormat="1" ht="12.5" x14ac:dyDescent="0.25">
      <c r="A2928" s="6"/>
      <c r="B2928" s="6"/>
      <c r="C2928" s="6"/>
      <c r="D2928" s="3"/>
      <c r="E2928" s="3"/>
      <c r="F2928" s="3"/>
      <c r="G2928" s="7"/>
      <c r="H2928" s="7"/>
      <c r="I2928" s="3"/>
      <c r="J2928" s="3"/>
      <c r="K2928" s="3"/>
      <c r="L2928" s="7"/>
    </row>
    <row r="2929" spans="1:12" s="4" customFormat="1" ht="12.5" x14ac:dyDescent="0.25">
      <c r="A2929" s="6"/>
      <c r="B2929" s="6"/>
      <c r="C2929" s="6"/>
      <c r="D2929" s="3"/>
      <c r="E2929" s="3"/>
      <c r="F2929" s="3"/>
      <c r="G2929" s="7"/>
      <c r="H2929" s="7"/>
      <c r="I2929" s="3"/>
      <c r="J2929" s="3"/>
      <c r="K2929" s="3"/>
      <c r="L2929" s="7"/>
    </row>
    <row r="2930" spans="1:12" s="4" customFormat="1" ht="12.5" x14ac:dyDescent="0.25">
      <c r="A2930" s="6"/>
      <c r="B2930" s="6"/>
      <c r="C2930" s="6"/>
      <c r="D2930" s="3"/>
      <c r="E2930" s="3"/>
      <c r="F2930" s="3"/>
      <c r="G2930" s="3"/>
      <c r="H2930" s="7"/>
      <c r="I2930" s="3"/>
      <c r="J2930" s="3"/>
      <c r="K2930" s="3"/>
      <c r="L2930" s="7"/>
    </row>
    <row r="2931" spans="1:12" s="4" customFormat="1" ht="12.5" x14ac:dyDescent="0.25">
      <c r="A2931" s="6"/>
      <c r="B2931" s="6"/>
      <c r="C2931" s="6"/>
      <c r="D2931" s="3"/>
      <c r="E2931" s="3"/>
      <c r="F2931" s="3"/>
      <c r="G2931" s="3"/>
      <c r="H2931" s="7"/>
      <c r="I2931" s="3"/>
      <c r="J2931" s="3"/>
      <c r="K2931" s="3"/>
      <c r="L2931" s="7"/>
    </row>
    <row r="2932" spans="1:12" s="4" customFormat="1" ht="12.5" x14ac:dyDescent="0.25">
      <c r="A2932" s="6"/>
      <c r="B2932" s="6"/>
      <c r="C2932" s="6"/>
      <c r="D2932" s="3"/>
      <c r="E2932" s="3"/>
      <c r="F2932" s="3"/>
      <c r="G2932" s="3"/>
      <c r="H2932" s="7"/>
      <c r="I2932" s="3"/>
      <c r="J2932" s="3"/>
      <c r="K2932" s="3"/>
      <c r="L2932" s="7"/>
    </row>
    <row r="2933" spans="1:12" s="4" customFormat="1" ht="12.5" x14ac:dyDescent="0.25">
      <c r="A2933" s="6"/>
      <c r="B2933" s="6"/>
      <c r="C2933" s="6"/>
      <c r="D2933" s="3"/>
      <c r="E2933" s="3"/>
      <c r="F2933" s="3"/>
      <c r="G2933" s="3"/>
      <c r="H2933" s="7"/>
      <c r="I2933" s="3"/>
      <c r="J2933" s="3"/>
      <c r="K2933" s="3"/>
      <c r="L2933" s="7"/>
    </row>
    <row r="2934" spans="1:12" s="4" customFormat="1" ht="12.5" x14ac:dyDescent="0.25">
      <c r="A2934" s="6"/>
      <c r="B2934" s="6"/>
      <c r="C2934" s="6"/>
      <c r="D2934" s="3"/>
      <c r="E2934" s="3"/>
      <c r="F2934" s="3"/>
      <c r="G2934" s="3"/>
      <c r="H2934" s="7"/>
      <c r="I2934" s="3"/>
      <c r="J2934" s="3"/>
      <c r="K2934" s="3"/>
      <c r="L2934" s="7"/>
    </row>
    <row r="2935" spans="1:12" s="4" customFormat="1" ht="12.5" x14ac:dyDescent="0.25">
      <c r="A2935" s="6"/>
      <c r="B2935" s="6"/>
      <c r="C2935" s="6"/>
      <c r="D2935" s="3"/>
      <c r="E2935" s="3"/>
      <c r="F2935" s="3"/>
      <c r="G2935" s="7"/>
      <c r="H2935" s="7"/>
      <c r="I2935" s="3"/>
      <c r="J2935" s="3"/>
      <c r="K2935" s="3"/>
      <c r="L2935" s="7"/>
    </row>
    <row r="2936" spans="1:12" s="4" customFormat="1" ht="12.5" x14ac:dyDescent="0.25">
      <c r="A2936" s="6"/>
      <c r="B2936" s="6"/>
      <c r="C2936" s="6"/>
      <c r="D2936" s="3"/>
      <c r="E2936" s="3"/>
      <c r="F2936" s="3"/>
      <c r="G2936" s="7"/>
      <c r="H2936" s="7"/>
      <c r="I2936" s="3"/>
      <c r="J2936" s="3"/>
      <c r="K2936" s="3"/>
      <c r="L2936" s="7"/>
    </row>
    <row r="2937" spans="1:12" s="4" customFormat="1" ht="12.5" x14ac:dyDescent="0.25">
      <c r="A2937" s="6"/>
      <c r="B2937" s="6"/>
      <c r="C2937" s="6"/>
      <c r="D2937" s="3"/>
      <c r="E2937" s="3"/>
      <c r="F2937" s="3"/>
      <c r="G2937" s="7"/>
      <c r="H2937" s="7"/>
      <c r="I2937" s="3"/>
      <c r="J2937" s="3"/>
      <c r="K2937" s="3"/>
      <c r="L2937" s="7"/>
    </row>
    <row r="2938" spans="1:12" s="4" customFormat="1" ht="12.5" x14ac:dyDescent="0.25">
      <c r="A2938" s="6"/>
      <c r="B2938" s="6"/>
      <c r="C2938" s="6"/>
      <c r="D2938" s="3"/>
      <c r="E2938" s="3"/>
      <c r="F2938" s="3"/>
      <c r="G2938" s="7"/>
      <c r="H2938" s="7"/>
      <c r="I2938" s="3"/>
      <c r="J2938" s="3"/>
      <c r="K2938" s="3"/>
      <c r="L2938" s="7"/>
    </row>
    <row r="2939" spans="1:12" s="4" customFormat="1" ht="12.5" x14ac:dyDescent="0.25">
      <c r="A2939" s="6"/>
      <c r="B2939" s="6"/>
      <c r="C2939" s="6"/>
      <c r="D2939" s="3"/>
      <c r="E2939" s="3"/>
      <c r="F2939" s="3"/>
      <c r="G2939" s="7"/>
      <c r="H2939" s="7"/>
      <c r="I2939" s="3"/>
      <c r="J2939" s="3"/>
      <c r="K2939" s="3"/>
      <c r="L2939" s="7"/>
    </row>
    <row r="2940" spans="1:12" s="4" customFormat="1" ht="12.5" x14ac:dyDescent="0.25">
      <c r="A2940" s="6"/>
      <c r="B2940" s="6"/>
      <c r="C2940" s="6"/>
      <c r="D2940" s="3"/>
      <c r="E2940" s="3"/>
      <c r="F2940" s="3"/>
      <c r="G2940" s="7"/>
      <c r="H2940" s="7"/>
      <c r="I2940" s="3"/>
      <c r="J2940" s="3"/>
      <c r="K2940" s="3"/>
      <c r="L2940" s="7"/>
    </row>
    <row r="2941" spans="1:12" s="4" customFormat="1" ht="12.5" x14ac:dyDescent="0.25">
      <c r="A2941" s="6"/>
      <c r="B2941" s="6"/>
      <c r="C2941" s="6"/>
      <c r="D2941" s="3"/>
      <c r="E2941" s="3"/>
      <c r="F2941" s="3"/>
      <c r="G2941" s="7"/>
      <c r="H2941" s="7"/>
      <c r="I2941" s="3"/>
      <c r="J2941" s="3"/>
      <c r="K2941" s="3"/>
      <c r="L2941" s="7"/>
    </row>
    <row r="2942" spans="1:12" s="4" customFormat="1" ht="12.5" x14ac:dyDescent="0.25">
      <c r="A2942" s="6"/>
      <c r="B2942" s="6"/>
      <c r="C2942" s="6"/>
      <c r="D2942" s="3"/>
      <c r="E2942" s="3"/>
      <c r="F2942" s="3"/>
      <c r="G2942" s="7"/>
      <c r="H2942" s="7"/>
      <c r="I2942" s="3"/>
      <c r="J2942" s="3"/>
      <c r="K2942" s="3"/>
      <c r="L2942" s="7"/>
    </row>
    <row r="2943" spans="1:12" s="4" customFormat="1" ht="12.5" x14ac:dyDescent="0.25">
      <c r="A2943" s="6"/>
      <c r="B2943" s="6"/>
      <c r="C2943" s="6"/>
      <c r="D2943" s="3"/>
      <c r="E2943" s="3"/>
      <c r="F2943" s="3"/>
      <c r="G2943" s="7"/>
      <c r="H2943" s="7"/>
      <c r="I2943" s="3"/>
      <c r="J2943" s="3"/>
      <c r="K2943" s="3"/>
      <c r="L2943" s="7"/>
    </row>
    <row r="2944" spans="1:12" s="4" customFormat="1" ht="12.5" x14ac:dyDescent="0.25">
      <c r="A2944" s="6"/>
      <c r="B2944" s="6"/>
      <c r="C2944" s="6"/>
      <c r="D2944" s="3"/>
      <c r="E2944" s="3"/>
      <c r="F2944" s="3"/>
      <c r="G2944" s="7"/>
      <c r="H2944" s="7"/>
      <c r="I2944" s="3"/>
      <c r="J2944" s="3"/>
      <c r="K2944" s="3"/>
      <c r="L2944" s="7"/>
    </row>
    <row r="2945" spans="1:12" s="4" customFormat="1" ht="12.5" x14ac:dyDescent="0.25">
      <c r="A2945" s="6"/>
      <c r="B2945" s="6"/>
      <c r="C2945" s="6"/>
      <c r="D2945" s="3"/>
      <c r="E2945" s="3"/>
      <c r="F2945" s="3"/>
      <c r="G2945" s="7"/>
      <c r="H2945" s="7"/>
      <c r="I2945" s="3"/>
      <c r="J2945" s="3"/>
      <c r="K2945" s="3"/>
      <c r="L2945" s="7"/>
    </row>
    <row r="2946" spans="1:12" s="4" customFormat="1" ht="12.5" x14ac:dyDescent="0.25">
      <c r="A2946" s="6"/>
      <c r="B2946" s="6"/>
      <c r="C2946" s="6"/>
      <c r="D2946" s="3"/>
      <c r="E2946" s="3"/>
      <c r="F2946" s="3"/>
      <c r="G2946" s="7"/>
      <c r="H2946" s="7"/>
      <c r="I2946" s="3"/>
      <c r="J2946" s="3"/>
      <c r="K2946" s="3"/>
      <c r="L2946" s="7"/>
    </row>
    <row r="2947" spans="1:12" s="4" customFormat="1" ht="12.5" x14ac:dyDescent="0.25">
      <c r="A2947" s="6"/>
      <c r="B2947" s="6"/>
      <c r="C2947" s="6"/>
      <c r="D2947" s="3"/>
      <c r="E2947" s="3"/>
      <c r="F2947" s="3"/>
      <c r="G2947" s="7"/>
      <c r="H2947" s="7"/>
      <c r="I2947" s="3"/>
      <c r="J2947" s="3"/>
      <c r="K2947" s="3"/>
      <c r="L2947" s="7"/>
    </row>
    <row r="2948" spans="1:12" s="4" customFormat="1" ht="12.5" x14ac:dyDescent="0.25">
      <c r="A2948" s="6"/>
      <c r="B2948" s="6"/>
      <c r="C2948" s="6"/>
      <c r="D2948" s="3"/>
      <c r="E2948" s="3"/>
      <c r="F2948" s="3"/>
      <c r="G2948" s="7"/>
      <c r="H2948" s="7"/>
      <c r="I2948" s="3"/>
      <c r="J2948" s="3"/>
      <c r="K2948" s="3"/>
      <c r="L2948" s="7"/>
    </row>
    <row r="2949" spans="1:12" s="4" customFormat="1" ht="12.5" x14ac:dyDescent="0.25">
      <c r="A2949" s="6"/>
      <c r="B2949" s="6"/>
      <c r="C2949" s="6"/>
      <c r="D2949" s="3"/>
      <c r="E2949" s="3"/>
      <c r="F2949" s="3"/>
      <c r="G2949" s="7"/>
      <c r="H2949" s="7"/>
      <c r="I2949" s="3"/>
      <c r="J2949" s="3"/>
      <c r="K2949" s="3"/>
      <c r="L2949" s="7"/>
    </row>
    <row r="2950" spans="1:12" s="4" customFormat="1" ht="12.5" x14ac:dyDescent="0.25">
      <c r="A2950" s="6"/>
      <c r="B2950" s="6"/>
      <c r="C2950" s="6"/>
      <c r="D2950" s="3"/>
      <c r="E2950" s="3"/>
      <c r="F2950" s="3"/>
      <c r="G2950" s="7"/>
      <c r="H2950" s="7"/>
      <c r="I2950" s="3"/>
      <c r="J2950" s="3"/>
      <c r="K2950" s="3"/>
      <c r="L2950" s="7"/>
    </row>
    <row r="2951" spans="1:12" s="4" customFormat="1" ht="12.5" x14ac:dyDescent="0.25">
      <c r="A2951" s="6"/>
      <c r="B2951" s="6"/>
      <c r="C2951" s="6"/>
      <c r="D2951" s="3"/>
      <c r="E2951" s="3"/>
      <c r="F2951" s="3"/>
      <c r="G2951" s="7"/>
      <c r="H2951" s="7"/>
      <c r="I2951" s="3"/>
      <c r="J2951" s="3"/>
      <c r="K2951" s="3"/>
      <c r="L2951" s="7"/>
    </row>
    <row r="2952" spans="1:12" s="4" customFormat="1" ht="12.5" x14ac:dyDescent="0.25">
      <c r="A2952" s="6"/>
      <c r="B2952" s="6"/>
      <c r="C2952" s="6"/>
      <c r="D2952" s="3"/>
      <c r="E2952" s="3"/>
      <c r="F2952" s="3"/>
      <c r="G2952" s="7"/>
      <c r="H2952" s="7"/>
      <c r="I2952" s="3"/>
      <c r="J2952" s="3"/>
      <c r="K2952" s="3"/>
      <c r="L2952" s="7"/>
    </row>
    <row r="2953" spans="1:12" s="4" customFormat="1" ht="12.5" x14ac:dyDescent="0.25">
      <c r="A2953" s="6"/>
      <c r="B2953" s="6"/>
      <c r="C2953" s="6"/>
      <c r="D2953" s="3"/>
      <c r="E2953" s="3"/>
      <c r="F2953" s="3"/>
      <c r="G2953" s="7"/>
      <c r="H2953" s="7"/>
      <c r="I2953" s="3"/>
      <c r="J2953" s="3"/>
      <c r="K2953" s="3"/>
      <c r="L2953" s="7"/>
    </row>
    <row r="2954" spans="1:12" s="4" customFormat="1" ht="12.5" x14ac:dyDescent="0.25">
      <c r="A2954" s="6"/>
      <c r="B2954" s="6"/>
      <c r="C2954" s="6"/>
      <c r="D2954" s="3"/>
      <c r="E2954" s="3"/>
      <c r="F2954" s="3"/>
      <c r="G2954" s="7"/>
      <c r="H2954" s="7"/>
      <c r="I2954" s="3"/>
      <c r="J2954" s="3"/>
      <c r="K2954" s="3"/>
      <c r="L2954" s="7"/>
    </row>
    <row r="2955" spans="1:12" s="4" customFormat="1" ht="12.5" x14ac:dyDescent="0.25">
      <c r="A2955" s="6"/>
      <c r="B2955" s="6"/>
      <c r="C2955" s="6"/>
      <c r="D2955" s="3"/>
      <c r="E2955" s="3"/>
      <c r="F2955" s="3"/>
      <c r="G2955" s="7"/>
      <c r="H2955" s="7"/>
      <c r="I2955" s="3"/>
      <c r="J2955" s="3"/>
      <c r="K2955" s="3"/>
      <c r="L2955" s="7"/>
    </row>
    <row r="2956" spans="1:12" s="4" customFormat="1" ht="12.5" x14ac:dyDescent="0.25">
      <c r="A2956" s="6"/>
      <c r="B2956" s="6"/>
      <c r="C2956" s="6"/>
      <c r="D2956" s="3"/>
      <c r="E2956" s="3"/>
      <c r="F2956" s="3"/>
      <c r="G2956" s="7"/>
      <c r="H2956" s="7"/>
      <c r="I2956" s="3"/>
      <c r="J2956" s="3"/>
      <c r="K2956" s="3"/>
      <c r="L2956" s="7"/>
    </row>
    <row r="2957" spans="1:12" s="4" customFormat="1" ht="12.5" x14ac:dyDescent="0.25">
      <c r="A2957" s="6"/>
      <c r="B2957" s="6"/>
      <c r="C2957" s="6"/>
      <c r="D2957" s="3"/>
      <c r="E2957" s="3"/>
      <c r="F2957" s="3"/>
      <c r="G2957" s="7"/>
      <c r="H2957" s="7"/>
      <c r="I2957" s="3"/>
      <c r="J2957" s="3"/>
      <c r="K2957" s="3"/>
      <c r="L2957" s="7"/>
    </row>
    <row r="2958" spans="1:12" s="4" customFormat="1" ht="12.5" x14ac:dyDescent="0.25">
      <c r="A2958" s="6"/>
      <c r="B2958" s="6"/>
      <c r="C2958" s="6"/>
      <c r="D2958" s="3"/>
      <c r="E2958" s="3"/>
      <c r="F2958" s="3"/>
      <c r="G2958" s="7"/>
      <c r="H2958" s="7"/>
      <c r="I2958" s="3"/>
      <c r="J2958" s="3"/>
      <c r="K2958" s="3"/>
      <c r="L2958" s="7"/>
    </row>
    <row r="2959" spans="1:12" s="4" customFormat="1" ht="12.5" x14ac:dyDescent="0.25">
      <c r="A2959" s="6"/>
      <c r="B2959" s="6"/>
      <c r="C2959" s="6"/>
      <c r="D2959" s="3"/>
      <c r="E2959" s="3"/>
      <c r="F2959" s="3"/>
      <c r="G2959" s="7"/>
      <c r="H2959" s="7"/>
      <c r="I2959" s="3"/>
      <c r="J2959" s="3"/>
      <c r="K2959" s="3"/>
      <c r="L2959" s="7"/>
    </row>
    <row r="2960" spans="1:12" s="4" customFormat="1" ht="12.5" x14ac:dyDescent="0.25">
      <c r="A2960" s="6"/>
      <c r="B2960" s="6"/>
      <c r="C2960" s="6"/>
      <c r="D2960" s="3"/>
      <c r="E2960" s="3"/>
      <c r="F2960" s="3"/>
      <c r="G2960" s="7"/>
      <c r="H2960" s="7"/>
      <c r="I2960" s="3"/>
      <c r="J2960" s="3"/>
      <c r="K2960" s="3"/>
      <c r="L2960" s="7"/>
    </row>
    <row r="2961" spans="1:12" s="4" customFormat="1" ht="12.5" x14ac:dyDescent="0.25">
      <c r="A2961" s="6"/>
      <c r="B2961" s="6"/>
      <c r="C2961" s="6"/>
      <c r="D2961" s="3"/>
      <c r="E2961" s="3"/>
      <c r="F2961" s="3"/>
      <c r="G2961" s="7"/>
      <c r="H2961" s="3"/>
      <c r="I2961" s="3"/>
      <c r="J2961" s="3"/>
      <c r="K2961" s="3"/>
      <c r="L2961" s="7"/>
    </row>
    <row r="2962" spans="1:12" s="4" customFormat="1" ht="12.5" x14ac:dyDescent="0.25">
      <c r="A2962" s="6"/>
      <c r="B2962" s="6"/>
      <c r="C2962" s="6"/>
      <c r="D2962" s="3"/>
      <c r="E2962" s="3"/>
      <c r="F2962" s="3"/>
      <c r="G2962" s="7"/>
      <c r="H2962" s="7"/>
      <c r="I2962" s="3"/>
      <c r="J2962" s="3"/>
      <c r="K2962" s="3"/>
      <c r="L2962" s="7"/>
    </row>
    <row r="2963" spans="1:12" s="4" customFormat="1" ht="12.5" x14ac:dyDescent="0.25">
      <c r="A2963" s="6"/>
      <c r="B2963" s="6"/>
      <c r="C2963" s="6"/>
      <c r="D2963" s="3"/>
      <c r="E2963" s="3"/>
      <c r="F2963" s="3"/>
      <c r="G2963" s="7"/>
      <c r="H2963" s="7"/>
      <c r="I2963" s="3"/>
      <c r="J2963" s="3"/>
      <c r="K2963" s="3"/>
      <c r="L2963" s="7"/>
    </row>
    <row r="2964" spans="1:12" s="4" customFormat="1" ht="12.5" x14ac:dyDescent="0.25">
      <c r="A2964" s="6"/>
      <c r="B2964" s="6"/>
      <c r="C2964" s="6"/>
      <c r="D2964" s="3"/>
      <c r="E2964" s="3"/>
      <c r="F2964" s="3"/>
      <c r="G2964" s="7"/>
      <c r="H2964" s="7"/>
      <c r="I2964" s="3"/>
      <c r="J2964" s="3"/>
      <c r="K2964" s="3"/>
      <c r="L2964" s="7"/>
    </row>
    <row r="2965" spans="1:12" s="4" customFormat="1" ht="12.5" x14ac:dyDescent="0.25">
      <c r="A2965" s="6"/>
      <c r="B2965" s="6"/>
      <c r="C2965" s="6"/>
      <c r="D2965" s="3"/>
      <c r="E2965" s="3"/>
      <c r="F2965" s="3"/>
      <c r="G2965" s="7"/>
      <c r="H2965" s="7"/>
      <c r="I2965" s="3"/>
      <c r="J2965" s="3"/>
      <c r="K2965" s="3"/>
      <c r="L2965" s="7"/>
    </row>
    <row r="2966" spans="1:12" s="4" customFormat="1" ht="12.5" x14ac:dyDescent="0.25">
      <c r="A2966" s="6"/>
      <c r="B2966" s="6"/>
      <c r="C2966" s="6"/>
      <c r="D2966" s="3"/>
      <c r="E2966" s="3"/>
      <c r="F2966" s="3"/>
      <c r="G2966" s="7"/>
      <c r="H2966" s="7"/>
      <c r="I2966" s="3"/>
      <c r="J2966" s="3"/>
      <c r="K2966" s="3"/>
      <c r="L2966" s="7"/>
    </row>
    <row r="2967" spans="1:12" s="4" customFormat="1" ht="12.5" x14ac:dyDescent="0.25">
      <c r="A2967" s="6"/>
      <c r="B2967" s="6"/>
      <c r="C2967" s="6"/>
      <c r="D2967" s="3"/>
      <c r="E2967" s="3"/>
      <c r="F2967" s="3"/>
      <c r="G2967" s="7"/>
      <c r="H2967" s="7"/>
      <c r="I2967" s="3"/>
      <c r="J2967" s="3"/>
      <c r="K2967" s="3"/>
      <c r="L2967" s="7"/>
    </row>
    <row r="2968" spans="1:12" s="4" customFormat="1" ht="12.5" x14ac:dyDescent="0.25">
      <c r="A2968" s="6"/>
      <c r="B2968" s="6"/>
      <c r="C2968" s="6"/>
      <c r="D2968" s="3"/>
      <c r="E2968" s="3"/>
      <c r="F2968" s="3"/>
      <c r="G2968" s="7"/>
      <c r="H2968" s="7"/>
      <c r="I2968" s="3"/>
      <c r="J2968" s="3"/>
      <c r="K2968" s="3"/>
      <c r="L2968" s="7"/>
    </row>
    <row r="2969" spans="1:12" s="4" customFormat="1" ht="12.5" x14ac:dyDescent="0.25">
      <c r="A2969" s="6"/>
      <c r="B2969" s="6"/>
      <c r="C2969" s="6"/>
      <c r="D2969" s="3"/>
      <c r="E2969" s="3"/>
      <c r="F2969" s="3"/>
      <c r="G2969" s="3"/>
      <c r="H2969" s="7"/>
      <c r="I2969" s="3"/>
      <c r="J2969" s="3"/>
      <c r="K2969" s="3"/>
      <c r="L2969" s="7"/>
    </row>
    <row r="2970" spans="1:12" s="4" customFormat="1" ht="12.5" x14ac:dyDescent="0.25">
      <c r="A2970" s="6"/>
      <c r="B2970" s="6"/>
      <c r="C2970" s="6"/>
      <c r="D2970" s="3"/>
      <c r="E2970" s="3"/>
      <c r="F2970" s="3"/>
      <c r="G2970" s="7"/>
      <c r="H2970" s="7"/>
      <c r="I2970" s="3"/>
      <c r="J2970" s="3"/>
      <c r="K2970" s="3"/>
      <c r="L2970" s="7"/>
    </row>
    <row r="2971" spans="1:12" s="4" customFormat="1" ht="12.5" x14ac:dyDescent="0.25">
      <c r="A2971" s="6"/>
      <c r="B2971" s="6"/>
      <c r="C2971" s="6"/>
      <c r="D2971" s="3"/>
      <c r="E2971" s="3"/>
      <c r="F2971" s="3"/>
      <c r="G2971" s="7"/>
      <c r="H2971" s="7"/>
      <c r="I2971" s="3"/>
      <c r="J2971" s="3"/>
      <c r="K2971" s="3"/>
      <c r="L2971" s="7"/>
    </row>
    <row r="2972" spans="1:12" s="4" customFormat="1" ht="12.5" x14ac:dyDescent="0.25">
      <c r="A2972" s="6"/>
      <c r="B2972" s="6"/>
      <c r="C2972" s="6"/>
      <c r="D2972" s="3"/>
      <c r="E2972" s="3"/>
      <c r="F2972" s="3"/>
      <c r="G2972" s="7"/>
      <c r="H2972" s="7"/>
      <c r="I2972" s="3"/>
      <c r="J2972" s="3"/>
      <c r="K2972" s="3"/>
      <c r="L2972" s="7"/>
    </row>
    <row r="2973" spans="1:12" s="4" customFormat="1" ht="12.5" x14ac:dyDescent="0.25">
      <c r="A2973" s="6"/>
      <c r="B2973" s="6"/>
      <c r="C2973" s="6"/>
      <c r="D2973" s="3"/>
      <c r="E2973" s="3"/>
      <c r="F2973" s="3"/>
      <c r="G2973" s="7"/>
      <c r="H2973" s="7"/>
      <c r="I2973" s="3"/>
      <c r="J2973" s="3"/>
      <c r="K2973" s="3"/>
      <c r="L2973" s="7"/>
    </row>
    <row r="2974" spans="1:12" s="4" customFormat="1" ht="12.5" x14ac:dyDescent="0.25">
      <c r="A2974" s="6"/>
      <c r="B2974" s="6"/>
      <c r="C2974" s="6"/>
      <c r="D2974" s="3"/>
      <c r="E2974" s="3"/>
      <c r="F2974" s="3"/>
      <c r="G2974" s="7"/>
      <c r="H2974" s="7"/>
      <c r="I2974" s="3"/>
      <c r="J2974" s="3"/>
      <c r="K2974" s="3"/>
      <c r="L2974" s="7"/>
    </row>
    <row r="2975" spans="1:12" s="4" customFormat="1" ht="12.5" x14ac:dyDescent="0.25">
      <c r="A2975" s="6"/>
      <c r="B2975" s="6"/>
      <c r="C2975" s="6"/>
      <c r="D2975" s="3"/>
      <c r="E2975" s="3"/>
      <c r="F2975" s="3"/>
      <c r="G2975" s="7"/>
      <c r="H2975" s="7"/>
      <c r="I2975" s="3"/>
      <c r="J2975" s="3"/>
      <c r="K2975" s="3"/>
      <c r="L2975" s="7"/>
    </row>
    <row r="2976" spans="1:12" s="4" customFormat="1" ht="12.5" x14ac:dyDescent="0.25">
      <c r="A2976" s="6"/>
      <c r="B2976" s="6"/>
      <c r="C2976" s="6"/>
      <c r="D2976" s="3"/>
      <c r="E2976" s="3"/>
      <c r="F2976" s="3"/>
      <c r="G2976" s="7"/>
      <c r="H2976" s="7"/>
      <c r="I2976" s="3"/>
      <c r="J2976" s="3"/>
      <c r="K2976" s="3"/>
      <c r="L2976" s="3"/>
    </row>
    <row r="2977" spans="1:12" s="4" customFormat="1" ht="12.5" x14ac:dyDescent="0.25">
      <c r="A2977" s="6"/>
      <c r="B2977" s="6"/>
      <c r="C2977" s="6"/>
      <c r="D2977" s="3"/>
      <c r="E2977" s="3"/>
      <c r="F2977" s="3"/>
      <c r="G2977" s="7"/>
      <c r="H2977" s="7"/>
      <c r="I2977" s="3"/>
      <c r="J2977" s="3"/>
      <c r="K2977" s="3"/>
      <c r="L2977" s="3"/>
    </row>
    <row r="2978" spans="1:12" s="4" customFormat="1" ht="12.5" x14ac:dyDescent="0.25">
      <c r="A2978" s="6"/>
      <c r="B2978" s="6"/>
      <c r="C2978" s="6"/>
      <c r="D2978" s="3"/>
      <c r="E2978" s="3"/>
      <c r="F2978" s="3"/>
      <c r="G2978" s="7"/>
      <c r="H2978" s="7"/>
      <c r="I2978" s="3"/>
      <c r="J2978" s="3"/>
      <c r="K2978" s="3"/>
      <c r="L2978" s="7"/>
    </row>
    <row r="2979" spans="1:12" s="4" customFormat="1" ht="12.5" x14ac:dyDescent="0.25">
      <c r="A2979" s="6"/>
      <c r="B2979" s="6"/>
      <c r="C2979" s="6"/>
      <c r="D2979" s="3"/>
      <c r="E2979" s="3"/>
      <c r="F2979" s="3"/>
      <c r="G2979" s="7"/>
      <c r="H2979" s="7"/>
      <c r="I2979" s="3"/>
      <c r="J2979" s="3"/>
      <c r="K2979" s="3"/>
      <c r="L2979" s="7"/>
    </row>
    <row r="2980" spans="1:12" s="4" customFormat="1" ht="12.5" x14ac:dyDescent="0.25">
      <c r="A2980" s="6"/>
      <c r="B2980" s="6"/>
      <c r="C2980" s="6"/>
      <c r="D2980" s="3"/>
      <c r="E2980" s="3"/>
      <c r="F2980" s="3"/>
      <c r="G2980" s="7"/>
      <c r="H2980" s="7"/>
      <c r="I2980" s="3"/>
      <c r="J2980" s="3"/>
      <c r="K2980" s="3"/>
      <c r="L2980" s="7"/>
    </row>
    <row r="2981" spans="1:12" s="4" customFormat="1" ht="12.5" x14ac:dyDescent="0.25">
      <c r="A2981" s="6"/>
      <c r="B2981" s="6"/>
      <c r="C2981" s="6"/>
      <c r="D2981" s="3"/>
      <c r="E2981" s="3"/>
      <c r="F2981" s="3"/>
      <c r="G2981" s="7"/>
      <c r="H2981" s="7"/>
      <c r="I2981" s="3"/>
      <c r="J2981" s="3"/>
      <c r="K2981" s="3"/>
      <c r="L2981" s="7"/>
    </row>
    <row r="2982" spans="1:12" s="4" customFormat="1" ht="12.5" x14ac:dyDescent="0.25">
      <c r="A2982" s="6"/>
      <c r="B2982" s="6"/>
      <c r="C2982" s="6"/>
      <c r="D2982" s="3"/>
      <c r="E2982" s="3"/>
      <c r="F2982" s="3"/>
      <c r="G2982" s="7"/>
      <c r="H2982" s="7"/>
      <c r="I2982" s="3"/>
      <c r="J2982" s="3"/>
      <c r="K2982" s="3"/>
      <c r="L2982" s="7"/>
    </row>
    <row r="2983" spans="1:12" s="4" customFormat="1" ht="12.5" x14ac:dyDescent="0.25">
      <c r="A2983" s="6"/>
      <c r="B2983" s="6"/>
      <c r="C2983" s="6"/>
      <c r="D2983" s="3"/>
      <c r="E2983" s="3"/>
      <c r="F2983" s="3"/>
      <c r="G2983" s="7"/>
      <c r="H2983" s="7"/>
      <c r="I2983" s="3"/>
      <c r="J2983" s="3"/>
      <c r="K2983" s="3"/>
      <c r="L2983" s="7"/>
    </row>
    <row r="2984" spans="1:12" s="4" customFormat="1" ht="12.5" x14ac:dyDescent="0.25">
      <c r="A2984" s="6"/>
      <c r="B2984" s="6"/>
      <c r="C2984" s="6"/>
      <c r="D2984" s="3"/>
      <c r="E2984" s="3"/>
      <c r="F2984" s="3"/>
      <c r="G2984" s="7"/>
      <c r="H2984" s="7"/>
      <c r="I2984" s="3"/>
      <c r="J2984" s="3"/>
      <c r="K2984" s="3"/>
      <c r="L2984" s="7"/>
    </row>
    <row r="2985" spans="1:12" s="4" customFormat="1" ht="12.5" x14ac:dyDescent="0.25">
      <c r="A2985" s="6"/>
      <c r="B2985" s="6"/>
      <c r="C2985" s="6"/>
      <c r="D2985" s="3"/>
      <c r="E2985" s="3"/>
      <c r="F2985" s="3"/>
      <c r="G2985" s="7"/>
      <c r="H2985" s="3"/>
      <c r="I2985" s="3"/>
      <c r="J2985" s="3"/>
      <c r="K2985" s="3"/>
      <c r="L2985" s="7"/>
    </row>
    <row r="2986" spans="1:12" s="4" customFormat="1" ht="12.5" x14ac:dyDescent="0.25">
      <c r="A2986" s="6"/>
      <c r="B2986" s="6"/>
      <c r="C2986" s="6"/>
      <c r="D2986" s="3"/>
      <c r="E2986" s="3"/>
      <c r="F2986" s="3"/>
      <c r="G2986" s="7"/>
      <c r="H2986" s="7"/>
      <c r="I2986" s="3"/>
      <c r="J2986" s="3"/>
      <c r="K2986" s="3"/>
      <c r="L2986" s="7"/>
    </row>
    <row r="2987" spans="1:12" s="4" customFormat="1" ht="12.5" x14ac:dyDescent="0.25">
      <c r="A2987" s="6"/>
      <c r="B2987" s="6"/>
      <c r="C2987" s="6"/>
      <c r="D2987" s="3"/>
      <c r="E2987" s="3"/>
      <c r="F2987" s="3"/>
      <c r="G2987" s="7"/>
      <c r="H2987" s="7"/>
      <c r="I2987" s="3"/>
      <c r="J2987" s="3"/>
      <c r="K2987" s="3"/>
      <c r="L2987" s="7"/>
    </row>
    <row r="2988" spans="1:12" s="4" customFormat="1" ht="12.5" x14ac:dyDescent="0.25">
      <c r="A2988" s="6"/>
      <c r="B2988" s="6"/>
      <c r="C2988" s="6"/>
      <c r="D2988" s="3"/>
      <c r="E2988" s="3"/>
      <c r="F2988" s="3"/>
      <c r="G2988" s="7"/>
      <c r="H2988" s="7"/>
      <c r="I2988" s="3"/>
      <c r="J2988" s="3"/>
      <c r="K2988" s="3"/>
      <c r="L2988" s="7"/>
    </row>
    <row r="2989" spans="1:12" s="4" customFormat="1" ht="12.5" x14ac:dyDescent="0.25">
      <c r="A2989" s="6"/>
      <c r="B2989" s="6"/>
      <c r="C2989" s="6"/>
      <c r="D2989" s="3"/>
      <c r="E2989" s="3"/>
      <c r="F2989" s="3"/>
      <c r="G2989" s="7"/>
      <c r="H2989" s="7"/>
      <c r="I2989" s="3"/>
      <c r="J2989" s="3"/>
      <c r="K2989" s="3"/>
      <c r="L2989" s="7"/>
    </row>
    <row r="2990" spans="1:12" s="4" customFormat="1" ht="12.5" x14ac:dyDescent="0.25">
      <c r="A2990" s="6"/>
      <c r="B2990" s="6"/>
      <c r="C2990" s="6"/>
      <c r="D2990" s="3"/>
      <c r="E2990" s="3"/>
      <c r="F2990" s="3"/>
      <c r="G2990" s="7"/>
      <c r="H2990" s="7"/>
      <c r="I2990" s="3"/>
      <c r="J2990" s="3"/>
      <c r="K2990" s="3"/>
      <c r="L2990" s="7"/>
    </row>
    <row r="2991" spans="1:12" s="4" customFormat="1" ht="12.5" x14ac:dyDescent="0.25">
      <c r="A2991" s="6"/>
      <c r="B2991" s="6"/>
      <c r="C2991" s="6"/>
      <c r="D2991" s="3"/>
      <c r="E2991" s="3"/>
      <c r="F2991" s="3"/>
      <c r="G2991" s="7"/>
      <c r="H2991" s="7"/>
      <c r="I2991" s="3"/>
      <c r="J2991" s="3"/>
      <c r="K2991" s="3"/>
      <c r="L2991" s="7"/>
    </row>
    <row r="2992" spans="1:12" s="4" customFormat="1" ht="12.5" x14ac:dyDescent="0.25">
      <c r="A2992" s="6"/>
      <c r="B2992" s="6"/>
      <c r="C2992" s="6"/>
      <c r="D2992" s="3"/>
      <c r="E2992" s="3"/>
      <c r="F2992" s="3"/>
      <c r="G2992" s="7"/>
      <c r="H2992" s="7"/>
      <c r="I2992" s="3"/>
      <c r="J2992" s="3"/>
      <c r="K2992" s="3"/>
      <c r="L2992" s="7"/>
    </row>
    <row r="2993" spans="1:12" s="4" customFormat="1" ht="12.5" x14ac:dyDescent="0.25">
      <c r="A2993" s="6"/>
      <c r="B2993" s="6"/>
      <c r="C2993" s="6"/>
      <c r="D2993" s="3"/>
      <c r="E2993" s="3"/>
      <c r="F2993" s="3"/>
      <c r="G2993" s="3"/>
      <c r="H2993" s="3"/>
      <c r="I2993" s="3"/>
      <c r="J2993" s="3"/>
      <c r="K2993" s="3"/>
      <c r="L2993" s="7"/>
    </row>
    <row r="2994" spans="1:12" s="4" customFormat="1" ht="12.5" x14ac:dyDescent="0.25">
      <c r="A2994" s="6"/>
      <c r="B2994" s="6"/>
      <c r="C2994" s="6"/>
      <c r="D2994" s="3"/>
      <c r="E2994" s="3"/>
      <c r="F2994" s="3"/>
      <c r="G2994" s="7"/>
      <c r="H2994" s="7"/>
      <c r="I2994" s="3"/>
      <c r="J2994" s="3"/>
      <c r="K2994" s="3"/>
      <c r="L2994" s="7"/>
    </row>
    <row r="2995" spans="1:12" s="4" customFormat="1" ht="12.5" x14ac:dyDescent="0.25">
      <c r="A2995" s="6"/>
      <c r="B2995" s="6"/>
      <c r="C2995" s="6"/>
      <c r="D2995" s="3"/>
      <c r="E2995" s="3"/>
      <c r="F2995" s="3"/>
      <c r="G2995" s="7"/>
      <c r="H2995" s="7"/>
      <c r="I2995" s="3"/>
      <c r="J2995" s="3"/>
      <c r="K2995" s="3"/>
      <c r="L2995" s="7"/>
    </row>
    <row r="2996" spans="1:12" s="4" customFormat="1" ht="12.5" x14ac:dyDescent="0.25">
      <c r="A2996" s="6"/>
      <c r="B2996" s="6"/>
      <c r="C2996" s="6"/>
      <c r="D2996" s="3"/>
      <c r="E2996" s="3"/>
      <c r="F2996" s="3"/>
      <c r="G2996" s="7"/>
      <c r="H2996" s="7"/>
      <c r="I2996" s="3"/>
      <c r="J2996" s="3"/>
      <c r="K2996" s="3"/>
      <c r="L2996" s="7"/>
    </row>
    <row r="2997" spans="1:12" s="4" customFormat="1" ht="12.5" x14ac:dyDescent="0.25">
      <c r="A2997" s="6"/>
      <c r="B2997" s="6"/>
      <c r="C2997" s="6"/>
      <c r="D2997" s="3"/>
      <c r="E2997" s="3"/>
      <c r="F2997" s="3"/>
      <c r="G2997" s="7"/>
      <c r="H2997" s="3"/>
      <c r="I2997" s="3"/>
      <c r="J2997" s="3"/>
      <c r="K2997" s="3"/>
      <c r="L2997" s="7"/>
    </row>
    <row r="2998" spans="1:12" s="4" customFormat="1" ht="12.5" x14ac:dyDescent="0.25">
      <c r="A2998" s="6"/>
      <c r="B2998" s="6"/>
      <c r="C2998" s="6"/>
      <c r="D2998" s="3"/>
      <c r="E2998" s="3"/>
      <c r="F2998" s="3"/>
      <c r="G2998" s="7"/>
      <c r="H2998" s="7"/>
      <c r="I2998" s="3"/>
      <c r="J2998" s="3"/>
      <c r="K2998" s="3"/>
      <c r="L2998" s="7"/>
    </row>
    <row r="2999" spans="1:12" s="4" customFormat="1" ht="12.5" x14ac:dyDescent="0.25">
      <c r="A2999" s="6"/>
      <c r="B2999" s="6"/>
      <c r="C2999" s="6"/>
      <c r="D2999" s="3"/>
      <c r="E2999" s="3"/>
      <c r="F2999" s="3"/>
      <c r="G2999" s="7"/>
      <c r="H2999" s="7"/>
      <c r="I2999" s="3"/>
      <c r="J2999" s="3"/>
      <c r="K2999" s="3"/>
      <c r="L2999" s="7"/>
    </row>
    <row r="3000" spans="1:12" s="4" customFormat="1" ht="12.5" x14ac:dyDescent="0.25">
      <c r="A3000" s="6"/>
      <c r="B3000" s="6"/>
      <c r="C3000" s="6"/>
      <c r="D3000" s="3"/>
      <c r="E3000" s="3"/>
      <c r="F3000" s="3"/>
      <c r="G3000" s="7"/>
      <c r="H3000" s="7"/>
      <c r="I3000" s="3"/>
      <c r="J3000" s="3"/>
      <c r="K3000" s="3"/>
      <c r="L3000" s="7"/>
    </row>
    <row r="3001" spans="1:12" s="4" customFormat="1" ht="12.5" x14ac:dyDescent="0.25">
      <c r="A3001" s="6"/>
      <c r="B3001" s="6"/>
      <c r="C3001" s="6"/>
      <c r="D3001" s="3"/>
      <c r="E3001" s="3"/>
      <c r="F3001" s="3"/>
      <c r="G3001" s="3"/>
      <c r="H3001" s="3"/>
      <c r="I3001" s="3"/>
      <c r="J3001" s="3"/>
      <c r="K3001" s="3"/>
      <c r="L3001" s="7"/>
    </row>
    <row r="3002" spans="1:12" s="4" customFormat="1" ht="12.5" x14ac:dyDescent="0.25">
      <c r="A3002" s="6"/>
      <c r="B3002" s="6"/>
      <c r="C3002" s="6"/>
      <c r="D3002" s="3"/>
      <c r="E3002" s="3"/>
      <c r="F3002" s="3"/>
      <c r="G3002" s="7"/>
      <c r="H3002" s="3"/>
      <c r="I3002" s="3"/>
      <c r="J3002" s="3"/>
      <c r="K3002" s="3"/>
      <c r="L3002" s="7"/>
    </row>
    <row r="3003" spans="1:12" s="4" customFormat="1" ht="12.5" x14ac:dyDescent="0.25">
      <c r="A3003" s="6"/>
      <c r="B3003" s="6"/>
      <c r="C3003" s="6"/>
      <c r="D3003" s="3"/>
      <c r="E3003" s="3"/>
      <c r="F3003" s="3"/>
      <c r="G3003" s="7"/>
      <c r="H3003" s="3"/>
      <c r="I3003" s="3"/>
      <c r="J3003" s="3"/>
      <c r="K3003" s="3"/>
      <c r="L3003" s="7"/>
    </row>
    <row r="3004" spans="1:12" s="4" customFormat="1" ht="12.5" x14ac:dyDescent="0.25">
      <c r="A3004" s="6"/>
      <c r="B3004" s="6"/>
      <c r="C3004" s="6"/>
      <c r="D3004" s="3"/>
      <c r="E3004" s="3"/>
      <c r="F3004" s="3"/>
      <c r="G3004" s="7"/>
      <c r="H3004" s="7"/>
      <c r="I3004" s="3"/>
      <c r="J3004" s="3"/>
      <c r="K3004" s="3"/>
      <c r="L3004" s="7"/>
    </row>
    <row r="3005" spans="1:12" s="4" customFormat="1" ht="12.5" x14ac:dyDescent="0.25">
      <c r="A3005" s="6"/>
      <c r="B3005" s="6"/>
      <c r="C3005" s="6"/>
      <c r="D3005" s="3"/>
      <c r="E3005" s="3"/>
      <c r="F3005" s="3"/>
      <c r="G3005" s="3"/>
      <c r="H3005" s="7"/>
      <c r="I3005" s="3"/>
      <c r="J3005" s="3"/>
      <c r="K3005" s="3"/>
      <c r="L3005" s="7"/>
    </row>
    <row r="3006" spans="1:12" s="4" customFormat="1" ht="12.5" x14ac:dyDescent="0.25">
      <c r="A3006" s="6"/>
      <c r="B3006" s="6"/>
      <c r="C3006" s="6"/>
      <c r="D3006" s="3"/>
      <c r="E3006" s="3"/>
      <c r="F3006" s="3"/>
      <c r="G3006" s="7"/>
      <c r="H3006" s="7"/>
      <c r="I3006" s="3"/>
      <c r="J3006" s="3"/>
      <c r="K3006" s="3"/>
      <c r="L3006" s="7"/>
    </row>
    <row r="3007" spans="1:12" s="4" customFormat="1" ht="12.5" x14ac:dyDescent="0.25">
      <c r="A3007" s="6"/>
      <c r="B3007" s="6"/>
      <c r="C3007" s="6"/>
      <c r="D3007" s="3"/>
      <c r="E3007" s="3"/>
      <c r="F3007" s="3"/>
      <c r="G3007" s="7"/>
      <c r="H3007" s="7"/>
      <c r="I3007" s="3"/>
      <c r="J3007" s="3"/>
      <c r="K3007" s="3"/>
      <c r="L3007" s="7"/>
    </row>
    <row r="3008" spans="1:12" s="4" customFormat="1" ht="12.5" x14ac:dyDescent="0.25">
      <c r="A3008" s="6"/>
      <c r="B3008" s="6"/>
      <c r="C3008" s="6"/>
      <c r="D3008" s="3"/>
      <c r="E3008" s="3"/>
      <c r="F3008" s="3"/>
      <c r="G3008" s="7"/>
      <c r="H3008" s="7"/>
      <c r="I3008" s="3"/>
      <c r="J3008" s="3"/>
      <c r="K3008" s="3"/>
      <c r="L3008" s="7"/>
    </row>
    <row r="3009" spans="1:12" s="4" customFormat="1" ht="12.5" x14ac:dyDescent="0.25">
      <c r="A3009" s="6"/>
      <c r="B3009" s="6"/>
      <c r="C3009" s="6"/>
      <c r="D3009" s="3"/>
      <c r="E3009" s="3"/>
      <c r="F3009" s="3"/>
      <c r="G3009" s="3"/>
      <c r="H3009" s="7"/>
      <c r="I3009" s="3"/>
      <c r="J3009" s="3"/>
      <c r="K3009" s="3"/>
      <c r="L3009" s="7"/>
    </row>
    <row r="3010" spans="1:12" s="4" customFormat="1" ht="12.5" x14ac:dyDescent="0.25">
      <c r="A3010" s="6"/>
      <c r="B3010" s="6"/>
      <c r="C3010" s="6"/>
      <c r="D3010" s="3"/>
      <c r="E3010" s="3"/>
      <c r="F3010" s="3"/>
      <c r="G3010" s="3"/>
      <c r="H3010" s="7"/>
      <c r="I3010" s="3"/>
      <c r="J3010" s="3"/>
      <c r="K3010" s="3"/>
      <c r="L3010" s="7"/>
    </row>
    <row r="3011" spans="1:12" s="4" customFormat="1" ht="12.5" x14ac:dyDescent="0.25">
      <c r="A3011" s="6"/>
      <c r="B3011" s="6"/>
      <c r="C3011" s="6"/>
      <c r="D3011" s="3"/>
      <c r="E3011" s="3"/>
      <c r="F3011" s="3"/>
      <c r="G3011" s="3"/>
      <c r="H3011" s="7"/>
      <c r="I3011" s="3"/>
      <c r="J3011" s="3"/>
      <c r="K3011" s="3"/>
      <c r="L3011" s="7"/>
    </row>
    <row r="3012" spans="1:12" s="4" customFormat="1" ht="12.5" x14ac:dyDescent="0.25">
      <c r="A3012" s="6"/>
      <c r="B3012" s="6"/>
      <c r="C3012" s="6"/>
      <c r="D3012" s="3"/>
      <c r="E3012" s="3"/>
      <c r="F3012" s="3"/>
      <c r="G3012" s="7"/>
      <c r="H3012" s="7"/>
      <c r="I3012" s="3"/>
      <c r="J3012" s="3"/>
      <c r="K3012" s="3"/>
      <c r="L3012" s="7"/>
    </row>
    <row r="3013" spans="1:12" s="4" customFormat="1" ht="12.5" x14ac:dyDescent="0.25">
      <c r="A3013" s="6"/>
      <c r="B3013" s="6"/>
      <c r="C3013" s="6"/>
      <c r="D3013" s="3"/>
      <c r="E3013" s="3"/>
      <c r="F3013" s="3"/>
      <c r="G3013" s="7"/>
      <c r="H3013" s="3"/>
      <c r="I3013" s="3"/>
      <c r="J3013" s="3"/>
      <c r="K3013" s="3"/>
      <c r="L3013" s="7"/>
    </row>
    <row r="3014" spans="1:12" s="4" customFormat="1" ht="12.5" x14ac:dyDescent="0.25">
      <c r="A3014" s="6"/>
      <c r="B3014" s="6"/>
      <c r="C3014" s="6"/>
      <c r="D3014" s="3"/>
      <c r="E3014" s="3"/>
      <c r="F3014" s="3"/>
      <c r="G3014" s="7"/>
      <c r="H3014" s="7"/>
      <c r="I3014" s="3"/>
      <c r="J3014" s="3"/>
      <c r="K3014" s="3"/>
      <c r="L3014" s="3"/>
    </row>
    <row r="3015" spans="1:12" s="4" customFormat="1" ht="12.5" x14ac:dyDescent="0.25">
      <c r="A3015" s="6"/>
      <c r="B3015" s="6"/>
      <c r="C3015" s="6"/>
      <c r="D3015" s="3"/>
      <c r="E3015" s="3"/>
      <c r="F3015" s="3"/>
      <c r="G3015" s="7"/>
      <c r="H3015" s="7"/>
      <c r="I3015" s="3"/>
      <c r="J3015" s="3"/>
      <c r="K3015" s="3"/>
      <c r="L3015" s="7"/>
    </row>
    <row r="3016" spans="1:12" s="4" customFormat="1" ht="12.5" x14ac:dyDescent="0.25">
      <c r="A3016" s="6"/>
      <c r="B3016" s="6"/>
      <c r="C3016" s="6"/>
      <c r="D3016" s="3"/>
      <c r="E3016" s="3"/>
      <c r="F3016" s="3"/>
      <c r="G3016" s="7"/>
      <c r="H3016" s="7"/>
      <c r="I3016" s="3"/>
      <c r="J3016" s="3"/>
      <c r="K3016" s="3"/>
      <c r="L3016" s="7"/>
    </row>
    <row r="3017" spans="1:12" s="4" customFormat="1" ht="12.5" x14ac:dyDescent="0.25">
      <c r="A3017" s="6"/>
      <c r="B3017" s="6"/>
      <c r="C3017" s="6"/>
      <c r="D3017" s="3"/>
      <c r="E3017" s="3"/>
      <c r="F3017" s="3"/>
      <c r="G3017" s="7"/>
      <c r="H3017" s="7"/>
      <c r="I3017" s="3"/>
      <c r="J3017" s="3"/>
      <c r="K3017" s="3"/>
      <c r="L3017" s="7"/>
    </row>
    <row r="3018" spans="1:12" s="4" customFormat="1" ht="12.5" x14ac:dyDescent="0.25">
      <c r="A3018" s="6"/>
      <c r="B3018" s="6"/>
      <c r="C3018" s="6"/>
      <c r="D3018" s="3"/>
      <c r="E3018" s="3"/>
      <c r="F3018" s="3"/>
      <c r="G3018" s="7"/>
      <c r="H3018" s="7"/>
      <c r="I3018" s="3"/>
      <c r="J3018" s="3"/>
      <c r="K3018" s="3"/>
      <c r="L3018" s="7"/>
    </row>
    <row r="3019" spans="1:12" s="4" customFormat="1" ht="12.5" x14ac:dyDescent="0.25">
      <c r="A3019" s="6"/>
      <c r="B3019" s="6"/>
      <c r="C3019" s="6"/>
      <c r="D3019" s="3"/>
      <c r="E3019" s="3"/>
      <c r="F3019" s="3"/>
      <c r="G3019" s="7"/>
      <c r="H3019" s="7"/>
      <c r="I3019" s="3"/>
      <c r="J3019" s="3"/>
      <c r="K3019" s="3"/>
      <c r="L3019" s="7"/>
    </row>
    <row r="3020" spans="1:12" s="4" customFormat="1" ht="12.5" x14ac:dyDescent="0.25">
      <c r="A3020" s="6"/>
      <c r="B3020" s="6"/>
      <c r="C3020" s="6"/>
      <c r="D3020" s="3"/>
      <c r="E3020" s="3"/>
      <c r="F3020" s="3"/>
      <c r="G3020" s="7"/>
      <c r="H3020" s="3"/>
      <c r="I3020" s="3"/>
      <c r="J3020" s="3"/>
      <c r="K3020" s="3"/>
      <c r="L3020" s="3"/>
    </row>
    <row r="3021" spans="1:12" s="4" customFormat="1" ht="12.5" x14ac:dyDescent="0.25">
      <c r="A3021" s="6"/>
      <c r="B3021" s="6"/>
      <c r="C3021" s="6"/>
      <c r="D3021" s="3"/>
      <c r="E3021" s="3"/>
      <c r="F3021" s="3"/>
      <c r="G3021" s="3"/>
      <c r="H3021" s="7"/>
      <c r="I3021" s="3"/>
      <c r="J3021" s="3"/>
      <c r="K3021" s="3"/>
      <c r="L3021" s="7"/>
    </row>
    <row r="3022" spans="1:12" s="4" customFormat="1" ht="12.5" x14ac:dyDescent="0.25">
      <c r="A3022" s="6"/>
      <c r="B3022" s="6"/>
      <c r="C3022" s="6"/>
      <c r="D3022" s="3"/>
      <c r="E3022" s="3"/>
      <c r="F3022" s="3"/>
      <c r="G3022" s="7"/>
      <c r="H3022" s="7"/>
      <c r="I3022" s="3"/>
      <c r="J3022" s="3"/>
      <c r="K3022" s="3"/>
      <c r="L3022" s="3"/>
    </row>
    <row r="3023" spans="1:12" s="4" customFormat="1" ht="12.5" x14ac:dyDescent="0.25">
      <c r="A3023" s="6"/>
      <c r="B3023" s="6"/>
      <c r="C3023" s="6"/>
      <c r="D3023" s="3"/>
      <c r="E3023" s="3"/>
      <c r="F3023" s="3"/>
      <c r="G3023" s="7"/>
      <c r="H3023" s="7"/>
      <c r="I3023" s="3"/>
      <c r="J3023" s="3"/>
      <c r="K3023" s="3"/>
      <c r="L3023" s="7"/>
    </row>
    <row r="3024" spans="1:12" s="4" customFormat="1" ht="12.5" x14ac:dyDescent="0.25">
      <c r="A3024" s="6"/>
      <c r="B3024" s="6"/>
      <c r="C3024" s="6"/>
      <c r="D3024" s="3"/>
      <c r="E3024" s="3"/>
      <c r="F3024" s="3"/>
      <c r="G3024" s="7"/>
      <c r="H3024" s="3"/>
      <c r="I3024" s="3"/>
      <c r="J3024" s="3"/>
      <c r="K3024" s="3"/>
      <c r="L3024" s="7"/>
    </row>
    <row r="3025" spans="1:12" s="4" customFormat="1" ht="12.5" x14ac:dyDescent="0.25">
      <c r="A3025" s="6"/>
      <c r="B3025" s="6"/>
      <c r="C3025" s="6"/>
      <c r="D3025" s="3"/>
      <c r="E3025" s="3"/>
      <c r="F3025" s="3"/>
      <c r="G3025" s="7"/>
      <c r="H3025" s="7"/>
      <c r="I3025" s="3"/>
      <c r="J3025" s="3"/>
      <c r="K3025" s="3"/>
      <c r="L3025" s="7"/>
    </row>
    <row r="3026" spans="1:12" s="4" customFormat="1" ht="12.5" x14ac:dyDescent="0.25">
      <c r="A3026" s="6"/>
      <c r="B3026" s="6"/>
      <c r="C3026" s="6"/>
      <c r="D3026" s="3"/>
      <c r="E3026" s="3"/>
      <c r="F3026" s="3"/>
      <c r="G3026" s="7"/>
      <c r="H3026" s="7"/>
      <c r="I3026" s="3"/>
      <c r="J3026" s="3"/>
      <c r="K3026" s="3"/>
      <c r="L3026" s="7"/>
    </row>
    <row r="3027" spans="1:12" s="4" customFormat="1" ht="12.5" x14ac:dyDescent="0.25">
      <c r="A3027" s="6"/>
      <c r="B3027" s="6"/>
      <c r="C3027" s="6"/>
      <c r="D3027" s="3"/>
      <c r="E3027" s="3"/>
      <c r="F3027" s="3"/>
      <c r="G3027" s="7"/>
      <c r="H3027" s="7"/>
      <c r="I3027" s="3"/>
      <c r="J3027" s="3"/>
      <c r="K3027" s="3"/>
      <c r="L3027" s="7"/>
    </row>
    <row r="3028" spans="1:12" s="4" customFormat="1" ht="12.5" x14ac:dyDescent="0.25">
      <c r="A3028" s="6"/>
      <c r="B3028" s="6"/>
      <c r="C3028" s="6"/>
      <c r="D3028" s="3"/>
      <c r="E3028" s="3"/>
      <c r="F3028" s="3"/>
      <c r="G3028" s="3"/>
      <c r="H3028" s="3"/>
      <c r="I3028" s="3"/>
      <c r="J3028" s="3"/>
      <c r="K3028" s="3"/>
      <c r="L3028" s="7"/>
    </row>
    <row r="3029" spans="1:12" s="4" customFormat="1" ht="12.5" x14ac:dyDescent="0.25">
      <c r="A3029" s="6"/>
      <c r="B3029" s="6"/>
      <c r="C3029" s="6"/>
      <c r="D3029" s="3"/>
      <c r="E3029" s="3"/>
      <c r="F3029" s="3"/>
      <c r="G3029" s="7"/>
      <c r="H3029" s="7"/>
      <c r="I3029" s="3"/>
      <c r="J3029" s="3"/>
      <c r="K3029" s="3"/>
      <c r="L3029" s="7"/>
    </row>
    <row r="3030" spans="1:12" s="4" customFormat="1" ht="12.5" x14ac:dyDescent="0.25">
      <c r="A3030" s="6"/>
      <c r="B3030" s="6"/>
      <c r="C3030" s="6"/>
      <c r="D3030" s="3"/>
      <c r="E3030" s="3"/>
      <c r="F3030" s="3"/>
      <c r="G3030" s="7"/>
      <c r="H3030" s="7"/>
      <c r="I3030" s="3"/>
      <c r="J3030" s="3"/>
      <c r="K3030" s="3"/>
      <c r="L3030" s="7"/>
    </row>
    <row r="3031" spans="1:12" s="4" customFormat="1" ht="12.5" x14ac:dyDescent="0.25">
      <c r="A3031" s="6"/>
      <c r="B3031" s="6"/>
      <c r="C3031" s="6"/>
      <c r="D3031" s="3"/>
      <c r="E3031" s="3"/>
      <c r="F3031" s="3"/>
      <c r="G3031" s="7"/>
      <c r="H3031" s="3"/>
      <c r="I3031" s="3"/>
      <c r="J3031" s="3"/>
      <c r="K3031" s="3"/>
      <c r="L3031" s="7"/>
    </row>
    <row r="3032" spans="1:12" s="4" customFormat="1" ht="12.5" x14ac:dyDescent="0.25">
      <c r="A3032" s="6"/>
      <c r="B3032" s="6"/>
      <c r="C3032" s="6"/>
      <c r="D3032" s="3"/>
      <c r="E3032" s="3"/>
      <c r="F3032" s="3"/>
      <c r="G3032" s="3"/>
      <c r="H3032" s="7"/>
      <c r="I3032" s="3"/>
      <c r="J3032" s="3"/>
      <c r="K3032" s="3"/>
      <c r="L3032" s="7"/>
    </row>
    <row r="3033" spans="1:12" s="4" customFormat="1" ht="12.5" x14ac:dyDescent="0.25">
      <c r="A3033" s="6"/>
      <c r="B3033" s="6"/>
      <c r="C3033" s="6"/>
      <c r="D3033" s="3"/>
      <c r="E3033" s="3"/>
      <c r="F3033" s="3"/>
      <c r="G3033" s="7"/>
      <c r="H3033" s="3"/>
      <c r="I3033" s="3"/>
      <c r="J3033" s="3"/>
      <c r="K3033" s="3"/>
      <c r="L3033" s="7"/>
    </row>
    <row r="3034" spans="1:12" s="4" customFormat="1" ht="12.5" x14ac:dyDescent="0.25">
      <c r="A3034" s="6"/>
      <c r="B3034" s="6"/>
      <c r="C3034" s="6"/>
      <c r="D3034" s="3"/>
      <c r="E3034" s="3"/>
      <c r="F3034" s="3"/>
      <c r="G3034" s="7"/>
      <c r="H3034" s="7"/>
      <c r="I3034" s="3"/>
      <c r="J3034" s="3"/>
      <c r="K3034" s="3"/>
      <c r="L3034" s="7"/>
    </row>
    <row r="3035" spans="1:12" s="4" customFormat="1" ht="12.5" x14ac:dyDescent="0.25">
      <c r="A3035" s="6"/>
      <c r="B3035" s="6"/>
      <c r="C3035" s="6"/>
      <c r="D3035" s="3"/>
      <c r="E3035" s="3"/>
      <c r="F3035" s="3"/>
      <c r="G3035" s="7"/>
      <c r="H3035" s="3"/>
      <c r="I3035" s="3"/>
      <c r="J3035" s="3"/>
      <c r="K3035" s="3"/>
      <c r="L3035" s="7"/>
    </row>
    <row r="3036" spans="1:12" s="4" customFormat="1" ht="12.5" x14ac:dyDescent="0.25">
      <c r="A3036" s="6"/>
      <c r="B3036" s="6"/>
      <c r="C3036" s="6"/>
      <c r="D3036" s="3"/>
      <c r="E3036" s="3"/>
      <c r="F3036" s="3"/>
      <c r="G3036" s="3"/>
      <c r="H3036" s="3"/>
      <c r="I3036" s="3"/>
      <c r="J3036" s="3"/>
      <c r="K3036" s="3"/>
      <c r="L3036" s="7"/>
    </row>
    <row r="3037" spans="1:12" s="4" customFormat="1" ht="12.5" x14ac:dyDescent="0.25">
      <c r="A3037" s="6"/>
      <c r="B3037" s="6"/>
      <c r="C3037" s="6"/>
      <c r="D3037" s="3"/>
      <c r="E3037" s="3"/>
      <c r="F3037" s="3"/>
      <c r="G3037" s="7"/>
      <c r="H3037" s="7"/>
      <c r="I3037" s="3"/>
      <c r="J3037" s="3"/>
      <c r="K3037" s="3"/>
      <c r="L3037" s="7"/>
    </row>
    <row r="3038" spans="1:12" s="4" customFormat="1" ht="12.5" x14ac:dyDescent="0.25">
      <c r="A3038" s="6"/>
      <c r="B3038" s="6"/>
      <c r="C3038" s="6"/>
      <c r="D3038" s="3"/>
      <c r="E3038" s="3"/>
      <c r="F3038" s="3"/>
      <c r="G3038" s="7"/>
      <c r="H3038" s="7"/>
      <c r="I3038" s="3"/>
      <c r="J3038" s="3"/>
      <c r="K3038" s="3"/>
      <c r="L3038" s="7"/>
    </row>
    <row r="3039" spans="1:12" s="4" customFormat="1" ht="12.5" x14ac:dyDescent="0.25">
      <c r="A3039" s="6"/>
      <c r="B3039" s="6"/>
      <c r="C3039" s="6"/>
      <c r="D3039" s="3"/>
      <c r="E3039" s="3"/>
      <c r="F3039" s="3"/>
      <c r="G3039" s="3"/>
      <c r="H3039" s="7"/>
      <c r="I3039" s="3"/>
      <c r="J3039" s="3"/>
      <c r="K3039" s="3"/>
      <c r="L3039" s="7"/>
    </row>
    <row r="3040" spans="1:12" s="4" customFormat="1" ht="12.5" x14ac:dyDescent="0.25">
      <c r="A3040" s="6"/>
      <c r="B3040" s="6"/>
      <c r="C3040" s="6"/>
      <c r="D3040" s="3"/>
      <c r="E3040" s="3"/>
      <c r="F3040" s="3"/>
      <c r="G3040" s="7"/>
      <c r="H3040" s="7"/>
      <c r="I3040" s="3"/>
      <c r="J3040" s="3"/>
      <c r="K3040" s="3"/>
      <c r="L3040" s="3"/>
    </row>
    <row r="3041" spans="1:12" s="4" customFormat="1" ht="12.5" x14ac:dyDescent="0.25">
      <c r="A3041" s="6"/>
      <c r="B3041" s="6"/>
      <c r="C3041" s="6"/>
      <c r="D3041" s="3"/>
      <c r="E3041" s="3"/>
      <c r="F3041" s="3"/>
      <c r="G3041" s="3"/>
      <c r="H3041" s="7"/>
      <c r="I3041" s="3"/>
      <c r="J3041" s="3"/>
      <c r="K3041" s="3"/>
      <c r="L3041" s="7"/>
    </row>
    <row r="3042" spans="1:12" s="4" customFormat="1" ht="12.5" x14ac:dyDescent="0.25">
      <c r="A3042" s="6"/>
      <c r="B3042" s="6"/>
      <c r="C3042" s="6"/>
      <c r="D3042" s="3"/>
      <c r="E3042" s="3"/>
      <c r="F3042" s="3"/>
      <c r="G3042" s="7"/>
      <c r="H3042" s="7"/>
      <c r="I3042" s="3"/>
      <c r="J3042" s="3"/>
      <c r="K3042" s="3"/>
      <c r="L3042" s="7"/>
    </row>
    <row r="3043" spans="1:12" s="4" customFormat="1" ht="12.5" x14ac:dyDescent="0.25">
      <c r="A3043" s="6"/>
      <c r="B3043" s="6"/>
      <c r="C3043" s="6"/>
      <c r="D3043" s="3"/>
      <c r="E3043" s="3"/>
      <c r="F3043" s="3"/>
      <c r="G3043" s="3"/>
      <c r="H3043" s="3"/>
      <c r="I3043" s="3"/>
      <c r="J3043" s="3"/>
      <c r="K3043" s="3"/>
      <c r="L3043" s="7"/>
    </row>
    <row r="3044" spans="1:12" s="4" customFormat="1" ht="12.5" x14ac:dyDescent="0.25">
      <c r="A3044" s="6"/>
      <c r="B3044" s="6"/>
      <c r="C3044" s="6"/>
      <c r="D3044" s="3"/>
      <c r="E3044" s="3"/>
      <c r="F3044" s="3"/>
      <c r="G3044" s="3"/>
      <c r="H3044" s="7"/>
      <c r="I3044" s="3"/>
      <c r="J3044" s="3"/>
      <c r="K3044" s="3"/>
      <c r="L3044" s="7"/>
    </row>
    <row r="3045" spans="1:12" s="4" customFormat="1" ht="12.5" x14ac:dyDescent="0.25">
      <c r="A3045" s="6"/>
      <c r="B3045" s="6"/>
      <c r="C3045" s="6"/>
      <c r="D3045" s="3"/>
      <c r="E3045" s="3"/>
      <c r="F3045" s="3"/>
      <c r="G3045" s="7"/>
      <c r="H3045" s="7"/>
      <c r="I3045" s="3"/>
      <c r="J3045" s="3"/>
      <c r="K3045" s="3"/>
      <c r="L3045" s="7"/>
    </row>
    <row r="3046" spans="1:12" s="4" customFormat="1" ht="12.5" x14ac:dyDescent="0.25">
      <c r="A3046" s="6"/>
      <c r="B3046" s="6"/>
      <c r="C3046" s="6"/>
      <c r="D3046" s="3"/>
      <c r="E3046" s="3"/>
      <c r="F3046" s="3"/>
      <c r="G3046" s="7"/>
      <c r="H3046" s="3"/>
      <c r="I3046" s="3"/>
      <c r="J3046" s="3"/>
      <c r="K3046" s="3"/>
      <c r="L3046" s="7"/>
    </row>
    <row r="3047" spans="1:12" s="4" customFormat="1" ht="12.5" x14ac:dyDescent="0.25">
      <c r="A3047" s="6"/>
      <c r="B3047" s="6"/>
      <c r="C3047" s="6"/>
      <c r="D3047" s="3"/>
      <c r="E3047" s="3"/>
      <c r="F3047" s="3"/>
      <c r="G3047" s="7"/>
      <c r="H3047" s="3"/>
      <c r="I3047" s="3"/>
      <c r="J3047" s="3"/>
      <c r="K3047" s="3"/>
      <c r="L3047" s="7"/>
    </row>
    <row r="3048" spans="1:12" s="4" customFormat="1" ht="12.5" x14ac:dyDescent="0.25">
      <c r="A3048" s="6"/>
      <c r="B3048" s="6"/>
      <c r="C3048" s="6"/>
      <c r="D3048" s="3"/>
      <c r="E3048" s="3"/>
      <c r="F3048" s="3"/>
      <c r="G3048" s="7"/>
      <c r="H3048" s="7"/>
      <c r="I3048" s="3"/>
      <c r="J3048" s="3"/>
      <c r="K3048" s="3"/>
      <c r="L3048" s="7"/>
    </row>
    <row r="3049" spans="1:12" s="4" customFormat="1" ht="12.5" x14ac:dyDescent="0.25">
      <c r="A3049" s="6"/>
      <c r="B3049" s="6"/>
      <c r="C3049" s="6"/>
      <c r="D3049" s="3"/>
      <c r="E3049" s="3"/>
      <c r="F3049" s="3"/>
      <c r="G3049" s="7"/>
      <c r="H3049" s="7"/>
      <c r="I3049" s="3"/>
      <c r="J3049" s="3"/>
      <c r="K3049" s="3"/>
      <c r="L3049" s="7"/>
    </row>
    <row r="3050" spans="1:12" s="4" customFormat="1" ht="12.5" x14ac:dyDescent="0.25">
      <c r="A3050" s="6"/>
      <c r="B3050" s="6"/>
      <c r="C3050" s="6"/>
      <c r="D3050" s="3"/>
      <c r="E3050" s="3"/>
      <c r="F3050" s="3"/>
      <c r="G3050" s="7"/>
      <c r="H3050" s="7"/>
      <c r="I3050" s="3"/>
      <c r="J3050" s="3"/>
      <c r="K3050" s="3"/>
      <c r="L3050" s="7"/>
    </row>
    <row r="3051" spans="1:12" s="4" customFormat="1" ht="12.5" x14ac:dyDescent="0.25">
      <c r="A3051" s="6"/>
      <c r="B3051" s="6"/>
      <c r="C3051" s="6"/>
      <c r="D3051" s="3"/>
      <c r="E3051" s="3"/>
      <c r="F3051" s="3"/>
      <c r="G3051" s="3"/>
      <c r="H3051" s="3"/>
      <c r="I3051" s="3"/>
      <c r="J3051" s="3"/>
      <c r="K3051" s="3"/>
      <c r="L3051" s="7"/>
    </row>
    <row r="3052" spans="1:12" s="4" customFormat="1" ht="12.5" x14ac:dyDescent="0.25">
      <c r="A3052" s="6"/>
      <c r="B3052" s="6"/>
      <c r="C3052" s="6"/>
      <c r="D3052" s="3"/>
      <c r="E3052" s="3"/>
      <c r="F3052" s="3"/>
      <c r="G3052" s="7"/>
      <c r="H3052" s="3"/>
      <c r="I3052" s="3"/>
      <c r="J3052" s="3"/>
      <c r="K3052" s="3"/>
      <c r="L3052" s="7"/>
    </row>
    <row r="3053" spans="1:12" s="4" customFormat="1" ht="12.5" x14ac:dyDescent="0.25">
      <c r="A3053" s="6"/>
      <c r="B3053" s="6"/>
      <c r="C3053" s="6"/>
      <c r="D3053" s="3"/>
      <c r="E3053" s="3"/>
      <c r="F3053" s="3"/>
      <c r="G3053" s="7"/>
      <c r="H3053" s="7"/>
      <c r="I3053" s="3"/>
      <c r="J3053" s="3"/>
      <c r="K3053" s="3"/>
      <c r="L3053" s="7"/>
    </row>
    <row r="3054" spans="1:12" s="4" customFormat="1" ht="12.5" x14ac:dyDescent="0.25">
      <c r="A3054" s="6"/>
      <c r="B3054" s="6"/>
      <c r="C3054" s="6"/>
      <c r="D3054" s="3"/>
      <c r="E3054" s="3"/>
      <c r="F3054" s="3"/>
      <c r="G3054" s="3"/>
      <c r="H3054" s="7"/>
      <c r="I3054" s="3"/>
      <c r="J3054" s="3"/>
      <c r="K3054" s="3"/>
      <c r="L3054" s="7"/>
    </row>
    <row r="3055" spans="1:12" s="4" customFormat="1" ht="12.5" x14ac:dyDescent="0.25">
      <c r="A3055" s="6"/>
      <c r="B3055" s="6"/>
      <c r="C3055" s="6"/>
      <c r="D3055" s="3"/>
      <c r="E3055" s="3"/>
      <c r="F3055" s="3"/>
      <c r="G3055" s="3"/>
      <c r="H3055" s="7"/>
      <c r="I3055" s="3"/>
      <c r="J3055" s="3"/>
      <c r="K3055" s="3"/>
      <c r="L3055" s="7"/>
    </row>
    <row r="3056" spans="1:12" s="4" customFormat="1" ht="12.5" x14ac:dyDescent="0.25">
      <c r="A3056" s="6"/>
      <c r="B3056" s="6"/>
      <c r="C3056" s="6"/>
      <c r="D3056" s="3"/>
      <c r="E3056" s="3"/>
      <c r="F3056" s="3"/>
      <c r="G3056" s="7"/>
      <c r="H3056" s="7"/>
      <c r="I3056" s="3"/>
      <c r="J3056" s="3"/>
      <c r="K3056" s="3"/>
      <c r="L3056" s="7"/>
    </row>
    <row r="3057" spans="1:12" s="4" customFormat="1" ht="12.5" x14ac:dyDescent="0.25">
      <c r="A3057" s="6"/>
      <c r="B3057" s="6"/>
      <c r="C3057" s="6"/>
      <c r="D3057" s="3"/>
      <c r="E3057" s="3"/>
      <c r="F3057" s="3"/>
      <c r="G3057" s="7"/>
      <c r="H3057" s="7"/>
      <c r="I3057" s="3"/>
      <c r="J3057" s="3"/>
      <c r="K3057" s="3"/>
      <c r="L3057" s="7"/>
    </row>
    <row r="3058" spans="1:12" s="4" customFormat="1" ht="12.5" x14ac:dyDescent="0.25">
      <c r="A3058" s="6"/>
      <c r="B3058" s="6"/>
      <c r="C3058" s="6"/>
      <c r="D3058" s="3"/>
      <c r="E3058" s="3"/>
      <c r="F3058" s="3"/>
      <c r="G3058" s="7"/>
      <c r="H3058" s="3"/>
      <c r="I3058" s="3"/>
      <c r="J3058" s="3"/>
      <c r="K3058" s="3"/>
      <c r="L3058" s="3"/>
    </row>
    <row r="3059" spans="1:12" s="4" customFormat="1" ht="12.5" x14ac:dyDescent="0.25">
      <c r="A3059" s="6"/>
      <c r="B3059" s="6"/>
      <c r="C3059" s="6"/>
      <c r="D3059" s="3"/>
      <c r="E3059" s="3"/>
      <c r="F3059" s="3"/>
      <c r="G3059" s="3"/>
      <c r="H3059" s="3"/>
      <c r="I3059" s="3"/>
      <c r="J3059" s="3"/>
      <c r="K3059" s="3"/>
      <c r="L3059" s="7"/>
    </row>
    <row r="3060" spans="1:12" s="4" customFormat="1" ht="12.5" x14ac:dyDescent="0.25">
      <c r="A3060" s="6"/>
      <c r="B3060" s="6"/>
      <c r="C3060" s="6"/>
      <c r="D3060" s="3"/>
      <c r="E3060" s="3"/>
      <c r="F3060" s="3"/>
      <c r="G3060" s="3"/>
      <c r="H3060" s="7"/>
      <c r="I3060" s="3"/>
      <c r="J3060" s="3"/>
      <c r="K3060" s="3"/>
      <c r="L3060" s="7"/>
    </row>
    <row r="3061" spans="1:12" s="4" customFormat="1" ht="12.5" x14ac:dyDescent="0.25">
      <c r="A3061" s="6"/>
      <c r="B3061" s="6"/>
      <c r="C3061" s="6"/>
      <c r="D3061" s="3"/>
      <c r="E3061" s="3"/>
      <c r="F3061" s="3"/>
      <c r="G3061" s="7"/>
      <c r="H3061" s="3"/>
      <c r="I3061" s="3"/>
      <c r="J3061" s="3"/>
      <c r="K3061" s="3"/>
      <c r="L3061" s="7"/>
    </row>
    <row r="3062" spans="1:12" s="4" customFormat="1" ht="12.5" x14ac:dyDescent="0.25">
      <c r="A3062" s="6"/>
      <c r="B3062" s="6"/>
      <c r="C3062" s="6"/>
      <c r="D3062" s="3"/>
      <c r="E3062" s="3"/>
      <c r="F3062" s="3"/>
      <c r="G3062" s="7"/>
      <c r="H3062" s="3"/>
      <c r="I3062" s="3"/>
      <c r="J3062" s="3"/>
      <c r="K3062" s="3"/>
      <c r="L3062" s="7"/>
    </row>
    <row r="3063" spans="1:12" s="4" customFormat="1" ht="12.5" x14ac:dyDescent="0.25">
      <c r="A3063" s="6"/>
      <c r="B3063" s="6"/>
      <c r="C3063" s="6"/>
      <c r="D3063" s="3"/>
      <c r="E3063" s="3"/>
      <c r="F3063" s="3"/>
      <c r="G3063" s="7"/>
      <c r="H3063" s="7"/>
      <c r="I3063" s="3"/>
      <c r="J3063" s="3"/>
      <c r="K3063" s="3"/>
      <c r="L3063" s="7"/>
    </row>
    <row r="3064" spans="1:12" s="4" customFormat="1" ht="12.5" x14ac:dyDescent="0.25">
      <c r="A3064" s="6"/>
      <c r="B3064" s="6"/>
      <c r="C3064" s="6"/>
      <c r="D3064" s="3"/>
      <c r="E3064" s="3"/>
      <c r="F3064" s="3"/>
      <c r="G3064" s="7"/>
      <c r="H3064" s="3"/>
      <c r="I3064" s="3"/>
      <c r="J3064" s="3"/>
      <c r="K3064" s="3"/>
      <c r="L3064" s="7"/>
    </row>
    <row r="3065" spans="1:12" s="4" customFormat="1" ht="12.5" x14ac:dyDescent="0.25">
      <c r="A3065" s="6"/>
      <c r="B3065" s="6"/>
      <c r="C3065" s="6"/>
      <c r="D3065" s="3"/>
      <c r="E3065" s="3"/>
      <c r="F3065" s="3"/>
      <c r="G3065" s="7"/>
      <c r="H3065" s="7"/>
      <c r="I3065" s="3"/>
      <c r="J3065" s="3"/>
      <c r="K3065" s="3"/>
      <c r="L3065" s="7"/>
    </row>
    <row r="3066" spans="1:12" s="4" customFormat="1" ht="12.5" x14ac:dyDescent="0.25">
      <c r="A3066" s="6"/>
      <c r="B3066" s="6"/>
      <c r="C3066" s="6"/>
      <c r="D3066" s="3"/>
      <c r="E3066" s="3"/>
      <c r="F3066" s="3"/>
      <c r="G3066" s="3"/>
      <c r="H3066" s="7"/>
      <c r="I3066" s="3"/>
      <c r="J3066" s="3"/>
      <c r="K3066" s="3"/>
      <c r="L3066" s="7"/>
    </row>
    <row r="3067" spans="1:12" s="4" customFormat="1" ht="12.5" x14ac:dyDescent="0.25">
      <c r="A3067" s="6"/>
      <c r="B3067" s="6"/>
      <c r="C3067" s="6"/>
      <c r="D3067" s="3"/>
      <c r="E3067" s="3"/>
      <c r="F3067" s="3"/>
      <c r="G3067" s="3"/>
      <c r="H3067" s="7"/>
      <c r="I3067" s="3"/>
      <c r="J3067" s="3"/>
      <c r="K3067" s="3"/>
      <c r="L3067" s="7"/>
    </row>
    <row r="3068" spans="1:12" s="4" customFormat="1" ht="12.5" x14ac:dyDescent="0.25">
      <c r="A3068" s="6"/>
      <c r="B3068" s="6"/>
      <c r="C3068" s="6"/>
      <c r="D3068" s="3"/>
      <c r="E3068" s="3"/>
      <c r="F3068" s="3"/>
      <c r="G3068" s="7"/>
      <c r="H3068" s="7"/>
      <c r="I3068" s="3"/>
      <c r="J3068" s="3"/>
      <c r="K3068" s="3"/>
      <c r="L3068" s="7"/>
    </row>
    <row r="3069" spans="1:12" s="4" customFormat="1" ht="12.5" x14ac:dyDescent="0.25">
      <c r="A3069" s="6"/>
      <c r="B3069" s="6"/>
      <c r="C3069" s="6"/>
      <c r="D3069" s="3"/>
      <c r="E3069" s="3"/>
      <c r="F3069" s="3"/>
      <c r="G3069" s="3"/>
      <c r="H3069" s="7"/>
      <c r="I3069" s="3"/>
      <c r="J3069" s="3"/>
      <c r="K3069" s="3"/>
      <c r="L3069" s="7"/>
    </row>
    <row r="3070" spans="1:12" s="4" customFormat="1" ht="12.5" x14ac:dyDescent="0.25">
      <c r="A3070" s="6"/>
      <c r="B3070" s="6"/>
      <c r="C3070" s="6"/>
      <c r="D3070" s="3"/>
      <c r="E3070" s="3"/>
      <c r="F3070" s="3"/>
      <c r="G3070" s="3"/>
      <c r="H3070" s="7"/>
      <c r="I3070" s="3"/>
      <c r="J3070" s="3"/>
      <c r="K3070" s="3"/>
      <c r="L3070" s="7"/>
    </row>
    <row r="3071" spans="1:12" s="4" customFormat="1" ht="12.5" x14ac:dyDescent="0.25">
      <c r="A3071" s="6"/>
      <c r="B3071" s="6"/>
      <c r="C3071" s="6"/>
      <c r="D3071" s="3"/>
      <c r="E3071" s="3"/>
      <c r="F3071" s="3"/>
      <c r="G3071" s="7"/>
      <c r="H3071" s="7"/>
      <c r="I3071" s="3"/>
      <c r="J3071" s="3"/>
      <c r="K3071" s="3"/>
      <c r="L3071" s="7"/>
    </row>
    <row r="3072" spans="1:12" s="4" customFormat="1" ht="12.5" x14ac:dyDescent="0.25">
      <c r="A3072" s="6"/>
      <c r="B3072" s="6"/>
      <c r="C3072" s="6"/>
      <c r="D3072" s="3"/>
      <c r="E3072" s="3"/>
      <c r="F3072" s="3"/>
      <c r="G3072" s="3"/>
      <c r="H3072" s="7"/>
      <c r="I3072" s="3"/>
      <c r="J3072" s="3"/>
      <c r="K3072" s="3"/>
      <c r="L3072" s="7"/>
    </row>
    <row r="3073" spans="1:12" s="4" customFormat="1" ht="12.5" x14ac:dyDescent="0.25">
      <c r="A3073" s="6"/>
      <c r="B3073" s="6"/>
      <c r="C3073" s="6"/>
      <c r="D3073" s="3"/>
      <c r="E3073" s="3"/>
      <c r="F3073" s="3"/>
      <c r="G3073" s="7"/>
      <c r="H3073" s="7"/>
      <c r="I3073" s="3"/>
      <c r="J3073" s="3"/>
      <c r="K3073" s="3"/>
      <c r="L3073" s="7"/>
    </row>
    <row r="3074" spans="1:12" s="4" customFormat="1" ht="12.5" x14ac:dyDescent="0.25">
      <c r="A3074" s="6"/>
      <c r="B3074" s="6"/>
      <c r="C3074" s="6"/>
      <c r="D3074" s="3"/>
      <c r="E3074" s="3"/>
      <c r="F3074" s="3"/>
      <c r="G3074" s="7"/>
      <c r="H3074" s="7"/>
      <c r="I3074" s="3"/>
      <c r="J3074" s="3"/>
      <c r="K3074" s="3"/>
      <c r="L3074" s="7"/>
    </row>
    <row r="3075" spans="1:12" s="4" customFormat="1" ht="12.5" x14ac:dyDescent="0.25">
      <c r="A3075" s="6"/>
      <c r="B3075" s="6"/>
      <c r="C3075" s="6"/>
      <c r="D3075" s="3"/>
      <c r="E3075" s="3"/>
      <c r="F3075" s="3"/>
      <c r="G3075" s="7"/>
      <c r="H3075" s="7"/>
      <c r="I3075" s="3"/>
      <c r="J3075" s="3"/>
      <c r="K3075" s="3"/>
      <c r="L3075" s="7"/>
    </row>
    <row r="3076" spans="1:12" s="4" customFormat="1" ht="12.5" x14ac:dyDescent="0.25">
      <c r="A3076" s="6"/>
      <c r="B3076" s="6"/>
      <c r="C3076" s="6"/>
      <c r="D3076" s="3"/>
      <c r="E3076" s="3"/>
      <c r="F3076" s="3"/>
      <c r="G3076" s="7"/>
      <c r="H3076" s="7"/>
      <c r="I3076" s="3"/>
      <c r="J3076" s="3"/>
      <c r="K3076" s="3"/>
      <c r="L3076" s="7"/>
    </row>
    <row r="3077" spans="1:12" s="4" customFormat="1" ht="12.5" x14ac:dyDescent="0.25">
      <c r="A3077" s="6"/>
      <c r="B3077" s="6"/>
      <c r="C3077" s="6"/>
      <c r="D3077" s="3"/>
      <c r="E3077" s="3"/>
      <c r="F3077" s="3"/>
      <c r="G3077" s="7"/>
      <c r="H3077" s="7"/>
      <c r="I3077" s="3"/>
      <c r="J3077" s="3"/>
      <c r="K3077" s="3"/>
      <c r="L3077" s="7"/>
    </row>
    <row r="3078" spans="1:12" s="4" customFormat="1" ht="12.5" x14ac:dyDescent="0.25">
      <c r="A3078" s="6"/>
      <c r="B3078" s="6"/>
      <c r="C3078" s="6"/>
      <c r="D3078" s="3"/>
      <c r="E3078" s="3"/>
      <c r="F3078" s="3"/>
      <c r="G3078" s="7"/>
      <c r="H3078" s="7"/>
      <c r="I3078" s="3"/>
      <c r="J3078" s="3"/>
      <c r="K3078" s="3"/>
      <c r="L3078" s="3"/>
    </row>
    <row r="3079" spans="1:12" s="4" customFormat="1" ht="12.5" x14ac:dyDescent="0.25">
      <c r="A3079" s="6"/>
      <c r="B3079" s="6"/>
      <c r="C3079" s="6"/>
      <c r="D3079" s="3"/>
      <c r="E3079" s="3"/>
      <c r="F3079" s="3"/>
      <c r="G3079" s="7"/>
      <c r="H3079" s="7"/>
      <c r="I3079" s="3"/>
      <c r="J3079" s="3"/>
      <c r="K3079" s="3"/>
      <c r="L3079" s="7"/>
    </row>
    <row r="3080" spans="1:12" s="4" customFormat="1" ht="12.5" x14ac:dyDescent="0.25">
      <c r="A3080" s="6"/>
      <c r="B3080" s="6"/>
      <c r="C3080" s="6"/>
      <c r="D3080" s="3"/>
      <c r="E3080" s="3"/>
      <c r="F3080" s="3"/>
      <c r="G3080" s="7"/>
      <c r="H3080" s="7"/>
      <c r="I3080" s="3"/>
      <c r="J3080" s="3"/>
      <c r="K3080" s="3"/>
      <c r="L3080" s="7"/>
    </row>
    <row r="3081" spans="1:12" s="4" customFormat="1" ht="12.5" x14ac:dyDescent="0.25">
      <c r="A3081" s="6"/>
      <c r="B3081" s="6"/>
      <c r="C3081" s="6"/>
      <c r="D3081" s="3"/>
      <c r="E3081" s="3"/>
      <c r="F3081" s="3"/>
      <c r="G3081" s="7"/>
      <c r="H3081" s="7"/>
      <c r="I3081" s="3"/>
      <c r="J3081" s="3"/>
      <c r="K3081" s="3"/>
      <c r="L3081" s="7"/>
    </row>
    <row r="3082" spans="1:12" s="4" customFormat="1" ht="12.5" x14ac:dyDescent="0.25">
      <c r="A3082" s="6"/>
      <c r="B3082" s="6"/>
      <c r="C3082" s="6"/>
      <c r="D3082" s="3"/>
      <c r="E3082" s="3"/>
      <c r="F3082" s="3"/>
      <c r="G3082" s="7"/>
      <c r="H3082" s="7"/>
      <c r="I3082" s="3"/>
      <c r="J3082" s="3"/>
      <c r="K3082" s="3"/>
      <c r="L3082" s="3"/>
    </row>
    <row r="3083" spans="1:12" s="4" customFormat="1" ht="12.5" x14ac:dyDescent="0.25">
      <c r="A3083" s="6"/>
      <c r="B3083" s="6"/>
      <c r="C3083" s="6"/>
      <c r="D3083" s="3"/>
      <c r="E3083" s="3"/>
      <c r="F3083" s="3"/>
      <c r="G3083" s="7"/>
      <c r="H3083" s="7"/>
      <c r="I3083" s="3"/>
      <c r="J3083" s="3"/>
      <c r="K3083" s="3"/>
      <c r="L3083" s="7"/>
    </row>
    <row r="3084" spans="1:12" s="4" customFormat="1" ht="12.5" x14ac:dyDescent="0.25">
      <c r="A3084" s="6"/>
      <c r="B3084" s="6"/>
      <c r="C3084" s="6"/>
      <c r="D3084" s="3"/>
      <c r="E3084" s="3"/>
      <c r="F3084" s="3"/>
      <c r="G3084" s="7"/>
      <c r="H3084" s="7"/>
      <c r="I3084" s="3"/>
      <c r="J3084" s="3"/>
      <c r="K3084" s="3"/>
      <c r="L3084" s="7"/>
    </row>
    <row r="3085" spans="1:12" s="4" customFormat="1" ht="12.5" x14ac:dyDescent="0.25">
      <c r="A3085" s="6"/>
      <c r="B3085" s="6"/>
      <c r="C3085" s="6"/>
      <c r="D3085" s="3"/>
      <c r="E3085" s="3"/>
      <c r="F3085" s="3"/>
      <c r="G3085" s="7"/>
      <c r="H3085" s="7"/>
      <c r="I3085" s="3"/>
      <c r="J3085" s="3"/>
      <c r="K3085" s="3"/>
      <c r="L3085" s="3"/>
    </row>
    <row r="3086" spans="1:12" s="4" customFormat="1" ht="12.5" x14ac:dyDescent="0.25">
      <c r="A3086" s="6"/>
      <c r="B3086" s="6"/>
      <c r="C3086" s="6"/>
      <c r="D3086" s="3"/>
      <c r="E3086" s="3"/>
      <c r="F3086" s="3"/>
      <c r="G3086" s="7"/>
      <c r="H3086" s="7"/>
      <c r="I3086" s="3"/>
      <c r="J3086" s="3"/>
      <c r="K3086" s="3"/>
      <c r="L3086" s="7"/>
    </row>
    <row r="3087" spans="1:12" s="4" customFormat="1" ht="12.5" x14ac:dyDescent="0.25">
      <c r="A3087" s="6"/>
      <c r="B3087" s="6"/>
      <c r="C3087" s="6"/>
      <c r="D3087" s="3"/>
      <c r="E3087" s="3"/>
      <c r="F3087" s="3"/>
      <c r="G3087" s="7"/>
      <c r="H3087" s="7"/>
      <c r="I3087" s="3"/>
      <c r="J3087" s="3"/>
      <c r="K3087" s="3"/>
      <c r="L3087" s="7"/>
    </row>
    <row r="3088" spans="1:12" s="4" customFormat="1" ht="12.5" x14ac:dyDescent="0.25">
      <c r="A3088" s="6"/>
      <c r="B3088" s="6"/>
      <c r="C3088" s="6"/>
      <c r="D3088" s="3"/>
      <c r="E3088" s="3"/>
      <c r="F3088" s="3"/>
      <c r="G3088" s="7"/>
      <c r="H3088" s="7"/>
      <c r="I3088" s="3"/>
      <c r="J3088" s="3"/>
      <c r="K3088" s="3"/>
      <c r="L3088" s="7"/>
    </row>
    <row r="3089" spans="1:12" s="4" customFormat="1" ht="12.5" x14ac:dyDescent="0.25">
      <c r="A3089" s="6"/>
      <c r="B3089" s="6"/>
      <c r="C3089" s="6"/>
      <c r="D3089" s="3"/>
      <c r="E3089" s="3"/>
      <c r="F3089" s="3"/>
      <c r="G3089" s="7"/>
      <c r="H3089" s="7"/>
      <c r="I3089" s="3"/>
      <c r="J3089" s="3"/>
      <c r="K3089" s="3"/>
      <c r="L3089" s="7"/>
    </row>
    <row r="3090" spans="1:12" s="4" customFormat="1" ht="12.5" x14ac:dyDescent="0.25">
      <c r="A3090" s="6"/>
      <c r="B3090" s="6"/>
      <c r="C3090" s="6"/>
      <c r="D3090" s="3"/>
      <c r="E3090" s="3"/>
      <c r="F3090" s="3"/>
      <c r="G3090" s="7"/>
      <c r="H3090" s="7"/>
      <c r="I3090" s="3"/>
      <c r="J3090" s="3"/>
      <c r="K3090" s="3"/>
      <c r="L3090" s="7"/>
    </row>
    <row r="3091" spans="1:12" s="4" customFormat="1" ht="12.5" x14ac:dyDescent="0.25">
      <c r="A3091" s="6"/>
      <c r="B3091" s="6"/>
      <c r="C3091" s="6"/>
      <c r="D3091" s="3"/>
      <c r="E3091" s="3"/>
      <c r="F3091" s="3"/>
      <c r="G3091" s="7"/>
      <c r="H3091" s="7"/>
      <c r="I3091" s="3"/>
      <c r="J3091" s="3"/>
      <c r="K3091" s="3"/>
      <c r="L3091" s="7"/>
    </row>
    <row r="3092" spans="1:12" s="4" customFormat="1" ht="12.5" x14ac:dyDescent="0.25">
      <c r="A3092" s="6"/>
      <c r="B3092" s="6"/>
      <c r="C3092" s="6"/>
      <c r="D3092" s="3"/>
      <c r="E3092" s="3"/>
      <c r="F3092" s="3"/>
      <c r="G3092" s="7"/>
      <c r="H3092" s="7"/>
      <c r="I3092" s="3"/>
      <c r="J3092" s="3"/>
      <c r="K3092" s="3"/>
      <c r="L3092" s="7"/>
    </row>
    <row r="3093" spans="1:12" s="4" customFormat="1" ht="12.5" x14ac:dyDescent="0.25">
      <c r="A3093" s="6"/>
      <c r="B3093" s="6"/>
      <c r="C3093" s="6"/>
      <c r="D3093" s="3"/>
      <c r="E3093" s="3"/>
      <c r="F3093" s="3"/>
      <c r="G3093" s="7"/>
      <c r="H3093" s="7"/>
      <c r="I3093" s="3"/>
      <c r="J3093" s="3"/>
      <c r="K3093" s="3"/>
      <c r="L3093" s="7"/>
    </row>
    <row r="3094" spans="1:12" s="4" customFormat="1" ht="12.5" x14ac:dyDescent="0.25">
      <c r="A3094" s="6"/>
      <c r="B3094" s="6"/>
      <c r="C3094" s="6"/>
      <c r="D3094" s="3"/>
      <c r="E3094" s="3"/>
      <c r="F3094" s="3"/>
      <c r="G3094" s="7"/>
      <c r="H3094" s="7"/>
      <c r="I3094" s="3"/>
      <c r="J3094" s="3"/>
      <c r="K3094" s="3"/>
      <c r="L3094" s="7"/>
    </row>
    <row r="3095" spans="1:12" s="4" customFormat="1" ht="12.5" x14ac:dyDescent="0.25">
      <c r="A3095" s="6"/>
      <c r="B3095" s="6"/>
      <c r="C3095" s="6"/>
      <c r="D3095" s="3"/>
      <c r="E3095" s="3"/>
      <c r="F3095" s="3"/>
      <c r="G3095" s="7"/>
      <c r="H3095" s="7"/>
      <c r="I3095" s="3"/>
      <c r="J3095" s="3"/>
      <c r="K3095" s="3"/>
      <c r="L3095" s="7"/>
    </row>
    <row r="3096" spans="1:12" s="4" customFormat="1" ht="12.5" x14ac:dyDescent="0.25">
      <c r="A3096" s="6"/>
      <c r="B3096" s="6"/>
      <c r="C3096" s="6"/>
      <c r="D3096" s="3"/>
      <c r="E3096" s="3"/>
      <c r="F3096" s="3"/>
      <c r="G3096" s="7"/>
      <c r="H3096" s="3"/>
      <c r="I3096" s="3"/>
      <c r="J3096" s="3"/>
      <c r="K3096" s="3"/>
      <c r="L3096" s="3"/>
    </row>
    <row r="3097" spans="1:12" s="4" customFormat="1" ht="12.5" x14ac:dyDescent="0.25">
      <c r="A3097" s="6"/>
      <c r="B3097" s="6"/>
      <c r="C3097" s="6"/>
      <c r="D3097" s="3"/>
      <c r="E3097" s="3"/>
      <c r="F3097" s="3"/>
      <c r="G3097" s="7"/>
      <c r="H3097" s="3"/>
      <c r="I3097" s="3"/>
      <c r="J3097" s="3"/>
      <c r="K3097" s="3"/>
      <c r="L3097" s="7"/>
    </row>
    <row r="3098" spans="1:12" s="4" customFormat="1" ht="12.5" x14ac:dyDescent="0.25">
      <c r="A3098" s="6"/>
      <c r="B3098" s="6"/>
      <c r="C3098" s="6"/>
      <c r="D3098" s="3"/>
      <c r="E3098" s="3"/>
      <c r="F3098" s="3"/>
      <c r="G3098" s="7"/>
      <c r="H3098" s="7"/>
      <c r="I3098" s="3"/>
      <c r="J3098" s="3"/>
      <c r="K3098" s="3"/>
      <c r="L3098" s="7"/>
    </row>
    <row r="3099" spans="1:12" s="4" customFormat="1" ht="12.5" x14ac:dyDescent="0.25">
      <c r="A3099" s="6"/>
      <c r="B3099" s="6"/>
      <c r="C3099" s="6"/>
      <c r="D3099" s="3"/>
      <c r="E3099" s="3"/>
      <c r="F3099" s="3"/>
      <c r="G3099" s="7"/>
      <c r="H3099" s="7"/>
      <c r="I3099" s="3"/>
      <c r="J3099" s="3"/>
      <c r="K3099" s="3"/>
      <c r="L3099" s="7"/>
    </row>
    <row r="3100" spans="1:12" s="4" customFormat="1" ht="12.5" x14ac:dyDescent="0.25">
      <c r="A3100" s="6"/>
      <c r="B3100" s="6"/>
      <c r="C3100" s="6"/>
      <c r="D3100" s="3"/>
      <c r="E3100" s="3"/>
      <c r="F3100" s="3"/>
      <c r="G3100" s="7"/>
      <c r="H3100" s="7"/>
      <c r="I3100" s="3"/>
      <c r="J3100" s="3"/>
      <c r="K3100" s="3"/>
      <c r="L3100" s="7"/>
    </row>
    <row r="3101" spans="1:12" s="4" customFormat="1" ht="12.5" x14ac:dyDescent="0.25">
      <c r="A3101" s="6"/>
      <c r="B3101" s="6"/>
      <c r="C3101" s="6"/>
      <c r="D3101" s="3"/>
      <c r="E3101" s="3"/>
      <c r="F3101" s="3"/>
      <c r="G3101" s="7"/>
      <c r="H3101" s="7"/>
      <c r="I3101" s="3"/>
      <c r="J3101" s="3"/>
      <c r="K3101" s="3"/>
      <c r="L3101" s="7"/>
    </row>
    <row r="3102" spans="1:12" s="4" customFormat="1" ht="12.5" x14ac:dyDescent="0.25">
      <c r="A3102" s="6"/>
      <c r="B3102" s="6"/>
      <c r="C3102" s="6"/>
      <c r="D3102" s="3"/>
      <c r="E3102" s="3"/>
      <c r="F3102" s="3"/>
      <c r="G3102" s="7"/>
      <c r="H3102" s="7"/>
      <c r="I3102" s="3"/>
      <c r="J3102" s="3"/>
      <c r="K3102" s="3"/>
      <c r="L3102" s="7"/>
    </row>
    <row r="3103" spans="1:12" s="4" customFormat="1" ht="12.5" x14ac:dyDescent="0.25">
      <c r="A3103" s="6"/>
      <c r="B3103" s="6"/>
      <c r="C3103" s="6"/>
      <c r="D3103" s="3"/>
      <c r="E3103" s="3"/>
      <c r="F3103" s="3"/>
      <c r="G3103" s="7"/>
      <c r="H3103" s="7"/>
      <c r="I3103" s="3"/>
      <c r="J3103" s="3"/>
      <c r="K3103" s="3"/>
      <c r="L3103" s="7"/>
    </row>
    <row r="3104" spans="1:12" s="4" customFormat="1" ht="12.5" x14ac:dyDescent="0.25">
      <c r="A3104" s="6"/>
      <c r="B3104" s="6"/>
      <c r="C3104" s="6"/>
      <c r="D3104" s="3"/>
      <c r="E3104" s="3"/>
      <c r="F3104" s="3"/>
      <c r="G3104" s="3"/>
      <c r="H3104" s="7"/>
      <c r="I3104" s="3"/>
      <c r="J3104" s="3"/>
      <c r="K3104" s="3"/>
      <c r="L3104" s="7"/>
    </row>
    <row r="3105" spans="1:12" s="4" customFormat="1" ht="12.5" x14ac:dyDescent="0.25">
      <c r="A3105" s="6"/>
      <c r="B3105" s="6"/>
      <c r="C3105" s="6"/>
      <c r="D3105" s="3"/>
      <c r="E3105" s="3"/>
      <c r="F3105" s="3"/>
      <c r="G3105" s="3"/>
      <c r="H3105" s="7"/>
      <c r="I3105" s="3"/>
      <c r="J3105" s="3"/>
      <c r="K3105" s="3"/>
      <c r="L3105" s="3"/>
    </row>
    <row r="3106" spans="1:12" s="4" customFormat="1" ht="12.5" x14ac:dyDescent="0.25">
      <c r="A3106" s="6"/>
      <c r="B3106" s="6"/>
      <c r="C3106" s="6"/>
      <c r="D3106" s="3"/>
      <c r="E3106" s="3"/>
      <c r="F3106" s="3"/>
      <c r="G3106" s="7"/>
      <c r="H3106" s="7"/>
      <c r="I3106" s="3"/>
      <c r="J3106" s="3"/>
      <c r="K3106" s="3"/>
      <c r="L3106" s="3"/>
    </row>
    <row r="3107" spans="1:12" s="4" customFormat="1" ht="12.5" x14ac:dyDescent="0.25">
      <c r="A3107" s="6"/>
      <c r="B3107" s="6"/>
      <c r="C3107" s="6"/>
      <c r="D3107" s="3"/>
      <c r="E3107" s="3"/>
      <c r="F3107" s="3"/>
      <c r="G3107" s="7"/>
      <c r="H3107" s="7"/>
      <c r="I3107" s="3"/>
      <c r="J3107" s="3"/>
      <c r="K3107" s="3"/>
      <c r="L3107" s="3"/>
    </row>
    <row r="3108" spans="1:12" s="4" customFormat="1" ht="12.5" x14ac:dyDescent="0.25">
      <c r="A3108" s="6"/>
      <c r="B3108" s="6"/>
      <c r="C3108" s="6"/>
      <c r="D3108" s="3"/>
      <c r="E3108" s="3"/>
      <c r="F3108" s="3"/>
      <c r="G3108" s="7"/>
      <c r="H3108" s="7"/>
      <c r="I3108" s="3"/>
      <c r="J3108" s="3"/>
      <c r="K3108" s="3"/>
      <c r="L3108" s="7"/>
    </row>
    <row r="3109" spans="1:12" s="4" customFormat="1" ht="12.5" x14ac:dyDescent="0.25">
      <c r="A3109" s="6"/>
      <c r="B3109" s="6"/>
      <c r="C3109" s="6"/>
      <c r="D3109" s="3"/>
      <c r="E3109" s="3"/>
      <c r="F3109" s="3"/>
      <c r="G3109" s="7"/>
      <c r="H3109" s="7"/>
      <c r="I3109" s="3"/>
      <c r="J3109" s="3"/>
      <c r="K3109" s="3"/>
      <c r="L3109" s="7"/>
    </row>
    <row r="3110" spans="1:12" s="4" customFormat="1" ht="12.5" x14ac:dyDescent="0.25">
      <c r="A3110" s="6"/>
      <c r="B3110" s="6"/>
      <c r="C3110" s="6"/>
      <c r="D3110" s="3"/>
      <c r="E3110" s="3"/>
      <c r="F3110" s="3"/>
      <c r="G3110" s="7"/>
      <c r="H3110" s="7"/>
      <c r="I3110" s="3"/>
      <c r="J3110" s="3"/>
      <c r="K3110" s="3"/>
      <c r="L3110" s="7"/>
    </row>
    <row r="3111" spans="1:12" s="4" customFormat="1" ht="12.5" x14ac:dyDescent="0.25">
      <c r="A3111" s="6"/>
      <c r="B3111" s="6"/>
      <c r="C3111" s="6"/>
      <c r="D3111" s="3"/>
      <c r="E3111" s="3"/>
      <c r="F3111" s="3"/>
      <c r="G3111" s="7"/>
      <c r="H3111" s="7"/>
      <c r="I3111" s="3"/>
      <c r="J3111" s="3"/>
      <c r="K3111" s="3"/>
      <c r="L3111" s="7"/>
    </row>
    <row r="3112" spans="1:12" s="4" customFormat="1" ht="12.5" x14ac:dyDescent="0.25">
      <c r="A3112" s="6"/>
      <c r="B3112" s="6"/>
      <c r="C3112" s="6"/>
      <c r="D3112" s="3"/>
      <c r="E3112" s="3"/>
      <c r="F3112" s="3"/>
      <c r="G3112" s="7"/>
      <c r="H3112" s="7"/>
      <c r="I3112" s="3"/>
      <c r="J3112" s="3"/>
      <c r="K3112" s="3"/>
      <c r="L3112" s="7"/>
    </row>
    <row r="3113" spans="1:12" s="4" customFormat="1" ht="12.5" x14ac:dyDescent="0.25">
      <c r="A3113" s="6"/>
      <c r="B3113" s="6"/>
      <c r="C3113" s="6"/>
      <c r="D3113" s="3"/>
      <c r="E3113" s="3"/>
      <c r="F3113" s="3"/>
      <c r="G3113" s="7"/>
      <c r="H3113" s="7"/>
      <c r="I3113" s="3"/>
      <c r="J3113" s="3"/>
      <c r="K3113" s="3"/>
      <c r="L3113" s="7"/>
    </row>
    <row r="3114" spans="1:12" s="4" customFormat="1" ht="12.5" x14ac:dyDescent="0.25">
      <c r="A3114" s="6"/>
      <c r="B3114" s="6"/>
      <c r="C3114" s="6"/>
      <c r="D3114" s="3"/>
      <c r="E3114" s="3"/>
      <c r="F3114" s="3"/>
      <c r="G3114" s="7"/>
      <c r="H3114" s="7"/>
      <c r="I3114" s="3"/>
      <c r="J3114" s="3"/>
      <c r="K3114" s="3"/>
      <c r="L3114" s="7"/>
    </row>
    <row r="3115" spans="1:12" s="4" customFormat="1" ht="12.5" x14ac:dyDescent="0.25">
      <c r="A3115" s="6"/>
      <c r="B3115" s="6"/>
      <c r="C3115" s="6"/>
      <c r="D3115" s="3"/>
      <c r="E3115" s="3"/>
      <c r="F3115" s="3"/>
      <c r="G3115" s="7"/>
      <c r="H3115" s="7"/>
      <c r="I3115" s="3"/>
      <c r="J3115" s="3"/>
      <c r="K3115" s="3"/>
      <c r="L3115" s="7"/>
    </row>
    <row r="3116" spans="1:12" s="4" customFormat="1" ht="12.5" x14ac:dyDescent="0.25">
      <c r="A3116" s="6"/>
      <c r="B3116" s="6"/>
      <c r="C3116" s="6"/>
      <c r="D3116" s="3"/>
      <c r="E3116" s="3"/>
      <c r="F3116" s="3"/>
      <c r="G3116" s="7"/>
      <c r="H3116" s="3"/>
      <c r="I3116" s="3"/>
      <c r="J3116" s="3"/>
      <c r="K3116" s="3"/>
      <c r="L3116" s="7"/>
    </row>
    <row r="3117" spans="1:12" s="4" customFormat="1" ht="12.5" x14ac:dyDescent="0.25">
      <c r="A3117" s="6"/>
      <c r="B3117" s="6"/>
      <c r="C3117" s="6"/>
      <c r="D3117" s="3"/>
      <c r="E3117" s="3"/>
      <c r="F3117" s="3"/>
      <c r="G3117" s="7"/>
      <c r="H3117" s="3"/>
      <c r="I3117" s="3"/>
      <c r="J3117" s="3"/>
      <c r="K3117" s="3"/>
      <c r="L3117" s="7"/>
    </row>
    <row r="3118" spans="1:12" s="4" customFormat="1" ht="12.5" x14ac:dyDescent="0.25">
      <c r="A3118" s="6"/>
      <c r="B3118" s="6"/>
      <c r="C3118" s="6"/>
      <c r="D3118" s="3"/>
      <c r="E3118" s="3"/>
      <c r="F3118" s="3"/>
      <c r="G3118" s="7"/>
      <c r="H3118" s="3"/>
      <c r="I3118" s="3"/>
      <c r="J3118" s="3"/>
      <c r="K3118" s="3"/>
      <c r="L3118" s="7"/>
    </row>
    <row r="3119" spans="1:12" s="4" customFormat="1" ht="12.5" x14ac:dyDescent="0.25">
      <c r="A3119" s="6"/>
      <c r="B3119" s="6"/>
      <c r="C3119" s="6"/>
      <c r="D3119" s="3"/>
      <c r="E3119" s="3"/>
      <c r="F3119" s="3"/>
      <c r="G3119" s="7"/>
      <c r="H3119" s="3"/>
      <c r="I3119" s="3"/>
      <c r="J3119" s="3"/>
      <c r="K3119" s="3"/>
      <c r="L3119" s="7"/>
    </row>
    <row r="3120" spans="1:12" s="4" customFormat="1" ht="12.5" x14ac:dyDescent="0.25">
      <c r="A3120" s="6"/>
      <c r="B3120" s="6"/>
      <c r="C3120" s="6"/>
      <c r="D3120" s="3"/>
      <c r="E3120" s="3"/>
      <c r="F3120" s="3"/>
      <c r="G3120" s="7"/>
      <c r="H3120" s="3"/>
      <c r="I3120" s="3"/>
      <c r="J3120" s="3"/>
      <c r="K3120" s="3"/>
      <c r="L3120" s="7"/>
    </row>
    <row r="3121" spans="1:12" s="4" customFormat="1" ht="12.5" x14ac:dyDescent="0.25">
      <c r="A3121" s="6"/>
      <c r="B3121" s="6"/>
      <c r="C3121" s="6"/>
      <c r="D3121" s="3"/>
      <c r="E3121" s="3"/>
      <c r="F3121" s="3"/>
      <c r="G3121" s="7"/>
      <c r="H3121" s="3"/>
      <c r="I3121" s="3"/>
      <c r="J3121" s="3"/>
      <c r="K3121" s="3"/>
      <c r="L3121" s="7"/>
    </row>
    <row r="3122" spans="1:12" s="4" customFormat="1" ht="12.5" x14ac:dyDescent="0.25">
      <c r="A3122" s="6"/>
      <c r="B3122" s="6"/>
      <c r="C3122" s="6"/>
      <c r="D3122" s="3"/>
      <c r="E3122" s="3"/>
      <c r="F3122" s="3"/>
      <c r="G3122" s="7"/>
      <c r="H3122" s="3"/>
      <c r="I3122" s="3"/>
      <c r="J3122" s="3"/>
      <c r="K3122" s="3"/>
      <c r="L3122" s="7"/>
    </row>
    <row r="3123" spans="1:12" s="4" customFormat="1" ht="12.5" x14ac:dyDescent="0.25">
      <c r="A3123" s="6"/>
      <c r="B3123" s="6"/>
      <c r="C3123" s="6"/>
      <c r="D3123" s="3"/>
      <c r="E3123" s="3"/>
      <c r="F3123" s="3"/>
      <c r="G3123" s="7"/>
      <c r="H3123" s="7"/>
      <c r="I3123" s="3"/>
      <c r="J3123" s="3"/>
      <c r="K3123" s="3"/>
      <c r="L3123" s="7"/>
    </row>
    <row r="3124" spans="1:12" s="4" customFormat="1" ht="12.5" x14ac:dyDescent="0.25">
      <c r="A3124" s="6"/>
      <c r="B3124" s="6"/>
      <c r="C3124" s="6"/>
      <c r="D3124" s="3"/>
      <c r="E3124" s="3"/>
      <c r="F3124" s="3"/>
      <c r="G3124" s="3"/>
      <c r="H3124" s="3"/>
      <c r="I3124" s="3"/>
      <c r="J3124" s="3"/>
      <c r="K3124" s="3"/>
      <c r="L3124" s="7"/>
    </row>
    <row r="3125" spans="1:12" s="4" customFormat="1" ht="12.5" x14ac:dyDescent="0.25">
      <c r="A3125" s="6"/>
      <c r="B3125" s="6"/>
      <c r="C3125" s="6"/>
      <c r="D3125" s="3"/>
      <c r="E3125" s="3"/>
      <c r="F3125" s="3"/>
      <c r="G3125" s="3"/>
      <c r="H3125" s="7"/>
      <c r="I3125" s="3"/>
      <c r="J3125" s="3"/>
      <c r="K3125" s="3"/>
      <c r="L3125" s="7"/>
    </row>
    <row r="3126" spans="1:12" s="4" customFormat="1" ht="12.5" x14ac:dyDescent="0.25">
      <c r="A3126" s="6"/>
      <c r="B3126" s="6"/>
      <c r="C3126" s="6"/>
      <c r="D3126" s="3"/>
      <c r="E3126" s="3"/>
      <c r="F3126" s="3"/>
      <c r="G3126" s="3"/>
      <c r="H3126" s="3"/>
      <c r="I3126" s="3"/>
      <c r="J3126" s="3"/>
      <c r="K3126" s="3"/>
      <c r="L3126" s="7"/>
    </row>
    <row r="3127" spans="1:12" s="4" customFormat="1" ht="12.5" x14ac:dyDescent="0.25">
      <c r="A3127" s="6"/>
      <c r="B3127" s="6"/>
      <c r="C3127" s="6"/>
      <c r="D3127" s="3"/>
      <c r="E3127" s="3"/>
      <c r="F3127" s="3"/>
      <c r="G3127" s="3"/>
      <c r="H3127" s="7"/>
      <c r="I3127" s="3"/>
      <c r="J3127" s="3"/>
      <c r="K3127" s="3"/>
      <c r="L3127" s="7"/>
    </row>
    <row r="3128" spans="1:12" s="4" customFormat="1" ht="12.5" x14ac:dyDescent="0.25">
      <c r="A3128" s="6"/>
      <c r="B3128" s="6"/>
      <c r="C3128" s="6"/>
      <c r="D3128" s="3"/>
      <c r="E3128" s="3"/>
      <c r="F3128" s="3"/>
      <c r="G3128" s="3"/>
      <c r="H3128" s="7"/>
      <c r="I3128" s="3"/>
      <c r="J3128" s="3"/>
      <c r="K3128" s="3"/>
      <c r="L3128" s="7"/>
    </row>
    <row r="3129" spans="1:12" s="4" customFormat="1" ht="12.5" x14ac:dyDescent="0.25">
      <c r="A3129" s="6"/>
      <c r="B3129" s="6"/>
      <c r="C3129" s="6"/>
      <c r="D3129" s="3"/>
      <c r="E3129" s="3"/>
      <c r="F3129" s="3"/>
      <c r="G3129" s="3"/>
      <c r="H3129" s="7"/>
      <c r="I3129" s="3"/>
      <c r="J3129" s="3"/>
      <c r="K3129" s="3"/>
      <c r="L3129" s="7"/>
    </row>
    <row r="3130" spans="1:12" s="4" customFormat="1" ht="12.5" x14ac:dyDescent="0.25">
      <c r="A3130" s="6"/>
      <c r="B3130" s="6"/>
      <c r="C3130" s="6"/>
      <c r="D3130" s="3"/>
      <c r="E3130" s="3"/>
      <c r="F3130" s="3"/>
      <c r="G3130" s="3"/>
      <c r="H3130" s="7"/>
      <c r="I3130" s="3"/>
      <c r="J3130" s="3"/>
      <c r="K3130" s="3"/>
      <c r="L3130" s="7"/>
    </row>
    <row r="3131" spans="1:12" s="4" customFormat="1" ht="12.5" x14ac:dyDescent="0.25">
      <c r="A3131" s="6"/>
      <c r="B3131" s="6"/>
      <c r="C3131" s="6"/>
      <c r="D3131" s="3"/>
      <c r="E3131" s="3"/>
      <c r="F3131" s="3"/>
      <c r="G3131" s="7"/>
      <c r="H3131" s="3"/>
      <c r="I3131" s="3"/>
      <c r="J3131" s="3"/>
      <c r="K3131" s="3"/>
      <c r="L3131" s="7"/>
    </row>
    <row r="3132" spans="1:12" s="4" customFormat="1" ht="12.5" x14ac:dyDescent="0.25">
      <c r="A3132" s="6"/>
      <c r="B3132" s="6"/>
      <c r="C3132" s="6"/>
      <c r="D3132" s="3"/>
      <c r="E3132" s="3"/>
      <c r="F3132" s="3"/>
      <c r="G3132" s="3"/>
      <c r="H3132" s="7"/>
      <c r="I3132" s="3"/>
      <c r="J3132" s="3"/>
      <c r="K3132" s="3"/>
      <c r="L3132" s="7"/>
    </row>
    <row r="3133" spans="1:12" s="4" customFormat="1" ht="12.5" x14ac:dyDescent="0.25">
      <c r="A3133" s="6"/>
      <c r="B3133" s="6"/>
      <c r="C3133" s="6"/>
      <c r="D3133" s="3"/>
      <c r="E3133" s="3"/>
      <c r="F3133" s="3"/>
      <c r="G3133" s="7"/>
      <c r="H3133" s="7"/>
      <c r="I3133" s="3"/>
      <c r="J3133" s="3"/>
      <c r="K3133" s="3"/>
      <c r="L3133" s="7"/>
    </row>
    <row r="3134" spans="1:12" s="4" customFormat="1" ht="12.5" x14ac:dyDescent="0.25">
      <c r="A3134" s="6"/>
      <c r="B3134" s="6"/>
      <c r="C3134" s="6"/>
      <c r="D3134" s="3"/>
      <c r="E3134" s="3"/>
      <c r="F3134" s="3"/>
      <c r="G3134" s="3"/>
      <c r="H3134" s="7"/>
      <c r="I3134" s="3"/>
      <c r="J3134" s="3"/>
      <c r="K3134" s="3"/>
      <c r="L3134" s="7"/>
    </row>
    <row r="3135" spans="1:12" s="4" customFormat="1" ht="12.5" x14ac:dyDescent="0.25">
      <c r="A3135" s="6"/>
      <c r="B3135" s="6"/>
      <c r="C3135" s="6"/>
      <c r="D3135" s="3"/>
      <c r="E3135" s="3"/>
      <c r="F3135" s="3"/>
      <c r="G3135" s="7"/>
      <c r="H3135" s="7"/>
      <c r="I3135" s="3"/>
      <c r="J3135" s="3"/>
      <c r="K3135" s="3"/>
      <c r="L3135" s="7"/>
    </row>
    <row r="3136" spans="1:12" s="4" customFormat="1" ht="12.5" x14ac:dyDescent="0.25">
      <c r="A3136" s="6"/>
      <c r="B3136" s="6"/>
      <c r="C3136" s="6"/>
      <c r="D3136" s="3"/>
      <c r="E3136" s="3"/>
      <c r="F3136" s="3"/>
      <c r="G3136" s="7"/>
      <c r="H3136" s="7"/>
      <c r="I3136" s="3"/>
      <c r="J3136" s="3"/>
      <c r="K3136" s="3"/>
      <c r="L3136" s="7"/>
    </row>
    <row r="3137" spans="1:12" s="4" customFormat="1" ht="12.5" x14ac:dyDescent="0.25">
      <c r="A3137" s="6"/>
      <c r="B3137" s="6"/>
      <c r="C3137" s="6"/>
      <c r="D3137" s="3"/>
      <c r="E3137" s="3"/>
      <c r="F3137" s="3"/>
      <c r="G3137" s="7"/>
      <c r="H3137" s="7"/>
      <c r="I3137" s="3"/>
      <c r="J3137" s="3"/>
      <c r="K3137" s="3"/>
      <c r="L3137" s="7"/>
    </row>
    <row r="3138" spans="1:12" s="4" customFormat="1" ht="12.5" x14ac:dyDescent="0.25">
      <c r="A3138" s="6"/>
      <c r="B3138" s="6"/>
      <c r="C3138" s="6"/>
      <c r="D3138" s="3"/>
      <c r="E3138" s="3"/>
      <c r="F3138" s="3"/>
      <c r="G3138" s="7"/>
      <c r="H3138" s="7"/>
      <c r="I3138" s="3"/>
      <c r="J3138" s="3"/>
      <c r="K3138" s="3"/>
      <c r="L3138" s="7"/>
    </row>
    <row r="3139" spans="1:12" s="4" customFormat="1" ht="12.5" x14ac:dyDescent="0.25">
      <c r="A3139" s="6"/>
      <c r="B3139" s="6"/>
      <c r="C3139" s="6"/>
      <c r="D3139" s="3"/>
      <c r="E3139" s="3"/>
      <c r="F3139" s="3"/>
      <c r="G3139" s="3"/>
      <c r="H3139" s="7"/>
      <c r="I3139" s="3"/>
      <c r="J3139" s="3"/>
      <c r="K3139" s="3"/>
      <c r="L3139" s="7"/>
    </row>
    <row r="3140" spans="1:12" s="4" customFormat="1" ht="12.5" x14ac:dyDescent="0.25">
      <c r="A3140" s="6"/>
      <c r="B3140" s="6"/>
      <c r="C3140" s="6"/>
      <c r="D3140" s="3"/>
      <c r="E3140" s="3"/>
      <c r="F3140" s="3"/>
      <c r="G3140" s="7"/>
      <c r="H3140" s="7"/>
      <c r="I3140" s="3"/>
      <c r="J3140" s="3"/>
      <c r="K3140" s="3"/>
      <c r="L3140" s="3"/>
    </row>
    <row r="3141" spans="1:12" s="4" customFormat="1" ht="12.5" x14ac:dyDescent="0.25">
      <c r="A3141" s="6"/>
      <c r="B3141" s="6"/>
      <c r="C3141" s="6"/>
      <c r="D3141" s="3"/>
      <c r="E3141" s="3"/>
      <c r="F3141" s="3"/>
      <c r="G3141" s="7"/>
      <c r="H3141" s="7"/>
      <c r="I3141" s="3"/>
      <c r="J3141" s="3"/>
      <c r="K3141" s="3"/>
      <c r="L3141" s="3"/>
    </row>
    <row r="3142" spans="1:12" s="4" customFormat="1" ht="12.5" x14ac:dyDescent="0.25">
      <c r="A3142" s="6"/>
      <c r="B3142" s="6"/>
      <c r="C3142" s="6"/>
      <c r="D3142" s="3"/>
      <c r="E3142" s="3"/>
      <c r="F3142" s="3"/>
      <c r="G3142" s="7"/>
      <c r="H3142" s="7"/>
      <c r="I3142" s="3"/>
      <c r="J3142" s="3"/>
      <c r="K3142" s="3"/>
      <c r="L3142" s="7"/>
    </row>
    <row r="3143" spans="1:12" s="4" customFormat="1" ht="12.5" x14ac:dyDescent="0.25">
      <c r="A3143" s="6"/>
      <c r="B3143" s="6"/>
      <c r="C3143" s="6"/>
      <c r="D3143" s="3"/>
      <c r="E3143" s="3"/>
      <c r="F3143" s="3"/>
      <c r="G3143" s="7"/>
      <c r="H3143" s="7"/>
      <c r="I3143" s="3"/>
      <c r="J3143" s="3"/>
      <c r="K3143" s="3"/>
      <c r="L3143" s="7"/>
    </row>
    <row r="3144" spans="1:12" s="4" customFormat="1" ht="12.5" x14ac:dyDescent="0.25">
      <c r="A3144" s="6"/>
      <c r="B3144" s="6"/>
      <c r="C3144" s="6"/>
      <c r="D3144" s="3"/>
      <c r="E3144" s="3"/>
      <c r="F3144" s="3"/>
      <c r="G3144" s="7"/>
      <c r="H3144" s="7"/>
      <c r="I3144" s="3"/>
      <c r="J3144" s="3"/>
      <c r="K3144" s="3"/>
      <c r="L3144" s="7"/>
    </row>
    <row r="3145" spans="1:12" s="4" customFormat="1" ht="12.5" x14ac:dyDescent="0.25">
      <c r="A3145" s="6"/>
      <c r="B3145" s="6"/>
      <c r="C3145" s="6"/>
      <c r="D3145" s="3"/>
      <c r="E3145" s="3"/>
      <c r="F3145" s="3"/>
      <c r="G3145" s="7"/>
      <c r="H3145" s="3"/>
      <c r="I3145" s="3"/>
      <c r="J3145" s="3"/>
      <c r="K3145" s="3"/>
      <c r="L3145" s="7"/>
    </row>
    <row r="3146" spans="1:12" s="4" customFormat="1" ht="12.5" x14ac:dyDescent="0.25">
      <c r="A3146" s="6"/>
      <c r="B3146" s="6"/>
      <c r="C3146" s="6"/>
      <c r="D3146" s="3"/>
      <c r="E3146" s="3"/>
      <c r="F3146" s="3"/>
      <c r="G3146" s="7"/>
      <c r="H3146" s="3"/>
      <c r="I3146" s="3"/>
      <c r="J3146" s="3"/>
      <c r="K3146" s="3"/>
      <c r="L3146" s="7"/>
    </row>
    <row r="3147" spans="1:12" s="4" customFormat="1" ht="12.5" x14ac:dyDescent="0.25">
      <c r="A3147" s="6"/>
      <c r="B3147" s="6"/>
      <c r="C3147" s="6"/>
      <c r="D3147" s="3"/>
      <c r="E3147" s="3"/>
      <c r="F3147" s="3"/>
      <c r="G3147" s="7"/>
      <c r="H3147" s="7"/>
      <c r="I3147" s="3"/>
      <c r="J3147" s="3"/>
      <c r="K3147" s="3"/>
      <c r="L3147" s="7"/>
    </row>
    <row r="3148" spans="1:12" s="4" customFormat="1" ht="12.5" x14ac:dyDescent="0.25">
      <c r="A3148" s="6"/>
      <c r="B3148" s="6"/>
      <c r="C3148" s="6"/>
      <c r="D3148" s="3"/>
      <c r="E3148" s="3"/>
      <c r="F3148" s="3"/>
      <c r="G3148" s="7"/>
      <c r="H3148" s="7"/>
      <c r="I3148" s="3"/>
      <c r="J3148" s="3"/>
      <c r="K3148" s="3"/>
      <c r="L3148" s="7"/>
    </row>
    <row r="3149" spans="1:12" s="4" customFormat="1" ht="12.5" x14ac:dyDescent="0.25">
      <c r="A3149" s="6"/>
      <c r="B3149" s="6"/>
      <c r="C3149" s="6"/>
      <c r="D3149" s="3"/>
      <c r="E3149" s="3"/>
      <c r="F3149" s="3"/>
      <c r="G3149" s="7"/>
      <c r="H3149" s="7"/>
      <c r="I3149" s="3"/>
      <c r="J3149" s="3"/>
      <c r="K3149" s="3"/>
      <c r="L3149" s="7"/>
    </row>
    <row r="3150" spans="1:12" s="4" customFormat="1" ht="12.5" x14ac:dyDescent="0.25">
      <c r="A3150" s="6"/>
      <c r="B3150" s="6"/>
      <c r="C3150" s="6"/>
      <c r="D3150" s="3"/>
      <c r="E3150" s="3"/>
      <c r="F3150" s="3"/>
      <c r="G3150" s="7"/>
      <c r="H3150" s="7"/>
      <c r="I3150" s="3"/>
      <c r="J3150" s="3"/>
      <c r="K3150" s="3"/>
      <c r="L3150" s="7"/>
    </row>
    <row r="3151" spans="1:12" s="4" customFormat="1" ht="12.5" x14ac:dyDescent="0.25">
      <c r="A3151" s="6"/>
      <c r="B3151" s="6"/>
      <c r="C3151" s="6"/>
      <c r="D3151" s="3"/>
      <c r="E3151" s="3"/>
      <c r="F3151" s="3"/>
      <c r="G3151" s="7"/>
      <c r="H3151" s="7"/>
      <c r="I3151" s="3"/>
      <c r="J3151" s="3"/>
      <c r="K3151" s="3"/>
      <c r="L3151" s="7"/>
    </row>
    <row r="3152" spans="1:12" s="4" customFormat="1" ht="12.5" x14ac:dyDescent="0.25">
      <c r="A3152" s="6"/>
      <c r="B3152" s="6"/>
      <c r="C3152" s="6"/>
      <c r="D3152" s="3"/>
      <c r="E3152" s="3"/>
      <c r="F3152" s="3"/>
      <c r="G3152" s="7"/>
      <c r="H3152" s="7"/>
      <c r="I3152" s="3"/>
      <c r="J3152" s="3"/>
      <c r="K3152" s="3"/>
      <c r="L3152" s="7"/>
    </row>
    <row r="3153" spans="1:12" s="4" customFormat="1" ht="12.5" x14ac:dyDescent="0.25">
      <c r="A3153" s="6"/>
      <c r="B3153" s="6"/>
      <c r="C3153" s="6"/>
      <c r="D3153" s="3"/>
      <c r="E3153" s="3"/>
      <c r="F3153" s="3"/>
      <c r="G3153" s="3"/>
      <c r="H3153" s="7"/>
      <c r="I3153" s="3"/>
      <c r="J3153" s="3"/>
      <c r="K3153" s="3"/>
      <c r="L3153" s="7"/>
    </row>
    <row r="3154" spans="1:12" s="4" customFormat="1" ht="12.5" x14ac:dyDescent="0.25">
      <c r="A3154" s="6"/>
      <c r="B3154" s="6"/>
      <c r="C3154" s="6"/>
      <c r="D3154" s="3"/>
      <c r="E3154" s="3"/>
      <c r="F3154" s="3"/>
      <c r="G3154" s="3"/>
      <c r="H3154" s="7"/>
      <c r="I3154" s="3"/>
      <c r="J3154" s="3"/>
      <c r="K3154" s="3"/>
      <c r="L3154" s="7"/>
    </row>
    <row r="3155" spans="1:12" s="4" customFormat="1" ht="12.5" x14ac:dyDescent="0.25">
      <c r="A3155" s="6"/>
      <c r="B3155" s="6"/>
      <c r="C3155" s="6"/>
      <c r="D3155" s="3"/>
      <c r="E3155" s="3"/>
      <c r="F3155" s="3"/>
      <c r="G3155" s="7"/>
      <c r="H3155" s="7"/>
      <c r="I3155" s="3"/>
      <c r="J3155" s="3"/>
      <c r="K3155" s="3"/>
      <c r="L3155" s="7"/>
    </row>
    <row r="3156" spans="1:12" s="4" customFormat="1" ht="12.5" x14ac:dyDescent="0.25">
      <c r="A3156" s="6"/>
      <c r="B3156" s="6"/>
      <c r="C3156" s="6"/>
      <c r="D3156" s="3"/>
      <c r="E3156" s="3"/>
      <c r="F3156" s="3"/>
      <c r="G3156" s="7"/>
      <c r="H3156" s="7"/>
      <c r="I3156" s="3"/>
      <c r="J3156" s="3"/>
      <c r="K3156" s="3"/>
      <c r="L3156" s="7"/>
    </row>
    <row r="3157" spans="1:12" s="4" customFormat="1" ht="12.5" x14ac:dyDescent="0.25">
      <c r="A3157" s="6"/>
      <c r="B3157" s="6"/>
      <c r="C3157" s="6"/>
      <c r="D3157" s="3"/>
      <c r="E3157" s="3"/>
      <c r="F3157" s="3"/>
      <c r="G3157" s="7"/>
      <c r="H3157" s="7"/>
      <c r="I3157" s="3"/>
      <c r="J3157" s="3"/>
      <c r="K3157" s="3"/>
      <c r="L3157" s="7"/>
    </row>
    <row r="3158" spans="1:12" s="4" customFormat="1" ht="12.5" x14ac:dyDescent="0.25">
      <c r="A3158" s="6"/>
      <c r="B3158" s="6"/>
      <c r="C3158" s="6"/>
      <c r="D3158" s="3"/>
      <c r="E3158" s="3"/>
      <c r="F3158" s="3"/>
      <c r="G3158" s="7"/>
      <c r="H3158" s="7"/>
      <c r="I3158" s="3"/>
      <c r="J3158" s="3"/>
      <c r="K3158" s="3"/>
      <c r="L3158" s="7"/>
    </row>
    <row r="3159" spans="1:12" s="4" customFormat="1" ht="12.5" x14ac:dyDescent="0.25">
      <c r="A3159" s="6"/>
      <c r="B3159" s="6"/>
      <c r="C3159" s="6"/>
      <c r="D3159" s="3"/>
      <c r="E3159" s="3"/>
      <c r="F3159" s="3"/>
      <c r="G3159" s="7"/>
      <c r="H3159" s="7"/>
      <c r="I3159" s="3"/>
      <c r="J3159" s="3"/>
      <c r="K3159" s="3"/>
      <c r="L3159" s="7"/>
    </row>
    <row r="3160" spans="1:12" s="4" customFormat="1" ht="12.5" x14ac:dyDescent="0.25">
      <c r="A3160" s="6"/>
      <c r="B3160" s="6"/>
      <c r="C3160" s="6"/>
      <c r="D3160" s="3"/>
      <c r="E3160" s="3"/>
      <c r="F3160" s="3"/>
      <c r="G3160" s="7"/>
      <c r="H3160" s="7"/>
      <c r="I3160" s="3"/>
      <c r="J3160" s="3"/>
      <c r="K3160" s="3"/>
      <c r="L3160" s="7"/>
    </row>
    <row r="3161" spans="1:12" s="4" customFormat="1" ht="12.5" x14ac:dyDescent="0.25">
      <c r="A3161" s="6"/>
      <c r="B3161" s="6"/>
      <c r="C3161" s="6"/>
      <c r="D3161" s="3"/>
      <c r="E3161" s="3"/>
      <c r="F3161" s="3"/>
      <c r="G3161" s="7"/>
      <c r="H3161" s="7"/>
      <c r="I3161" s="3"/>
      <c r="J3161" s="3"/>
      <c r="K3161" s="3"/>
      <c r="L3161" s="7"/>
    </row>
    <row r="3162" spans="1:12" s="4" customFormat="1" ht="12.5" x14ac:dyDescent="0.25">
      <c r="A3162" s="6"/>
      <c r="B3162" s="6"/>
      <c r="C3162" s="6"/>
      <c r="D3162" s="3"/>
      <c r="E3162" s="3"/>
      <c r="F3162" s="3"/>
      <c r="G3162" s="7"/>
      <c r="H3162" s="7"/>
      <c r="I3162" s="3"/>
      <c r="J3162" s="3"/>
      <c r="K3162" s="3"/>
      <c r="L3162" s="7"/>
    </row>
    <row r="3163" spans="1:12" s="4" customFormat="1" ht="12.5" x14ac:dyDescent="0.25">
      <c r="A3163" s="6"/>
      <c r="B3163" s="6"/>
      <c r="C3163" s="6"/>
      <c r="D3163" s="3"/>
      <c r="E3163" s="3"/>
      <c r="F3163" s="3"/>
      <c r="G3163" s="7"/>
      <c r="H3163" s="7"/>
      <c r="I3163" s="3"/>
      <c r="J3163" s="3"/>
      <c r="K3163" s="3"/>
      <c r="L3163" s="7"/>
    </row>
    <row r="3164" spans="1:12" s="4" customFormat="1" ht="12.5" x14ac:dyDescent="0.25">
      <c r="A3164" s="6"/>
      <c r="B3164" s="6"/>
      <c r="C3164" s="6"/>
      <c r="D3164" s="3"/>
      <c r="E3164" s="3"/>
      <c r="F3164" s="3"/>
      <c r="G3164" s="7"/>
      <c r="H3164" s="7"/>
      <c r="I3164" s="3"/>
      <c r="J3164" s="3"/>
      <c r="K3164" s="3"/>
      <c r="L3164" s="7"/>
    </row>
    <row r="3165" spans="1:12" s="4" customFormat="1" ht="12.5" x14ac:dyDescent="0.25">
      <c r="A3165" s="6"/>
      <c r="B3165" s="6"/>
      <c r="C3165" s="6"/>
      <c r="D3165" s="3"/>
      <c r="E3165" s="3"/>
      <c r="F3165" s="3"/>
      <c r="G3165" s="7"/>
      <c r="H3165" s="7"/>
      <c r="I3165" s="3"/>
      <c r="J3165" s="3"/>
      <c r="K3165" s="3"/>
      <c r="L3165" s="7"/>
    </row>
    <row r="3166" spans="1:12" s="4" customFormat="1" ht="12.5" x14ac:dyDescent="0.25">
      <c r="A3166" s="6"/>
      <c r="B3166" s="6"/>
      <c r="C3166" s="6"/>
      <c r="D3166" s="3"/>
      <c r="E3166" s="3"/>
      <c r="F3166" s="3"/>
      <c r="G3166" s="7"/>
      <c r="H3166" s="7"/>
      <c r="I3166" s="3"/>
      <c r="J3166" s="3"/>
      <c r="K3166" s="3"/>
      <c r="L3166" s="7"/>
    </row>
    <row r="3167" spans="1:12" s="4" customFormat="1" ht="12.5" x14ac:dyDescent="0.25">
      <c r="A3167" s="6"/>
      <c r="B3167" s="6"/>
      <c r="C3167" s="6"/>
      <c r="D3167" s="3"/>
      <c r="E3167" s="3"/>
      <c r="F3167" s="3"/>
      <c r="G3167" s="7"/>
      <c r="H3167" s="7"/>
      <c r="I3167" s="3"/>
      <c r="J3167" s="3"/>
      <c r="K3167" s="3"/>
      <c r="L3167" s="7"/>
    </row>
    <row r="3168" spans="1:12" s="4" customFormat="1" ht="12.5" x14ac:dyDescent="0.25">
      <c r="A3168" s="6"/>
      <c r="B3168" s="6"/>
      <c r="C3168" s="6"/>
      <c r="D3168" s="3"/>
      <c r="E3168" s="3"/>
      <c r="F3168" s="3"/>
      <c r="G3168" s="7"/>
      <c r="H3168" s="7"/>
      <c r="I3168" s="3"/>
      <c r="J3168" s="3"/>
      <c r="K3168" s="3"/>
      <c r="L3168" s="7"/>
    </row>
    <row r="3169" spans="1:12" s="4" customFormat="1" ht="12.5" x14ac:dyDescent="0.25">
      <c r="A3169" s="6"/>
      <c r="B3169" s="6"/>
      <c r="C3169" s="6"/>
      <c r="D3169" s="3"/>
      <c r="E3169" s="3"/>
      <c r="F3169" s="3"/>
      <c r="G3169" s="7"/>
      <c r="H3169" s="7"/>
      <c r="I3169" s="3"/>
      <c r="J3169" s="3"/>
      <c r="K3169" s="3"/>
      <c r="L3169" s="7"/>
    </row>
    <row r="3170" spans="1:12" s="4" customFormat="1" ht="12.5" x14ac:dyDescent="0.25">
      <c r="A3170" s="6"/>
      <c r="B3170" s="6"/>
      <c r="C3170" s="6"/>
      <c r="D3170" s="3"/>
      <c r="E3170" s="3"/>
      <c r="F3170" s="3"/>
      <c r="G3170" s="7"/>
      <c r="H3170" s="7"/>
      <c r="I3170" s="3"/>
      <c r="J3170" s="3"/>
      <c r="K3170" s="3"/>
      <c r="L3170" s="7"/>
    </row>
    <row r="3171" spans="1:12" s="4" customFormat="1" ht="12.5" x14ac:dyDescent="0.25">
      <c r="A3171" s="6"/>
      <c r="B3171" s="6"/>
      <c r="C3171" s="6"/>
      <c r="D3171" s="3"/>
      <c r="E3171" s="3"/>
      <c r="F3171" s="3"/>
      <c r="G3171" s="7"/>
      <c r="H3171" s="7"/>
      <c r="I3171" s="3"/>
      <c r="J3171" s="3"/>
      <c r="K3171" s="3"/>
      <c r="L3171" s="7"/>
    </row>
    <row r="3172" spans="1:12" s="4" customFormat="1" ht="12.5" x14ac:dyDescent="0.25">
      <c r="A3172" s="6"/>
      <c r="B3172" s="6"/>
      <c r="C3172" s="6"/>
      <c r="D3172" s="3"/>
      <c r="E3172" s="3"/>
      <c r="F3172" s="3"/>
      <c r="G3172" s="7"/>
      <c r="H3172" s="7"/>
      <c r="I3172" s="3"/>
      <c r="J3172" s="3"/>
      <c r="K3172" s="3"/>
      <c r="L3172" s="7"/>
    </row>
    <row r="3173" spans="1:12" s="4" customFormat="1" ht="12.5" x14ac:dyDescent="0.25">
      <c r="A3173" s="6"/>
      <c r="B3173" s="6"/>
      <c r="C3173" s="6"/>
      <c r="D3173" s="3"/>
      <c r="E3173" s="3"/>
      <c r="F3173" s="3"/>
      <c r="G3173" s="7"/>
      <c r="H3173" s="7"/>
      <c r="I3173" s="3"/>
      <c r="J3173" s="3"/>
      <c r="K3173" s="3"/>
      <c r="L3173" s="7"/>
    </row>
    <row r="3174" spans="1:12" s="4" customFormat="1" ht="12.5" x14ac:dyDescent="0.25">
      <c r="A3174" s="6"/>
      <c r="B3174" s="6"/>
      <c r="C3174" s="6"/>
      <c r="D3174" s="3"/>
      <c r="E3174" s="3"/>
      <c r="F3174" s="3"/>
      <c r="G3174" s="7"/>
      <c r="H3174" s="7"/>
      <c r="I3174" s="3"/>
      <c r="J3174" s="3"/>
      <c r="K3174" s="3"/>
      <c r="L3174" s="3"/>
    </row>
    <row r="3175" spans="1:12" s="4" customFormat="1" ht="12.5" x14ac:dyDescent="0.25">
      <c r="A3175" s="6"/>
      <c r="B3175" s="6"/>
      <c r="C3175" s="6"/>
      <c r="D3175" s="3"/>
      <c r="E3175" s="3"/>
      <c r="F3175" s="3"/>
      <c r="G3175" s="7"/>
      <c r="H3175" s="3"/>
      <c r="I3175" s="3"/>
      <c r="J3175" s="3"/>
      <c r="K3175" s="3"/>
      <c r="L3175" s="7"/>
    </row>
    <row r="3176" spans="1:12" s="4" customFormat="1" ht="12.5" x14ac:dyDescent="0.25">
      <c r="A3176" s="6"/>
      <c r="B3176" s="6"/>
      <c r="C3176" s="6"/>
      <c r="D3176" s="3"/>
      <c r="E3176" s="3"/>
      <c r="F3176" s="3"/>
      <c r="G3176" s="7"/>
      <c r="H3176" s="7"/>
      <c r="I3176" s="3"/>
      <c r="J3176" s="3"/>
      <c r="K3176" s="3"/>
      <c r="L3176" s="3"/>
    </row>
    <row r="3177" spans="1:12" s="4" customFormat="1" ht="12.5" x14ac:dyDescent="0.25">
      <c r="A3177" s="6"/>
      <c r="B3177" s="6"/>
      <c r="C3177" s="6"/>
      <c r="D3177" s="3"/>
      <c r="E3177" s="3"/>
      <c r="F3177" s="3"/>
      <c r="G3177" s="7"/>
      <c r="H3177" s="7"/>
      <c r="I3177" s="3"/>
      <c r="J3177" s="3"/>
      <c r="K3177" s="3"/>
      <c r="L3177" s="7"/>
    </row>
    <row r="3178" spans="1:12" s="4" customFormat="1" ht="12.5" x14ac:dyDescent="0.25">
      <c r="A3178" s="6"/>
      <c r="B3178" s="6"/>
      <c r="C3178" s="6"/>
      <c r="D3178" s="3"/>
      <c r="E3178" s="3"/>
      <c r="F3178" s="3"/>
      <c r="G3178" s="7"/>
      <c r="H3178" s="7"/>
      <c r="I3178" s="3"/>
      <c r="J3178" s="3"/>
      <c r="K3178" s="3"/>
      <c r="L3178" s="7"/>
    </row>
    <row r="3179" spans="1:12" s="4" customFormat="1" ht="12.5" x14ac:dyDescent="0.25">
      <c r="A3179" s="6"/>
      <c r="B3179" s="6"/>
      <c r="C3179" s="6"/>
      <c r="D3179" s="3"/>
      <c r="E3179" s="3"/>
      <c r="F3179" s="3"/>
      <c r="G3179" s="7"/>
      <c r="H3179" s="7"/>
      <c r="I3179" s="3"/>
      <c r="J3179" s="3"/>
      <c r="K3179" s="3"/>
      <c r="L3179" s="7"/>
    </row>
    <row r="3180" spans="1:12" s="4" customFormat="1" ht="12.5" x14ac:dyDescent="0.25">
      <c r="A3180" s="6"/>
      <c r="B3180" s="6"/>
      <c r="C3180" s="6"/>
      <c r="D3180" s="3"/>
      <c r="E3180" s="3"/>
      <c r="F3180" s="3"/>
      <c r="G3180" s="7"/>
      <c r="H3180" s="7"/>
      <c r="I3180" s="3"/>
      <c r="J3180" s="3"/>
      <c r="K3180" s="3"/>
      <c r="L3180" s="7"/>
    </row>
    <row r="3181" spans="1:12" s="4" customFormat="1" ht="12.5" x14ac:dyDescent="0.25">
      <c r="A3181" s="6"/>
      <c r="B3181" s="6"/>
      <c r="C3181" s="6"/>
      <c r="D3181" s="3"/>
      <c r="E3181" s="3"/>
      <c r="F3181" s="3"/>
      <c r="G3181" s="7"/>
      <c r="H3181" s="7"/>
      <c r="I3181" s="3"/>
      <c r="J3181" s="3"/>
      <c r="K3181" s="3"/>
      <c r="L3181" s="7"/>
    </row>
    <row r="3182" spans="1:12" s="4" customFormat="1" ht="12.5" x14ac:dyDescent="0.25">
      <c r="A3182" s="6"/>
      <c r="B3182" s="6"/>
      <c r="C3182" s="6"/>
      <c r="D3182" s="3"/>
      <c r="E3182" s="3"/>
      <c r="F3182" s="3"/>
      <c r="G3182" s="7"/>
      <c r="H3182" s="7"/>
      <c r="I3182" s="3"/>
      <c r="J3182" s="3"/>
      <c r="K3182" s="3"/>
      <c r="L3182" s="7"/>
    </row>
    <row r="3183" spans="1:12" s="4" customFormat="1" ht="12.5" x14ac:dyDescent="0.25">
      <c r="A3183" s="6"/>
      <c r="B3183" s="6"/>
      <c r="C3183" s="6"/>
      <c r="D3183" s="3"/>
      <c r="E3183" s="3"/>
      <c r="F3183" s="3"/>
      <c r="G3183" s="3"/>
      <c r="H3183" s="7"/>
      <c r="I3183" s="3"/>
      <c r="J3183" s="3"/>
      <c r="K3183" s="3"/>
      <c r="L3183" s="7"/>
    </row>
    <row r="3184" spans="1:12" s="4" customFormat="1" ht="12.5" x14ac:dyDescent="0.25">
      <c r="A3184" s="6"/>
      <c r="B3184" s="6"/>
      <c r="C3184" s="6"/>
      <c r="D3184" s="3"/>
      <c r="E3184" s="3"/>
      <c r="F3184" s="3"/>
      <c r="G3184" s="7"/>
      <c r="H3184" s="7"/>
      <c r="I3184" s="3"/>
      <c r="J3184" s="3"/>
      <c r="K3184" s="3"/>
      <c r="L3184" s="3"/>
    </row>
    <row r="3185" spans="1:12" s="4" customFormat="1" ht="12.5" x14ac:dyDescent="0.25">
      <c r="A3185" s="6"/>
      <c r="B3185" s="6"/>
      <c r="C3185" s="6"/>
      <c r="D3185" s="3"/>
      <c r="E3185" s="3"/>
      <c r="F3185" s="3"/>
      <c r="G3185" s="7"/>
      <c r="H3185" s="7"/>
      <c r="I3185" s="3"/>
      <c r="J3185" s="3"/>
      <c r="K3185" s="3"/>
      <c r="L3185" s="7"/>
    </row>
    <row r="3186" spans="1:12" s="4" customFormat="1" ht="12.5" x14ac:dyDescent="0.25">
      <c r="A3186" s="6"/>
      <c r="B3186" s="6"/>
      <c r="C3186" s="6"/>
      <c r="D3186" s="3"/>
      <c r="E3186" s="3"/>
      <c r="F3186" s="3"/>
      <c r="G3186" s="7"/>
      <c r="H3186" s="7"/>
      <c r="I3186" s="3"/>
      <c r="J3186" s="3"/>
      <c r="K3186" s="3"/>
      <c r="L3186" s="7"/>
    </row>
    <row r="3187" spans="1:12" s="4" customFormat="1" ht="12.5" x14ac:dyDescent="0.25">
      <c r="A3187" s="6"/>
      <c r="B3187" s="6"/>
      <c r="C3187" s="6"/>
      <c r="D3187" s="3"/>
      <c r="E3187" s="3"/>
      <c r="F3187" s="3"/>
      <c r="G3187" s="7"/>
      <c r="H3187" s="7"/>
      <c r="I3187" s="3"/>
      <c r="J3187" s="3"/>
      <c r="K3187" s="3"/>
      <c r="L3187" s="7"/>
    </row>
    <row r="3188" spans="1:12" s="4" customFormat="1" ht="12.5" x14ac:dyDescent="0.25">
      <c r="A3188" s="6"/>
      <c r="B3188" s="6"/>
      <c r="C3188" s="6"/>
      <c r="D3188" s="3"/>
      <c r="E3188" s="3"/>
      <c r="F3188" s="3"/>
      <c r="G3188" s="7"/>
      <c r="H3188" s="7"/>
      <c r="I3188" s="3"/>
      <c r="J3188" s="3"/>
      <c r="K3188" s="3"/>
      <c r="L3188" s="3"/>
    </row>
    <row r="3189" spans="1:12" s="4" customFormat="1" ht="12.5" x14ac:dyDescent="0.25">
      <c r="A3189" s="6"/>
      <c r="B3189" s="6"/>
      <c r="C3189" s="6"/>
      <c r="D3189" s="3"/>
      <c r="E3189" s="3"/>
      <c r="F3189" s="3"/>
      <c r="G3189" s="7"/>
      <c r="H3189" s="3"/>
      <c r="I3189" s="3"/>
      <c r="J3189" s="3"/>
      <c r="K3189" s="3"/>
      <c r="L3189" s="3"/>
    </row>
    <row r="3190" spans="1:12" s="4" customFormat="1" ht="12.5" x14ac:dyDescent="0.25">
      <c r="A3190" s="6"/>
      <c r="B3190" s="6"/>
      <c r="C3190" s="6"/>
      <c r="D3190" s="3"/>
      <c r="E3190" s="3"/>
      <c r="F3190" s="3"/>
      <c r="G3190" s="7"/>
      <c r="H3190" s="3"/>
      <c r="I3190" s="3"/>
      <c r="J3190" s="3"/>
      <c r="K3190" s="3"/>
      <c r="L3190" s="7"/>
    </row>
    <row r="3191" spans="1:12" s="4" customFormat="1" ht="12.5" x14ac:dyDescent="0.25">
      <c r="A3191" s="6"/>
      <c r="B3191" s="6"/>
      <c r="C3191" s="6"/>
      <c r="D3191" s="3"/>
      <c r="E3191" s="3"/>
      <c r="F3191" s="3"/>
      <c r="G3191" s="7"/>
      <c r="H3191" s="3"/>
      <c r="I3191" s="3"/>
      <c r="J3191" s="3"/>
      <c r="K3191" s="3"/>
      <c r="L3191" s="7"/>
    </row>
    <row r="3192" spans="1:12" s="4" customFormat="1" ht="12.5" x14ac:dyDescent="0.25">
      <c r="A3192" s="6"/>
      <c r="B3192" s="6"/>
      <c r="C3192" s="6"/>
      <c r="D3192" s="3"/>
      <c r="E3192" s="3"/>
      <c r="F3192" s="3"/>
      <c r="G3192" s="7"/>
      <c r="H3192" s="3"/>
      <c r="I3192" s="3"/>
      <c r="J3192" s="3"/>
      <c r="K3192" s="3"/>
      <c r="L3192" s="7"/>
    </row>
    <row r="3193" spans="1:12" s="4" customFormat="1" ht="12.5" x14ac:dyDescent="0.25">
      <c r="A3193" s="6"/>
      <c r="B3193" s="6"/>
      <c r="C3193" s="6"/>
      <c r="D3193" s="3"/>
      <c r="E3193" s="3"/>
      <c r="F3193" s="3"/>
      <c r="G3193" s="7"/>
      <c r="H3193" s="3"/>
      <c r="I3193" s="3"/>
      <c r="J3193" s="3"/>
      <c r="K3193" s="3"/>
      <c r="L3193" s="7"/>
    </row>
    <row r="3194" spans="1:12" s="4" customFormat="1" ht="12.5" x14ac:dyDescent="0.25">
      <c r="A3194" s="6"/>
      <c r="B3194" s="6"/>
      <c r="C3194" s="6"/>
      <c r="D3194" s="3"/>
      <c r="E3194" s="3"/>
      <c r="F3194" s="3"/>
      <c r="G3194" s="7"/>
      <c r="H3194" s="7"/>
      <c r="I3194" s="3"/>
      <c r="J3194" s="3"/>
      <c r="K3194" s="3"/>
      <c r="L3194" s="7"/>
    </row>
    <row r="3195" spans="1:12" s="4" customFormat="1" ht="12.5" x14ac:dyDescent="0.25">
      <c r="A3195" s="6"/>
      <c r="B3195" s="6"/>
      <c r="C3195" s="6"/>
      <c r="D3195" s="3"/>
      <c r="E3195" s="3"/>
      <c r="F3195" s="3"/>
      <c r="G3195" s="7"/>
      <c r="H3195" s="7"/>
      <c r="I3195" s="3"/>
      <c r="J3195" s="3"/>
      <c r="K3195" s="3"/>
      <c r="L3195" s="7"/>
    </row>
    <row r="3196" spans="1:12" s="4" customFormat="1" ht="12.5" x14ac:dyDescent="0.25">
      <c r="A3196" s="6"/>
      <c r="B3196" s="6"/>
      <c r="C3196" s="6"/>
      <c r="D3196" s="3"/>
      <c r="E3196" s="3"/>
      <c r="F3196" s="3"/>
      <c r="G3196" s="7"/>
      <c r="H3196" s="7"/>
      <c r="I3196" s="3"/>
      <c r="J3196" s="3"/>
      <c r="K3196" s="3"/>
      <c r="L3196" s="7"/>
    </row>
    <row r="3197" spans="1:12" s="4" customFormat="1" ht="12.5" x14ac:dyDescent="0.25">
      <c r="A3197" s="6"/>
      <c r="B3197" s="6"/>
      <c r="C3197" s="6"/>
      <c r="D3197" s="3"/>
      <c r="E3197" s="3"/>
      <c r="F3197" s="3"/>
      <c r="G3197" s="3"/>
      <c r="H3197" s="7"/>
      <c r="I3197" s="3"/>
      <c r="J3197" s="3"/>
      <c r="K3197" s="3"/>
      <c r="L3197" s="7"/>
    </row>
    <row r="3198" spans="1:12" s="4" customFormat="1" ht="12.5" x14ac:dyDescent="0.25">
      <c r="A3198" s="6"/>
      <c r="B3198" s="6"/>
      <c r="C3198" s="6"/>
      <c r="D3198" s="3"/>
      <c r="E3198" s="3"/>
      <c r="F3198" s="3"/>
      <c r="G3198" s="3"/>
      <c r="H3198" s="7"/>
      <c r="I3198" s="3"/>
      <c r="J3198" s="3"/>
      <c r="K3198" s="3"/>
      <c r="L3198" s="7"/>
    </row>
    <row r="3199" spans="1:12" s="4" customFormat="1" ht="12.5" x14ac:dyDescent="0.25">
      <c r="A3199" s="6"/>
      <c r="B3199" s="6"/>
      <c r="C3199" s="6"/>
      <c r="D3199" s="3"/>
      <c r="E3199" s="3"/>
      <c r="F3199" s="3"/>
      <c r="G3199" s="3"/>
      <c r="H3199" s="7"/>
      <c r="I3199" s="3"/>
      <c r="J3199" s="3"/>
      <c r="K3199" s="3"/>
      <c r="L3199" s="7"/>
    </row>
    <row r="3200" spans="1:12" s="4" customFormat="1" ht="12.5" x14ac:dyDescent="0.25">
      <c r="A3200" s="6"/>
      <c r="B3200" s="6"/>
      <c r="C3200" s="6"/>
      <c r="D3200" s="3"/>
      <c r="E3200" s="3"/>
      <c r="F3200" s="3"/>
      <c r="G3200" s="3"/>
      <c r="H3200" s="7"/>
      <c r="I3200" s="3"/>
      <c r="J3200" s="3"/>
      <c r="K3200" s="3"/>
      <c r="L3200" s="3"/>
    </row>
    <row r="3201" spans="1:12" s="4" customFormat="1" ht="12.5" x14ac:dyDescent="0.25">
      <c r="A3201" s="6"/>
      <c r="B3201" s="6"/>
      <c r="C3201" s="6"/>
      <c r="D3201" s="3"/>
      <c r="E3201" s="3"/>
      <c r="F3201" s="3"/>
      <c r="G3201" s="3"/>
      <c r="H3201" s="7"/>
      <c r="I3201" s="3"/>
      <c r="J3201" s="3"/>
      <c r="K3201" s="3"/>
      <c r="L3201" s="7"/>
    </row>
    <row r="3202" spans="1:12" s="4" customFormat="1" ht="12.5" x14ac:dyDescent="0.25">
      <c r="A3202" s="6"/>
      <c r="B3202" s="6"/>
      <c r="C3202" s="6"/>
      <c r="D3202" s="3"/>
      <c r="E3202" s="3"/>
      <c r="F3202" s="3"/>
      <c r="G3202" s="7"/>
      <c r="H3202" s="7"/>
      <c r="I3202" s="3"/>
      <c r="J3202" s="3"/>
      <c r="K3202" s="3"/>
      <c r="L3202" s="7"/>
    </row>
    <row r="3203" spans="1:12" s="4" customFormat="1" ht="12.5" x14ac:dyDescent="0.25">
      <c r="A3203" s="6"/>
      <c r="B3203" s="6"/>
      <c r="C3203" s="6"/>
      <c r="D3203" s="3"/>
      <c r="E3203" s="3"/>
      <c r="F3203" s="3"/>
      <c r="G3203" s="7"/>
      <c r="H3203" s="7"/>
      <c r="I3203" s="3"/>
      <c r="J3203" s="3"/>
      <c r="K3203" s="3"/>
      <c r="L3203" s="7"/>
    </row>
    <row r="3204" spans="1:12" s="4" customFormat="1" ht="12.5" x14ac:dyDescent="0.25">
      <c r="A3204" s="6"/>
      <c r="B3204" s="6"/>
      <c r="C3204" s="6"/>
      <c r="D3204" s="3"/>
      <c r="E3204" s="3"/>
      <c r="F3204" s="3"/>
      <c r="G3204" s="7"/>
      <c r="H3204" s="7"/>
      <c r="I3204" s="3"/>
      <c r="J3204" s="3"/>
      <c r="K3204" s="3"/>
      <c r="L3204" s="7"/>
    </row>
    <row r="3205" spans="1:12" s="4" customFormat="1" ht="12.5" x14ac:dyDescent="0.25">
      <c r="A3205" s="6"/>
      <c r="B3205" s="6"/>
      <c r="C3205" s="6"/>
      <c r="D3205" s="3"/>
      <c r="E3205" s="3"/>
      <c r="F3205" s="3"/>
      <c r="G3205" s="7"/>
      <c r="H3205" s="7"/>
      <c r="I3205" s="3"/>
      <c r="J3205" s="3"/>
      <c r="K3205" s="3"/>
      <c r="L3205" s="7"/>
    </row>
    <row r="3206" spans="1:12" s="4" customFormat="1" ht="12.5" x14ac:dyDescent="0.25">
      <c r="A3206" s="6"/>
      <c r="B3206" s="6"/>
      <c r="C3206" s="6"/>
      <c r="D3206" s="3"/>
      <c r="E3206" s="3"/>
      <c r="F3206" s="3"/>
      <c r="G3206" s="7"/>
      <c r="H3206" s="7"/>
      <c r="I3206" s="3"/>
      <c r="J3206" s="3"/>
      <c r="K3206" s="3"/>
      <c r="L3206" s="7"/>
    </row>
    <row r="3207" spans="1:12" s="4" customFormat="1" ht="12.5" x14ac:dyDescent="0.25">
      <c r="A3207" s="6"/>
      <c r="B3207" s="6"/>
      <c r="C3207" s="6"/>
      <c r="D3207" s="3"/>
      <c r="E3207" s="3"/>
      <c r="F3207" s="3"/>
      <c r="G3207" s="7"/>
      <c r="H3207" s="7"/>
      <c r="I3207" s="3"/>
      <c r="J3207" s="3"/>
      <c r="K3207" s="3"/>
      <c r="L3207" s="7"/>
    </row>
    <row r="3208" spans="1:12" s="4" customFormat="1" ht="12.5" x14ac:dyDescent="0.25">
      <c r="A3208" s="6"/>
      <c r="B3208" s="6"/>
      <c r="C3208" s="6"/>
      <c r="D3208" s="3"/>
      <c r="E3208" s="3"/>
      <c r="F3208" s="3"/>
      <c r="G3208" s="7"/>
      <c r="H3208" s="7"/>
      <c r="I3208" s="3"/>
      <c r="J3208" s="3"/>
      <c r="K3208" s="3"/>
      <c r="L3208" s="3"/>
    </row>
    <row r="3209" spans="1:12" s="4" customFormat="1" ht="12.5" x14ac:dyDescent="0.25">
      <c r="A3209" s="6"/>
      <c r="B3209" s="6"/>
      <c r="C3209" s="6"/>
      <c r="D3209" s="3"/>
      <c r="E3209" s="3"/>
      <c r="F3209" s="3"/>
      <c r="G3209" s="7"/>
      <c r="H3209" s="7"/>
      <c r="I3209" s="3"/>
      <c r="J3209" s="3"/>
      <c r="K3209" s="3"/>
      <c r="L3209" s="7"/>
    </row>
    <row r="3210" spans="1:12" s="4" customFormat="1" ht="12.5" x14ac:dyDescent="0.25">
      <c r="A3210" s="6"/>
      <c r="B3210" s="6"/>
      <c r="C3210" s="6"/>
      <c r="D3210" s="3"/>
      <c r="E3210" s="3"/>
      <c r="F3210" s="3"/>
      <c r="G3210" s="7"/>
      <c r="H3210" s="7"/>
      <c r="I3210" s="3"/>
      <c r="J3210" s="3"/>
      <c r="K3210" s="3"/>
      <c r="L3210" s="7"/>
    </row>
    <row r="3211" spans="1:12" s="4" customFormat="1" ht="12.5" x14ac:dyDescent="0.25">
      <c r="A3211" s="6"/>
      <c r="B3211" s="6"/>
      <c r="C3211" s="6"/>
      <c r="D3211" s="3"/>
      <c r="E3211" s="3"/>
      <c r="F3211" s="3"/>
      <c r="G3211" s="7"/>
      <c r="H3211" s="7"/>
      <c r="I3211" s="3"/>
      <c r="J3211" s="3"/>
      <c r="K3211" s="3"/>
      <c r="L3211" s="7"/>
    </row>
    <row r="3212" spans="1:12" s="4" customFormat="1" ht="12.5" x14ac:dyDescent="0.25">
      <c r="A3212" s="6"/>
      <c r="B3212" s="6"/>
      <c r="C3212" s="6"/>
      <c r="D3212" s="3"/>
      <c r="E3212" s="3"/>
      <c r="F3212" s="3"/>
      <c r="G3212" s="7"/>
      <c r="H3212" s="7"/>
      <c r="I3212" s="3"/>
      <c r="J3212" s="3"/>
      <c r="K3212" s="3"/>
      <c r="L3212" s="7"/>
    </row>
    <row r="3213" spans="1:12" s="4" customFormat="1" ht="12.5" x14ac:dyDescent="0.25">
      <c r="A3213" s="6"/>
      <c r="B3213" s="6"/>
      <c r="C3213" s="6"/>
      <c r="D3213" s="3"/>
      <c r="E3213" s="3"/>
      <c r="F3213" s="3"/>
      <c r="G3213" s="7"/>
      <c r="H3213" s="7"/>
      <c r="I3213" s="3"/>
      <c r="J3213" s="3"/>
      <c r="K3213" s="3"/>
      <c r="L3213" s="7"/>
    </row>
    <row r="3214" spans="1:12" s="4" customFormat="1" ht="12.5" x14ac:dyDescent="0.25">
      <c r="A3214" s="6"/>
      <c r="B3214" s="6"/>
      <c r="C3214" s="6"/>
      <c r="D3214" s="3"/>
      <c r="E3214" s="3"/>
      <c r="F3214" s="3"/>
      <c r="G3214" s="7"/>
      <c r="H3214" s="7"/>
      <c r="I3214" s="3"/>
      <c r="J3214" s="3"/>
      <c r="K3214" s="3"/>
      <c r="L3214" s="7"/>
    </row>
    <row r="3215" spans="1:12" s="4" customFormat="1" ht="12.5" x14ac:dyDescent="0.25">
      <c r="A3215" s="6"/>
      <c r="B3215" s="6"/>
      <c r="C3215" s="6"/>
      <c r="D3215" s="3"/>
      <c r="E3215" s="3"/>
      <c r="F3215" s="3"/>
      <c r="G3215" s="7"/>
      <c r="H3215" s="3"/>
      <c r="I3215" s="3"/>
      <c r="J3215" s="3"/>
      <c r="K3215" s="3"/>
      <c r="L3215" s="7"/>
    </row>
    <row r="3216" spans="1:12" s="4" customFormat="1" ht="12.5" x14ac:dyDescent="0.25">
      <c r="A3216" s="6"/>
      <c r="B3216" s="6"/>
      <c r="C3216" s="6"/>
      <c r="D3216" s="3"/>
      <c r="E3216" s="3"/>
      <c r="F3216" s="3"/>
      <c r="G3216" s="7"/>
      <c r="H3216" s="7"/>
      <c r="I3216" s="3"/>
      <c r="J3216" s="3"/>
      <c r="K3216" s="3"/>
      <c r="L3216" s="7"/>
    </row>
    <row r="3217" spans="1:12" s="4" customFormat="1" ht="12.5" x14ac:dyDescent="0.25">
      <c r="A3217" s="6"/>
      <c r="B3217" s="6"/>
      <c r="C3217" s="6"/>
      <c r="D3217" s="3"/>
      <c r="E3217" s="3"/>
      <c r="F3217" s="3"/>
      <c r="G3217" s="7"/>
      <c r="H3217" s="7"/>
      <c r="I3217" s="3"/>
      <c r="J3217" s="3"/>
      <c r="K3217" s="3"/>
      <c r="L3217" s="7"/>
    </row>
    <row r="3218" spans="1:12" s="4" customFormat="1" ht="12.5" x14ac:dyDescent="0.25">
      <c r="A3218" s="6"/>
      <c r="B3218" s="6"/>
      <c r="C3218" s="6"/>
      <c r="D3218" s="3"/>
      <c r="E3218" s="3"/>
      <c r="F3218" s="3"/>
      <c r="G3218" s="7"/>
      <c r="H3218" s="7"/>
      <c r="I3218" s="3"/>
      <c r="J3218" s="3"/>
      <c r="K3218" s="3"/>
      <c r="L3218" s="3"/>
    </row>
    <row r="3219" spans="1:12" s="4" customFormat="1" ht="12.5" x14ac:dyDescent="0.25">
      <c r="A3219" s="6"/>
      <c r="B3219" s="6"/>
      <c r="C3219" s="6"/>
      <c r="D3219" s="3"/>
      <c r="E3219" s="3"/>
      <c r="F3219" s="3"/>
      <c r="G3219" s="7"/>
      <c r="H3219" s="7"/>
      <c r="I3219" s="3"/>
      <c r="J3219" s="3"/>
      <c r="K3219" s="3"/>
      <c r="L3219" s="7"/>
    </row>
    <row r="3220" spans="1:12" s="4" customFormat="1" ht="12.5" x14ac:dyDescent="0.25">
      <c r="A3220" s="6"/>
      <c r="B3220" s="6"/>
      <c r="C3220" s="6"/>
      <c r="D3220" s="3"/>
      <c r="E3220" s="3"/>
      <c r="F3220" s="3"/>
      <c r="G3220" s="7"/>
      <c r="H3220" s="7"/>
      <c r="I3220" s="3"/>
      <c r="J3220" s="3"/>
      <c r="K3220" s="3"/>
      <c r="L3220" s="7"/>
    </row>
    <row r="3221" spans="1:12" s="4" customFormat="1" ht="12.5" x14ac:dyDescent="0.25">
      <c r="A3221" s="6"/>
      <c r="B3221" s="6"/>
      <c r="C3221" s="6"/>
      <c r="D3221" s="3"/>
      <c r="E3221" s="3"/>
      <c r="F3221" s="3"/>
      <c r="G3221" s="7"/>
      <c r="H3221" s="7"/>
      <c r="I3221" s="3"/>
      <c r="J3221" s="3"/>
      <c r="K3221" s="3"/>
      <c r="L3221" s="7"/>
    </row>
    <row r="3222" spans="1:12" s="4" customFormat="1" ht="12.5" x14ac:dyDescent="0.25">
      <c r="A3222" s="6"/>
      <c r="B3222" s="6"/>
      <c r="C3222" s="6"/>
      <c r="D3222" s="3"/>
      <c r="E3222" s="3"/>
      <c r="F3222" s="3"/>
      <c r="G3222" s="7"/>
      <c r="H3222" s="7"/>
      <c r="I3222" s="3"/>
      <c r="J3222" s="3"/>
      <c r="K3222" s="3"/>
      <c r="L3222" s="3"/>
    </row>
    <row r="3223" spans="1:12" s="4" customFormat="1" ht="12.5" x14ac:dyDescent="0.25">
      <c r="A3223" s="6"/>
      <c r="B3223" s="6"/>
      <c r="C3223" s="6"/>
      <c r="D3223" s="3"/>
      <c r="E3223" s="3"/>
      <c r="F3223" s="3"/>
      <c r="G3223" s="3"/>
      <c r="H3223" s="7"/>
      <c r="I3223" s="3"/>
      <c r="J3223" s="3"/>
      <c r="K3223" s="3"/>
      <c r="L3223" s="7"/>
    </row>
    <row r="3224" spans="1:12" s="4" customFormat="1" ht="12.5" x14ac:dyDescent="0.25">
      <c r="A3224" s="6"/>
      <c r="B3224" s="6"/>
      <c r="C3224" s="6"/>
      <c r="D3224" s="3"/>
      <c r="E3224" s="3"/>
      <c r="F3224" s="3"/>
      <c r="G3224" s="7"/>
      <c r="H3224" s="7"/>
      <c r="I3224" s="3"/>
      <c r="J3224" s="3"/>
      <c r="K3224" s="3"/>
      <c r="L3224" s="7"/>
    </row>
    <row r="3225" spans="1:12" s="4" customFormat="1" ht="12.5" x14ac:dyDescent="0.25">
      <c r="A3225" s="6"/>
      <c r="B3225" s="6"/>
      <c r="C3225" s="6"/>
      <c r="D3225" s="3"/>
      <c r="E3225" s="3"/>
      <c r="F3225" s="3"/>
      <c r="G3225" s="7"/>
      <c r="H3225" s="7"/>
      <c r="I3225" s="3"/>
      <c r="J3225" s="3"/>
      <c r="K3225" s="3"/>
      <c r="L3225" s="7"/>
    </row>
    <row r="3226" spans="1:12" s="4" customFormat="1" ht="12.5" x14ac:dyDescent="0.25">
      <c r="A3226" s="6"/>
      <c r="B3226" s="6"/>
      <c r="C3226" s="6"/>
      <c r="D3226" s="3"/>
      <c r="E3226" s="3"/>
      <c r="F3226" s="3"/>
      <c r="G3226" s="7"/>
      <c r="H3226" s="7"/>
      <c r="I3226" s="3"/>
      <c r="J3226" s="3"/>
      <c r="K3226" s="3"/>
      <c r="L3226" s="7"/>
    </row>
    <row r="3227" spans="1:12" s="4" customFormat="1" ht="12.5" x14ac:dyDescent="0.25">
      <c r="A3227" s="6"/>
      <c r="B3227" s="6"/>
      <c r="C3227" s="6"/>
      <c r="D3227" s="3"/>
      <c r="E3227" s="3"/>
      <c r="F3227" s="3"/>
      <c r="G3227" s="7"/>
      <c r="H3227" s="7"/>
      <c r="I3227" s="3"/>
      <c r="J3227" s="3"/>
      <c r="K3227" s="3"/>
      <c r="L3227" s="7"/>
    </row>
    <row r="3228" spans="1:12" s="4" customFormat="1" ht="12.5" x14ac:dyDescent="0.25">
      <c r="A3228" s="6"/>
      <c r="B3228" s="6"/>
      <c r="C3228" s="6"/>
      <c r="D3228" s="3"/>
      <c r="E3228" s="3"/>
      <c r="F3228" s="3"/>
      <c r="G3228" s="7"/>
      <c r="H3228" s="7"/>
      <c r="I3228" s="3"/>
      <c r="J3228" s="3"/>
      <c r="K3228" s="3"/>
      <c r="L3228" s="7"/>
    </row>
    <row r="3229" spans="1:12" s="4" customFormat="1" ht="12.5" x14ac:dyDescent="0.25">
      <c r="A3229" s="6"/>
      <c r="B3229" s="6"/>
      <c r="C3229" s="6"/>
      <c r="D3229" s="3"/>
      <c r="E3229" s="3"/>
      <c r="F3229" s="3"/>
      <c r="G3229" s="7"/>
      <c r="H3229" s="7"/>
      <c r="I3229" s="3"/>
      <c r="J3229" s="3"/>
      <c r="K3229" s="3"/>
      <c r="L3229" s="7"/>
    </row>
    <row r="3230" spans="1:12" s="4" customFormat="1" ht="12.5" x14ac:dyDescent="0.25">
      <c r="A3230" s="6"/>
      <c r="B3230" s="6"/>
      <c r="C3230" s="6"/>
      <c r="D3230" s="3"/>
      <c r="E3230" s="3"/>
      <c r="F3230" s="3"/>
      <c r="G3230" s="7"/>
      <c r="H3230" s="7"/>
      <c r="I3230" s="3"/>
      <c r="J3230" s="3"/>
      <c r="K3230" s="3"/>
      <c r="L3230" s="7"/>
    </row>
    <row r="3231" spans="1:12" s="4" customFormat="1" ht="12.5" x14ac:dyDescent="0.25">
      <c r="A3231" s="6"/>
      <c r="B3231" s="6"/>
      <c r="C3231" s="6"/>
      <c r="D3231" s="3"/>
      <c r="E3231" s="3"/>
      <c r="F3231" s="3"/>
      <c r="G3231" s="7"/>
      <c r="H3231" s="7"/>
      <c r="I3231" s="3"/>
      <c r="J3231" s="3"/>
      <c r="K3231" s="3"/>
      <c r="L3231" s="7"/>
    </row>
    <row r="3232" spans="1:12" s="4" customFormat="1" ht="12.5" x14ac:dyDescent="0.25">
      <c r="A3232" s="6"/>
      <c r="B3232" s="6"/>
      <c r="C3232" s="6"/>
      <c r="D3232" s="3"/>
      <c r="E3232" s="3"/>
      <c r="F3232" s="3"/>
      <c r="G3232" s="7"/>
      <c r="H3232" s="7"/>
      <c r="I3232" s="3"/>
      <c r="J3232" s="3"/>
      <c r="K3232" s="3"/>
      <c r="L3232" s="7"/>
    </row>
    <row r="3233" spans="1:12" s="4" customFormat="1" ht="12.5" x14ac:dyDescent="0.25">
      <c r="A3233" s="6"/>
      <c r="B3233" s="6"/>
      <c r="C3233" s="6"/>
      <c r="D3233" s="3"/>
      <c r="E3233" s="3"/>
      <c r="F3233" s="3"/>
      <c r="G3233" s="7"/>
      <c r="H3233" s="7"/>
      <c r="I3233" s="3"/>
      <c r="J3233" s="3"/>
      <c r="K3233" s="3"/>
      <c r="L3233" s="7"/>
    </row>
    <row r="3234" spans="1:12" s="4" customFormat="1" ht="12.5" x14ac:dyDescent="0.25">
      <c r="A3234" s="6"/>
      <c r="B3234" s="6"/>
      <c r="C3234" s="6"/>
      <c r="D3234" s="3"/>
      <c r="E3234" s="3"/>
      <c r="F3234" s="3"/>
      <c r="G3234" s="7"/>
      <c r="H3234" s="7"/>
      <c r="I3234" s="3"/>
      <c r="J3234" s="3"/>
      <c r="K3234" s="3"/>
      <c r="L3234" s="7"/>
    </row>
    <row r="3235" spans="1:12" s="4" customFormat="1" ht="12.5" x14ac:dyDescent="0.25">
      <c r="A3235" s="6"/>
      <c r="B3235" s="6"/>
      <c r="C3235" s="6"/>
      <c r="D3235" s="3"/>
      <c r="E3235" s="3"/>
      <c r="F3235" s="3"/>
      <c r="G3235" s="7"/>
      <c r="H3235" s="7"/>
      <c r="I3235" s="3"/>
      <c r="J3235" s="3"/>
      <c r="K3235" s="3"/>
      <c r="L3235" s="3"/>
    </row>
    <row r="3236" spans="1:12" s="4" customFormat="1" ht="12.5" x14ac:dyDescent="0.25">
      <c r="A3236" s="6"/>
      <c r="B3236" s="6"/>
      <c r="C3236" s="6"/>
      <c r="D3236" s="3"/>
      <c r="E3236" s="3"/>
      <c r="F3236" s="3"/>
      <c r="G3236" s="7"/>
      <c r="H3236" s="7"/>
      <c r="I3236" s="3"/>
      <c r="J3236" s="3"/>
      <c r="K3236" s="3"/>
      <c r="L3236" s="3"/>
    </row>
    <row r="3237" spans="1:12" s="4" customFormat="1" ht="12.5" x14ac:dyDescent="0.25">
      <c r="A3237" s="6"/>
      <c r="B3237" s="6"/>
      <c r="C3237" s="6"/>
      <c r="D3237" s="3"/>
      <c r="E3237" s="3"/>
      <c r="F3237" s="3"/>
      <c r="G3237" s="7"/>
      <c r="H3237" s="7"/>
      <c r="I3237" s="3"/>
      <c r="J3237" s="3"/>
      <c r="K3237" s="3"/>
      <c r="L3237" s="7"/>
    </row>
    <row r="3238" spans="1:12" s="4" customFormat="1" ht="12.5" x14ac:dyDescent="0.25">
      <c r="A3238" s="6"/>
      <c r="B3238" s="6"/>
      <c r="C3238" s="6"/>
      <c r="D3238" s="3"/>
      <c r="E3238" s="3"/>
      <c r="F3238" s="3"/>
      <c r="G3238" s="7"/>
      <c r="H3238" s="7"/>
      <c r="I3238" s="3"/>
      <c r="J3238" s="3"/>
      <c r="K3238" s="3"/>
      <c r="L3238" s="7"/>
    </row>
    <row r="3239" spans="1:12" s="4" customFormat="1" ht="12.5" x14ac:dyDescent="0.25">
      <c r="A3239" s="6"/>
      <c r="B3239" s="6"/>
      <c r="C3239" s="6"/>
      <c r="D3239" s="3"/>
      <c r="E3239" s="3"/>
      <c r="F3239" s="3"/>
      <c r="G3239" s="7"/>
      <c r="H3239" s="3"/>
      <c r="I3239" s="3"/>
      <c r="J3239" s="3"/>
      <c r="K3239" s="3"/>
      <c r="L3239" s="7"/>
    </row>
    <row r="3240" spans="1:12" s="4" customFormat="1" ht="12.5" x14ac:dyDescent="0.25">
      <c r="A3240" s="6"/>
      <c r="B3240" s="6"/>
      <c r="C3240" s="6"/>
      <c r="D3240" s="3"/>
      <c r="E3240" s="3"/>
      <c r="F3240" s="3"/>
      <c r="G3240" s="7"/>
      <c r="H3240" s="7"/>
      <c r="I3240" s="3"/>
      <c r="J3240" s="3"/>
      <c r="K3240" s="3"/>
      <c r="L3240" s="7"/>
    </row>
    <row r="3241" spans="1:12" s="4" customFormat="1" ht="12.5" x14ac:dyDescent="0.25">
      <c r="A3241" s="6"/>
      <c r="B3241" s="6"/>
      <c r="C3241" s="6"/>
      <c r="D3241" s="3"/>
      <c r="E3241" s="3"/>
      <c r="F3241" s="3"/>
      <c r="G3241" s="7"/>
      <c r="H3241" s="7"/>
      <c r="I3241" s="3"/>
      <c r="J3241" s="3"/>
      <c r="K3241" s="3"/>
      <c r="L3241" s="7"/>
    </row>
    <row r="3242" spans="1:12" s="4" customFormat="1" ht="12.5" x14ac:dyDescent="0.25">
      <c r="A3242" s="6"/>
      <c r="B3242" s="6"/>
      <c r="C3242" s="6"/>
      <c r="D3242" s="3"/>
      <c r="E3242" s="3"/>
      <c r="F3242" s="3"/>
      <c r="G3242" s="7"/>
      <c r="H3242" s="7"/>
      <c r="I3242" s="3"/>
      <c r="J3242" s="3"/>
      <c r="K3242" s="3"/>
      <c r="L3242" s="7"/>
    </row>
    <row r="3243" spans="1:12" s="4" customFormat="1" ht="12.5" x14ac:dyDescent="0.25">
      <c r="A3243" s="6"/>
      <c r="B3243" s="6"/>
      <c r="C3243" s="6"/>
      <c r="D3243" s="3"/>
      <c r="E3243" s="3"/>
      <c r="F3243" s="3"/>
      <c r="G3243" s="7"/>
      <c r="H3243" s="7"/>
      <c r="I3243" s="3"/>
      <c r="J3243" s="3"/>
      <c r="K3243" s="3"/>
      <c r="L3243" s="7"/>
    </row>
    <row r="3244" spans="1:12" s="4" customFormat="1" ht="12.5" x14ac:dyDescent="0.25">
      <c r="A3244" s="6"/>
      <c r="B3244" s="6"/>
      <c r="C3244" s="6"/>
      <c r="D3244" s="3"/>
      <c r="E3244" s="3"/>
      <c r="F3244" s="3"/>
      <c r="G3244" s="7"/>
      <c r="H3244" s="7"/>
      <c r="I3244" s="3"/>
      <c r="J3244" s="3"/>
      <c r="K3244" s="3"/>
      <c r="L3244" s="7"/>
    </row>
    <row r="3245" spans="1:12" s="4" customFormat="1" ht="12.5" x14ac:dyDescent="0.25">
      <c r="A3245" s="6"/>
      <c r="B3245" s="6"/>
      <c r="C3245" s="6"/>
      <c r="D3245" s="3"/>
      <c r="E3245" s="3"/>
      <c r="F3245" s="3"/>
      <c r="G3245" s="7"/>
      <c r="H3245" s="7"/>
      <c r="I3245" s="3"/>
      <c r="J3245" s="3"/>
      <c r="K3245" s="3"/>
      <c r="L3245" s="7"/>
    </row>
    <row r="3246" spans="1:12" s="4" customFormat="1" ht="12.5" x14ac:dyDescent="0.25">
      <c r="A3246" s="6"/>
      <c r="B3246" s="6"/>
      <c r="C3246" s="6"/>
      <c r="D3246" s="3"/>
      <c r="E3246" s="3"/>
      <c r="F3246" s="3"/>
      <c r="G3246" s="7"/>
      <c r="H3246" s="7"/>
      <c r="I3246" s="3"/>
      <c r="J3246" s="3"/>
      <c r="K3246" s="3"/>
      <c r="L3246" s="7"/>
    </row>
    <row r="3247" spans="1:12" s="4" customFormat="1" ht="12.5" x14ac:dyDescent="0.25">
      <c r="A3247" s="6"/>
      <c r="B3247" s="6"/>
      <c r="C3247" s="6"/>
      <c r="D3247" s="3"/>
      <c r="E3247" s="3"/>
      <c r="F3247" s="3"/>
      <c r="G3247" s="3"/>
      <c r="H3247" s="7"/>
      <c r="I3247" s="3"/>
      <c r="J3247" s="3"/>
      <c r="K3247" s="3"/>
      <c r="L3247" s="7"/>
    </row>
    <row r="3248" spans="1:12" s="4" customFormat="1" ht="12.5" x14ac:dyDescent="0.25">
      <c r="A3248" s="6"/>
      <c r="B3248" s="6"/>
      <c r="C3248" s="6"/>
      <c r="D3248" s="3"/>
      <c r="E3248" s="3"/>
      <c r="F3248" s="3"/>
      <c r="G3248" s="7"/>
      <c r="H3248" s="7"/>
      <c r="I3248" s="3"/>
      <c r="J3248" s="3"/>
      <c r="K3248" s="3"/>
      <c r="L3248" s="7"/>
    </row>
    <row r="3249" spans="1:12" s="4" customFormat="1" ht="12.5" x14ac:dyDescent="0.25">
      <c r="A3249" s="6"/>
      <c r="B3249" s="6"/>
      <c r="C3249" s="6"/>
      <c r="D3249" s="3"/>
      <c r="E3249" s="3"/>
      <c r="F3249" s="3"/>
      <c r="G3249" s="7"/>
      <c r="H3249" s="3"/>
      <c r="I3249" s="3"/>
      <c r="J3249" s="3"/>
      <c r="K3249" s="3"/>
      <c r="L3249" s="7"/>
    </row>
    <row r="3250" spans="1:12" s="4" customFormat="1" ht="12.5" x14ac:dyDescent="0.25">
      <c r="A3250" s="6"/>
      <c r="B3250" s="6"/>
      <c r="C3250" s="6"/>
      <c r="D3250" s="3"/>
      <c r="E3250" s="3"/>
      <c r="F3250" s="3"/>
      <c r="G3250" s="7"/>
      <c r="H3250" s="7"/>
      <c r="I3250" s="3"/>
      <c r="J3250" s="3"/>
      <c r="K3250" s="3"/>
      <c r="L3250" s="7"/>
    </row>
    <row r="3251" spans="1:12" s="4" customFormat="1" ht="12.5" x14ac:dyDescent="0.25">
      <c r="A3251" s="6"/>
      <c r="B3251" s="6"/>
      <c r="C3251" s="6"/>
      <c r="D3251" s="3"/>
      <c r="E3251" s="3"/>
      <c r="F3251" s="3"/>
      <c r="G3251" s="7"/>
      <c r="H3251" s="7"/>
      <c r="I3251" s="3"/>
      <c r="J3251" s="3"/>
      <c r="K3251" s="3"/>
      <c r="L3251" s="7"/>
    </row>
    <row r="3252" spans="1:12" s="4" customFormat="1" ht="12.5" x14ac:dyDescent="0.25">
      <c r="A3252" s="6"/>
      <c r="B3252" s="6"/>
      <c r="C3252" s="6"/>
      <c r="D3252" s="3"/>
      <c r="E3252" s="3"/>
      <c r="F3252" s="3"/>
      <c r="G3252" s="7"/>
      <c r="H3252" s="7"/>
      <c r="I3252" s="3"/>
      <c r="J3252" s="3"/>
      <c r="K3252" s="3"/>
      <c r="L3252" s="7"/>
    </row>
    <row r="3253" spans="1:12" s="4" customFormat="1" ht="12.5" x14ac:dyDescent="0.25">
      <c r="A3253" s="6"/>
      <c r="B3253" s="6"/>
      <c r="C3253" s="6"/>
      <c r="D3253" s="3"/>
      <c r="E3253" s="3"/>
      <c r="F3253" s="3"/>
      <c r="G3253" s="7"/>
      <c r="H3253" s="3"/>
      <c r="I3253" s="3"/>
      <c r="J3253" s="3"/>
      <c r="K3253" s="3"/>
      <c r="L3253" s="7"/>
    </row>
    <row r="3254" spans="1:12" s="4" customFormat="1" ht="12.5" x14ac:dyDescent="0.25">
      <c r="A3254" s="6"/>
      <c r="B3254" s="6"/>
      <c r="C3254" s="6"/>
      <c r="D3254" s="3"/>
      <c r="E3254" s="3"/>
      <c r="F3254" s="3"/>
      <c r="G3254" s="7"/>
      <c r="H3254" s="7"/>
      <c r="I3254" s="3"/>
      <c r="J3254" s="3"/>
      <c r="K3254" s="3"/>
      <c r="L3254" s="3"/>
    </row>
    <row r="3255" spans="1:12" s="4" customFormat="1" ht="12.5" x14ac:dyDescent="0.25">
      <c r="A3255" s="6"/>
      <c r="B3255" s="6"/>
      <c r="C3255" s="6"/>
      <c r="D3255" s="3"/>
      <c r="E3255" s="3"/>
      <c r="F3255" s="3"/>
      <c r="G3255" s="7"/>
      <c r="H3255" s="7"/>
      <c r="I3255" s="3"/>
      <c r="J3255" s="3"/>
      <c r="K3255" s="3"/>
      <c r="L3255" s="7"/>
    </row>
    <row r="3256" spans="1:12" s="4" customFormat="1" ht="12.5" x14ac:dyDescent="0.25">
      <c r="A3256" s="6"/>
      <c r="B3256" s="6"/>
      <c r="C3256" s="6"/>
      <c r="D3256" s="3"/>
      <c r="E3256" s="3"/>
      <c r="F3256" s="3"/>
      <c r="G3256" s="7"/>
      <c r="H3256" s="7"/>
      <c r="I3256" s="3"/>
      <c r="J3256" s="3"/>
      <c r="K3256" s="3"/>
      <c r="L3256" s="7"/>
    </row>
    <row r="3257" spans="1:12" s="4" customFormat="1" ht="12.5" x14ac:dyDescent="0.25">
      <c r="A3257" s="6"/>
      <c r="B3257" s="6"/>
      <c r="C3257" s="6"/>
      <c r="D3257" s="3"/>
      <c r="E3257" s="3"/>
      <c r="F3257" s="3"/>
      <c r="G3257" s="3"/>
      <c r="H3257" s="7"/>
      <c r="I3257" s="3"/>
      <c r="J3257" s="3"/>
      <c r="K3257" s="3"/>
      <c r="L3257" s="7"/>
    </row>
    <row r="3258" spans="1:12" s="4" customFormat="1" ht="12.5" x14ac:dyDescent="0.25">
      <c r="A3258" s="6"/>
      <c r="B3258" s="6"/>
      <c r="C3258" s="6"/>
      <c r="D3258" s="3"/>
      <c r="E3258" s="3"/>
      <c r="F3258" s="3"/>
      <c r="G3258" s="7"/>
      <c r="H3258" s="7"/>
      <c r="I3258" s="3"/>
      <c r="J3258" s="3"/>
      <c r="K3258" s="3"/>
      <c r="L3258" s="7"/>
    </row>
    <row r="3259" spans="1:12" s="4" customFormat="1" ht="12.5" x14ac:dyDescent="0.25">
      <c r="A3259" s="6"/>
      <c r="B3259" s="6"/>
      <c r="C3259" s="6"/>
      <c r="D3259" s="3"/>
      <c r="E3259" s="3"/>
      <c r="F3259" s="3"/>
      <c r="G3259" s="7"/>
      <c r="H3259" s="7"/>
      <c r="I3259" s="3"/>
      <c r="J3259" s="3"/>
      <c r="K3259" s="3"/>
      <c r="L3259" s="3"/>
    </row>
    <row r="3260" spans="1:12" s="4" customFormat="1" ht="12.5" x14ac:dyDescent="0.25">
      <c r="A3260" s="6"/>
      <c r="B3260" s="6"/>
      <c r="C3260" s="6"/>
      <c r="D3260" s="3"/>
      <c r="E3260" s="3"/>
      <c r="F3260" s="3"/>
      <c r="G3260" s="7"/>
      <c r="H3260" s="7"/>
      <c r="I3260" s="3"/>
      <c r="J3260" s="3"/>
      <c r="K3260" s="3"/>
      <c r="L3260" s="7"/>
    </row>
    <row r="3261" spans="1:12" s="4" customFormat="1" ht="12.5" x14ac:dyDescent="0.25">
      <c r="A3261" s="6"/>
      <c r="B3261" s="6"/>
      <c r="C3261" s="6"/>
      <c r="D3261" s="3"/>
      <c r="E3261" s="3"/>
      <c r="F3261" s="3"/>
      <c r="G3261" s="3"/>
      <c r="H3261" s="7"/>
      <c r="I3261" s="3"/>
      <c r="J3261" s="3"/>
      <c r="K3261" s="3"/>
      <c r="L3261" s="7"/>
    </row>
    <row r="3262" spans="1:12" s="4" customFormat="1" ht="12.5" x14ac:dyDescent="0.25">
      <c r="A3262" s="6"/>
      <c r="B3262" s="6"/>
      <c r="C3262" s="6"/>
      <c r="D3262" s="3"/>
      <c r="E3262" s="3"/>
      <c r="F3262" s="3"/>
      <c r="G3262" s="7"/>
      <c r="H3262" s="7"/>
      <c r="I3262" s="3"/>
      <c r="J3262" s="3"/>
      <c r="K3262" s="3"/>
      <c r="L3262" s="7"/>
    </row>
    <row r="3263" spans="1:12" s="4" customFormat="1" ht="12.5" x14ac:dyDescent="0.25">
      <c r="A3263" s="6"/>
      <c r="B3263" s="6"/>
      <c r="C3263" s="6"/>
      <c r="D3263" s="3"/>
      <c r="E3263" s="3"/>
      <c r="F3263" s="3"/>
      <c r="G3263" s="7"/>
      <c r="H3263" s="7"/>
      <c r="I3263" s="3"/>
      <c r="J3263" s="3"/>
      <c r="K3263" s="3"/>
      <c r="L3263" s="7"/>
    </row>
    <row r="3264" spans="1:12" s="4" customFormat="1" ht="12.5" x14ac:dyDescent="0.25">
      <c r="A3264" s="6"/>
      <c r="B3264" s="6"/>
      <c r="C3264" s="6"/>
      <c r="D3264" s="3"/>
      <c r="E3264" s="3"/>
      <c r="F3264" s="3"/>
      <c r="G3264" s="7"/>
      <c r="H3264" s="7"/>
      <c r="I3264" s="3"/>
      <c r="J3264" s="3"/>
      <c r="K3264" s="3"/>
      <c r="L3264" s="3"/>
    </row>
    <row r="3265" spans="1:12" s="4" customFormat="1" ht="12.5" x14ac:dyDescent="0.25">
      <c r="A3265" s="6"/>
      <c r="B3265" s="6"/>
      <c r="C3265" s="6"/>
      <c r="D3265" s="3"/>
      <c r="E3265" s="3"/>
      <c r="F3265" s="3"/>
      <c r="G3265" s="7"/>
      <c r="H3265" s="7"/>
      <c r="I3265" s="3"/>
      <c r="J3265" s="3"/>
      <c r="K3265" s="3"/>
      <c r="L3265" s="7"/>
    </row>
    <row r="3266" spans="1:12" s="4" customFormat="1" ht="12.5" x14ac:dyDescent="0.25">
      <c r="A3266" s="6"/>
      <c r="B3266" s="6"/>
      <c r="C3266" s="6"/>
      <c r="D3266" s="3"/>
      <c r="E3266" s="3"/>
      <c r="F3266" s="3"/>
      <c r="G3266" s="7"/>
      <c r="H3266" s="7"/>
      <c r="I3266" s="3"/>
      <c r="J3266" s="3"/>
      <c r="K3266" s="3"/>
      <c r="L3266" s="7"/>
    </row>
    <row r="3267" spans="1:12" s="4" customFormat="1" ht="12.5" x14ac:dyDescent="0.25">
      <c r="A3267" s="6"/>
      <c r="B3267" s="6"/>
      <c r="C3267" s="6"/>
      <c r="D3267" s="3"/>
      <c r="E3267" s="3"/>
      <c r="F3267" s="3"/>
      <c r="G3267" s="7"/>
      <c r="H3267" s="7"/>
      <c r="I3267" s="3"/>
      <c r="J3267" s="3"/>
      <c r="K3267" s="3"/>
      <c r="L3267" s="7"/>
    </row>
    <row r="3268" spans="1:12" s="4" customFormat="1" ht="12.5" x14ac:dyDescent="0.25">
      <c r="A3268" s="6"/>
      <c r="B3268" s="6"/>
      <c r="C3268" s="6"/>
      <c r="D3268" s="3"/>
      <c r="E3268" s="3"/>
      <c r="F3268" s="3"/>
      <c r="G3268" s="7"/>
      <c r="H3268" s="7"/>
      <c r="I3268" s="3"/>
      <c r="J3268" s="3"/>
      <c r="K3268" s="3"/>
      <c r="L3268" s="7"/>
    </row>
    <row r="3269" spans="1:12" s="4" customFormat="1" ht="12.5" x14ac:dyDescent="0.25">
      <c r="A3269" s="6"/>
      <c r="B3269" s="6"/>
      <c r="C3269" s="6"/>
      <c r="D3269" s="3"/>
      <c r="E3269" s="3"/>
      <c r="F3269" s="3"/>
      <c r="G3269" s="7"/>
      <c r="H3269" s="3"/>
      <c r="I3269" s="3"/>
      <c r="J3269" s="3"/>
      <c r="K3269" s="3"/>
      <c r="L3269" s="7"/>
    </row>
    <row r="3270" spans="1:12" s="4" customFormat="1" ht="12.5" x14ac:dyDescent="0.25">
      <c r="A3270" s="6"/>
      <c r="B3270" s="6"/>
      <c r="C3270" s="6"/>
      <c r="D3270" s="3"/>
      <c r="E3270" s="3"/>
      <c r="F3270" s="3"/>
      <c r="G3270" s="7"/>
      <c r="H3270" s="3"/>
      <c r="I3270" s="3"/>
      <c r="J3270" s="3"/>
      <c r="K3270" s="3"/>
      <c r="L3270" s="7"/>
    </row>
    <row r="3271" spans="1:12" s="4" customFormat="1" ht="12.5" x14ac:dyDescent="0.25">
      <c r="A3271" s="6"/>
      <c r="B3271" s="6"/>
      <c r="C3271" s="6"/>
      <c r="D3271" s="3"/>
      <c r="E3271" s="3"/>
      <c r="F3271" s="3"/>
      <c r="G3271" s="7"/>
      <c r="H3271" s="3"/>
      <c r="I3271" s="3"/>
      <c r="J3271" s="3"/>
      <c r="K3271" s="3"/>
      <c r="L3271" s="3"/>
    </row>
    <row r="3272" spans="1:12" s="4" customFormat="1" ht="12.5" x14ac:dyDescent="0.25">
      <c r="A3272" s="6"/>
      <c r="B3272" s="6"/>
      <c r="C3272" s="6"/>
      <c r="D3272" s="3"/>
      <c r="E3272" s="3"/>
      <c r="F3272" s="3"/>
      <c r="G3272" s="7"/>
      <c r="H3272" s="7"/>
      <c r="I3272" s="3"/>
      <c r="J3272" s="3"/>
      <c r="K3272" s="3"/>
      <c r="L3272" s="7"/>
    </row>
    <row r="3273" spans="1:12" s="4" customFormat="1" ht="12.5" x14ac:dyDescent="0.25">
      <c r="A3273" s="6"/>
      <c r="B3273" s="6"/>
      <c r="C3273" s="6"/>
      <c r="D3273" s="3"/>
      <c r="E3273" s="3"/>
      <c r="F3273" s="3"/>
      <c r="G3273" s="7"/>
      <c r="H3273" s="7"/>
      <c r="I3273" s="3"/>
      <c r="J3273" s="3"/>
      <c r="K3273" s="3"/>
      <c r="L3273" s="7"/>
    </row>
    <row r="3274" spans="1:12" s="4" customFormat="1" ht="12.5" x14ac:dyDescent="0.25">
      <c r="A3274" s="6"/>
      <c r="B3274" s="6"/>
      <c r="C3274" s="6"/>
      <c r="D3274" s="3"/>
      <c r="E3274" s="3"/>
      <c r="F3274" s="3"/>
      <c r="G3274" s="7"/>
      <c r="H3274" s="7"/>
      <c r="I3274" s="3"/>
      <c r="J3274" s="3"/>
      <c r="K3274" s="3"/>
      <c r="L3274" s="7"/>
    </row>
    <row r="3275" spans="1:12" s="4" customFormat="1" ht="12.5" x14ac:dyDescent="0.25">
      <c r="A3275" s="6"/>
      <c r="B3275" s="6"/>
      <c r="C3275" s="6"/>
      <c r="D3275" s="3"/>
      <c r="E3275" s="3"/>
      <c r="F3275" s="3"/>
      <c r="G3275" s="7"/>
      <c r="H3275" s="3"/>
      <c r="I3275" s="3"/>
      <c r="J3275" s="3"/>
      <c r="K3275" s="3"/>
      <c r="L3275" s="7"/>
    </row>
    <row r="3276" spans="1:12" s="4" customFormat="1" ht="12.5" x14ac:dyDescent="0.25">
      <c r="A3276" s="6"/>
      <c r="B3276" s="6"/>
      <c r="C3276" s="6"/>
      <c r="D3276" s="3"/>
      <c r="E3276" s="3"/>
      <c r="F3276" s="3"/>
      <c r="G3276" s="7"/>
      <c r="H3276" s="7"/>
      <c r="I3276" s="3"/>
      <c r="J3276" s="3"/>
      <c r="K3276" s="3"/>
      <c r="L3276" s="7"/>
    </row>
    <row r="3277" spans="1:12" s="4" customFormat="1" ht="12.5" x14ac:dyDescent="0.25">
      <c r="A3277" s="6"/>
      <c r="B3277" s="6"/>
      <c r="C3277" s="6"/>
      <c r="D3277" s="3"/>
      <c r="E3277" s="3"/>
      <c r="F3277" s="3"/>
      <c r="G3277" s="3"/>
      <c r="H3277" s="7"/>
      <c r="I3277" s="3"/>
      <c r="J3277" s="3"/>
      <c r="K3277" s="3"/>
      <c r="L3277" s="3"/>
    </row>
    <row r="3278" spans="1:12" s="4" customFormat="1" ht="12.5" x14ac:dyDescent="0.25">
      <c r="A3278" s="6"/>
      <c r="B3278" s="6"/>
      <c r="C3278" s="6"/>
      <c r="D3278" s="3"/>
      <c r="E3278" s="3"/>
      <c r="F3278" s="3"/>
      <c r="G3278" s="3"/>
      <c r="H3278" s="7"/>
      <c r="I3278" s="3"/>
      <c r="J3278" s="3"/>
      <c r="K3278" s="3"/>
      <c r="L3278" s="3"/>
    </row>
    <row r="3279" spans="1:12" s="4" customFormat="1" ht="12.5" x14ac:dyDescent="0.25">
      <c r="A3279" s="6"/>
      <c r="B3279" s="6"/>
      <c r="C3279" s="6"/>
      <c r="D3279" s="3"/>
      <c r="E3279" s="3"/>
      <c r="F3279" s="3"/>
      <c r="G3279" s="3"/>
      <c r="H3279" s="7"/>
      <c r="I3279" s="3"/>
      <c r="J3279" s="3"/>
      <c r="K3279" s="3"/>
      <c r="L3279" s="7"/>
    </row>
    <row r="3280" spans="1:12" s="4" customFormat="1" ht="12.5" x14ac:dyDescent="0.25">
      <c r="A3280" s="6"/>
      <c r="B3280" s="6"/>
      <c r="C3280" s="6"/>
      <c r="D3280" s="3"/>
      <c r="E3280" s="3"/>
      <c r="F3280" s="3"/>
      <c r="G3280" s="7"/>
      <c r="H3280" s="7"/>
      <c r="I3280" s="3"/>
      <c r="J3280" s="3"/>
      <c r="K3280" s="3"/>
      <c r="L3280" s="7"/>
    </row>
    <row r="3281" spans="1:12" s="4" customFormat="1" ht="12.5" x14ac:dyDescent="0.25">
      <c r="A3281" s="6"/>
      <c r="B3281" s="6"/>
      <c r="C3281" s="6"/>
      <c r="D3281" s="3"/>
      <c r="E3281" s="3"/>
      <c r="F3281" s="3"/>
      <c r="G3281" s="7"/>
      <c r="H3281" s="7"/>
      <c r="I3281" s="3"/>
      <c r="J3281" s="3"/>
      <c r="K3281" s="3"/>
      <c r="L3281" s="7"/>
    </row>
    <row r="3282" spans="1:12" s="4" customFormat="1" ht="12.5" x14ac:dyDescent="0.25">
      <c r="A3282" s="6"/>
      <c r="B3282" s="6"/>
      <c r="C3282" s="6"/>
      <c r="D3282" s="3"/>
      <c r="E3282" s="3"/>
      <c r="F3282" s="3"/>
      <c r="G3282" s="7"/>
      <c r="H3282" s="3"/>
      <c r="I3282" s="3"/>
      <c r="J3282" s="3"/>
      <c r="K3282" s="3"/>
      <c r="L3282" s="7"/>
    </row>
    <row r="3283" spans="1:12" s="4" customFormat="1" ht="12.5" x14ac:dyDescent="0.25">
      <c r="A3283" s="6"/>
      <c r="B3283" s="6"/>
      <c r="C3283" s="6"/>
      <c r="D3283" s="3"/>
      <c r="E3283" s="3"/>
      <c r="F3283" s="3"/>
      <c r="G3283" s="3"/>
      <c r="H3283" s="7"/>
      <c r="I3283" s="3"/>
      <c r="J3283" s="3"/>
      <c r="K3283" s="3"/>
      <c r="L3283" s="7"/>
    </row>
    <row r="3284" spans="1:12" s="4" customFormat="1" ht="12.5" x14ac:dyDescent="0.25">
      <c r="A3284" s="6"/>
      <c r="B3284" s="6"/>
      <c r="C3284" s="6"/>
      <c r="D3284" s="3"/>
      <c r="E3284" s="3"/>
      <c r="F3284" s="3"/>
      <c r="G3284" s="7"/>
      <c r="H3284" s="7"/>
      <c r="I3284" s="3"/>
      <c r="J3284" s="3"/>
      <c r="K3284" s="3"/>
      <c r="L3284" s="7"/>
    </row>
    <row r="3285" spans="1:12" s="4" customFormat="1" ht="12.5" x14ac:dyDescent="0.25">
      <c r="A3285" s="6"/>
      <c r="B3285" s="6"/>
      <c r="C3285" s="6"/>
      <c r="D3285" s="3"/>
      <c r="E3285" s="3"/>
      <c r="F3285" s="3"/>
      <c r="G3285" s="7"/>
      <c r="H3285" s="7"/>
      <c r="I3285" s="3"/>
      <c r="J3285" s="3"/>
      <c r="K3285" s="3"/>
      <c r="L3285" s="7"/>
    </row>
    <row r="3286" spans="1:12" s="4" customFormat="1" ht="12.5" x14ac:dyDescent="0.25">
      <c r="A3286" s="6"/>
      <c r="B3286" s="6"/>
      <c r="C3286" s="6"/>
      <c r="D3286" s="3"/>
      <c r="E3286" s="3"/>
      <c r="F3286" s="3"/>
      <c r="G3286" s="7"/>
      <c r="H3286" s="3"/>
      <c r="I3286" s="3"/>
      <c r="J3286" s="3"/>
      <c r="K3286" s="3"/>
      <c r="L3286" s="3"/>
    </row>
    <row r="3287" spans="1:12" s="4" customFormat="1" ht="12.5" x14ac:dyDescent="0.25">
      <c r="A3287" s="6"/>
      <c r="B3287" s="6"/>
      <c r="C3287" s="6"/>
      <c r="D3287" s="3"/>
      <c r="E3287" s="3"/>
      <c r="F3287" s="3"/>
      <c r="G3287" s="7"/>
      <c r="H3287" s="7"/>
      <c r="I3287" s="3"/>
      <c r="J3287" s="3"/>
      <c r="K3287" s="3"/>
      <c r="L3287" s="7"/>
    </row>
    <row r="3288" spans="1:12" s="4" customFormat="1" ht="12.5" x14ac:dyDescent="0.25">
      <c r="A3288" s="6"/>
      <c r="B3288" s="6"/>
      <c r="C3288" s="6"/>
      <c r="D3288" s="3"/>
      <c r="E3288" s="3"/>
      <c r="F3288" s="3"/>
      <c r="G3288" s="7"/>
      <c r="H3288" s="3"/>
      <c r="I3288" s="3"/>
      <c r="J3288" s="3"/>
      <c r="K3288" s="3"/>
      <c r="L3288" s="7"/>
    </row>
    <row r="3289" spans="1:12" s="4" customFormat="1" ht="12.5" x14ac:dyDescent="0.25">
      <c r="A3289" s="6"/>
      <c r="B3289" s="6"/>
      <c r="C3289" s="6"/>
      <c r="D3289" s="3"/>
      <c r="E3289" s="3"/>
      <c r="F3289" s="3"/>
      <c r="G3289" s="7"/>
      <c r="H3289" s="3"/>
      <c r="I3289" s="3"/>
      <c r="J3289" s="3"/>
      <c r="K3289" s="3"/>
      <c r="L3289" s="7"/>
    </row>
    <row r="3290" spans="1:12" s="4" customFormat="1" ht="12.5" x14ac:dyDescent="0.25">
      <c r="A3290" s="6"/>
      <c r="B3290" s="6"/>
      <c r="C3290" s="6"/>
      <c r="D3290" s="3"/>
      <c r="E3290" s="3"/>
      <c r="F3290" s="3"/>
      <c r="G3290" s="3"/>
      <c r="H3290" s="7"/>
      <c r="I3290" s="3"/>
      <c r="J3290" s="3"/>
      <c r="K3290" s="3"/>
      <c r="L3290" s="7"/>
    </row>
    <row r="3291" spans="1:12" s="4" customFormat="1" ht="12.5" x14ac:dyDescent="0.25">
      <c r="A3291" s="6"/>
      <c r="B3291" s="6"/>
      <c r="C3291" s="6"/>
      <c r="D3291" s="3"/>
      <c r="E3291" s="3"/>
      <c r="F3291" s="3"/>
      <c r="G3291" s="7"/>
      <c r="H3291" s="7"/>
      <c r="I3291" s="3"/>
      <c r="J3291" s="3"/>
      <c r="K3291" s="3"/>
      <c r="L3291" s="7"/>
    </row>
    <row r="3292" spans="1:12" s="4" customFormat="1" ht="12.5" x14ac:dyDescent="0.25">
      <c r="A3292" s="6"/>
      <c r="B3292" s="6"/>
      <c r="C3292" s="6"/>
      <c r="D3292" s="3"/>
      <c r="E3292" s="3"/>
      <c r="F3292" s="3"/>
      <c r="G3292" s="7"/>
      <c r="H3292" s="7"/>
      <c r="I3292" s="3"/>
      <c r="J3292" s="3"/>
      <c r="K3292" s="3"/>
      <c r="L3292" s="7"/>
    </row>
    <row r="3293" spans="1:12" s="4" customFormat="1" ht="12.5" x14ac:dyDescent="0.25">
      <c r="A3293" s="6"/>
      <c r="B3293" s="6"/>
      <c r="C3293" s="6"/>
      <c r="D3293" s="3"/>
      <c r="E3293" s="3"/>
      <c r="F3293" s="3"/>
      <c r="G3293" s="7"/>
      <c r="H3293" s="3"/>
      <c r="I3293" s="3"/>
      <c r="J3293" s="3"/>
      <c r="K3293" s="3"/>
      <c r="L3293" s="7"/>
    </row>
    <row r="3294" spans="1:12" s="4" customFormat="1" ht="12.5" x14ac:dyDescent="0.25">
      <c r="A3294" s="6"/>
      <c r="B3294" s="6"/>
      <c r="C3294" s="6"/>
      <c r="D3294" s="3"/>
      <c r="E3294" s="3"/>
      <c r="F3294" s="3"/>
      <c r="G3294" s="3"/>
      <c r="H3294" s="3"/>
      <c r="I3294" s="3"/>
      <c r="J3294" s="3"/>
      <c r="K3294" s="3"/>
      <c r="L3294" s="7"/>
    </row>
    <row r="3295" spans="1:12" s="4" customFormat="1" ht="12.5" x14ac:dyDescent="0.25">
      <c r="A3295" s="6"/>
      <c r="B3295" s="6"/>
      <c r="C3295" s="6"/>
      <c r="D3295" s="3"/>
      <c r="E3295" s="3"/>
      <c r="F3295" s="3"/>
      <c r="G3295" s="7"/>
      <c r="H3295" s="3"/>
      <c r="I3295" s="3"/>
      <c r="J3295" s="3"/>
      <c r="K3295" s="3"/>
      <c r="L3295" s="7"/>
    </row>
    <row r="3296" spans="1:12" s="4" customFormat="1" ht="12.5" x14ac:dyDescent="0.25">
      <c r="A3296" s="6"/>
      <c r="B3296" s="6"/>
      <c r="C3296" s="6"/>
      <c r="D3296" s="3"/>
      <c r="E3296" s="3"/>
      <c r="F3296" s="3"/>
      <c r="G3296" s="3"/>
      <c r="H3296" s="7"/>
      <c r="I3296" s="3"/>
      <c r="J3296" s="3"/>
      <c r="K3296" s="3"/>
      <c r="L3296" s="7"/>
    </row>
    <row r="3297" spans="1:12" s="4" customFormat="1" ht="12.5" x14ac:dyDescent="0.25">
      <c r="A3297" s="6"/>
      <c r="B3297" s="6"/>
      <c r="C3297" s="6"/>
      <c r="D3297" s="3"/>
      <c r="E3297" s="3"/>
      <c r="F3297" s="3"/>
      <c r="G3297" s="3"/>
      <c r="H3297" s="7"/>
      <c r="I3297" s="3"/>
      <c r="J3297" s="3"/>
      <c r="K3297" s="3"/>
      <c r="L3297" s="7"/>
    </row>
    <row r="3298" spans="1:12" s="4" customFormat="1" ht="12.5" x14ac:dyDescent="0.25">
      <c r="A3298" s="6"/>
      <c r="B3298" s="6"/>
      <c r="C3298" s="6"/>
      <c r="D3298" s="3"/>
      <c r="E3298" s="3"/>
      <c r="F3298" s="3"/>
      <c r="G3298" s="7"/>
      <c r="H3298" s="7"/>
      <c r="I3298" s="3"/>
      <c r="J3298" s="3"/>
      <c r="K3298" s="3"/>
      <c r="L3298" s="7"/>
    </row>
    <row r="3299" spans="1:12" s="4" customFormat="1" ht="12.5" x14ac:dyDescent="0.25">
      <c r="A3299" s="6"/>
      <c r="B3299" s="6"/>
      <c r="C3299" s="6"/>
      <c r="D3299" s="3"/>
      <c r="E3299" s="3"/>
      <c r="F3299" s="3"/>
      <c r="G3299" s="7"/>
      <c r="H3299" s="7"/>
      <c r="I3299" s="3"/>
      <c r="J3299" s="3"/>
      <c r="K3299" s="3"/>
      <c r="L3299" s="7"/>
    </row>
    <row r="3300" spans="1:12" s="4" customFormat="1" ht="12.5" x14ac:dyDescent="0.25">
      <c r="A3300" s="6"/>
      <c r="B3300" s="6"/>
      <c r="C3300" s="6"/>
      <c r="D3300" s="3"/>
      <c r="E3300" s="3"/>
      <c r="F3300" s="3"/>
      <c r="G3300" s="7"/>
      <c r="H3300" s="7"/>
      <c r="I3300" s="3"/>
      <c r="J3300" s="3"/>
      <c r="K3300" s="3"/>
      <c r="L3300" s="7"/>
    </row>
    <row r="3301" spans="1:12" s="4" customFormat="1" ht="12.5" x14ac:dyDescent="0.25">
      <c r="A3301" s="6"/>
      <c r="B3301" s="6"/>
      <c r="C3301" s="6"/>
      <c r="D3301" s="3"/>
      <c r="E3301" s="3"/>
      <c r="F3301" s="3"/>
      <c r="G3301" s="3"/>
      <c r="H3301" s="7"/>
      <c r="I3301" s="3"/>
      <c r="J3301" s="3"/>
      <c r="K3301" s="3"/>
      <c r="L3301" s="7"/>
    </row>
    <row r="3302" spans="1:12" s="4" customFormat="1" ht="12.5" x14ac:dyDescent="0.25">
      <c r="A3302" s="6"/>
      <c r="B3302" s="6"/>
      <c r="C3302" s="6"/>
      <c r="D3302" s="3"/>
      <c r="E3302" s="3"/>
      <c r="F3302" s="3"/>
      <c r="G3302" s="3"/>
      <c r="H3302" s="7"/>
      <c r="I3302" s="3"/>
      <c r="J3302" s="3"/>
      <c r="K3302" s="3"/>
      <c r="L3302" s="7"/>
    </row>
    <row r="3303" spans="1:12" s="4" customFormat="1" ht="12.5" x14ac:dyDescent="0.25">
      <c r="A3303" s="6"/>
      <c r="B3303" s="6"/>
      <c r="C3303" s="6"/>
      <c r="D3303" s="3"/>
      <c r="E3303" s="3"/>
      <c r="F3303" s="3"/>
      <c r="G3303" s="3"/>
      <c r="H3303" s="7"/>
      <c r="I3303" s="3"/>
      <c r="J3303" s="3"/>
      <c r="K3303" s="3"/>
      <c r="L3303" s="7"/>
    </row>
    <row r="3304" spans="1:12" s="4" customFormat="1" ht="12.5" x14ac:dyDescent="0.25">
      <c r="A3304" s="6"/>
      <c r="B3304" s="6"/>
      <c r="C3304" s="6"/>
      <c r="D3304" s="3"/>
      <c r="E3304" s="3"/>
      <c r="F3304" s="3"/>
      <c r="G3304" s="7"/>
      <c r="H3304" s="7"/>
      <c r="I3304" s="3"/>
      <c r="J3304" s="3"/>
      <c r="K3304" s="3"/>
      <c r="L3304" s="7"/>
    </row>
    <row r="3305" spans="1:12" s="4" customFormat="1" ht="12.5" x14ac:dyDescent="0.25">
      <c r="A3305" s="6"/>
      <c r="B3305" s="6"/>
      <c r="C3305" s="6"/>
      <c r="D3305" s="3"/>
      <c r="E3305" s="3"/>
      <c r="F3305" s="3"/>
      <c r="G3305" s="7"/>
      <c r="H3305" s="7"/>
      <c r="I3305" s="3"/>
      <c r="J3305" s="3"/>
      <c r="K3305" s="3"/>
      <c r="L3305" s="7"/>
    </row>
    <row r="3306" spans="1:12" s="4" customFormat="1" ht="12.5" x14ac:dyDescent="0.25">
      <c r="A3306" s="6"/>
      <c r="B3306" s="6"/>
      <c r="C3306" s="6"/>
      <c r="D3306" s="3"/>
      <c r="E3306" s="3"/>
      <c r="F3306" s="3"/>
      <c r="G3306" s="7"/>
      <c r="H3306" s="7"/>
      <c r="I3306" s="3"/>
      <c r="J3306" s="3"/>
      <c r="K3306" s="3"/>
      <c r="L3306" s="7"/>
    </row>
    <row r="3307" spans="1:12" s="4" customFormat="1" ht="12.5" x14ac:dyDescent="0.25">
      <c r="A3307" s="6"/>
      <c r="B3307" s="6"/>
      <c r="C3307" s="6"/>
      <c r="D3307" s="3"/>
      <c r="E3307" s="3"/>
      <c r="F3307" s="3"/>
      <c r="G3307" s="7"/>
      <c r="H3307" s="7"/>
      <c r="I3307" s="3"/>
      <c r="J3307" s="3"/>
      <c r="K3307" s="3"/>
      <c r="L3307" s="7"/>
    </row>
    <row r="3308" spans="1:12" s="4" customFormat="1" ht="12.5" x14ac:dyDescent="0.25">
      <c r="A3308" s="6"/>
      <c r="B3308" s="6"/>
      <c r="C3308" s="6"/>
      <c r="D3308" s="3"/>
      <c r="E3308" s="3"/>
      <c r="F3308" s="3"/>
      <c r="G3308" s="7"/>
      <c r="H3308" s="7"/>
      <c r="I3308" s="3"/>
      <c r="J3308" s="3"/>
      <c r="K3308" s="3"/>
      <c r="L3308" s="7"/>
    </row>
    <row r="3309" spans="1:12" s="4" customFormat="1" ht="12.5" x14ac:dyDescent="0.25">
      <c r="A3309" s="6"/>
      <c r="B3309" s="6"/>
      <c r="C3309" s="6"/>
      <c r="D3309" s="3"/>
      <c r="E3309" s="3"/>
      <c r="F3309" s="3"/>
      <c r="G3309" s="7"/>
      <c r="H3309" s="7"/>
      <c r="I3309" s="3"/>
      <c r="J3309" s="3"/>
      <c r="K3309" s="3"/>
      <c r="L3309" s="7"/>
    </row>
    <row r="3310" spans="1:12" s="4" customFormat="1" ht="12.5" x14ac:dyDescent="0.25">
      <c r="A3310" s="6"/>
      <c r="B3310" s="6"/>
      <c r="C3310" s="6"/>
      <c r="D3310" s="3"/>
      <c r="E3310" s="3"/>
      <c r="F3310" s="3"/>
      <c r="G3310" s="7"/>
      <c r="H3310" s="7"/>
      <c r="I3310" s="3"/>
      <c r="J3310" s="3"/>
      <c r="K3310" s="3"/>
      <c r="L3310" s="7"/>
    </row>
    <row r="3311" spans="1:12" s="4" customFormat="1" ht="12.5" x14ac:dyDescent="0.25">
      <c r="A3311" s="6"/>
      <c r="B3311" s="6"/>
      <c r="C3311" s="6"/>
      <c r="D3311" s="3"/>
      <c r="E3311" s="3"/>
      <c r="F3311" s="3"/>
      <c r="G3311" s="7"/>
      <c r="H3311" s="7"/>
      <c r="I3311" s="3"/>
      <c r="J3311" s="3"/>
      <c r="K3311" s="3"/>
      <c r="L3311" s="7"/>
    </row>
    <row r="3312" spans="1:12" s="4" customFormat="1" ht="12.5" x14ac:dyDescent="0.25">
      <c r="A3312" s="6"/>
      <c r="B3312" s="6"/>
      <c r="C3312" s="6"/>
      <c r="D3312" s="3"/>
      <c r="E3312" s="3"/>
      <c r="F3312" s="3"/>
      <c r="G3312" s="7"/>
      <c r="H3312" s="7"/>
      <c r="I3312" s="3"/>
      <c r="J3312" s="3"/>
      <c r="K3312" s="3"/>
      <c r="L3312" s="7"/>
    </row>
    <row r="3313" spans="1:12" s="4" customFormat="1" ht="12.5" x14ac:dyDescent="0.25">
      <c r="A3313" s="6"/>
      <c r="B3313" s="6"/>
      <c r="C3313" s="6"/>
      <c r="D3313" s="3"/>
      <c r="E3313" s="3"/>
      <c r="F3313" s="3"/>
      <c r="G3313" s="7"/>
      <c r="H3313" s="7"/>
      <c r="I3313" s="3"/>
      <c r="J3313" s="3"/>
      <c r="K3313" s="3"/>
      <c r="L3313" s="7"/>
    </row>
    <row r="3314" spans="1:12" s="4" customFormat="1" ht="12.5" x14ac:dyDescent="0.25">
      <c r="A3314" s="6"/>
      <c r="B3314" s="6"/>
      <c r="C3314" s="6"/>
      <c r="D3314" s="3"/>
      <c r="E3314" s="3"/>
      <c r="F3314" s="3"/>
      <c r="G3314" s="7"/>
      <c r="H3314" s="7"/>
      <c r="I3314" s="3"/>
      <c r="J3314" s="3"/>
      <c r="K3314" s="3"/>
      <c r="L3314" s="7"/>
    </row>
    <row r="3315" spans="1:12" s="4" customFormat="1" ht="12.5" x14ac:dyDescent="0.25">
      <c r="A3315" s="6"/>
      <c r="B3315" s="6"/>
      <c r="C3315" s="6"/>
      <c r="D3315" s="3"/>
      <c r="E3315" s="3"/>
      <c r="F3315" s="3"/>
      <c r="G3315" s="7"/>
      <c r="H3315" s="7"/>
      <c r="I3315" s="3"/>
      <c r="J3315" s="3"/>
      <c r="K3315" s="3"/>
      <c r="L3315" s="7"/>
    </row>
    <row r="3316" spans="1:12" s="4" customFormat="1" ht="12.5" x14ac:dyDescent="0.25">
      <c r="A3316" s="6"/>
      <c r="B3316" s="6"/>
      <c r="C3316" s="6"/>
      <c r="D3316" s="3"/>
      <c r="E3316" s="3"/>
      <c r="F3316" s="3"/>
      <c r="G3316" s="7"/>
      <c r="H3316" s="7"/>
      <c r="I3316" s="3"/>
      <c r="J3316" s="3"/>
      <c r="K3316" s="3"/>
      <c r="L3316" s="7"/>
    </row>
    <row r="3317" spans="1:12" s="4" customFormat="1" ht="12.5" x14ac:dyDescent="0.25">
      <c r="A3317" s="6"/>
      <c r="B3317" s="6"/>
      <c r="C3317" s="6"/>
      <c r="D3317" s="3"/>
      <c r="E3317" s="3"/>
      <c r="F3317" s="3"/>
      <c r="G3317" s="7"/>
      <c r="H3317" s="7"/>
      <c r="I3317" s="3"/>
      <c r="J3317" s="3"/>
      <c r="K3317" s="3"/>
      <c r="L3317" s="7"/>
    </row>
    <row r="3318" spans="1:12" s="4" customFormat="1" ht="12.5" x14ac:dyDescent="0.25">
      <c r="A3318" s="6"/>
      <c r="B3318" s="6"/>
      <c r="C3318" s="6"/>
      <c r="D3318" s="3"/>
      <c r="E3318" s="3"/>
      <c r="F3318" s="3"/>
      <c r="G3318" s="7"/>
      <c r="H3318" s="3"/>
      <c r="I3318" s="3"/>
      <c r="J3318" s="3"/>
      <c r="K3318" s="3"/>
      <c r="L3318" s="7"/>
    </row>
    <row r="3319" spans="1:12" s="4" customFormat="1" ht="12.5" x14ac:dyDescent="0.25">
      <c r="A3319" s="6"/>
      <c r="B3319" s="6"/>
      <c r="C3319" s="6"/>
      <c r="D3319" s="3"/>
      <c r="E3319" s="3"/>
      <c r="F3319" s="3"/>
      <c r="G3319" s="7"/>
      <c r="H3319" s="3"/>
      <c r="I3319" s="3"/>
      <c r="J3319" s="3"/>
      <c r="K3319" s="3"/>
      <c r="L3319" s="7"/>
    </row>
    <row r="3320" spans="1:12" s="4" customFormat="1" ht="12.5" x14ac:dyDescent="0.25">
      <c r="A3320" s="6"/>
      <c r="B3320" s="6"/>
      <c r="C3320" s="6"/>
      <c r="D3320" s="3"/>
      <c r="E3320" s="3"/>
      <c r="F3320" s="3"/>
      <c r="G3320" s="7"/>
      <c r="H3320" s="3"/>
      <c r="I3320" s="3"/>
      <c r="J3320" s="3"/>
      <c r="K3320" s="3"/>
      <c r="L3320" s="3"/>
    </row>
    <row r="3321" spans="1:12" s="4" customFormat="1" ht="12.5" x14ac:dyDescent="0.25">
      <c r="A3321" s="6"/>
      <c r="B3321" s="6"/>
      <c r="C3321" s="6"/>
      <c r="D3321" s="3"/>
      <c r="E3321" s="3"/>
      <c r="F3321" s="3"/>
      <c r="G3321" s="7"/>
      <c r="H3321" s="7"/>
      <c r="I3321" s="3"/>
      <c r="J3321" s="3"/>
      <c r="K3321" s="3"/>
      <c r="L3321" s="3"/>
    </row>
    <row r="3322" spans="1:12" s="4" customFormat="1" ht="12.5" x14ac:dyDescent="0.25">
      <c r="A3322" s="6"/>
      <c r="B3322" s="6"/>
      <c r="C3322" s="6"/>
      <c r="D3322" s="3"/>
      <c r="E3322" s="3"/>
      <c r="F3322" s="3"/>
      <c r="G3322" s="7"/>
      <c r="H3322" s="7"/>
      <c r="I3322" s="3"/>
      <c r="J3322" s="3"/>
      <c r="K3322" s="3"/>
      <c r="L3322" s="7"/>
    </row>
    <row r="3323" spans="1:12" s="4" customFormat="1" ht="12.5" x14ac:dyDescent="0.25">
      <c r="A3323" s="6"/>
      <c r="B3323" s="6"/>
      <c r="C3323" s="6"/>
      <c r="D3323" s="3"/>
      <c r="E3323" s="3"/>
      <c r="F3323" s="3"/>
      <c r="G3323" s="7"/>
      <c r="H3323" s="7"/>
      <c r="I3323" s="3"/>
      <c r="J3323" s="3"/>
      <c r="K3323" s="3"/>
      <c r="L3323" s="3"/>
    </row>
    <row r="3324" spans="1:12" s="4" customFormat="1" ht="12.5" x14ac:dyDescent="0.25">
      <c r="A3324" s="6"/>
      <c r="B3324" s="6"/>
      <c r="C3324" s="6"/>
      <c r="D3324" s="3"/>
      <c r="E3324" s="3"/>
      <c r="F3324" s="3"/>
      <c r="G3324" s="7"/>
      <c r="H3324" s="3"/>
      <c r="I3324" s="3"/>
      <c r="J3324" s="3"/>
      <c r="K3324" s="3"/>
      <c r="L3324" s="7"/>
    </row>
    <row r="3325" spans="1:12" s="4" customFormat="1" ht="12.5" x14ac:dyDescent="0.25">
      <c r="A3325" s="6"/>
      <c r="B3325" s="6"/>
      <c r="C3325" s="6"/>
      <c r="D3325" s="3"/>
      <c r="E3325" s="3"/>
      <c r="F3325" s="3"/>
      <c r="G3325" s="7"/>
      <c r="H3325" s="7"/>
      <c r="I3325" s="3"/>
      <c r="J3325" s="3"/>
      <c r="K3325" s="3"/>
      <c r="L3325" s="7"/>
    </row>
    <row r="3326" spans="1:12" s="4" customFormat="1" ht="12.5" x14ac:dyDescent="0.25">
      <c r="A3326" s="6"/>
      <c r="B3326" s="6"/>
      <c r="C3326" s="6"/>
      <c r="D3326" s="3"/>
      <c r="E3326" s="3"/>
      <c r="F3326" s="3"/>
      <c r="G3326" s="3"/>
      <c r="H3326" s="7"/>
      <c r="I3326" s="3"/>
      <c r="J3326" s="3"/>
      <c r="K3326" s="3"/>
      <c r="L3326" s="7"/>
    </row>
    <row r="3327" spans="1:12" s="4" customFormat="1" ht="12.5" x14ac:dyDescent="0.25">
      <c r="A3327" s="6"/>
      <c r="B3327" s="6"/>
      <c r="C3327" s="6"/>
      <c r="D3327" s="3"/>
      <c r="E3327" s="3"/>
      <c r="F3327" s="3"/>
      <c r="G3327" s="3"/>
      <c r="H3327" s="7"/>
      <c r="I3327" s="3"/>
      <c r="J3327" s="3"/>
      <c r="K3327" s="3"/>
      <c r="L3327" s="3"/>
    </row>
    <row r="3328" spans="1:12" s="4" customFormat="1" ht="12.5" x14ac:dyDescent="0.25">
      <c r="A3328" s="6"/>
      <c r="B3328" s="6"/>
      <c r="C3328" s="6"/>
      <c r="D3328" s="3"/>
      <c r="E3328" s="3"/>
      <c r="F3328" s="3"/>
      <c r="G3328" s="3"/>
      <c r="H3328" s="7"/>
      <c r="I3328" s="3"/>
      <c r="J3328" s="3"/>
      <c r="K3328" s="3"/>
      <c r="L3328" s="7"/>
    </row>
    <row r="3329" spans="1:12" s="4" customFormat="1" ht="12.5" x14ac:dyDescent="0.25">
      <c r="A3329" s="6"/>
      <c r="B3329" s="6"/>
      <c r="C3329" s="6"/>
      <c r="D3329" s="3"/>
      <c r="E3329" s="3"/>
      <c r="F3329" s="3"/>
      <c r="G3329" s="7"/>
      <c r="H3329" s="3"/>
      <c r="I3329" s="3"/>
      <c r="J3329" s="3"/>
      <c r="K3329" s="3"/>
      <c r="L3329" s="7"/>
    </row>
    <row r="3330" spans="1:12" s="4" customFormat="1" ht="12.5" x14ac:dyDescent="0.25">
      <c r="A3330" s="6"/>
      <c r="B3330" s="6"/>
      <c r="C3330" s="6"/>
      <c r="D3330" s="3"/>
      <c r="E3330" s="3"/>
      <c r="F3330" s="3"/>
      <c r="G3330" s="7"/>
      <c r="H3330" s="7"/>
      <c r="I3330" s="3"/>
      <c r="J3330" s="3"/>
      <c r="K3330" s="3"/>
      <c r="L3330" s="7"/>
    </row>
    <row r="3331" spans="1:12" s="4" customFormat="1" ht="12.5" x14ac:dyDescent="0.25">
      <c r="A3331" s="6"/>
      <c r="B3331" s="6"/>
      <c r="C3331" s="6"/>
      <c r="D3331" s="3"/>
      <c r="E3331" s="3"/>
      <c r="F3331" s="3"/>
      <c r="G3331" s="7"/>
      <c r="H3331" s="7"/>
      <c r="I3331" s="3"/>
      <c r="J3331" s="3"/>
      <c r="K3331" s="3"/>
      <c r="L3331" s="3"/>
    </row>
    <row r="3332" spans="1:12" s="4" customFormat="1" ht="12.5" x14ac:dyDescent="0.25">
      <c r="A3332" s="6"/>
      <c r="B3332" s="6"/>
      <c r="C3332" s="6"/>
      <c r="D3332" s="3"/>
      <c r="E3332" s="3"/>
      <c r="F3332" s="3"/>
      <c r="G3332" s="3"/>
      <c r="H3332" s="7"/>
      <c r="I3332" s="3"/>
      <c r="J3332" s="3"/>
      <c r="K3332" s="3"/>
      <c r="L3332" s="7"/>
    </row>
    <row r="3333" spans="1:12" s="4" customFormat="1" ht="12.5" x14ac:dyDescent="0.25">
      <c r="A3333" s="6"/>
      <c r="B3333" s="6"/>
      <c r="C3333" s="6"/>
      <c r="D3333" s="3"/>
      <c r="E3333" s="3"/>
      <c r="F3333" s="3"/>
      <c r="G3333" s="7"/>
      <c r="H3333" s="7"/>
      <c r="I3333" s="3"/>
      <c r="J3333" s="3"/>
      <c r="K3333" s="3"/>
      <c r="L3333" s="7"/>
    </row>
    <row r="3334" spans="1:12" s="4" customFormat="1" ht="12.5" x14ac:dyDescent="0.25">
      <c r="A3334" s="6"/>
      <c r="B3334" s="6"/>
      <c r="C3334" s="6"/>
      <c r="D3334" s="3"/>
      <c r="E3334" s="3"/>
      <c r="F3334" s="3"/>
      <c r="G3334" s="7"/>
      <c r="H3334" s="3"/>
      <c r="I3334" s="3"/>
      <c r="J3334" s="3"/>
      <c r="K3334" s="3"/>
      <c r="L3334" s="7"/>
    </row>
    <row r="3335" spans="1:12" s="4" customFormat="1" ht="12.5" x14ac:dyDescent="0.25">
      <c r="A3335" s="6"/>
      <c r="B3335" s="6"/>
      <c r="C3335" s="6"/>
      <c r="D3335" s="3"/>
      <c r="E3335" s="3"/>
      <c r="F3335" s="3"/>
      <c r="G3335" s="7"/>
      <c r="H3335" s="7"/>
      <c r="I3335" s="3"/>
      <c r="J3335" s="3"/>
      <c r="K3335" s="3"/>
      <c r="L3335" s="7"/>
    </row>
    <row r="3336" spans="1:12" s="4" customFormat="1" ht="12.5" x14ac:dyDescent="0.25">
      <c r="A3336" s="6"/>
      <c r="B3336" s="6"/>
      <c r="C3336" s="6"/>
      <c r="D3336" s="3"/>
      <c r="E3336" s="3"/>
      <c r="F3336" s="3"/>
      <c r="G3336" s="7"/>
      <c r="H3336" s="7"/>
      <c r="I3336" s="3"/>
      <c r="J3336" s="3"/>
      <c r="K3336" s="3"/>
      <c r="L3336" s="7"/>
    </row>
    <row r="3337" spans="1:12" s="4" customFormat="1" ht="12.5" x14ac:dyDescent="0.25">
      <c r="A3337" s="6"/>
      <c r="B3337" s="6"/>
      <c r="C3337" s="6"/>
      <c r="D3337" s="3"/>
      <c r="E3337" s="3"/>
      <c r="F3337" s="3"/>
      <c r="G3337" s="3"/>
      <c r="H3337" s="7"/>
      <c r="I3337" s="3"/>
      <c r="J3337" s="3"/>
      <c r="K3337" s="3"/>
      <c r="L3337" s="7"/>
    </row>
    <row r="3338" spans="1:12" s="4" customFormat="1" ht="12.5" x14ac:dyDescent="0.25">
      <c r="A3338" s="6"/>
      <c r="B3338" s="6"/>
      <c r="C3338" s="6"/>
      <c r="D3338" s="3"/>
      <c r="E3338" s="3"/>
      <c r="F3338" s="3"/>
      <c r="G3338" s="7"/>
      <c r="H3338" s="7"/>
      <c r="I3338" s="3"/>
      <c r="J3338" s="3"/>
      <c r="K3338" s="3"/>
      <c r="L3338" s="7"/>
    </row>
    <row r="3339" spans="1:12" s="4" customFormat="1" ht="12.5" x14ac:dyDescent="0.25">
      <c r="A3339" s="6"/>
      <c r="B3339" s="6"/>
      <c r="C3339" s="6"/>
      <c r="D3339" s="3"/>
      <c r="E3339" s="3"/>
      <c r="F3339" s="3"/>
      <c r="G3339" s="7"/>
      <c r="H3339" s="7"/>
      <c r="I3339" s="3"/>
      <c r="J3339" s="3"/>
      <c r="K3339" s="3"/>
      <c r="L3339" s="7"/>
    </row>
    <row r="3340" spans="1:12" s="4" customFormat="1" ht="12.5" x14ac:dyDescent="0.25">
      <c r="A3340" s="6"/>
      <c r="B3340" s="6"/>
      <c r="C3340" s="6"/>
      <c r="D3340" s="3"/>
      <c r="E3340" s="3"/>
      <c r="F3340" s="3"/>
      <c r="G3340" s="7"/>
      <c r="H3340" s="3"/>
      <c r="I3340" s="3"/>
      <c r="J3340" s="3"/>
      <c r="K3340" s="3"/>
      <c r="L3340" s="7"/>
    </row>
    <row r="3341" spans="1:12" s="4" customFormat="1" ht="12.5" x14ac:dyDescent="0.25">
      <c r="A3341" s="6"/>
      <c r="B3341" s="6"/>
      <c r="C3341" s="6"/>
      <c r="D3341" s="3"/>
      <c r="E3341" s="3"/>
      <c r="F3341" s="3"/>
      <c r="G3341" s="7"/>
      <c r="H3341" s="3"/>
      <c r="I3341" s="3"/>
      <c r="J3341" s="3"/>
      <c r="K3341" s="3"/>
      <c r="L3341" s="7"/>
    </row>
    <row r="3342" spans="1:12" s="4" customFormat="1" ht="12.5" x14ac:dyDescent="0.25">
      <c r="A3342" s="6"/>
      <c r="B3342" s="6"/>
      <c r="C3342" s="6"/>
      <c r="D3342" s="3"/>
      <c r="E3342" s="3"/>
      <c r="F3342" s="3"/>
      <c r="G3342" s="3"/>
      <c r="H3342" s="3"/>
      <c r="I3342" s="3"/>
      <c r="J3342" s="3"/>
      <c r="K3342" s="3"/>
      <c r="L3342" s="3"/>
    </row>
    <row r="3343" spans="1:12" s="4" customFormat="1" ht="12.5" x14ac:dyDescent="0.25">
      <c r="A3343" s="6"/>
      <c r="B3343" s="6"/>
      <c r="C3343" s="6"/>
      <c r="D3343" s="3"/>
      <c r="E3343" s="3"/>
      <c r="F3343" s="3"/>
      <c r="G3343" s="7"/>
      <c r="H3343" s="3"/>
      <c r="I3343" s="3"/>
      <c r="J3343" s="3"/>
      <c r="K3343" s="3"/>
      <c r="L3343" s="7"/>
    </row>
    <row r="3344" spans="1:12" s="4" customFormat="1" ht="12.5" x14ac:dyDescent="0.25">
      <c r="A3344" s="6"/>
      <c r="B3344" s="6"/>
      <c r="C3344" s="6"/>
      <c r="D3344" s="3"/>
      <c r="E3344" s="3"/>
      <c r="F3344" s="3"/>
      <c r="G3344" s="7"/>
      <c r="H3344" s="3"/>
      <c r="I3344" s="3"/>
      <c r="J3344" s="3"/>
      <c r="K3344" s="3"/>
      <c r="L3344" s="7"/>
    </row>
    <row r="3345" spans="1:12" s="4" customFormat="1" ht="12.5" x14ac:dyDescent="0.25">
      <c r="A3345" s="6"/>
      <c r="B3345" s="6"/>
      <c r="C3345" s="6"/>
      <c r="D3345" s="3"/>
      <c r="E3345" s="3"/>
      <c r="F3345" s="3"/>
      <c r="G3345" s="7"/>
      <c r="H3345" s="3"/>
      <c r="I3345" s="3"/>
      <c r="J3345" s="3"/>
      <c r="K3345" s="3"/>
      <c r="L3345" s="7"/>
    </row>
    <row r="3346" spans="1:12" s="4" customFormat="1" ht="12.5" x14ac:dyDescent="0.25">
      <c r="A3346" s="6"/>
      <c r="B3346" s="6"/>
      <c r="C3346" s="6"/>
      <c r="D3346" s="3"/>
      <c r="E3346" s="3"/>
      <c r="F3346" s="3"/>
      <c r="G3346" s="7"/>
      <c r="H3346" s="3"/>
      <c r="I3346" s="3"/>
      <c r="J3346" s="3"/>
      <c r="K3346" s="3"/>
      <c r="L3346" s="7"/>
    </row>
    <row r="3347" spans="1:12" s="4" customFormat="1" ht="12.5" x14ac:dyDescent="0.25">
      <c r="A3347" s="6"/>
      <c r="B3347" s="6"/>
      <c r="C3347" s="6"/>
      <c r="D3347" s="3"/>
      <c r="E3347" s="3"/>
      <c r="F3347" s="3"/>
      <c r="G3347" s="7"/>
      <c r="H3347" s="3"/>
      <c r="I3347" s="3"/>
      <c r="J3347" s="3"/>
      <c r="K3347" s="3"/>
      <c r="L3347" s="7"/>
    </row>
    <row r="3348" spans="1:12" s="4" customFormat="1" ht="12.5" x14ac:dyDescent="0.25">
      <c r="A3348" s="6"/>
      <c r="B3348" s="6"/>
      <c r="C3348" s="6"/>
      <c r="D3348" s="3"/>
      <c r="E3348" s="3"/>
      <c r="F3348" s="3"/>
      <c r="G3348" s="3"/>
      <c r="H3348" s="3"/>
      <c r="I3348" s="3"/>
      <c r="J3348" s="3"/>
      <c r="K3348" s="3"/>
      <c r="L3348" s="3"/>
    </row>
    <row r="3349" spans="1:12" s="4" customFormat="1" ht="12.5" x14ac:dyDescent="0.25">
      <c r="A3349" s="6"/>
      <c r="B3349" s="6"/>
      <c r="C3349" s="6"/>
      <c r="D3349" s="3"/>
      <c r="E3349" s="3"/>
      <c r="F3349" s="3"/>
      <c r="G3349" s="3"/>
      <c r="H3349" s="3"/>
      <c r="I3349" s="3"/>
      <c r="J3349" s="3"/>
      <c r="K3349" s="3"/>
      <c r="L3349" s="7"/>
    </row>
    <row r="3350" spans="1:12" s="4" customFormat="1" ht="12.5" x14ac:dyDescent="0.25">
      <c r="A3350" s="6"/>
      <c r="B3350" s="6"/>
      <c r="C3350" s="6"/>
      <c r="D3350" s="3"/>
      <c r="E3350" s="3"/>
      <c r="F3350" s="3"/>
      <c r="G3350" s="3"/>
      <c r="H3350" s="3"/>
      <c r="I3350" s="3"/>
      <c r="J3350" s="3"/>
      <c r="K3350" s="3"/>
      <c r="L3350" s="3"/>
    </row>
    <row r="3351" spans="1:12" s="4" customFormat="1" ht="12.5" x14ac:dyDescent="0.25">
      <c r="A3351" s="6"/>
      <c r="B3351" s="6"/>
      <c r="C3351" s="6"/>
      <c r="D3351" s="3"/>
      <c r="E3351" s="3"/>
      <c r="F3351" s="3"/>
      <c r="G3351" s="3"/>
      <c r="H3351" s="3"/>
      <c r="I3351" s="3"/>
      <c r="J3351" s="3"/>
      <c r="K3351" s="3"/>
      <c r="L3351" s="7"/>
    </row>
    <row r="3352" spans="1:12" s="4" customFormat="1" ht="12.5" x14ac:dyDescent="0.25">
      <c r="A3352" s="6"/>
      <c r="B3352" s="6"/>
      <c r="C3352" s="6"/>
      <c r="D3352" s="3"/>
      <c r="E3352" s="3"/>
      <c r="F3352" s="3"/>
      <c r="G3352" s="3"/>
      <c r="H3352" s="3"/>
      <c r="I3352" s="3"/>
      <c r="J3352" s="3"/>
      <c r="K3352" s="3"/>
      <c r="L3352" s="3"/>
    </row>
    <row r="3353" spans="1:12" s="4" customFormat="1" ht="12.5" x14ac:dyDescent="0.25">
      <c r="A3353" s="6"/>
      <c r="B3353" s="6"/>
      <c r="C3353" s="6"/>
      <c r="D3353" s="3"/>
      <c r="E3353" s="3"/>
      <c r="F3353" s="3"/>
      <c r="G3353" s="3"/>
      <c r="H3353" s="3"/>
      <c r="I3353" s="3"/>
      <c r="J3353" s="3"/>
      <c r="K3353" s="3"/>
      <c r="L3353" s="3"/>
    </row>
    <row r="3354" spans="1:12" s="4" customFormat="1" ht="12.5" x14ac:dyDescent="0.25">
      <c r="A3354" s="6"/>
      <c r="B3354" s="6"/>
      <c r="C3354" s="6"/>
      <c r="D3354" s="3"/>
      <c r="E3354" s="3"/>
      <c r="F3354" s="3"/>
      <c r="G3354" s="3"/>
      <c r="H3354" s="3"/>
      <c r="I3354" s="3"/>
      <c r="J3354" s="3"/>
      <c r="K3354" s="3"/>
      <c r="L3354" s="3"/>
    </row>
    <row r="3355" spans="1:12" s="4" customFormat="1" ht="12.5" x14ac:dyDescent="0.25">
      <c r="A3355" s="6"/>
      <c r="B3355" s="6"/>
      <c r="C3355" s="6"/>
      <c r="D3355" s="3"/>
      <c r="E3355" s="3"/>
      <c r="F3355" s="3"/>
      <c r="G3355" s="3"/>
      <c r="H3355" s="3"/>
      <c r="I3355" s="3"/>
      <c r="J3355" s="3"/>
      <c r="K3355" s="3"/>
      <c r="L3355" s="3"/>
    </row>
    <row r="3356" spans="1:12" s="4" customFormat="1" ht="12.5" x14ac:dyDescent="0.25">
      <c r="A3356" s="6"/>
      <c r="B3356" s="6"/>
      <c r="C3356" s="6"/>
      <c r="D3356" s="3"/>
      <c r="E3356" s="3"/>
      <c r="F3356" s="3"/>
      <c r="G3356" s="3"/>
      <c r="H3356" s="3"/>
      <c r="I3356" s="3"/>
      <c r="J3356" s="3"/>
      <c r="K3356" s="3"/>
      <c r="L3356" s="7"/>
    </row>
    <row r="3357" spans="1:12" s="4" customFormat="1" ht="12.5" x14ac:dyDescent="0.25">
      <c r="A3357" s="6"/>
      <c r="B3357" s="6"/>
      <c r="C3357" s="6"/>
      <c r="D3357" s="3"/>
      <c r="E3357" s="3"/>
      <c r="F3357" s="3"/>
      <c r="G3357" s="3"/>
      <c r="H3357" s="3"/>
      <c r="I3357" s="3"/>
      <c r="J3357" s="3"/>
      <c r="K3357" s="3"/>
      <c r="L3357" s="7"/>
    </row>
    <row r="3358" spans="1:12" s="4" customFormat="1" ht="12.5" x14ac:dyDescent="0.25">
      <c r="A3358" s="6"/>
      <c r="B3358" s="6"/>
      <c r="C3358" s="6"/>
      <c r="D3358" s="3"/>
      <c r="E3358" s="3"/>
      <c r="F3358" s="3"/>
      <c r="G3358" s="3"/>
      <c r="H3358" s="3"/>
      <c r="I3358" s="3"/>
      <c r="J3358" s="3"/>
      <c r="K3358" s="3"/>
      <c r="L3358" s="7"/>
    </row>
    <row r="3359" spans="1:12" s="4" customFormat="1" ht="12.5" x14ac:dyDescent="0.25">
      <c r="A3359" s="6"/>
      <c r="B3359" s="6"/>
      <c r="C3359" s="6"/>
      <c r="D3359" s="3"/>
      <c r="E3359" s="3"/>
      <c r="F3359" s="3"/>
      <c r="G3359" s="3"/>
      <c r="H3359" s="3"/>
      <c r="I3359" s="3"/>
      <c r="J3359" s="3"/>
      <c r="K3359" s="3"/>
      <c r="L3359" s="7"/>
    </row>
    <row r="3360" spans="1:12" s="4" customFormat="1" ht="12.5" x14ac:dyDescent="0.25">
      <c r="A3360" s="6"/>
      <c r="B3360" s="6"/>
      <c r="C3360" s="6"/>
      <c r="D3360" s="3"/>
      <c r="E3360" s="3"/>
      <c r="F3360" s="3"/>
      <c r="G3360" s="3"/>
      <c r="H3360" s="3"/>
      <c r="I3360" s="3"/>
      <c r="J3360" s="3"/>
      <c r="K3360" s="3"/>
      <c r="L3360" s="7"/>
    </row>
    <row r="3361" spans="1:12" s="4" customFormat="1" ht="12.5" x14ac:dyDescent="0.25">
      <c r="A3361" s="6"/>
      <c r="B3361" s="6"/>
      <c r="C3361" s="6"/>
      <c r="D3361" s="3"/>
      <c r="E3361" s="3"/>
      <c r="F3361" s="3"/>
      <c r="G3361" s="3"/>
      <c r="H3361" s="3"/>
      <c r="I3361" s="3"/>
      <c r="J3361" s="3"/>
      <c r="K3361" s="3"/>
      <c r="L3361" s="7"/>
    </row>
    <row r="3362" spans="1:12" s="4" customFormat="1" ht="12.5" x14ac:dyDescent="0.25">
      <c r="A3362" s="6"/>
      <c r="B3362" s="6"/>
      <c r="C3362" s="6"/>
      <c r="D3362" s="3"/>
      <c r="E3362" s="3"/>
      <c r="F3362" s="3"/>
      <c r="G3362" s="3"/>
      <c r="H3362" s="3"/>
      <c r="I3362" s="3"/>
      <c r="J3362" s="3"/>
      <c r="K3362" s="3"/>
      <c r="L3362" s="7"/>
    </row>
    <row r="3363" spans="1:12" s="4" customFormat="1" ht="12.5" x14ac:dyDescent="0.25">
      <c r="A3363" s="6"/>
      <c r="B3363" s="6"/>
      <c r="C3363" s="6"/>
      <c r="D3363" s="3"/>
      <c r="E3363" s="3"/>
      <c r="F3363" s="3"/>
      <c r="G3363" s="3"/>
      <c r="H3363" s="3"/>
      <c r="I3363" s="3"/>
      <c r="J3363" s="3"/>
      <c r="K3363" s="3"/>
      <c r="L3363" s="7"/>
    </row>
    <row r="3364" spans="1:12" s="4" customFormat="1" ht="12.5" x14ac:dyDescent="0.25">
      <c r="A3364" s="6"/>
      <c r="B3364" s="6"/>
      <c r="C3364" s="6"/>
      <c r="D3364" s="3"/>
      <c r="E3364" s="3"/>
      <c r="F3364" s="3"/>
      <c r="G3364" s="3"/>
      <c r="H3364" s="3"/>
      <c r="I3364" s="3"/>
      <c r="J3364" s="3"/>
      <c r="K3364" s="3"/>
      <c r="L3364" s="7"/>
    </row>
    <row r="3365" spans="1:12" s="4" customFormat="1" ht="12.5" x14ac:dyDescent="0.25">
      <c r="A3365" s="6"/>
      <c r="B3365" s="6"/>
      <c r="C3365" s="6"/>
      <c r="D3365" s="3"/>
      <c r="E3365" s="3"/>
      <c r="F3365" s="3"/>
      <c r="G3365" s="3"/>
      <c r="H3365" s="3"/>
      <c r="I3365" s="3"/>
      <c r="J3365" s="3"/>
      <c r="K3365" s="3"/>
      <c r="L3365" s="3"/>
    </row>
    <row r="3366" spans="1:12" s="4" customFormat="1" ht="12.5" x14ac:dyDescent="0.25">
      <c r="A3366" s="6"/>
      <c r="B3366" s="6"/>
      <c r="C3366" s="6"/>
      <c r="D3366" s="3"/>
      <c r="E3366" s="3"/>
      <c r="F3366" s="3"/>
      <c r="G3366" s="3"/>
      <c r="H3366" s="3"/>
      <c r="I3366" s="3"/>
      <c r="J3366" s="3"/>
      <c r="K3366" s="3"/>
      <c r="L3366" s="7"/>
    </row>
    <row r="3367" spans="1:12" s="4" customFormat="1" ht="12.5" x14ac:dyDescent="0.25">
      <c r="A3367" s="6"/>
      <c r="B3367" s="6"/>
      <c r="C3367" s="6"/>
      <c r="D3367" s="3"/>
      <c r="E3367" s="3"/>
      <c r="F3367" s="3"/>
      <c r="G3367" s="3"/>
      <c r="H3367" s="3"/>
      <c r="I3367" s="3"/>
      <c r="J3367" s="3"/>
      <c r="K3367" s="3"/>
      <c r="L3367" s="3"/>
    </row>
    <row r="3368" spans="1:12" s="4" customFormat="1" ht="12.5" x14ac:dyDescent="0.25">
      <c r="A3368" s="6"/>
      <c r="B3368" s="6"/>
      <c r="C3368" s="6"/>
      <c r="D3368" s="3"/>
      <c r="E3368" s="3"/>
      <c r="F3368" s="3"/>
      <c r="G3368" s="3"/>
      <c r="H3368" s="3"/>
      <c r="I3368" s="3"/>
      <c r="J3368" s="3"/>
      <c r="K3368" s="3"/>
      <c r="L3368" s="7"/>
    </row>
    <row r="3369" spans="1:12" s="4" customFormat="1" ht="12.5" x14ac:dyDescent="0.25">
      <c r="A3369" s="6"/>
      <c r="B3369" s="6"/>
      <c r="C3369" s="6"/>
      <c r="D3369" s="3"/>
      <c r="E3369" s="3"/>
      <c r="F3369" s="3"/>
      <c r="G3369" s="3"/>
      <c r="H3369" s="3"/>
      <c r="I3369" s="3"/>
      <c r="J3369" s="3"/>
      <c r="K3369" s="3"/>
      <c r="L3369" s="7"/>
    </row>
    <row r="3370" spans="1:12" s="4" customFormat="1" ht="12.5" x14ac:dyDescent="0.25">
      <c r="A3370" s="6"/>
      <c r="B3370" s="6"/>
      <c r="C3370" s="6"/>
      <c r="D3370" s="3"/>
      <c r="E3370" s="3"/>
      <c r="F3370" s="3"/>
      <c r="G3370" s="3"/>
      <c r="H3370" s="3"/>
      <c r="I3370" s="3"/>
      <c r="J3370" s="3"/>
      <c r="K3370" s="3"/>
      <c r="L3370" s="7"/>
    </row>
    <row r="3371" spans="1:12" s="4" customFormat="1" ht="12.5" x14ac:dyDescent="0.25">
      <c r="A3371" s="6"/>
      <c r="B3371" s="6"/>
      <c r="C3371" s="6"/>
      <c r="D3371" s="3"/>
      <c r="E3371" s="3"/>
      <c r="F3371" s="3"/>
      <c r="G3371" s="3"/>
      <c r="H3371" s="3"/>
      <c r="I3371" s="3"/>
      <c r="J3371" s="3"/>
      <c r="K3371" s="3"/>
      <c r="L3371" s="7"/>
    </row>
    <row r="3372" spans="1:12" s="4" customFormat="1" ht="12.5" x14ac:dyDescent="0.25">
      <c r="A3372" s="6"/>
      <c r="B3372" s="6"/>
      <c r="C3372" s="6"/>
      <c r="D3372" s="3"/>
      <c r="E3372" s="3"/>
      <c r="F3372" s="3"/>
      <c r="G3372" s="3"/>
      <c r="H3372" s="3"/>
      <c r="I3372" s="3"/>
      <c r="J3372" s="3"/>
      <c r="K3372" s="3"/>
      <c r="L3372" s="7"/>
    </row>
    <row r="3373" spans="1:12" s="4" customFormat="1" ht="12.5" x14ac:dyDescent="0.25">
      <c r="A3373" s="6"/>
      <c r="B3373" s="6"/>
      <c r="C3373" s="6"/>
      <c r="D3373" s="3"/>
      <c r="E3373" s="3"/>
      <c r="F3373" s="3"/>
      <c r="G3373" s="3"/>
      <c r="H3373" s="3"/>
      <c r="I3373" s="3"/>
      <c r="J3373" s="3"/>
      <c r="K3373" s="3"/>
      <c r="L3373" s="7"/>
    </row>
    <row r="3374" spans="1:12" s="4" customFormat="1" ht="12.5" x14ac:dyDescent="0.25">
      <c r="A3374" s="6"/>
      <c r="B3374" s="6"/>
      <c r="C3374" s="6"/>
      <c r="D3374" s="3"/>
      <c r="E3374" s="3"/>
      <c r="F3374" s="3"/>
      <c r="G3374" s="3"/>
      <c r="H3374" s="3"/>
      <c r="I3374" s="3"/>
      <c r="J3374" s="3"/>
      <c r="K3374" s="3"/>
      <c r="L3374" s="7"/>
    </row>
    <row r="3375" spans="1:12" s="4" customFormat="1" ht="12.5" x14ac:dyDescent="0.25">
      <c r="A3375" s="6"/>
      <c r="B3375" s="6"/>
      <c r="C3375" s="6"/>
      <c r="D3375" s="3"/>
      <c r="E3375" s="3"/>
      <c r="F3375" s="3"/>
      <c r="G3375" s="3"/>
      <c r="H3375" s="3"/>
      <c r="I3375" s="3"/>
      <c r="J3375" s="3"/>
      <c r="K3375" s="3"/>
      <c r="L3375" s="3"/>
    </row>
    <row r="3376" spans="1:12" s="4" customFormat="1" ht="12.5" x14ac:dyDescent="0.25">
      <c r="A3376" s="6"/>
      <c r="B3376" s="6"/>
      <c r="C3376" s="6"/>
      <c r="D3376" s="3"/>
      <c r="E3376" s="3"/>
      <c r="F3376" s="3"/>
      <c r="G3376" s="3"/>
      <c r="H3376" s="3"/>
      <c r="I3376" s="3"/>
      <c r="J3376" s="3"/>
      <c r="K3376" s="3"/>
      <c r="L3376" s="7"/>
    </row>
    <row r="3377" spans="1:12" s="4" customFormat="1" ht="12.5" x14ac:dyDescent="0.25">
      <c r="A3377" s="6"/>
      <c r="B3377" s="6"/>
      <c r="C3377" s="6"/>
      <c r="D3377" s="3"/>
      <c r="E3377" s="3"/>
      <c r="F3377" s="3"/>
      <c r="G3377" s="3"/>
      <c r="H3377" s="3"/>
      <c r="I3377" s="3"/>
      <c r="J3377" s="3"/>
      <c r="K3377" s="3"/>
      <c r="L3377" s="7"/>
    </row>
    <row r="3378" spans="1:12" s="4" customFormat="1" ht="12.5" x14ac:dyDescent="0.25">
      <c r="A3378" s="6"/>
      <c r="B3378" s="6"/>
      <c r="C3378" s="6"/>
      <c r="D3378" s="3"/>
      <c r="E3378" s="3"/>
      <c r="F3378" s="3"/>
      <c r="G3378" s="3"/>
      <c r="H3378" s="3"/>
      <c r="I3378" s="3"/>
      <c r="J3378" s="3"/>
      <c r="K3378" s="3"/>
      <c r="L3378" s="7"/>
    </row>
    <row r="3379" spans="1:12" s="4" customFormat="1" ht="12.5" x14ac:dyDescent="0.25">
      <c r="A3379" s="6"/>
      <c r="B3379" s="6"/>
      <c r="C3379" s="6"/>
      <c r="D3379" s="3"/>
      <c r="E3379" s="3"/>
      <c r="F3379" s="3"/>
      <c r="G3379" s="3"/>
      <c r="H3379" s="3"/>
      <c r="I3379" s="3"/>
      <c r="J3379" s="3"/>
      <c r="K3379" s="3"/>
      <c r="L3379" s="7"/>
    </row>
    <row r="3380" spans="1:12" s="4" customFormat="1" ht="12.5" x14ac:dyDescent="0.25">
      <c r="A3380" s="6"/>
      <c r="B3380" s="6"/>
      <c r="C3380" s="6"/>
      <c r="D3380" s="3"/>
      <c r="E3380" s="3"/>
      <c r="F3380" s="3"/>
      <c r="G3380" s="3"/>
      <c r="H3380" s="3"/>
      <c r="I3380" s="3"/>
      <c r="J3380" s="3"/>
      <c r="K3380" s="3"/>
      <c r="L3380" s="7"/>
    </row>
    <row r="3381" spans="1:12" s="4" customFormat="1" ht="12.5" x14ac:dyDescent="0.25">
      <c r="A3381" s="6"/>
      <c r="B3381" s="6"/>
      <c r="C3381" s="6"/>
      <c r="D3381" s="3"/>
      <c r="E3381" s="3"/>
      <c r="F3381" s="3"/>
      <c r="G3381" s="3"/>
      <c r="H3381" s="3"/>
      <c r="I3381" s="3"/>
      <c r="J3381" s="3"/>
      <c r="K3381" s="3"/>
      <c r="L3381" s="7"/>
    </row>
    <row r="3382" spans="1:12" s="4" customFormat="1" ht="12.5" x14ac:dyDescent="0.25">
      <c r="A3382" s="6"/>
      <c r="B3382" s="6"/>
      <c r="C3382" s="6"/>
      <c r="D3382" s="3"/>
      <c r="E3382" s="3"/>
      <c r="F3382" s="3"/>
      <c r="G3382" s="3"/>
      <c r="H3382" s="3"/>
      <c r="I3382" s="3"/>
      <c r="J3382" s="3"/>
      <c r="K3382" s="3"/>
      <c r="L3382" s="7"/>
    </row>
    <row r="3383" spans="1:12" s="4" customFormat="1" ht="12.5" x14ac:dyDescent="0.25">
      <c r="A3383" s="6"/>
      <c r="B3383" s="6"/>
      <c r="C3383" s="6"/>
      <c r="D3383" s="3"/>
      <c r="E3383" s="3"/>
      <c r="F3383" s="3"/>
      <c r="G3383" s="3"/>
      <c r="H3383" s="3"/>
      <c r="I3383" s="3"/>
      <c r="J3383" s="3"/>
      <c r="K3383" s="3"/>
      <c r="L3383" s="7"/>
    </row>
    <row r="3384" spans="1:12" s="4" customFormat="1" ht="12.5" x14ac:dyDescent="0.25">
      <c r="A3384" s="6"/>
      <c r="B3384" s="6"/>
      <c r="C3384" s="6"/>
      <c r="D3384" s="3"/>
      <c r="E3384" s="3"/>
      <c r="F3384" s="3"/>
      <c r="G3384" s="3"/>
      <c r="H3384" s="3"/>
      <c r="I3384" s="3"/>
      <c r="J3384" s="3"/>
      <c r="K3384" s="3"/>
      <c r="L3384" s="7"/>
    </row>
    <row r="3385" spans="1:12" s="4" customFormat="1" ht="12.5" x14ac:dyDescent="0.25">
      <c r="A3385" s="6"/>
      <c r="B3385" s="6"/>
      <c r="C3385" s="6"/>
      <c r="D3385" s="3"/>
      <c r="E3385" s="3"/>
      <c r="F3385" s="3"/>
      <c r="G3385" s="3"/>
      <c r="H3385" s="3"/>
      <c r="I3385" s="3"/>
      <c r="J3385" s="3"/>
      <c r="K3385" s="3"/>
      <c r="L3385" s="7"/>
    </row>
    <row r="3386" spans="1:12" s="4" customFormat="1" ht="12.5" x14ac:dyDescent="0.25">
      <c r="A3386" s="6"/>
      <c r="B3386" s="6"/>
      <c r="C3386" s="6"/>
      <c r="D3386" s="3"/>
      <c r="E3386" s="3"/>
      <c r="F3386" s="3"/>
      <c r="G3386" s="3"/>
      <c r="H3386" s="3"/>
      <c r="I3386" s="3"/>
      <c r="J3386" s="3"/>
      <c r="K3386" s="3"/>
      <c r="L3386" s="7"/>
    </row>
    <row r="3387" spans="1:12" s="4" customFormat="1" ht="12.5" x14ac:dyDescent="0.25">
      <c r="A3387" s="6"/>
      <c r="B3387" s="6"/>
      <c r="C3387" s="6"/>
      <c r="D3387" s="3"/>
      <c r="E3387" s="3"/>
      <c r="F3387" s="3"/>
      <c r="G3387" s="3"/>
      <c r="H3387" s="3"/>
      <c r="I3387" s="3"/>
      <c r="J3387" s="3"/>
      <c r="K3387" s="3"/>
      <c r="L3387" s="7"/>
    </row>
    <row r="3388" spans="1:12" s="4" customFormat="1" ht="12.5" x14ac:dyDescent="0.25">
      <c r="A3388" s="6"/>
      <c r="B3388" s="6"/>
      <c r="C3388" s="6"/>
      <c r="D3388" s="3"/>
      <c r="E3388" s="3"/>
      <c r="F3388" s="3"/>
      <c r="G3388" s="3"/>
      <c r="H3388" s="3"/>
      <c r="I3388" s="3"/>
      <c r="J3388" s="3"/>
      <c r="K3388" s="3"/>
      <c r="L3388" s="7"/>
    </row>
    <row r="3389" spans="1:12" s="4" customFormat="1" ht="12.5" x14ac:dyDescent="0.25">
      <c r="A3389" s="6"/>
      <c r="B3389" s="6"/>
      <c r="C3389" s="6"/>
      <c r="D3389" s="3"/>
      <c r="E3389" s="3"/>
      <c r="F3389" s="3"/>
      <c r="G3389" s="3"/>
      <c r="H3389" s="3"/>
      <c r="I3389" s="3"/>
      <c r="J3389" s="3"/>
      <c r="K3389" s="3"/>
      <c r="L3389" s="7"/>
    </row>
    <row r="3390" spans="1:12" s="4" customFormat="1" ht="12.5" x14ac:dyDescent="0.25">
      <c r="A3390" s="6"/>
      <c r="B3390" s="6"/>
      <c r="C3390" s="6"/>
      <c r="D3390" s="3"/>
      <c r="E3390" s="3"/>
      <c r="F3390" s="3"/>
      <c r="G3390" s="3"/>
      <c r="H3390" s="3"/>
      <c r="I3390" s="3"/>
      <c r="J3390" s="3"/>
      <c r="K3390" s="3"/>
      <c r="L3390" s="7"/>
    </row>
    <row r="3391" spans="1:12" s="4" customFormat="1" ht="12.5" x14ac:dyDescent="0.25">
      <c r="A3391" s="6"/>
      <c r="B3391" s="6"/>
      <c r="C3391" s="6"/>
      <c r="D3391" s="3"/>
      <c r="E3391" s="3"/>
      <c r="F3391" s="3"/>
      <c r="G3391" s="3"/>
      <c r="H3391" s="3"/>
      <c r="I3391" s="3"/>
      <c r="J3391" s="3"/>
      <c r="K3391" s="3"/>
      <c r="L3391" s="7"/>
    </row>
    <row r="3392" spans="1:12" s="4" customFormat="1" ht="12.5" x14ac:dyDescent="0.25">
      <c r="A3392" s="6"/>
      <c r="B3392" s="6"/>
      <c r="C3392" s="6"/>
      <c r="D3392" s="3"/>
      <c r="E3392" s="3"/>
      <c r="F3392" s="3"/>
      <c r="G3392" s="3"/>
      <c r="H3392" s="3"/>
      <c r="I3392" s="3"/>
      <c r="J3392" s="3"/>
      <c r="K3392" s="3"/>
      <c r="L3392" s="7"/>
    </row>
    <row r="3393" spans="1:12" s="4" customFormat="1" ht="12.5" x14ac:dyDescent="0.25">
      <c r="A3393" s="6"/>
      <c r="B3393" s="6"/>
      <c r="C3393" s="6"/>
      <c r="D3393" s="3"/>
      <c r="E3393" s="3"/>
      <c r="F3393" s="3"/>
      <c r="G3393" s="3"/>
      <c r="H3393" s="3"/>
      <c r="I3393" s="3"/>
      <c r="J3393" s="3"/>
      <c r="K3393" s="3"/>
      <c r="L3393" s="7"/>
    </row>
    <row r="3394" spans="1:12" s="4" customFormat="1" ht="12.5" x14ac:dyDescent="0.25">
      <c r="A3394" s="6"/>
      <c r="B3394" s="6"/>
      <c r="C3394" s="6"/>
      <c r="D3394" s="3"/>
      <c r="E3394" s="3"/>
      <c r="F3394" s="3"/>
      <c r="G3394" s="3"/>
      <c r="H3394" s="3"/>
      <c r="I3394" s="3"/>
      <c r="J3394" s="3"/>
      <c r="K3394" s="3"/>
      <c r="L3394" s="3"/>
    </row>
    <row r="3395" spans="1:12" s="4" customFormat="1" ht="12.5" x14ac:dyDescent="0.25">
      <c r="A3395" s="6"/>
      <c r="B3395" s="6"/>
      <c r="C3395" s="6"/>
      <c r="D3395" s="3"/>
      <c r="E3395" s="3"/>
      <c r="F3395" s="3"/>
      <c r="G3395" s="3"/>
      <c r="H3395" s="3"/>
      <c r="I3395" s="3"/>
      <c r="J3395" s="3"/>
      <c r="K3395" s="3"/>
      <c r="L3395" s="7"/>
    </row>
    <row r="3396" spans="1:12" s="4" customFormat="1" ht="12.5" x14ac:dyDescent="0.25">
      <c r="A3396" s="6"/>
      <c r="B3396" s="6"/>
      <c r="C3396" s="6"/>
      <c r="D3396" s="3"/>
      <c r="E3396" s="3"/>
      <c r="F3396" s="3"/>
      <c r="G3396" s="3"/>
      <c r="H3396" s="3"/>
      <c r="I3396" s="3"/>
      <c r="J3396" s="3"/>
      <c r="K3396" s="3"/>
      <c r="L3396" s="7"/>
    </row>
    <row r="3397" spans="1:12" s="4" customFormat="1" ht="12.5" x14ac:dyDescent="0.25">
      <c r="A3397" s="6"/>
      <c r="B3397" s="6"/>
      <c r="C3397" s="6"/>
      <c r="D3397" s="3"/>
      <c r="E3397" s="3"/>
      <c r="F3397" s="3"/>
      <c r="G3397" s="3"/>
      <c r="H3397" s="3"/>
      <c r="I3397" s="3"/>
      <c r="J3397" s="3"/>
      <c r="K3397" s="3"/>
      <c r="L3397" s="7"/>
    </row>
    <row r="3398" spans="1:12" s="4" customFormat="1" ht="12.5" x14ac:dyDescent="0.25">
      <c r="A3398" s="6"/>
      <c r="B3398" s="6"/>
      <c r="C3398" s="6"/>
      <c r="D3398" s="3"/>
      <c r="E3398" s="3"/>
      <c r="F3398" s="3"/>
      <c r="G3398" s="3"/>
      <c r="H3398" s="3"/>
      <c r="I3398" s="3"/>
      <c r="J3398" s="3"/>
      <c r="K3398" s="3"/>
      <c r="L3398" s="7"/>
    </row>
    <row r="3399" spans="1:12" s="4" customFormat="1" ht="12.5" x14ac:dyDescent="0.25">
      <c r="A3399" s="6"/>
      <c r="B3399" s="6"/>
      <c r="C3399" s="6"/>
      <c r="D3399" s="3"/>
      <c r="E3399" s="3"/>
      <c r="F3399" s="3"/>
      <c r="G3399" s="3"/>
      <c r="H3399" s="3"/>
      <c r="I3399" s="3"/>
      <c r="J3399" s="3"/>
      <c r="K3399" s="3"/>
      <c r="L3399" s="7"/>
    </row>
    <row r="3400" spans="1:12" s="4" customFormat="1" ht="12.5" x14ac:dyDescent="0.25">
      <c r="A3400" s="6"/>
      <c r="B3400" s="6"/>
      <c r="C3400" s="6"/>
      <c r="D3400" s="3"/>
      <c r="E3400" s="3"/>
      <c r="F3400" s="3"/>
      <c r="G3400" s="3"/>
      <c r="H3400" s="3"/>
      <c r="I3400" s="3"/>
      <c r="J3400" s="3"/>
      <c r="K3400" s="3"/>
      <c r="L3400" s="7"/>
    </row>
    <row r="3401" spans="1:12" s="4" customFormat="1" ht="12.5" x14ac:dyDescent="0.25">
      <c r="A3401" s="6"/>
      <c r="B3401" s="6"/>
      <c r="C3401" s="6"/>
      <c r="D3401" s="3"/>
      <c r="E3401" s="3"/>
      <c r="F3401" s="3"/>
      <c r="G3401" s="3"/>
      <c r="H3401" s="3"/>
      <c r="I3401" s="3"/>
      <c r="J3401" s="3"/>
      <c r="K3401" s="3"/>
      <c r="L3401" s="7"/>
    </row>
    <row r="3402" spans="1:12" s="4" customFormat="1" ht="12.5" x14ac:dyDescent="0.25">
      <c r="A3402" s="6"/>
      <c r="B3402" s="6"/>
      <c r="C3402" s="6"/>
      <c r="D3402" s="3"/>
      <c r="E3402" s="3"/>
      <c r="F3402" s="3"/>
      <c r="G3402" s="3"/>
      <c r="H3402" s="3"/>
      <c r="I3402" s="3"/>
      <c r="J3402" s="3"/>
      <c r="K3402" s="3"/>
      <c r="L3402" s="7"/>
    </row>
    <row r="3403" spans="1:12" s="4" customFormat="1" ht="12.5" x14ac:dyDescent="0.25">
      <c r="A3403" s="6"/>
      <c r="B3403" s="6"/>
      <c r="C3403" s="6"/>
      <c r="D3403" s="3"/>
      <c r="E3403" s="3"/>
      <c r="F3403" s="3"/>
      <c r="G3403" s="3"/>
      <c r="H3403" s="3"/>
      <c r="I3403" s="3"/>
      <c r="J3403" s="3"/>
      <c r="K3403" s="3"/>
      <c r="L3403" s="7"/>
    </row>
    <row r="3404" spans="1:12" s="4" customFormat="1" ht="12.5" x14ac:dyDescent="0.25">
      <c r="A3404" s="6"/>
      <c r="B3404" s="6"/>
      <c r="C3404" s="6"/>
      <c r="D3404" s="3"/>
      <c r="E3404" s="3"/>
      <c r="F3404" s="3"/>
      <c r="G3404" s="3"/>
      <c r="H3404" s="3"/>
      <c r="I3404" s="3"/>
      <c r="J3404" s="3"/>
      <c r="K3404" s="3"/>
      <c r="L3404" s="7"/>
    </row>
    <row r="3405" spans="1:12" s="4" customFormat="1" ht="12.5" x14ac:dyDescent="0.25">
      <c r="A3405" s="6"/>
      <c r="B3405" s="6"/>
      <c r="C3405" s="6"/>
      <c r="D3405" s="3"/>
      <c r="E3405" s="3"/>
      <c r="F3405" s="3"/>
      <c r="G3405" s="3"/>
      <c r="H3405" s="3"/>
      <c r="I3405" s="3"/>
      <c r="J3405" s="3"/>
      <c r="K3405" s="3"/>
      <c r="L3405" s="7"/>
    </row>
    <row r="3406" spans="1:12" s="4" customFormat="1" ht="12.5" x14ac:dyDescent="0.25">
      <c r="A3406" s="6"/>
      <c r="B3406" s="6"/>
      <c r="C3406" s="6"/>
      <c r="D3406" s="3"/>
      <c r="E3406" s="3"/>
      <c r="F3406" s="3"/>
      <c r="G3406" s="3"/>
      <c r="H3406" s="3"/>
      <c r="I3406" s="3"/>
      <c r="J3406" s="3"/>
      <c r="K3406" s="3"/>
      <c r="L3406" s="7"/>
    </row>
    <row r="3407" spans="1:12" s="4" customFormat="1" ht="12.5" x14ac:dyDescent="0.25">
      <c r="A3407" s="6"/>
      <c r="B3407" s="6"/>
      <c r="C3407" s="6"/>
      <c r="D3407" s="3"/>
      <c r="E3407" s="3"/>
      <c r="F3407" s="3"/>
      <c r="G3407" s="3"/>
      <c r="H3407" s="3"/>
      <c r="I3407" s="3"/>
      <c r="J3407" s="3"/>
      <c r="K3407" s="3"/>
      <c r="L3407" s="7"/>
    </row>
    <row r="3408" spans="1:12" s="4" customFormat="1" ht="12.5" x14ac:dyDescent="0.25">
      <c r="A3408" s="6"/>
      <c r="B3408" s="6"/>
      <c r="C3408" s="6"/>
      <c r="D3408" s="3"/>
      <c r="E3408" s="3"/>
      <c r="F3408" s="3"/>
      <c r="G3408" s="3"/>
      <c r="H3408" s="3"/>
      <c r="I3408" s="3"/>
      <c r="J3408" s="3"/>
      <c r="K3408" s="3"/>
      <c r="L3408" s="7"/>
    </row>
    <row r="3409" spans="1:12" s="4" customFormat="1" ht="12.5" x14ac:dyDescent="0.25">
      <c r="A3409" s="6"/>
      <c r="B3409" s="6"/>
      <c r="C3409" s="6"/>
      <c r="D3409" s="3"/>
      <c r="E3409" s="3"/>
      <c r="F3409" s="3"/>
      <c r="G3409" s="3"/>
      <c r="H3409" s="3"/>
      <c r="I3409" s="3"/>
      <c r="J3409" s="3"/>
      <c r="K3409" s="3"/>
      <c r="L3409" s="7"/>
    </row>
    <row r="3410" spans="1:12" s="4" customFormat="1" ht="12.5" x14ac:dyDescent="0.25">
      <c r="A3410" s="6"/>
      <c r="B3410" s="6"/>
      <c r="C3410" s="6"/>
      <c r="D3410" s="3"/>
      <c r="E3410" s="3"/>
      <c r="F3410" s="3"/>
      <c r="G3410" s="3"/>
      <c r="H3410" s="3"/>
      <c r="I3410" s="3"/>
      <c r="J3410" s="3"/>
      <c r="K3410" s="3"/>
      <c r="L3410" s="7"/>
    </row>
    <row r="3411" spans="1:12" s="4" customFormat="1" ht="12.5" x14ac:dyDescent="0.25">
      <c r="A3411" s="6"/>
      <c r="B3411" s="6"/>
      <c r="C3411" s="6"/>
      <c r="D3411" s="3"/>
      <c r="E3411" s="3"/>
      <c r="F3411" s="3"/>
      <c r="G3411" s="3"/>
      <c r="H3411" s="3"/>
      <c r="I3411" s="3"/>
      <c r="J3411" s="3"/>
      <c r="K3411" s="3"/>
      <c r="L3411" s="7"/>
    </row>
    <row r="3412" spans="1:12" s="4" customFormat="1" ht="12.5" x14ac:dyDescent="0.25">
      <c r="A3412" s="6"/>
      <c r="B3412" s="6"/>
      <c r="C3412" s="6"/>
      <c r="D3412" s="3"/>
      <c r="E3412" s="3"/>
      <c r="F3412" s="3"/>
      <c r="G3412" s="3"/>
      <c r="H3412" s="3"/>
      <c r="I3412" s="3"/>
      <c r="J3412" s="3"/>
      <c r="K3412" s="3"/>
      <c r="L3412" s="7"/>
    </row>
    <row r="3413" spans="1:12" s="4" customFormat="1" ht="12.5" x14ac:dyDescent="0.25">
      <c r="A3413" s="6"/>
      <c r="B3413" s="6"/>
      <c r="C3413" s="6"/>
      <c r="D3413" s="3"/>
      <c r="E3413" s="3"/>
      <c r="F3413" s="3"/>
      <c r="G3413" s="3"/>
      <c r="H3413" s="3"/>
      <c r="I3413" s="3"/>
      <c r="J3413" s="3"/>
      <c r="K3413" s="3"/>
      <c r="L3413" s="7"/>
    </row>
    <row r="3414" spans="1:12" s="4" customFormat="1" ht="12.5" x14ac:dyDescent="0.25">
      <c r="A3414" s="6"/>
      <c r="B3414" s="6"/>
      <c r="C3414" s="6"/>
      <c r="D3414" s="3"/>
      <c r="E3414" s="3"/>
      <c r="F3414" s="3"/>
      <c r="G3414" s="3"/>
      <c r="H3414" s="3"/>
      <c r="I3414" s="3"/>
      <c r="J3414" s="3"/>
      <c r="K3414" s="3"/>
      <c r="L3414" s="7"/>
    </row>
    <row r="3415" spans="1:12" s="4" customFormat="1" ht="12.5" x14ac:dyDescent="0.25">
      <c r="A3415" s="6"/>
      <c r="B3415" s="6"/>
      <c r="C3415" s="6"/>
      <c r="D3415" s="3"/>
      <c r="E3415" s="3"/>
      <c r="F3415" s="3"/>
      <c r="G3415" s="3"/>
      <c r="H3415" s="3"/>
      <c r="I3415" s="3"/>
      <c r="J3415" s="3"/>
      <c r="K3415" s="3"/>
      <c r="L3415" s="7"/>
    </row>
    <row r="3416" spans="1:12" s="4" customFormat="1" ht="12.5" x14ac:dyDescent="0.25">
      <c r="A3416" s="6"/>
      <c r="B3416" s="6"/>
      <c r="C3416" s="6"/>
      <c r="D3416" s="3"/>
      <c r="E3416" s="3"/>
      <c r="F3416" s="3"/>
      <c r="G3416" s="3"/>
      <c r="H3416" s="3"/>
      <c r="I3416" s="3"/>
      <c r="J3416" s="3"/>
      <c r="K3416" s="3"/>
      <c r="L3416" s="7"/>
    </row>
    <row r="3417" spans="1:12" s="4" customFormat="1" ht="12.5" x14ac:dyDescent="0.25">
      <c r="A3417" s="6"/>
      <c r="B3417" s="6"/>
      <c r="C3417" s="6"/>
      <c r="D3417" s="3"/>
      <c r="E3417" s="3"/>
      <c r="F3417" s="3"/>
      <c r="G3417" s="3"/>
      <c r="H3417" s="3"/>
      <c r="I3417" s="3"/>
      <c r="J3417" s="3"/>
      <c r="K3417" s="3"/>
      <c r="L3417" s="7"/>
    </row>
    <row r="3418" spans="1:12" s="4" customFormat="1" ht="12.5" x14ac:dyDescent="0.25">
      <c r="A3418" s="6"/>
      <c r="B3418" s="6"/>
      <c r="C3418" s="6"/>
      <c r="D3418" s="3"/>
      <c r="E3418" s="3"/>
      <c r="F3418" s="3"/>
      <c r="G3418" s="3"/>
      <c r="H3418" s="7"/>
      <c r="I3418" s="3"/>
      <c r="J3418" s="3"/>
      <c r="K3418" s="3"/>
      <c r="L3418" s="7"/>
    </row>
    <row r="3419" spans="1:12" s="4" customFormat="1" ht="12.5" x14ac:dyDescent="0.25">
      <c r="A3419" s="6"/>
      <c r="B3419" s="6"/>
      <c r="C3419" s="6"/>
      <c r="D3419" s="3"/>
      <c r="E3419" s="3"/>
      <c r="F3419" s="3"/>
      <c r="G3419" s="3"/>
      <c r="H3419" s="7"/>
      <c r="I3419" s="3"/>
      <c r="J3419" s="3"/>
      <c r="K3419" s="3"/>
      <c r="L3419" s="7"/>
    </row>
    <row r="3420" spans="1:12" s="4" customFormat="1" ht="12.5" x14ac:dyDescent="0.25">
      <c r="A3420" s="6"/>
      <c r="B3420" s="6"/>
      <c r="C3420" s="6"/>
      <c r="D3420" s="3"/>
      <c r="E3420" s="3"/>
      <c r="F3420" s="3"/>
      <c r="G3420" s="3"/>
      <c r="H3420" s="7"/>
      <c r="I3420" s="3"/>
      <c r="J3420" s="3"/>
      <c r="K3420" s="3"/>
      <c r="L3420" s="7"/>
    </row>
    <row r="3421" spans="1:12" s="4" customFormat="1" ht="12.5" x14ac:dyDescent="0.25">
      <c r="A3421" s="6"/>
      <c r="B3421" s="6"/>
      <c r="C3421" s="6"/>
      <c r="D3421" s="3"/>
      <c r="E3421" s="3"/>
      <c r="F3421" s="3"/>
      <c r="G3421" s="3"/>
      <c r="H3421" s="7"/>
      <c r="I3421" s="3"/>
      <c r="J3421" s="3"/>
      <c r="K3421" s="3"/>
      <c r="L3421" s="7"/>
    </row>
    <row r="3422" spans="1:12" s="4" customFormat="1" ht="12.5" x14ac:dyDescent="0.25">
      <c r="A3422" s="6"/>
      <c r="B3422" s="6"/>
      <c r="C3422" s="6"/>
      <c r="D3422" s="3"/>
      <c r="E3422" s="3"/>
      <c r="F3422" s="3"/>
      <c r="G3422" s="3"/>
      <c r="H3422" s="3"/>
      <c r="I3422" s="3"/>
      <c r="J3422" s="3"/>
      <c r="K3422" s="3"/>
      <c r="L3422" s="7"/>
    </row>
    <row r="3423" spans="1:12" s="4" customFormat="1" ht="12.5" x14ac:dyDescent="0.25">
      <c r="A3423" s="6"/>
      <c r="B3423" s="6"/>
      <c r="C3423" s="6"/>
      <c r="D3423" s="3"/>
      <c r="E3423" s="3"/>
      <c r="F3423" s="3"/>
      <c r="G3423" s="3"/>
      <c r="H3423" s="3"/>
      <c r="I3423" s="3"/>
      <c r="J3423" s="3"/>
      <c r="K3423" s="3"/>
      <c r="L3423" s="7"/>
    </row>
    <row r="3424" spans="1:12" s="4" customFormat="1" ht="12.5" x14ac:dyDescent="0.25">
      <c r="A3424" s="6"/>
      <c r="B3424" s="6"/>
      <c r="C3424" s="6"/>
      <c r="D3424" s="3"/>
      <c r="E3424" s="3"/>
      <c r="F3424" s="3"/>
      <c r="G3424" s="3"/>
      <c r="H3424" s="3"/>
      <c r="I3424" s="3"/>
      <c r="J3424" s="3"/>
      <c r="K3424" s="3"/>
      <c r="L3424" s="7"/>
    </row>
    <row r="3425" spans="1:12" s="4" customFormat="1" ht="12.5" x14ac:dyDescent="0.25">
      <c r="A3425" s="6"/>
      <c r="B3425" s="6"/>
      <c r="C3425" s="6"/>
      <c r="D3425" s="3"/>
      <c r="E3425" s="3"/>
      <c r="F3425" s="3"/>
      <c r="G3425" s="3"/>
      <c r="H3425" s="7"/>
      <c r="I3425" s="3"/>
      <c r="J3425" s="3"/>
      <c r="K3425" s="3"/>
      <c r="L3425" s="7"/>
    </row>
    <row r="3426" spans="1:12" s="4" customFormat="1" ht="12.5" x14ac:dyDescent="0.25">
      <c r="A3426" s="6"/>
      <c r="B3426" s="6"/>
      <c r="C3426" s="6"/>
      <c r="D3426" s="3"/>
      <c r="E3426" s="3"/>
      <c r="F3426" s="3"/>
      <c r="G3426" s="7"/>
      <c r="H3426" s="3"/>
      <c r="I3426" s="3"/>
      <c r="J3426" s="3"/>
      <c r="K3426" s="3"/>
      <c r="L3426" s="7"/>
    </row>
    <row r="3427" spans="1:12" s="4" customFormat="1" ht="12.5" x14ac:dyDescent="0.25">
      <c r="A3427" s="6"/>
      <c r="B3427" s="6"/>
      <c r="C3427" s="6"/>
      <c r="D3427" s="3"/>
      <c r="E3427" s="3"/>
      <c r="F3427" s="3"/>
      <c r="G3427" s="7"/>
      <c r="H3427" s="7"/>
      <c r="I3427" s="3"/>
      <c r="J3427" s="3"/>
      <c r="K3427" s="3"/>
      <c r="L3427" s="7"/>
    </row>
    <row r="3428" spans="1:12" s="4" customFormat="1" ht="12.5" x14ac:dyDescent="0.25">
      <c r="A3428" s="6"/>
      <c r="B3428" s="6"/>
      <c r="C3428" s="6"/>
      <c r="D3428" s="3"/>
      <c r="E3428" s="3"/>
      <c r="F3428" s="3"/>
      <c r="G3428" s="7"/>
      <c r="H3428" s="7"/>
      <c r="I3428" s="3"/>
      <c r="J3428" s="3"/>
      <c r="K3428" s="3"/>
      <c r="L3428" s="7"/>
    </row>
    <row r="3429" spans="1:12" s="4" customFormat="1" ht="12.5" x14ac:dyDescent="0.25">
      <c r="A3429" s="6"/>
      <c r="B3429" s="6"/>
      <c r="C3429" s="6"/>
      <c r="D3429" s="3"/>
      <c r="E3429" s="3"/>
      <c r="F3429" s="3"/>
      <c r="G3429" s="7"/>
      <c r="H3429" s="7"/>
      <c r="I3429" s="3"/>
      <c r="J3429" s="3"/>
      <c r="K3429" s="3"/>
      <c r="L3429" s="7"/>
    </row>
    <row r="3430" spans="1:12" s="4" customFormat="1" ht="12.5" x14ac:dyDescent="0.25">
      <c r="A3430" s="6"/>
      <c r="B3430" s="6"/>
      <c r="C3430" s="6"/>
      <c r="D3430" s="3"/>
      <c r="E3430" s="3"/>
      <c r="F3430" s="3"/>
      <c r="G3430" s="3"/>
      <c r="H3430" s="7"/>
      <c r="I3430" s="3"/>
      <c r="J3430" s="3"/>
      <c r="K3430" s="3"/>
      <c r="L3430" s="7"/>
    </row>
    <row r="3431" spans="1:12" s="4" customFormat="1" ht="12.5" x14ac:dyDescent="0.25">
      <c r="A3431" s="6"/>
      <c r="B3431" s="6"/>
      <c r="C3431" s="6"/>
      <c r="D3431" s="3"/>
      <c r="E3431" s="3"/>
      <c r="F3431" s="3"/>
      <c r="G3431" s="3"/>
      <c r="H3431" s="7"/>
      <c r="I3431" s="3"/>
      <c r="J3431" s="3"/>
      <c r="K3431" s="3"/>
      <c r="L3431" s="7"/>
    </row>
    <row r="3432" spans="1:12" s="4" customFormat="1" ht="12.5" x14ac:dyDescent="0.25">
      <c r="A3432" s="6"/>
      <c r="B3432" s="6"/>
      <c r="C3432" s="6"/>
      <c r="D3432" s="3"/>
      <c r="E3432" s="3"/>
      <c r="F3432" s="3"/>
      <c r="G3432" s="3"/>
      <c r="H3432" s="7"/>
      <c r="I3432" s="3"/>
      <c r="J3432" s="3"/>
      <c r="K3432" s="3"/>
      <c r="L3432" s="7"/>
    </row>
    <row r="3433" spans="1:12" s="4" customFormat="1" ht="12.5" x14ac:dyDescent="0.25">
      <c r="A3433" s="6"/>
      <c r="B3433" s="6"/>
      <c r="C3433" s="6"/>
      <c r="D3433" s="3"/>
      <c r="E3433" s="3"/>
      <c r="F3433" s="3"/>
      <c r="G3433" s="7"/>
      <c r="H3433" s="7"/>
      <c r="I3433" s="3"/>
      <c r="J3433" s="3"/>
      <c r="K3433" s="3"/>
      <c r="L3433" s="7"/>
    </row>
    <row r="3434" spans="1:12" s="4" customFormat="1" ht="12.5" x14ac:dyDescent="0.25">
      <c r="A3434" s="6"/>
      <c r="B3434" s="6"/>
      <c r="C3434" s="6"/>
      <c r="D3434" s="3"/>
      <c r="E3434" s="3"/>
      <c r="F3434" s="3"/>
      <c r="G3434" s="3"/>
      <c r="H3434" s="7"/>
      <c r="I3434" s="3"/>
      <c r="J3434" s="3"/>
      <c r="K3434" s="3"/>
      <c r="L3434" s="7"/>
    </row>
    <row r="3435" spans="1:12" s="4" customFormat="1" ht="12.5" x14ac:dyDescent="0.25">
      <c r="A3435" s="6"/>
      <c r="B3435" s="6"/>
      <c r="C3435" s="6"/>
      <c r="D3435" s="3"/>
      <c r="E3435" s="3"/>
      <c r="F3435" s="3"/>
      <c r="G3435" s="7"/>
      <c r="H3435" s="7"/>
      <c r="I3435" s="3"/>
      <c r="J3435" s="3"/>
      <c r="K3435" s="3"/>
      <c r="L3435" s="7"/>
    </row>
    <row r="3436" spans="1:12" s="4" customFormat="1" ht="12.5" x14ac:dyDescent="0.25">
      <c r="A3436" s="6"/>
      <c r="B3436" s="6"/>
      <c r="C3436" s="6"/>
      <c r="D3436" s="3"/>
      <c r="E3436" s="3"/>
      <c r="F3436" s="3"/>
      <c r="G3436" s="7"/>
      <c r="H3436" s="7"/>
      <c r="I3436" s="3"/>
      <c r="J3436" s="3"/>
      <c r="K3436" s="3"/>
      <c r="L3436" s="7"/>
    </row>
    <row r="3437" spans="1:12" s="4" customFormat="1" ht="12.5" x14ac:dyDescent="0.25">
      <c r="A3437" s="6"/>
      <c r="B3437" s="6"/>
      <c r="C3437" s="6"/>
      <c r="D3437" s="3"/>
      <c r="E3437" s="3"/>
      <c r="F3437" s="3"/>
      <c r="G3437" s="7"/>
      <c r="H3437" s="7"/>
      <c r="I3437" s="3"/>
      <c r="J3437" s="3"/>
      <c r="K3437" s="3"/>
      <c r="L3437" s="7"/>
    </row>
    <row r="3438" spans="1:12" s="4" customFormat="1" ht="12.5" x14ac:dyDescent="0.25">
      <c r="A3438" s="6"/>
      <c r="B3438" s="6"/>
      <c r="C3438" s="6"/>
      <c r="D3438" s="3"/>
      <c r="E3438" s="3"/>
      <c r="F3438" s="3"/>
      <c r="G3438" s="7"/>
      <c r="H3438" s="7"/>
      <c r="I3438" s="3"/>
      <c r="J3438" s="3"/>
      <c r="K3438" s="3"/>
      <c r="L3438" s="7"/>
    </row>
    <row r="3439" spans="1:12" s="4" customFormat="1" ht="12.5" x14ac:dyDescent="0.25">
      <c r="A3439" s="6"/>
      <c r="B3439" s="6"/>
      <c r="C3439" s="6"/>
      <c r="D3439" s="3"/>
      <c r="E3439" s="3"/>
      <c r="F3439" s="3"/>
      <c r="G3439" s="7"/>
      <c r="H3439" s="7"/>
      <c r="I3439" s="3"/>
      <c r="J3439" s="3"/>
      <c r="K3439" s="3"/>
      <c r="L3439" s="7"/>
    </row>
    <row r="3440" spans="1:12" s="4" customFormat="1" ht="12.5" x14ac:dyDescent="0.25">
      <c r="A3440" s="6"/>
      <c r="B3440" s="6"/>
      <c r="C3440" s="6"/>
      <c r="D3440" s="3"/>
      <c r="E3440" s="3"/>
      <c r="F3440" s="3"/>
      <c r="G3440" s="7"/>
      <c r="H3440" s="7"/>
      <c r="I3440" s="3"/>
      <c r="J3440" s="3"/>
      <c r="K3440" s="3"/>
      <c r="L3440" s="7"/>
    </row>
    <row r="3441" spans="1:12" s="4" customFormat="1" ht="12.5" x14ac:dyDescent="0.25">
      <c r="A3441" s="6"/>
      <c r="B3441" s="6"/>
      <c r="C3441" s="6"/>
      <c r="D3441" s="3"/>
      <c r="E3441" s="3"/>
      <c r="F3441" s="3"/>
      <c r="G3441" s="7"/>
      <c r="H3441" s="7"/>
      <c r="I3441" s="3"/>
      <c r="J3441" s="3"/>
      <c r="K3441" s="3"/>
      <c r="L3441" s="7"/>
    </row>
    <row r="3442" spans="1:12" s="4" customFormat="1" ht="12.5" x14ac:dyDescent="0.25">
      <c r="A3442" s="6"/>
      <c r="B3442" s="6"/>
      <c r="C3442" s="6"/>
      <c r="D3442" s="3"/>
      <c r="E3442" s="3"/>
      <c r="F3442" s="3"/>
      <c r="G3442" s="7"/>
      <c r="H3442" s="3"/>
      <c r="I3442" s="3"/>
      <c r="J3442" s="3"/>
      <c r="K3442" s="3"/>
      <c r="L3442" s="7"/>
    </row>
    <row r="3443" spans="1:12" s="4" customFormat="1" ht="12.5" x14ac:dyDescent="0.25">
      <c r="A3443" s="6"/>
      <c r="B3443" s="6"/>
      <c r="C3443" s="6"/>
      <c r="D3443" s="3"/>
      <c r="E3443" s="3"/>
      <c r="F3443" s="3"/>
      <c r="G3443" s="7"/>
      <c r="H3443" s="3"/>
      <c r="I3443" s="3"/>
      <c r="J3443" s="3"/>
      <c r="K3443" s="3"/>
      <c r="L3443" s="7"/>
    </row>
    <row r="3444" spans="1:12" s="4" customFormat="1" ht="12.5" x14ac:dyDescent="0.25">
      <c r="A3444" s="6"/>
      <c r="B3444" s="6"/>
      <c r="C3444" s="6"/>
      <c r="D3444" s="3"/>
      <c r="E3444" s="3"/>
      <c r="F3444" s="3"/>
      <c r="G3444" s="7"/>
      <c r="H3444" s="7"/>
      <c r="I3444" s="3"/>
      <c r="J3444" s="3"/>
      <c r="K3444" s="3"/>
      <c r="L3444" s="7"/>
    </row>
    <row r="3445" spans="1:12" s="4" customFormat="1" ht="12.5" x14ac:dyDescent="0.25">
      <c r="A3445" s="6"/>
      <c r="B3445" s="6"/>
      <c r="C3445" s="6"/>
      <c r="D3445" s="3"/>
      <c r="E3445" s="3"/>
      <c r="F3445" s="3"/>
      <c r="G3445" s="7"/>
      <c r="H3445" s="7"/>
      <c r="I3445" s="3"/>
      <c r="J3445" s="3"/>
      <c r="K3445" s="3"/>
      <c r="L3445" s="7"/>
    </row>
    <row r="3446" spans="1:12" s="4" customFormat="1" ht="12.5" x14ac:dyDescent="0.25">
      <c r="A3446" s="6"/>
      <c r="B3446" s="6"/>
      <c r="C3446" s="6"/>
      <c r="D3446" s="3"/>
      <c r="E3446" s="3"/>
      <c r="F3446" s="3"/>
      <c r="G3446" s="7"/>
      <c r="H3446" s="7"/>
      <c r="I3446" s="3"/>
      <c r="J3446" s="3"/>
      <c r="K3446" s="3"/>
      <c r="L3446" s="7"/>
    </row>
    <row r="3447" spans="1:12" s="4" customFormat="1" ht="12.5" x14ac:dyDescent="0.25">
      <c r="A3447" s="6"/>
      <c r="B3447" s="6"/>
      <c r="C3447" s="6"/>
      <c r="D3447" s="3"/>
      <c r="E3447" s="3"/>
      <c r="F3447" s="3"/>
      <c r="G3447" s="7"/>
      <c r="H3447" s="7"/>
      <c r="I3447" s="3"/>
      <c r="J3447" s="3"/>
      <c r="K3447" s="3"/>
      <c r="L3447" s="7"/>
    </row>
    <row r="3448" spans="1:12" s="4" customFormat="1" ht="12.5" x14ac:dyDescent="0.25">
      <c r="A3448" s="6"/>
      <c r="B3448" s="6"/>
      <c r="C3448" s="6"/>
      <c r="D3448" s="3"/>
      <c r="E3448" s="3"/>
      <c r="F3448" s="3"/>
      <c r="G3448" s="7"/>
      <c r="H3448" s="7"/>
      <c r="I3448" s="3"/>
      <c r="J3448" s="3"/>
      <c r="K3448" s="3"/>
      <c r="L3448" s="7"/>
    </row>
    <row r="3449" spans="1:12" s="4" customFormat="1" ht="12.5" x14ac:dyDescent="0.25">
      <c r="A3449" s="6"/>
      <c r="B3449" s="6"/>
      <c r="C3449" s="6"/>
      <c r="D3449" s="3"/>
      <c r="E3449" s="3"/>
      <c r="F3449" s="3"/>
      <c r="G3449" s="7"/>
      <c r="H3449" s="7"/>
      <c r="I3449" s="3"/>
      <c r="J3449" s="3"/>
      <c r="K3449" s="3"/>
      <c r="L3449" s="7"/>
    </row>
    <row r="3450" spans="1:12" s="4" customFormat="1" ht="12.5" x14ac:dyDescent="0.25">
      <c r="A3450" s="6"/>
      <c r="B3450" s="6"/>
      <c r="C3450" s="6"/>
      <c r="D3450" s="3"/>
      <c r="E3450" s="3"/>
      <c r="F3450" s="3"/>
      <c r="G3450" s="3"/>
      <c r="H3450" s="7"/>
      <c r="I3450" s="3"/>
      <c r="J3450" s="3"/>
      <c r="K3450" s="3"/>
      <c r="L3450" s="7"/>
    </row>
    <row r="3451" spans="1:12" s="4" customFormat="1" ht="12.5" x14ac:dyDescent="0.25">
      <c r="A3451" s="6"/>
      <c r="B3451" s="6"/>
      <c r="C3451" s="6"/>
      <c r="D3451" s="3"/>
      <c r="E3451" s="3"/>
      <c r="F3451" s="3"/>
      <c r="G3451" s="3"/>
      <c r="H3451" s="7"/>
      <c r="I3451" s="3"/>
      <c r="J3451" s="3"/>
      <c r="K3451" s="3"/>
      <c r="L3451" s="7"/>
    </row>
    <row r="3452" spans="1:12" s="4" customFormat="1" ht="12.5" x14ac:dyDescent="0.25">
      <c r="A3452" s="6"/>
      <c r="B3452" s="6"/>
      <c r="C3452" s="6"/>
      <c r="D3452" s="3"/>
      <c r="E3452" s="3"/>
      <c r="F3452" s="3"/>
      <c r="G3452" s="7"/>
      <c r="H3452" s="7"/>
      <c r="I3452" s="3"/>
      <c r="J3452" s="3"/>
      <c r="K3452" s="3"/>
      <c r="L3452" s="7"/>
    </row>
    <row r="3453" spans="1:12" s="4" customFormat="1" ht="12.5" x14ac:dyDescent="0.25">
      <c r="A3453" s="6"/>
      <c r="B3453" s="6"/>
      <c r="C3453" s="6"/>
      <c r="D3453" s="3"/>
      <c r="E3453" s="3"/>
      <c r="F3453" s="3"/>
      <c r="G3453" s="7"/>
      <c r="H3453" s="7"/>
      <c r="I3453" s="3"/>
      <c r="J3453" s="3"/>
      <c r="K3453" s="3"/>
      <c r="L3453" s="7"/>
    </row>
    <row r="3454" spans="1:12" s="4" customFormat="1" ht="12.5" x14ac:dyDescent="0.25">
      <c r="A3454" s="6"/>
      <c r="B3454" s="6"/>
      <c r="C3454" s="6"/>
      <c r="D3454" s="3"/>
      <c r="E3454" s="3"/>
      <c r="F3454" s="3"/>
      <c r="G3454" s="7"/>
      <c r="H3454" s="7"/>
      <c r="I3454" s="3"/>
      <c r="J3454" s="3"/>
      <c r="K3454" s="3"/>
      <c r="L3454" s="7"/>
    </row>
    <row r="3455" spans="1:12" s="4" customFormat="1" ht="12.5" x14ac:dyDescent="0.25">
      <c r="A3455" s="6"/>
      <c r="B3455" s="6"/>
      <c r="C3455" s="6"/>
      <c r="D3455" s="3"/>
      <c r="E3455" s="3"/>
      <c r="F3455" s="3"/>
      <c r="G3455" s="7"/>
      <c r="H3455" s="7"/>
      <c r="I3455" s="3"/>
      <c r="J3455" s="3"/>
      <c r="K3455" s="3"/>
      <c r="L3455" s="7"/>
    </row>
    <row r="3456" spans="1:12" s="4" customFormat="1" ht="12.5" x14ac:dyDescent="0.25">
      <c r="A3456" s="6"/>
      <c r="B3456" s="6"/>
      <c r="C3456" s="6"/>
      <c r="D3456" s="3"/>
      <c r="E3456" s="3"/>
      <c r="F3456" s="3"/>
      <c r="G3456" s="7"/>
      <c r="H3456" s="7"/>
      <c r="I3456" s="3"/>
      <c r="J3456" s="3"/>
      <c r="K3456" s="3"/>
      <c r="L3456" s="7"/>
    </row>
    <row r="3457" spans="1:12" s="4" customFormat="1" ht="12.5" x14ac:dyDescent="0.25">
      <c r="A3457" s="6"/>
      <c r="B3457" s="6"/>
      <c r="C3457" s="6"/>
      <c r="D3457" s="3"/>
      <c r="E3457" s="3"/>
      <c r="F3457" s="3"/>
      <c r="G3457" s="7"/>
      <c r="H3457" s="7"/>
      <c r="I3457" s="3"/>
      <c r="J3457" s="3"/>
      <c r="K3457" s="3"/>
      <c r="L3457" s="7"/>
    </row>
    <row r="3458" spans="1:12" s="4" customFormat="1" ht="12.5" x14ac:dyDescent="0.25">
      <c r="A3458" s="6"/>
      <c r="B3458" s="6"/>
      <c r="C3458" s="6"/>
      <c r="D3458" s="3"/>
      <c r="E3458" s="3"/>
      <c r="F3458" s="3"/>
      <c r="G3458" s="7"/>
      <c r="H3458" s="7"/>
      <c r="I3458" s="3"/>
      <c r="J3458" s="3"/>
      <c r="K3458" s="3"/>
      <c r="L3458" s="3"/>
    </row>
    <row r="3459" spans="1:12" s="4" customFormat="1" ht="12.5" x14ac:dyDescent="0.25">
      <c r="A3459" s="6"/>
      <c r="B3459" s="6"/>
      <c r="C3459" s="6"/>
      <c r="D3459" s="3"/>
      <c r="E3459" s="3"/>
      <c r="F3459" s="3"/>
      <c r="G3459" s="7"/>
      <c r="H3459" s="7"/>
      <c r="I3459" s="3"/>
      <c r="J3459" s="3"/>
      <c r="K3459" s="3"/>
      <c r="L3459" s="7"/>
    </row>
    <row r="3460" spans="1:12" s="4" customFormat="1" ht="12.5" x14ac:dyDescent="0.25">
      <c r="A3460" s="6"/>
      <c r="B3460" s="6"/>
      <c r="C3460" s="6"/>
      <c r="D3460" s="3"/>
      <c r="E3460" s="3"/>
      <c r="F3460" s="3"/>
      <c r="G3460" s="7"/>
      <c r="H3460" s="7"/>
      <c r="I3460" s="3"/>
      <c r="J3460" s="3"/>
      <c r="K3460" s="3"/>
      <c r="L3460" s="3"/>
    </row>
    <row r="3461" spans="1:12" s="4" customFormat="1" ht="12.5" x14ac:dyDescent="0.25">
      <c r="A3461" s="6"/>
      <c r="B3461" s="6"/>
      <c r="C3461" s="6"/>
      <c r="D3461" s="3"/>
      <c r="E3461" s="3"/>
      <c r="F3461" s="3"/>
      <c r="G3461" s="7"/>
      <c r="H3461" s="7"/>
      <c r="I3461" s="3"/>
      <c r="J3461" s="3"/>
      <c r="K3461" s="3"/>
      <c r="L3461" s="7"/>
    </row>
    <row r="3462" spans="1:12" s="4" customFormat="1" ht="12.5" x14ac:dyDescent="0.25">
      <c r="A3462" s="6"/>
      <c r="B3462" s="6"/>
      <c r="C3462" s="6"/>
      <c r="D3462" s="3"/>
      <c r="E3462" s="3"/>
      <c r="F3462" s="3"/>
      <c r="G3462" s="7"/>
      <c r="H3462" s="7"/>
      <c r="I3462" s="3"/>
      <c r="J3462" s="3"/>
      <c r="K3462" s="3"/>
      <c r="L3462" s="7"/>
    </row>
    <row r="3463" spans="1:12" s="4" customFormat="1" ht="12.5" x14ac:dyDescent="0.25">
      <c r="A3463" s="6"/>
      <c r="B3463" s="6"/>
      <c r="C3463" s="6"/>
      <c r="D3463" s="3"/>
      <c r="E3463" s="3"/>
      <c r="F3463" s="3"/>
      <c r="G3463" s="7"/>
      <c r="H3463" s="7"/>
      <c r="I3463" s="3"/>
      <c r="J3463" s="3"/>
      <c r="K3463" s="3"/>
      <c r="L3463" s="7"/>
    </row>
    <row r="3464" spans="1:12" s="4" customFormat="1" ht="12.5" x14ac:dyDescent="0.25">
      <c r="A3464" s="6"/>
      <c r="B3464" s="6"/>
      <c r="C3464" s="6"/>
      <c r="D3464" s="3"/>
      <c r="E3464" s="3"/>
      <c r="F3464" s="3"/>
      <c r="G3464" s="7"/>
      <c r="H3464" s="7"/>
      <c r="I3464" s="3"/>
      <c r="J3464" s="3"/>
      <c r="K3464" s="3"/>
      <c r="L3464" s="7"/>
    </row>
    <row r="3465" spans="1:12" s="4" customFormat="1" ht="12.5" x14ac:dyDescent="0.25">
      <c r="A3465" s="6"/>
      <c r="B3465" s="6"/>
      <c r="C3465" s="6"/>
      <c r="D3465" s="3"/>
      <c r="E3465" s="3"/>
      <c r="F3465" s="3"/>
      <c r="G3465" s="7"/>
      <c r="H3465" s="7"/>
      <c r="I3465" s="3"/>
      <c r="J3465" s="3"/>
      <c r="K3465" s="3"/>
      <c r="L3465" s="3"/>
    </row>
    <row r="3466" spans="1:12" s="4" customFormat="1" ht="12.5" x14ac:dyDescent="0.25">
      <c r="A3466" s="6"/>
      <c r="B3466" s="6"/>
      <c r="C3466" s="6"/>
      <c r="D3466" s="3"/>
      <c r="E3466" s="3"/>
      <c r="F3466" s="3"/>
      <c r="G3466" s="7"/>
      <c r="H3466" s="7"/>
      <c r="I3466" s="3"/>
      <c r="J3466" s="3"/>
      <c r="K3466" s="3"/>
      <c r="L3466" s="7"/>
    </row>
    <row r="3467" spans="1:12" s="4" customFormat="1" ht="12.5" x14ac:dyDescent="0.25">
      <c r="A3467" s="6"/>
      <c r="B3467" s="6"/>
      <c r="C3467" s="6"/>
      <c r="D3467" s="3"/>
      <c r="E3467" s="3"/>
      <c r="F3467" s="3"/>
      <c r="G3467" s="7"/>
      <c r="H3467" s="3"/>
      <c r="I3467" s="3"/>
      <c r="J3467" s="3"/>
      <c r="K3467" s="3"/>
      <c r="L3467" s="3"/>
    </row>
    <row r="3468" spans="1:12" s="4" customFormat="1" ht="12.5" x14ac:dyDescent="0.25">
      <c r="A3468" s="6"/>
      <c r="B3468" s="6"/>
      <c r="C3468" s="6"/>
      <c r="D3468" s="3"/>
      <c r="E3468" s="3"/>
      <c r="F3468" s="3"/>
      <c r="G3468" s="7"/>
      <c r="H3468" s="7"/>
      <c r="I3468" s="3"/>
      <c r="J3468" s="3"/>
      <c r="K3468" s="3"/>
      <c r="L3468" s="7"/>
    </row>
    <row r="3469" spans="1:12" s="4" customFormat="1" ht="12.5" x14ac:dyDescent="0.25">
      <c r="A3469" s="6"/>
      <c r="B3469" s="6"/>
      <c r="C3469" s="6"/>
      <c r="D3469" s="3"/>
      <c r="E3469" s="3"/>
      <c r="F3469" s="3"/>
      <c r="G3469" s="7"/>
      <c r="H3469" s="7"/>
      <c r="I3469" s="3"/>
      <c r="J3469" s="3"/>
      <c r="K3469" s="3"/>
      <c r="L3469" s="7"/>
    </row>
    <row r="3470" spans="1:12" s="4" customFormat="1" ht="12.5" x14ac:dyDescent="0.25">
      <c r="A3470" s="6"/>
      <c r="B3470" s="6"/>
      <c r="C3470" s="6"/>
      <c r="D3470" s="3"/>
      <c r="E3470" s="3"/>
      <c r="F3470" s="3"/>
      <c r="G3470" s="7"/>
      <c r="H3470" s="7"/>
      <c r="I3470" s="3"/>
      <c r="J3470" s="3"/>
      <c r="K3470" s="3"/>
      <c r="L3470" s="7"/>
    </row>
    <row r="3471" spans="1:12" s="4" customFormat="1" ht="12.5" x14ac:dyDescent="0.25">
      <c r="A3471" s="6"/>
      <c r="B3471" s="6"/>
      <c r="C3471" s="6"/>
      <c r="D3471" s="3"/>
      <c r="E3471" s="3"/>
      <c r="F3471" s="3"/>
      <c r="G3471" s="7"/>
      <c r="H3471" s="7"/>
      <c r="I3471" s="3"/>
      <c r="J3471" s="3"/>
      <c r="K3471" s="3"/>
      <c r="L3471" s="3"/>
    </row>
    <row r="3472" spans="1:12" s="4" customFormat="1" ht="12.5" x14ac:dyDescent="0.25">
      <c r="A3472" s="6"/>
      <c r="B3472" s="6"/>
      <c r="C3472" s="6"/>
      <c r="D3472" s="3"/>
      <c r="E3472" s="3"/>
      <c r="F3472" s="3"/>
      <c r="G3472" s="7"/>
      <c r="H3472" s="7"/>
      <c r="I3472" s="3"/>
      <c r="J3472" s="3"/>
      <c r="K3472" s="3"/>
      <c r="L3472" s="7"/>
    </row>
    <row r="3473" spans="1:12" s="4" customFormat="1" ht="12.5" x14ac:dyDescent="0.25">
      <c r="A3473" s="6"/>
      <c r="B3473" s="6"/>
      <c r="C3473" s="6"/>
      <c r="D3473" s="3"/>
      <c r="E3473" s="3"/>
      <c r="F3473" s="3"/>
      <c r="G3473" s="7"/>
      <c r="H3473" s="7"/>
      <c r="I3473" s="3"/>
      <c r="J3473" s="3"/>
      <c r="K3473" s="3"/>
      <c r="L3473" s="7"/>
    </row>
    <row r="3474" spans="1:12" s="4" customFormat="1" ht="12.5" x14ac:dyDescent="0.25">
      <c r="A3474" s="6"/>
      <c r="B3474" s="6"/>
      <c r="C3474" s="6"/>
      <c r="D3474" s="3"/>
      <c r="E3474" s="3"/>
      <c r="F3474" s="3"/>
      <c r="G3474" s="7"/>
      <c r="H3474" s="7"/>
      <c r="I3474" s="3"/>
      <c r="J3474" s="3"/>
      <c r="K3474" s="3"/>
      <c r="L3474" s="7"/>
    </row>
    <row r="3475" spans="1:12" s="4" customFormat="1" ht="12.5" x14ac:dyDescent="0.25">
      <c r="A3475" s="6"/>
      <c r="B3475" s="6"/>
      <c r="C3475" s="6"/>
      <c r="D3475" s="3"/>
      <c r="E3475" s="3"/>
      <c r="F3475" s="3"/>
      <c r="G3475" s="3"/>
      <c r="H3475" s="7"/>
      <c r="I3475" s="3"/>
      <c r="J3475" s="3"/>
      <c r="K3475" s="3"/>
      <c r="L3475" s="7"/>
    </row>
    <row r="3476" spans="1:12" s="4" customFormat="1" ht="12.5" x14ac:dyDescent="0.25">
      <c r="A3476" s="6"/>
      <c r="B3476" s="6"/>
      <c r="C3476" s="6"/>
      <c r="D3476" s="3"/>
      <c r="E3476" s="3"/>
      <c r="F3476" s="3"/>
      <c r="G3476" s="7"/>
      <c r="H3476" s="3"/>
      <c r="I3476" s="3"/>
      <c r="J3476" s="3"/>
      <c r="K3476" s="3"/>
      <c r="L3476" s="7"/>
    </row>
    <row r="3477" spans="1:12" s="4" customFormat="1" ht="12.5" x14ac:dyDescent="0.25">
      <c r="A3477" s="6"/>
      <c r="B3477" s="6"/>
      <c r="C3477" s="6"/>
      <c r="D3477" s="3"/>
      <c r="E3477" s="3"/>
      <c r="F3477" s="3"/>
      <c r="G3477" s="7"/>
      <c r="H3477" s="3"/>
      <c r="I3477" s="3"/>
      <c r="J3477" s="3"/>
      <c r="K3477" s="3"/>
      <c r="L3477" s="7"/>
    </row>
    <row r="3478" spans="1:12" s="4" customFormat="1" ht="12.5" x14ac:dyDescent="0.25">
      <c r="A3478" s="6"/>
      <c r="B3478" s="6"/>
      <c r="C3478" s="6"/>
      <c r="D3478" s="3"/>
      <c r="E3478" s="3"/>
      <c r="F3478" s="3"/>
      <c r="G3478" s="7"/>
      <c r="H3478" s="3"/>
      <c r="I3478" s="3"/>
      <c r="J3478" s="3"/>
      <c r="K3478" s="3"/>
      <c r="L3478" s="7"/>
    </row>
    <row r="3479" spans="1:12" s="4" customFormat="1" ht="12.5" x14ac:dyDescent="0.25">
      <c r="A3479" s="6"/>
      <c r="B3479" s="6"/>
      <c r="C3479" s="6"/>
      <c r="D3479" s="3"/>
      <c r="E3479" s="3"/>
      <c r="F3479" s="3"/>
      <c r="G3479" s="7"/>
      <c r="H3479" s="7"/>
      <c r="I3479" s="3"/>
      <c r="J3479" s="3"/>
      <c r="K3479" s="3"/>
      <c r="L3479" s="7"/>
    </row>
    <row r="3480" spans="1:12" s="4" customFormat="1" ht="12.5" x14ac:dyDescent="0.25">
      <c r="A3480" s="6"/>
      <c r="B3480" s="6"/>
      <c r="C3480" s="6"/>
      <c r="D3480" s="3"/>
      <c r="E3480" s="3"/>
      <c r="F3480" s="3"/>
      <c r="G3480" s="7"/>
      <c r="H3480" s="7"/>
      <c r="I3480" s="3"/>
      <c r="J3480" s="3"/>
      <c r="K3480" s="3"/>
      <c r="L3480" s="7"/>
    </row>
    <row r="3481" spans="1:12" s="4" customFormat="1" ht="12.5" x14ac:dyDescent="0.25">
      <c r="A3481" s="6"/>
      <c r="B3481" s="6"/>
      <c r="C3481" s="6"/>
      <c r="D3481" s="3"/>
      <c r="E3481" s="3"/>
      <c r="F3481" s="3"/>
      <c r="G3481" s="7"/>
      <c r="H3481" s="7"/>
      <c r="I3481" s="3"/>
      <c r="J3481" s="3"/>
      <c r="K3481" s="3"/>
      <c r="L3481" s="7"/>
    </row>
    <row r="3482" spans="1:12" s="4" customFormat="1" ht="12.5" x14ac:dyDescent="0.25">
      <c r="A3482" s="6"/>
      <c r="B3482" s="6"/>
      <c r="C3482" s="6"/>
      <c r="D3482" s="3"/>
      <c r="E3482" s="3"/>
      <c r="F3482" s="3"/>
      <c r="G3482" s="7"/>
      <c r="H3482" s="7"/>
      <c r="I3482" s="3"/>
      <c r="J3482" s="3"/>
      <c r="K3482" s="3"/>
      <c r="L3482" s="7"/>
    </row>
    <row r="3483" spans="1:12" s="4" customFormat="1" ht="12.5" x14ac:dyDescent="0.25">
      <c r="A3483" s="6"/>
      <c r="B3483" s="6"/>
      <c r="C3483" s="6"/>
      <c r="D3483" s="3"/>
      <c r="E3483" s="3"/>
      <c r="F3483" s="3"/>
      <c r="G3483" s="7"/>
      <c r="H3483" s="7"/>
      <c r="I3483" s="3"/>
      <c r="J3483" s="3"/>
      <c r="K3483" s="3"/>
      <c r="L3483" s="7"/>
    </row>
    <row r="3484" spans="1:12" s="4" customFormat="1" ht="12.5" x14ac:dyDescent="0.25">
      <c r="A3484" s="6"/>
      <c r="B3484" s="6"/>
      <c r="C3484" s="6"/>
      <c r="D3484" s="3"/>
      <c r="E3484" s="3"/>
      <c r="F3484" s="3"/>
      <c r="G3484" s="3"/>
      <c r="H3484" s="7"/>
      <c r="I3484" s="3"/>
      <c r="J3484" s="3"/>
      <c r="K3484" s="3"/>
      <c r="L3484" s="7"/>
    </row>
    <row r="3485" spans="1:12" s="4" customFormat="1" ht="12.5" x14ac:dyDescent="0.25">
      <c r="A3485" s="6"/>
      <c r="B3485" s="6"/>
      <c r="C3485" s="6"/>
      <c r="D3485" s="3"/>
      <c r="E3485" s="3"/>
      <c r="F3485" s="3"/>
      <c r="G3485" s="3"/>
      <c r="H3485" s="7"/>
      <c r="I3485" s="3"/>
      <c r="J3485" s="3"/>
      <c r="K3485" s="3"/>
      <c r="L3485" s="7"/>
    </row>
    <row r="3486" spans="1:12" s="4" customFormat="1" ht="12.5" x14ac:dyDescent="0.25">
      <c r="A3486" s="6"/>
      <c r="B3486" s="6"/>
      <c r="C3486" s="6"/>
      <c r="D3486" s="3"/>
      <c r="E3486" s="3"/>
      <c r="F3486" s="3"/>
      <c r="G3486" s="3"/>
      <c r="H3486" s="7"/>
      <c r="I3486" s="3"/>
      <c r="J3486" s="3"/>
      <c r="K3486" s="3"/>
      <c r="L3486" s="7"/>
    </row>
    <row r="3487" spans="1:12" s="4" customFormat="1" ht="12.5" x14ac:dyDescent="0.25">
      <c r="A3487" s="6"/>
      <c r="B3487" s="6"/>
      <c r="C3487" s="6"/>
      <c r="D3487" s="3"/>
      <c r="E3487" s="3"/>
      <c r="F3487" s="3"/>
      <c r="G3487" s="7"/>
      <c r="H3487" s="7"/>
      <c r="I3487" s="3"/>
      <c r="J3487" s="3"/>
      <c r="K3487" s="3"/>
      <c r="L3487" s="7"/>
    </row>
    <row r="3488" spans="1:12" s="4" customFormat="1" ht="12.5" x14ac:dyDescent="0.25">
      <c r="A3488" s="6"/>
      <c r="B3488" s="6"/>
      <c r="C3488" s="6"/>
      <c r="D3488" s="3"/>
      <c r="E3488" s="3"/>
      <c r="F3488" s="3"/>
      <c r="G3488" s="7"/>
      <c r="H3488" s="7"/>
      <c r="I3488" s="3"/>
      <c r="J3488" s="3"/>
      <c r="K3488" s="3"/>
      <c r="L3488" s="7"/>
    </row>
    <row r="3489" spans="1:12" s="4" customFormat="1" ht="12.5" x14ac:dyDescent="0.25">
      <c r="A3489" s="6"/>
      <c r="B3489" s="6"/>
      <c r="C3489" s="6"/>
      <c r="D3489" s="3"/>
      <c r="E3489" s="3"/>
      <c r="F3489" s="3"/>
      <c r="G3489" s="7"/>
      <c r="H3489" s="7"/>
      <c r="I3489" s="3"/>
      <c r="J3489" s="3"/>
      <c r="K3489" s="3"/>
      <c r="L3489" s="7"/>
    </row>
    <row r="3490" spans="1:12" s="4" customFormat="1" ht="12.5" x14ac:dyDescent="0.25">
      <c r="A3490" s="6"/>
      <c r="B3490" s="6"/>
      <c r="C3490" s="6"/>
      <c r="D3490" s="3"/>
      <c r="E3490" s="3"/>
      <c r="F3490" s="3"/>
      <c r="G3490" s="7"/>
      <c r="H3490" s="7"/>
      <c r="I3490" s="3"/>
      <c r="J3490" s="3"/>
      <c r="K3490" s="3"/>
      <c r="L3490" s="7"/>
    </row>
    <row r="3491" spans="1:12" s="4" customFormat="1" ht="12.5" x14ac:dyDescent="0.25">
      <c r="A3491" s="6"/>
      <c r="B3491" s="6"/>
      <c r="C3491" s="6"/>
      <c r="D3491" s="3"/>
      <c r="E3491" s="3"/>
      <c r="F3491" s="3"/>
      <c r="G3491" s="7"/>
      <c r="H3491" s="7"/>
      <c r="I3491" s="3"/>
      <c r="J3491" s="3"/>
      <c r="K3491" s="3"/>
      <c r="L3491" s="7"/>
    </row>
    <row r="3492" spans="1:12" s="4" customFormat="1" ht="12.5" x14ac:dyDescent="0.25">
      <c r="A3492" s="6"/>
      <c r="B3492" s="6"/>
      <c r="C3492" s="6"/>
      <c r="D3492" s="3"/>
      <c r="E3492" s="3"/>
      <c r="F3492" s="3"/>
      <c r="G3492" s="7"/>
      <c r="H3492" s="7"/>
      <c r="I3492" s="3"/>
      <c r="J3492" s="3"/>
      <c r="K3492" s="3"/>
      <c r="L3492" s="7"/>
    </row>
    <row r="3493" spans="1:12" s="4" customFormat="1" ht="12.5" x14ac:dyDescent="0.25">
      <c r="A3493" s="6"/>
      <c r="B3493" s="6"/>
      <c r="C3493" s="6"/>
      <c r="D3493" s="3"/>
      <c r="E3493" s="3"/>
      <c r="F3493" s="3"/>
      <c r="G3493" s="7"/>
      <c r="H3493" s="7"/>
      <c r="I3493" s="3"/>
      <c r="J3493" s="3"/>
      <c r="K3493" s="3"/>
      <c r="L3493" s="7"/>
    </row>
    <row r="3494" spans="1:12" s="4" customFormat="1" ht="12.5" x14ac:dyDescent="0.25">
      <c r="A3494" s="6"/>
      <c r="B3494" s="6"/>
      <c r="C3494" s="6"/>
      <c r="D3494" s="3"/>
      <c r="E3494" s="3"/>
      <c r="F3494" s="3"/>
      <c r="G3494" s="7"/>
      <c r="H3494" s="7"/>
      <c r="I3494" s="3"/>
      <c r="J3494" s="3"/>
      <c r="K3494" s="3"/>
      <c r="L3494" s="7"/>
    </row>
    <row r="3495" spans="1:12" s="4" customFormat="1" ht="12.5" x14ac:dyDescent="0.25">
      <c r="A3495" s="6"/>
      <c r="B3495" s="6"/>
      <c r="C3495" s="6"/>
      <c r="D3495" s="3"/>
      <c r="E3495" s="3"/>
      <c r="F3495" s="3"/>
      <c r="G3495" s="7"/>
      <c r="H3495" s="7"/>
      <c r="I3495" s="3"/>
      <c r="J3495" s="3"/>
      <c r="K3495" s="3"/>
      <c r="L3495" s="7"/>
    </row>
    <row r="3496" spans="1:12" s="4" customFormat="1" ht="12.5" x14ac:dyDescent="0.25">
      <c r="A3496" s="6"/>
      <c r="B3496" s="6"/>
      <c r="C3496" s="6"/>
      <c r="D3496" s="3"/>
      <c r="E3496" s="3"/>
      <c r="F3496" s="3"/>
      <c r="G3496" s="7"/>
      <c r="H3496" s="7"/>
      <c r="I3496" s="3"/>
      <c r="J3496" s="3"/>
      <c r="K3496" s="3"/>
      <c r="L3496" s="7"/>
    </row>
    <row r="3497" spans="1:12" s="4" customFormat="1" ht="12.5" x14ac:dyDescent="0.25">
      <c r="A3497" s="6"/>
      <c r="B3497" s="6"/>
      <c r="C3497" s="6"/>
      <c r="D3497" s="3"/>
      <c r="E3497" s="3"/>
      <c r="F3497" s="3"/>
      <c r="G3497" s="7"/>
      <c r="H3497" s="7"/>
      <c r="I3497" s="3"/>
      <c r="J3497" s="3"/>
      <c r="K3497" s="3"/>
      <c r="L3497" s="7"/>
    </row>
    <row r="3498" spans="1:12" s="4" customFormat="1" ht="12.5" x14ac:dyDescent="0.25">
      <c r="A3498" s="6"/>
      <c r="B3498" s="6"/>
      <c r="C3498" s="6"/>
      <c r="D3498" s="3"/>
      <c r="E3498" s="3"/>
      <c r="F3498" s="3"/>
      <c r="G3498" s="7"/>
      <c r="H3498" s="7"/>
      <c r="I3498" s="3"/>
      <c r="J3498" s="3"/>
      <c r="K3498" s="3"/>
      <c r="L3498" s="7"/>
    </row>
    <row r="3499" spans="1:12" s="4" customFormat="1" ht="12.5" x14ac:dyDescent="0.25">
      <c r="A3499" s="6"/>
      <c r="B3499" s="6"/>
      <c r="C3499" s="6"/>
      <c r="D3499" s="3"/>
      <c r="E3499" s="3"/>
      <c r="F3499" s="3"/>
      <c r="G3499" s="7"/>
      <c r="H3499" s="7"/>
      <c r="I3499" s="3"/>
      <c r="J3499" s="3"/>
      <c r="K3499" s="3"/>
      <c r="L3499" s="7"/>
    </row>
    <row r="3500" spans="1:12" s="4" customFormat="1" ht="12.5" x14ac:dyDescent="0.25">
      <c r="A3500" s="6"/>
      <c r="B3500" s="6"/>
      <c r="C3500" s="6"/>
      <c r="D3500" s="3"/>
      <c r="E3500" s="3"/>
      <c r="F3500" s="3"/>
      <c r="G3500" s="7"/>
      <c r="H3500" s="7"/>
      <c r="I3500" s="3"/>
      <c r="J3500" s="3"/>
      <c r="K3500" s="3"/>
      <c r="L3500" s="7"/>
    </row>
    <row r="3501" spans="1:12" s="4" customFormat="1" ht="12.5" x14ac:dyDescent="0.25">
      <c r="A3501" s="6"/>
      <c r="B3501" s="6"/>
      <c r="C3501" s="6"/>
      <c r="D3501" s="3"/>
      <c r="E3501" s="3"/>
      <c r="F3501" s="3"/>
      <c r="G3501" s="7"/>
      <c r="H3501" s="3"/>
      <c r="I3501" s="3"/>
      <c r="J3501" s="3"/>
      <c r="K3501" s="3"/>
      <c r="L3501" s="7"/>
    </row>
    <row r="3502" spans="1:12" s="4" customFormat="1" ht="12.5" x14ac:dyDescent="0.25">
      <c r="A3502" s="6"/>
      <c r="B3502" s="6"/>
      <c r="C3502" s="6"/>
      <c r="D3502" s="3"/>
      <c r="E3502" s="3"/>
      <c r="F3502" s="3"/>
      <c r="G3502" s="7"/>
      <c r="H3502" s="3"/>
      <c r="I3502" s="3"/>
      <c r="J3502" s="3"/>
      <c r="K3502" s="3"/>
      <c r="L3502" s="7"/>
    </row>
    <row r="3503" spans="1:12" s="4" customFormat="1" ht="12.5" x14ac:dyDescent="0.25">
      <c r="A3503" s="6"/>
      <c r="B3503" s="6"/>
      <c r="C3503" s="6"/>
      <c r="D3503" s="3"/>
      <c r="E3503" s="3"/>
      <c r="F3503" s="3"/>
      <c r="G3503" s="7"/>
      <c r="H3503" s="7"/>
      <c r="I3503" s="3"/>
      <c r="J3503" s="3"/>
      <c r="K3503" s="3"/>
      <c r="L3503" s="7"/>
    </row>
    <row r="3504" spans="1:12" s="4" customFormat="1" ht="12.5" x14ac:dyDescent="0.25">
      <c r="A3504" s="6"/>
      <c r="B3504" s="6"/>
      <c r="C3504" s="6"/>
      <c r="D3504" s="3"/>
      <c r="E3504" s="3"/>
      <c r="F3504" s="3"/>
      <c r="G3504" s="7"/>
      <c r="H3504" s="7"/>
      <c r="I3504" s="3"/>
      <c r="J3504" s="3"/>
      <c r="K3504" s="3"/>
      <c r="L3504" s="7"/>
    </row>
    <row r="3505" spans="1:12" s="4" customFormat="1" ht="12.5" x14ac:dyDescent="0.25">
      <c r="A3505" s="6"/>
      <c r="B3505" s="6"/>
      <c r="C3505" s="6"/>
      <c r="D3505" s="3"/>
      <c r="E3505" s="3"/>
      <c r="F3505" s="3"/>
      <c r="G3505" s="7"/>
      <c r="H3505" s="7"/>
      <c r="I3505" s="3"/>
      <c r="J3505" s="3"/>
      <c r="K3505" s="3"/>
      <c r="L3505" s="7"/>
    </row>
    <row r="3506" spans="1:12" s="4" customFormat="1" ht="12.5" x14ac:dyDescent="0.25">
      <c r="A3506" s="6"/>
      <c r="B3506" s="6"/>
      <c r="C3506" s="6"/>
      <c r="D3506" s="3"/>
      <c r="E3506" s="3"/>
      <c r="F3506" s="3"/>
      <c r="G3506" s="7"/>
      <c r="H3506" s="7"/>
      <c r="I3506" s="3"/>
      <c r="J3506" s="3"/>
      <c r="K3506" s="3"/>
      <c r="L3506" s="7"/>
    </row>
    <row r="3507" spans="1:12" s="4" customFormat="1" ht="12.5" x14ac:dyDescent="0.25">
      <c r="A3507" s="6"/>
      <c r="B3507" s="6"/>
      <c r="C3507" s="6"/>
      <c r="D3507" s="3"/>
      <c r="E3507" s="3"/>
      <c r="F3507" s="3"/>
      <c r="G3507" s="7"/>
      <c r="H3507" s="3"/>
      <c r="I3507" s="3"/>
      <c r="J3507" s="3"/>
      <c r="K3507" s="3"/>
      <c r="L3507" s="7"/>
    </row>
    <row r="3508" spans="1:12" s="4" customFormat="1" ht="12.5" x14ac:dyDescent="0.25">
      <c r="A3508" s="6"/>
      <c r="B3508" s="6"/>
      <c r="C3508" s="6"/>
      <c r="D3508" s="3"/>
      <c r="E3508" s="3"/>
      <c r="F3508" s="3"/>
      <c r="G3508" s="7"/>
      <c r="H3508" s="3"/>
      <c r="I3508" s="3"/>
      <c r="J3508" s="3"/>
      <c r="K3508" s="3"/>
      <c r="L3508" s="3"/>
    </row>
    <row r="3509" spans="1:12" s="4" customFormat="1" ht="12.5" x14ac:dyDescent="0.25">
      <c r="A3509" s="6"/>
      <c r="B3509" s="6"/>
      <c r="C3509" s="6"/>
      <c r="D3509" s="3"/>
      <c r="E3509" s="3"/>
      <c r="F3509" s="3"/>
      <c r="G3509" s="3"/>
      <c r="H3509" s="7"/>
      <c r="I3509" s="3"/>
      <c r="J3509" s="3"/>
      <c r="K3509" s="3"/>
      <c r="L3509" s="7"/>
    </row>
    <row r="3510" spans="1:12" s="4" customFormat="1" ht="12.5" x14ac:dyDescent="0.25">
      <c r="A3510" s="6"/>
      <c r="B3510" s="6"/>
      <c r="C3510" s="6"/>
      <c r="D3510" s="3"/>
      <c r="E3510" s="3"/>
      <c r="F3510" s="3"/>
      <c r="G3510" s="3"/>
      <c r="H3510" s="7"/>
      <c r="I3510" s="3"/>
      <c r="J3510" s="3"/>
      <c r="K3510" s="3"/>
      <c r="L3510" s="7"/>
    </row>
    <row r="3511" spans="1:12" s="4" customFormat="1" ht="12.5" x14ac:dyDescent="0.25">
      <c r="A3511" s="6"/>
      <c r="B3511" s="6"/>
      <c r="C3511" s="6"/>
      <c r="D3511" s="3"/>
      <c r="E3511" s="3"/>
      <c r="F3511" s="3"/>
      <c r="G3511" s="7"/>
      <c r="H3511" s="7"/>
      <c r="I3511" s="3"/>
      <c r="J3511" s="3"/>
      <c r="K3511" s="3"/>
      <c r="L3511" s="7"/>
    </row>
    <row r="3512" spans="1:12" s="4" customFormat="1" ht="12.5" x14ac:dyDescent="0.25">
      <c r="A3512" s="6"/>
      <c r="B3512" s="6"/>
      <c r="C3512" s="6"/>
      <c r="D3512" s="3"/>
      <c r="E3512" s="3"/>
      <c r="F3512" s="3"/>
      <c r="G3512" s="7"/>
      <c r="H3512" s="7"/>
      <c r="I3512" s="3"/>
      <c r="J3512" s="3"/>
      <c r="K3512" s="3"/>
      <c r="L3512" s="7"/>
    </row>
    <row r="3513" spans="1:12" s="4" customFormat="1" ht="12.5" x14ac:dyDescent="0.25">
      <c r="A3513" s="6"/>
      <c r="B3513" s="6"/>
      <c r="C3513" s="6"/>
      <c r="D3513" s="3"/>
      <c r="E3513" s="3"/>
      <c r="F3513" s="3"/>
      <c r="G3513" s="7"/>
      <c r="H3513" s="7"/>
      <c r="I3513" s="3"/>
      <c r="J3513" s="3"/>
      <c r="K3513" s="3"/>
      <c r="L3513" s="7"/>
    </row>
    <row r="3514" spans="1:12" s="4" customFormat="1" ht="12.5" x14ac:dyDescent="0.25">
      <c r="A3514" s="6"/>
      <c r="B3514" s="6"/>
      <c r="C3514" s="6"/>
      <c r="D3514" s="3"/>
      <c r="E3514" s="3"/>
      <c r="F3514" s="3"/>
      <c r="G3514" s="7"/>
      <c r="H3514" s="3"/>
      <c r="I3514" s="3"/>
      <c r="J3514" s="3"/>
      <c r="K3514" s="3"/>
      <c r="L3514" s="7"/>
    </row>
    <row r="3515" spans="1:12" s="4" customFormat="1" ht="12.5" x14ac:dyDescent="0.25">
      <c r="A3515" s="6"/>
      <c r="B3515" s="6"/>
      <c r="C3515" s="6"/>
      <c r="D3515" s="3"/>
      <c r="E3515" s="3"/>
      <c r="F3515" s="3"/>
      <c r="G3515" s="3"/>
      <c r="H3515" s="3"/>
      <c r="I3515" s="3"/>
      <c r="J3515" s="3"/>
      <c r="K3515" s="3"/>
      <c r="L3515" s="7"/>
    </row>
    <row r="3516" spans="1:12" s="4" customFormat="1" ht="12.5" x14ac:dyDescent="0.25">
      <c r="A3516" s="6"/>
      <c r="B3516" s="6"/>
      <c r="C3516" s="6"/>
      <c r="D3516" s="3"/>
      <c r="E3516" s="3"/>
      <c r="F3516" s="3"/>
      <c r="G3516" s="3"/>
      <c r="H3516" s="3"/>
      <c r="I3516" s="3"/>
      <c r="J3516" s="3"/>
      <c r="K3516" s="3"/>
      <c r="L3516" s="7"/>
    </row>
    <row r="3517" spans="1:12" s="4" customFormat="1" ht="12.5" x14ac:dyDescent="0.25">
      <c r="A3517" s="6"/>
      <c r="B3517" s="6"/>
      <c r="C3517" s="6"/>
      <c r="D3517" s="3"/>
      <c r="E3517" s="3"/>
      <c r="F3517" s="3"/>
      <c r="G3517" s="7"/>
      <c r="H3517" s="3"/>
      <c r="I3517" s="3"/>
      <c r="J3517" s="3"/>
      <c r="K3517" s="3"/>
      <c r="L3517" s="7"/>
    </row>
    <row r="3518" spans="1:12" s="4" customFormat="1" ht="12.5" x14ac:dyDescent="0.25">
      <c r="A3518" s="6"/>
      <c r="B3518" s="6"/>
      <c r="C3518" s="6"/>
      <c r="D3518" s="3"/>
      <c r="E3518" s="3"/>
      <c r="F3518" s="3"/>
      <c r="G3518" s="7"/>
      <c r="H3518" s="3"/>
      <c r="I3518" s="3"/>
      <c r="J3518" s="3"/>
      <c r="K3518" s="3"/>
      <c r="L3518" s="7"/>
    </row>
    <row r="3519" spans="1:12" s="4" customFormat="1" ht="12.5" x14ac:dyDescent="0.25">
      <c r="A3519" s="6"/>
      <c r="B3519" s="6"/>
      <c r="C3519" s="6"/>
      <c r="D3519" s="3"/>
      <c r="E3519" s="3"/>
      <c r="F3519" s="3"/>
      <c r="G3519" s="7"/>
      <c r="H3519" s="3"/>
      <c r="I3519" s="3"/>
      <c r="J3519" s="3"/>
      <c r="K3519" s="3"/>
      <c r="L3519" s="7"/>
    </row>
    <row r="3520" spans="1:12" s="4" customFormat="1" ht="12.5" x14ac:dyDescent="0.25">
      <c r="A3520" s="6"/>
      <c r="B3520" s="6"/>
      <c r="C3520" s="6"/>
      <c r="D3520" s="3"/>
      <c r="E3520" s="3"/>
      <c r="F3520" s="3"/>
      <c r="G3520" s="7"/>
      <c r="H3520" s="3"/>
      <c r="I3520" s="3"/>
      <c r="J3520" s="3"/>
      <c r="K3520" s="3"/>
      <c r="L3520" s="7"/>
    </row>
    <row r="3521" spans="1:12" s="4" customFormat="1" ht="12.5" x14ac:dyDescent="0.25">
      <c r="A3521" s="6"/>
      <c r="B3521" s="6"/>
      <c r="C3521" s="6"/>
      <c r="D3521" s="3"/>
      <c r="E3521" s="3"/>
      <c r="F3521" s="3"/>
      <c r="G3521" s="7"/>
      <c r="H3521" s="3"/>
      <c r="I3521" s="3"/>
      <c r="J3521" s="3"/>
      <c r="K3521" s="3"/>
      <c r="L3521" s="7"/>
    </row>
    <row r="3522" spans="1:12" s="4" customFormat="1" ht="12.5" x14ac:dyDescent="0.25">
      <c r="A3522" s="6"/>
      <c r="B3522" s="6"/>
      <c r="C3522" s="6"/>
      <c r="D3522" s="3"/>
      <c r="E3522" s="3"/>
      <c r="F3522" s="3"/>
      <c r="G3522" s="3"/>
      <c r="H3522" s="3"/>
      <c r="I3522" s="3"/>
      <c r="J3522" s="3"/>
      <c r="K3522" s="3"/>
      <c r="L3522" s="7"/>
    </row>
    <row r="3523" spans="1:12" s="4" customFormat="1" ht="12.5" x14ac:dyDescent="0.25">
      <c r="A3523" s="6"/>
      <c r="B3523" s="6"/>
      <c r="C3523" s="6"/>
      <c r="D3523" s="3"/>
      <c r="E3523" s="3"/>
      <c r="F3523" s="3"/>
      <c r="G3523" s="3"/>
      <c r="H3523" s="3"/>
      <c r="I3523" s="3"/>
      <c r="J3523" s="3"/>
      <c r="K3523" s="3"/>
      <c r="L3523" s="7"/>
    </row>
    <row r="3524" spans="1:12" s="4" customFormat="1" ht="12.5" x14ac:dyDescent="0.25">
      <c r="A3524" s="6"/>
      <c r="B3524" s="6"/>
      <c r="C3524" s="6"/>
      <c r="D3524" s="3"/>
      <c r="E3524" s="3"/>
      <c r="F3524" s="3"/>
      <c r="G3524" s="3"/>
      <c r="H3524" s="7"/>
      <c r="I3524" s="3"/>
      <c r="J3524" s="3"/>
      <c r="K3524" s="3"/>
      <c r="L3524" s="7"/>
    </row>
    <row r="3525" spans="1:12" s="4" customFormat="1" ht="12.5" x14ac:dyDescent="0.25">
      <c r="A3525" s="6"/>
      <c r="B3525" s="6"/>
      <c r="C3525" s="6"/>
      <c r="D3525" s="3"/>
      <c r="E3525" s="3"/>
      <c r="F3525" s="3"/>
      <c r="G3525" s="3"/>
      <c r="H3525" s="7"/>
      <c r="I3525" s="3"/>
      <c r="J3525" s="3"/>
      <c r="K3525" s="3"/>
      <c r="L3525" s="7"/>
    </row>
    <row r="3526" spans="1:12" s="4" customFormat="1" ht="12.5" x14ac:dyDescent="0.25">
      <c r="A3526" s="6"/>
      <c r="B3526" s="6"/>
      <c r="C3526" s="6"/>
      <c r="D3526" s="3"/>
      <c r="E3526" s="3"/>
      <c r="F3526" s="3"/>
      <c r="G3526" s="3"/>
      <c r="H3526" s="7"/>
      <c r="I3526" s="3"/>
      <c r="J3526" s="3"/>
      <c r="K3526" s="3"/>
      <c r="L3526" s="3"/>
    </row>
    <row r="3527" spans="1:12" s="4" customFormat="1" ht="12.5" x14ac:dyDescent="0.25">
      <c r="A3527" s="6"/>
      <c r="B3527" s="6"/>
      <c r="C3527" s="6"/>
      <c r="D3527" s="3"/>
      <c r="E3527" s="3"/>
      <c r="F3527" s="3"/>
      <c r="G3527" s="3"/>
      <c r="H3527" s="7"/>
      <c r="I3527" s="3"/>
      <c r="J3527" s="3"/>
      <c r="K3527" s="3"/>
      <c r="L3527" s="7"/>
    </row>
    <row r="3528" spans="1:12" s="4" customFormat="1" ht="12.5" x14ac:dyDescent="0.25">
      <c r="A3528" s="6"/>
      <c r="B3528" s="6"/>
      <c r="C3528" s="6"/>
      <c r="D3528" s="3"/>
      <c r="E3528" s="3"/>
      <c r="F3528" s="3"/>
      <c r="G3528" s="3"/>
      <c r="H3528" s="7"/>
      <c r="I3528" s="3"/>
      <c r="J3528" s="3"/>
      <c r="K3528" s="3"/>
      <c r="L3528" s="3"/>
    </row>
    <row r="3529" spans="1:12" s="4" customFormat="1" ht="12.5" x14ac:dyDescent="0.25">
      <c r="A3529" s="6"/>
      <c r="B3529" s="6"/>
      <c r="C3529" s="6"/>
      <c r="D3529" s="3"/>
      <c r="E3529" s="3"/>
      <c r="F3529" s="3"/>
      <c r="G3529" s="3"/>
      <c r="H3529" s="3"/>
      <c r="I3529" s="3"/>
      <c r="J3529" s="3"/>
      <c r="K3529" s="3"/>
      <c r="L3529" s="7"/>
    </row>
    <row r="3530" spans="1:12" s="4" customFormat="1" ht="12.5" x14ac:dyDescent="0.25">
      <c r="A3530" s="6"/>
      <c r="B3530" s="6"/>
      <c r="C3530" s="6"/>
      <c r="D3530" s="3"/>
      <c r="E3530" s="3"/>
      <c r="F3530" s="3"/>
      <c r="G3530" s="3"/>
      <c r="H3530" s="7"/>
      <c r="I3530" s="3"/>
      <c r="J3530" s="3"/>
      <c r="K3530" s="3"/>
      <c r="L3530" s="7"/>
    </row>
    <row r="3531" spans="1:12" s="4" customFormat="1" ht="12.5" x14ac:dyDescent="0.25">
      <c r="A3531" s="6"/>
      <c r="B3531" s="6"/>
      <c r="C3531" s="6"/>
      <c r="D3531" s="3"/>
      <c r="E3531" s="3"/>
      <c r="F3531" s="3"/>
      <c r="G3531" s="3"/>
      <c r="H3531" s="3"/>
      <c r="I3531" s="3"/>
      <c r="J3531" s="3"/>
      <c r="K3531" s="3"/>
      <c r="L3531" s="7"/>
    </row>
    <row r="3532" spans="1:12" s="4" customFormat="1" ht="12.5" x14ac:dyDescent="0.25">
      <c r="A3532" s="6"/>
      <c r="B3532" s="6"/>
      <c r="C3532" s="6"/>
      <c r="D3532" s="3"/>
      <c r="E3532" s="3"/>
      <c r="F3532" s="3"/>
      <c r="G3532" s="7"/>
      <c r="H3532" s="3"/>
      <c r="I3532" s="3"/>
      <c r="J3532" s="3"/>
      <c r="K3532" s="3"/>
      <c r="L3532" s="7"/>
    </row>
    <row r="3533" spans="1:12" s="4" customFormat="1" ht="12.5" x14ac:dyDescent="0.25">
      <c r="A3533" s="6"/>
      <c r="B3533" s="6"/>
      <c r="C3533" s="6"/>
      <c r="D3533" s="3"/>
      <c r="E3533" s="3"/>
      <c r="F3533" s="3"/>
      <c r="G3533" s="7"/>
      <c r="H3533" s="7"/>
      <c r="I3533" s="3"/>
      <c r="J3533" s="3"/>
      <c r="K3533" s="3"/>
      <c r="L3533" s="7"/>
    </row>
    <row r="3534" spans="1:12" s="4" customFormat="1" ht="12.5" x14ac:dyDescent="0.25">
      <c r="A3534" s="6"/>
      <c r="B3534" s="6"/>
      <c r="C3534" s="6"/>
      <c r="D3534" s="3"/>
      <c r="E3534" s="3"/>
      <c r="F3534" s="3"/>
      <c r="G3534" s="7"/>
      <c r="H3534" s="7"/>
      <c r="I3534" s="3"/>
      <c r="J3534" s="3"/>
      <c r="K3534" s="3"/>
      <c r="L3534" s="3"/>
    </row>
    <row r="3535" spans="1:12" s="4" customFormat="1" ht="12.5" x14ac:dyDescent="0.25">
      <c r="A3535" s="6"/>
      <c r="B3535" s="6"/>
      <c r="C3535" s="6"/>
      <c r="D3535" s="3"/>
      <c r="E3535" s="3"/>
      <c r="F3535" s="3"/>
      <c r="G3535" s="7"/>
      <c r="H3535" s="3"/>
      <c r="I3535" s="3"/>
      <c r="J3535" s="3"/>
      <c r="K3535" s="3"/>
      <c r="L3535" s="3"/>
    </row>
    <row r="3536" spans="1:12" s="4" customFormat="1" ht="12.5" x14ac:dyDescent="0.25">
      <c r="A3536" s="6"/>
      <c r="B3536" s="6"/>
      <c r="C3536" s="6"/>
      <c r="D3536" s="3"/>
      <c r="E3536" s="3"/>
      <c r="F3536" s="3"/>
      <c r="G3536" s="7"/>
      <c r="H3536" s="3"/>
      <c r="I3536" s="3"/>
      <c r="J3536" s="3"/>
      <c r="K3536" s="3"/>
      <c r="L3536" s="7"/>
    </row>
    <row r="3537" spans="1:12" s="4" customFormat="1" ht="12.5" x14ac:dyDescent="0.25">
      <c r="A3537" s="6"/>
      <c r="B3537" s="6"/>
      <c r="C3537" s="6"/>
      <c r="D3537" s="3"/>
      <c r="E3537" s="3"/>
      <c r="F3537" s="3"/>
      <c r="G3537" s="3"/>
      <c r="H3537" s="7"/>
      <c r="I3537" s="3"/>
      <c r="J3537" s="3"/>
      <c r="K3537" s="3"/>
      <c r="L3537" s="7"/>
    </row>
    <row r="3538" spans="1:12" s="4" customFormat="1" ht="12.5" x14ac:dyDescent="0.25">
      <c r="A3538" s="6"/>
      <c r="B3538" s="6"/>
      <c r="C3538" s="6"/>
      <c r="D3538" s="3"/>
      <c r="E3538" s="3"/>
      <c r="F3538" s="3"/>
      <c r="G3538" s="7"/>
      <c r="H3538" s="7"/>
      <c r="I3538" s="3"/>
      <c r="J3538" s="3"/>
      <c r="K3538" s="3"/>
      <c r="L3538" s="7"/>
    </row>
    <row r="3539" spans="1:12" s="4" customFormat="1" ht="12.5" x14ac:dyDescent="0.25">
      <c r="A3539" s="6"/>
      <c r="B3539" s="6"/>
      <c r="C3539" s="6"/>
      <c r="D3539" s="3"/>
      <c r="E3539" s="3"/>
      <c r="F3539" s="3"/>
      <c r="G3539" s="3"/>
      <c r="H3539" s="7"/>
      <c r="I3539" s="3"/>
      <c r="J3539" s="3"/>
      <c r="K3539" s="3"/>
      <c r="L3539" s="7"/>
    </row>
    <row r="3540" spans="1:12" s="4" customFormat="1" ht="12.5" x14ac:dyDescent="0.25">
      <c r="A3540" s="6"/>
      <c r="B3540" s="6"/>
      <c r="C3540" s="6"/>
      <c r="D3540" s="3"/>
      <c r="E3540" s="3"/>
      <c r="F3540" s="3"/>
      <c r="G3540" s="3"/>
      <c r="H3540" s="7"/>
      <c r="I3540" s="3"/>
      <c r="J3540" s="3"/>
      <c r="K3540" s="3"/>
      <c r="L3540" s="7"/>
    </row>
    <row r="3541" spans="1:12" s="4" customFormat="1" ht="12.5" x14ac:dyDescent="0.25">
      <c r="A3541" s="6"/>
      <c r="B3541" s="6"/>
      <c r="C3541" s="6"/>
      <c r="D3541" s="3"/>
      <c r="E3541" s="3"/>
      <c r="F3541" s="3"/>
      <c r="G3541" s="7"/>
      <c r="H3541" s="7"/>
      <c r="I3541" s="3"/>
      <c r="J3541" s="3"/>
      <c r="K3541" s="3"/>
      <c r="L3541" s="3"/>
    </row>
    <row r="3542" spans="1:12" s="4" customFormat="1" ht="12.5" x14ac:dyDescent="0.25">
      <c r="A3542" s="6"/>
      <c r="B3542" s="6"/>
      <c r="C3542" s="6"/>
      <c r="D3542" s="3"/>
      <c r="E3542" s="3"/>
      <c r="F3542" s="3"/>
      <c r="G3542" s="7"/>
      <c r="H3542" s="7"/>
      <c r="I3542" s="3"/>
      <c r="J3542" s="3"/>
      <c r="K3542" s="3"/>
      <c r="L3542" s="3"/>
    </row>
    <row r="3543" spans="1:12" s="4" customFormat="1" ht="12.5" x14ac:dyDescent="0.25">
      <c r="A3543" s="6"/>
      <c r="B3543" s="6"/>
      <c r="C3543" s="6"/>
      <c r="D3543" s="3"/>
      <c r="E3543" s="3"/>
      <c r="F3543" s="3"/>
      <c r="G3543" s="3"/>
      <c r="H3543" s="7"/>
      <c r="I3543" s="3"/>
      <c r="J3543" s="3"/>
      <c r="K3543" s="3"/>
      <c r="L3543" s="7"/>
    </row>
    <row r="3544" spans="1:12" s="4" customFormat="1" ht="12.5" x14ac:dyDescent="0.25">
      <c r="A3544" s="6"/>
      <c r="B3544" s="6"/>
      <c r="C3544" s="6"/>
      <c r="D3544" s="3"/>
      <c r="E3544" s="3"/>
      <c r="F3544" s="3"/>
      <c r="G3544" s="3"/>
      <c r="H3544" s="7"/>
      <c r="I3544" s="3"/>
      <c r="J3544" s="3"/>
      <c r="K3544" s="3"/>
      <c r="L3544" s="7"/>
    </row>
    <row r="3545" spans="1:12" s="4" customFormat="1" ht="12.5" x14ac:dyDescent="0.25">
      <c r="A3545" s="6"/>
      <c r="B3545" s="6"/>
      <c r="C3545" s="6"/>
      <c r="D3545" s="3"/>
      <c r="E3545" s="3"/>
      <c r="F3545" s="3"/>
      <c r="G3545" s="7"/>
      <c r="H3545" s="7"/>
      <c r="I3545" s="3"/>
      <c r="J3545" s="3"/>
      <c r="K3545" s="3"/>
      <c r="L3545" s="7"/>
    </row>
    <row r="3546" spans="1:12" s="4" customFormat="1" ht="12.5" x14ac:dyDescent="0.25">
      <c r="A3546" s="6"/>
      <c r="B3546" s="6"/>
      <c r="C3546" s="6"/>
      <c r="D3546" s="3"/>
      <c r="E3546" s="3"/>
      <c r="F3546" s="3"/>
      <c r="G3546" s="7"/>
      <c r="H3546" s="7"/>
      <c r="I3546" s="3"/>
      <c r="J3546" s="3"/>
      <c r="K3546" s="3"/>
      <c r="L3546" s="7"/>
    </row>
    <row r="3547" spans="1:12" s="4" customFormat="1" ht="12.5" x14ac:dyDescent="0.25">
      <c r="A3547" s="6"/>
      <c r="B3547" s="6"/>
      <c r="C3547" s="6"/>
      <c r="D3547" s="3"/>
      <c r="E3547" s="3"/>
      <c r="F3547" s="3"/>
      <c r="G3547" s="7"/>
      <c r="H3547" s="3"/>
      <c r="I3547" s="3"/>
      <c r="J3547" s="3"/>
      <c r="K3547" s="3"/>
      <c r="L3547" s="7"/>
    </row>
    <row r="3548" spans="1:12" s="4" customFormat="1" ht="12.5" x14ac:dyDescent="0.25">
      <c r="A3548" s="6"/>
      <c r="B3548" s="6"/>
      <c r="C3548" s="6"/>
      <c r="D3548" s="3"/>
      <c r="E3548" s="3"/>
      <c r="F3548" s="3"/>
      <c r="G3548" s="7"/>
      <c r="H3548" s="7"/>
      <c r="I3548" s="3"/>
      <c r="J3548" s="3"/>
      <c r="K3548" s="3"/>
      <c r="L3548" s="7"/>
    </row>
    <row r="3549" spans="1:12" s="4" customFormat="1" ht="12.5" x14ac:dyDescent="0.25">
      <c r="A3549" s="6"/>
      <c r="B3549" s="6"/>
      <c r="C3549" s="6"/>
      <c r="D3549" s="3"/>
      <c r="E3549" s="3"/>
      <c r="F3549" s="3"/>
      <c r="G3549" s="7"/>
      <c r="H3549" s="7"/>
      <c r="I3549" s="3"/>
      <c r="J3549" s="3"/>
      <c r="K3549" s="3"/>
      <c r="L3549" s="7"/>
    </row>
    <row r="3550" spans="1:12" s="4" customFormat="1" ht="12.5" x14ac:dyDescent="0.25">
      <c r="A3550" s="6"/>
      <c r="B3550" s="6"/>
      <c r="C3550" s="6"/>
      <c r="D3550" s="3"/>
      <c r="E3550" s="3"/>
      <c r="F3550" s="3"/>
      <c r="G3550" s="7"/>
      <c r="H3550" s="7"/>
      <c r="I3550" s="3"/>
      <c r="J3550" s="3"/>
      <c r="K3550" s="3"/>
      <c r="L3550" s="7"/>
    </row>
    <row r="3551" spans="1:12" s="4" customFormat="1" ht="12.5" x14ac:dyDescent="0.25">
      <c r="A3551" s="6"/>
      <c r="B3551" s="6"/>
      <c r="C3551" s="6"/>
      <c r="D3551" s="3"/>
      <c r="E3551" s="3"/>
      <c r="F3551" s="3"/>
      <c r="G3551" s="7"/>
      <c r="H3551" s="7"/>
      <c r="I3551" s="3"/>
      <c r="J3551" s="3"/>
      <c r="K3551" s="3"/>
      <c r="L3551" s="7"/>
    </row>
    <row r="3552" spans="1:12" s="4" customFormat="1" ht="12.5" x14ac:dyDescent="0.25">
      <c r="A3552" s="6"/>
      <c r="B3552" s="6"/>
      <c r="C3552" s="6"/>
      <c r="D3552" s="3"/>
      <c r="E3552" s="3"/>
      <c r="F3552" s="3"/>
      <c r="G3552" s="7"/>
      <c r="H3552" s="7"/>
      <c r="I3552" s="3"/>
      <c r="J3552" s="3"/>
      <c r="K3552" s="3"/>
      <c r="L3552" s="7"/>
    </row>
    <row r="3553" spans="1:12" s="4" customFormat="1" ht="12.5" x14ac:dyDescent="0.25">
      <c r="A3553" s="6"/>
      <c r="B3553" s="6"/>
      <c r="C3553" s="6"/>
      <c r="D3553" s="3"/>
      <c r="E3553" s="3"/>
      <c r="F3553" s="3"/>
      <c r="G3553" s="7"/>
      <c r="H3553" s="7"/>
      <c r="I3553" s="3"/>
      <c r="J3553" s="3"/>
      <c r="K3553" s="3"/>
      <c r="L3553" s="7"/>
    </row>
    <row r="3554" spans="1:12" s="4" customFormat="1" ht="12.5" x14ac:dyDescent="0.25">
      <c r="A3554" s="6"/>
      <c r="B3554" s="6"/>
      <c r="C3554" s="6"/>
      <c r="D3554" s="3"/>
      <c r="E3554" s="3"/>
      <c r="F3554" s="3"/>
      <c r="G3554" s="7"/>
      <c r="H3554" s="7"/>
      <c r="I3554" s="3"/>
      <c r="J3554" s="3"/>
      <c r="K3554" s="3"/>
      <c r="L3554" s="7"/>
    </row>
    <row r="3555" spans="1:12" s="4" customFormat="1" ht="12.5" x14ac:dyDescent="0.25">
      <c r="A3555" s="6"/>
      <c r="B3555" s="6"/>
      <c r="C3555" s="6"/>
      <c r="D3555" s="3"/>
      <c r="E3555" s="3"/>
      <c r="F3555" s="3"/>
      <c r="G3555" s="3"/>
      <c r="H3555" s="7"/>
      <c r="I3555" s="3"/>
      <c r="J3555" s="3"/>
      <c r="K3555" s="3"/>
      <c r="L3555" s="7"/>
    </row>
    <row r="3556" spans="1:12" s="4" customFormat="1" ht="12.5" x14ac:dyDescent="0.25">
      <c r="A3556" s="6"/>
      <c r="B3556" s="6"/>
      <c r="C3556" s="6"/>
      <c r="D3556" s="3"/>
      <c r="E3556" s="3"/>
      <c r="F3556" s="3"/>
      <c r="G3556" s="7"/>
      <c r="H3556" s="7"/>
      <c r="I3556" s="3"/>
      <c r="J3556" s="3"/>
      <c r="K3556" s="3"/>
      <c r="L3556" s="7"/>
    </row>
    <row r="3557" spans="1:12" s="4" customFormat="1" ht="12.5" x14ac:dyDescent="0.25">
      <c r="A3557" s="6"/>
      <c r="B3557" s="6"/>
      <c r="C3557" s="6"/>
      <c r="D3557" s="3"/>
      <c r="E3557" s="3"/>
      <c r="F3557" s="3"/>
      <c r="G3557" s="7"/>
      <c r="H3557" s="7"/>
      <c r="I3557" s="3"/>
      <c r="J3557" s="3"/>
      <c r="K3557" s="3"/>
      <c r="L3557" s="7"/>
    </row>
    <row r="3558" spans="1:12" s="4" customFormat="1" ht="12.5" x14ac:dyDescent="0.25">
      <c r="A3558" s="6"/>
      <c r="B3558" s="6"/>
      <c r="C3558" s="6"/>
      <c r="D3558" s="3"/>
      <c r="E3558" s="3"/>
      <c r="F3558" s="3"/>
      <c r="G3558" s="7"/>
      <c r="H3558" s="7"/>
      <c r="I3558" s="3"/>
      <c r="J3558" s="3"/>
      <c r="K3558" s="3"/>
      <c r="L3558" s="7"/>
    </row>
    <row r="3559" spans="1:12" s="4" customFormat="1" ht="12.5" x14ac:dyDescent="0.25">
      <c r="A3559" s="6"/>
      <c r="B3559" s="6"/>
      <c r="C3559" s="6"/>
      <c r="D3559" s="3"/>
      <c r="E3559" s="3"/>
      <c r="F3559" s="3"/>
      <c r="G3559" s="7"/>
      <c r="H3559" s="7"/>
      <c r="I3559" s="3"/>
      <c r="J3559" s="3"/>
      <c r="K3559" s="3"/>
      <c r="L3559" s="7"/>
    </row>
    <row r="3560" spans="1:12" s="4" customFormat="1" ht="12.5" x14ac:dyDescent="0.25">
      <c r="A3560" s="6"/>
      <c r="B3560" s="6"/>
      <c r="C3560" s="6"/>
      <c r="D3560" s="3"/>
      <c r="E3560" s="3"/>
      <c r="F3560" s="3"/>
      <c r="G3560" s="7"/>
      <c r="H3560" s="7"/>
      <c r="I3560" s="3"/>
      <c r="J3560" s="3"/>
      <c r="K3560" s="3"/>
      <c r="L3560" s="7"/>
    </row>
    <row r="3561" spans="1:12" s="4" customFormat="1" ht="12.5" x14ac:dyDescent="0.25">
      <c r="A3561" s="6"/>
      <c r="B3561" s="6"/>
      <c r="C3561" s="6"/>
      <c r="D3561" s="3"/>
      <c r="E3561" s="3"/>
      <c r="F3561" s="3"/>
      <c r="G3561" s="7"/>
      <c r="H3561" s="7"/>
      <c r="I3561" s="3"/>
      <c r="J3561" s="3"/>
      <c r="K3561" s="3"/>
      <c r="L3561" s="7"/>
    </row>
    <row r="3562" spans="1:12" s="4" customFormat="1" ht="12.5" x14ac:dyDescent="0.25">
      <c r="A3562" s="6"/>
      <c r="B3562" s="6"/>
      <c r="C3562" s="6"/>
      <c r="D3562" s="3"/>
      <c r="E3562" s="3"/>
      <c r="F3562" s="3"/>
      <c r="G3562" s="7"/>
      <c r="H3562" s="7"/>
      <c r="I3562" s="3"/>
      <c r="J3562" s="3"/>
      <c r="K3562" s="3"/>
      <c r="L3562" s="7"/>
    </row>
    <row r="3563" spans="1:12" s="4" customFormat="1" ht="12.5" x14ac:dyDescent="0.25">
      <c r="A3563" s="6"/>
      <c r="B3563" s="6"/>
      <c r="C3563" s="6"/>
      <c r="D3563" s="3"/>
      <c r="E3563" s="3"/>
      <c r="F3563" s="3"/>
      <c r="G3563" s="7"/>
      <c r="H3563" s="7"/>
      <c r="I3563" s="3"/>
      <c r="J3563" s="3"/>
      <c r="K3563" s="3"/>
      <c r="L3563" s="7"/>
    </row>
    <row r="3564" spans="1:12" s="4" customFormat="1" ht="12.5" x14ac:dyDescent="0.25">
      <c r="A3564" s="6"/>
      <c r="B3564" s="6"/>
      <c r="C3564" s="6"/>
      <c r="D3564" s="3"/>
      <c r="E3564" s="3"/>
      <c r="F3564" s="3"/>
      <c r="G3564" s="7"/>
      <c r="H3564" s="7"/>
      <c r="I3564" s="3"/>
      <c r="J3564" s="3"/>
      <c r="K3564" s="3"/>
      <c r="L3564" s="3"/>
    </row>
    <row r="3565" spans="1:12" s="4" customFormat="1" ht="12.5" x14ac:dyDescent="0.25">
      <c r="A3565" s="6"/>
      <c r="B3565" s="6"/>
      <c r="C3565" s="6"/>
      <c r="D3565" s="3"/>
      <c r="E3565" s="3"/>
      <c r="F3565" s="3"/>
      <c r="G3565" s="7"/>
      <c r="H3565" s="7"/>
      <c r="I3565" s="3"/>
      <c r="J3565" s="3"/>
      <c r="K3565" s="3"/>
      <c r="L3565" s="3"/>
    </row>
    <row r="3566" spans="1:12" s="4" customFormat="1" ht="12.5" x14ac:dyDescent="0.25">
      <c r="A3566" s="6"/>
      <c r="B3566" s="6"/>
      <c r="C3566" s="6"/>
      <c r="D3566" s="3"/>
      <c r="E3566" s="3"/>
      <c r="F3566" s="3"/>
      <c r="G3566" s="7"/>
      <c r="H3566" s="7"/>
      <c r="I3566" s="3"/>
      <c r="J3566" s="3"/>
      <c r="K3566" s="3"/>
      <c r="L3566" s="3"/>
    </row>
    <row r="3567" spans="1:12" s="4" customFormat="1" ht="12.5" x14ac:dyDescent="0.25">
      <c r="A3567" s="6"/>
      <c r="B3567" s="6"/>
      <c r="C3567" s="6"/>
      <c r="D3567" s="3"/>
      <c r="E3567" s="3"/>
      <c r="F3567" s="3"/>
      <c r="G3567" s="7"/>
      <c r="H3567" s="7"/>
      <c r="I3567" s="3"/>
      <c r="J3567" s="3"/>
      <c r="K3567" s="3"/>
      <c r="L3567" s="3"/>
    </row>
    <row r="3568" spans="1:12" s="4" customFormat="1" ht="12.5" x14ac:dyDescent="0.25">
      <c r="A3568" s="6"/>
      <c r="B3568" s="6"/>
      <c r="C3568" s="6"/>
      <c r="D3568" s="3"/>
      <c r="E3568" s="3"/>
      <c r="F3568" s="3"/>
      <c r="G3568" s="7"/>
      <c r="H3568" s="3"/>
      <c r="I3568" s="3"/>
      <c r="J3568" s="3"/>
      <c r="K3568" s="3"/>
      <c r="L3568" s="3"/>
    </row>
    <row r="3569" spans="1:12" s="4" customFormat="1" ht="12.5" x14ac:dyDescent="0.25">
      <c r="A3569" s="6"/>
      <c r="B3569" s="6"/>
      <c r="C3569" s="6"/>
      <c r="D3569" s="3"/>
      <c r="E3569" s="3"/>
      <c r="F3569" s="3"/>
      <c r="G3569" s="7"/>
      <c r="H3569" s="7"/>
      <c r="I3569" s="3"/>
      <c r="J3569" s="3"/>
      <c r="K3569" s="3"/>
      <c r="L3569" s="7"/>
    </row>
    <row r="3570" spans="1:12" s="4" customFormat="1" ht="12.5" x14ac:dyDescent="0.25">
      <c r="A3570" s="6"/>
      <c r="B3570" s="6"/>
      <c r="C3570" s="6"/>
      <c r="D3570" s="3"/>
      <c r="E3570" s="3"/>
      <c r="F3570" s="3"/>
      <c r="G3570" s="7"/>
      <c r="H3570" s="7"/>
      <c r="I3570" s="3"/>
      <c r="J3570" s="3"/>
      <c r="K3570" s="3"/>
      <c r="L3570" s="7"/>
    </row>
    <row r="3571" spans="1:12" s="4" customFormat="1" ht="12.5" x14ac:dyDescent="0.25">
      <c r="A3571" s="6"/>
      <c r="B3571" s="6"/>
      <c r="C3571" s="6"/>
      <c r="D3571" s="3"/>
      <c r="E3571" s="3"/>
      <c r="F3571" s="3"/>
      <c r="G3571" s="7"/>
      <c r="H3571" s="7"/>
      <c r="I3571" s="3"/>
      <c r="J3571" s="3"/>
      <c r="K3571" s="3"/>
      <c r="L3571" s="7"/>
    </row>
    <row r="3572" spans="1:12" s="4" customFormat="1" ht="12.5" x14ac:dyDescent="0.25">
      <c r="A3572" s="6"/>
      <c r="B3572" s="6"/>
      <c r="C3572" s="6"/>
      <c r="D3572" s="3"/>
      <c r="E3572" s="3"/>
      <c r="F3572" s="3"/>
      <c r="G3572" s="7"/>
      <c r="H3572" s="7"/>
      <c r="I3572" s="3"/>
      <c r="J3572" s="3"/>
      <c r="K3572" s="3"/>
      <c r="L3572" s="7"/>
    </row>
    <row r="3573" spans="1:12" s="4" customFormat="1" ht="12.5" x14ac:dyDescent="0.25">
      <c r="A3573" s="6"/>
      <c r="B3573" s="6"/>
      <c r="C3573" s="6"/>
      <c r="D3573" s="3"/>
      <c r="E3573" s="3"/>
      <c r="F3573" s="3"/>
      <c r="G3573" s="7"/>
      <c r="H3573" s="7"/>
      <c r="I3573" s="3"/>
      <c r="J3573" s="3"/>
      <c r="K3573" s="3"/>
      <c r="L3573" s="7"/>
    </row>
    <row r="3574" spans="1:12" s="4" customFormat="1" ht="12.5" x14ac:dyDescent="0.25">
      <c r="A3574" s="6"/>
      <c r="B3574" s="6"/>
      <c r="C3574" s="6"/>
      <c r="D3574" s="3"/>
      <c r="E3574" s="3"/>
      <c r="F3574" s="3"/>
      <c r="G3574" s="7"/>
      <c r="H3574" s="3"/>
      <c r="I3574" s="3"/>
      <c r="J3574" s="3"/>
      <c r="K3574" s="3"/>
      <c r="L3574" s="7"/>
    </row>
    <row r="3575" spans="1:12" s="4" customFormat="1" ht="12.5" x14ac:dyDescent="0.25">
      <c r="A3575" s="6"/>
      <c r="B3575" s="6"/>
      <c r="C3575" s="6"/>
      <c r="D3575" s="3"/>
      <c r="E3575" s="3"/>
      <c r="F3575" s="3"/>
      <c r="G3575" s="7"/>
      <c r="H3575" s="7"/>
      <c r="I3575" s="3"/>
      <c r="J3575" s="3"/>
      <c r="K3575" s="3"/>
      <c r="L3575" s="7"/>
    </row>
    <row r="3576" spans="1:12" s="4" customFormat="1" ht="12.5" x14ac:dyDescent="0.25">
      <c r="A3576" s="6"/>
      <c r="B3576" s="6"/>
      <c r="C3576" s="6"/>
      <c r="D3576" s="3"/>
      <c r="E3576" s="3"/>
      <c r="F3576" s="3"/>
      <c r="G3576" s="3"/>
      <c r="H3576" s="7"/>
      <c r="I3576" s="3"/>
      <c r="J3576" s="3"/>
      <c r="K3576" s="3"/>
      <c r="L3576" s="7"/>
    </row>
    <row r="3577" spans="1:12" s="4" customFormat="1" ht="12.5" x14ac:dyDescent="0.25">
      <c r="A3577" s="6"/>
      <c r="B3577" s="6"/>
      <c r="C3577" s="6"/>
      <c r="D3577" s="3"/>
      <c r="E3577" s="3"/>
      <c r="F3577" s="3"/>
      <c r="G3577" s="7"/>
      <c r="H3577" s="7"/>
      <c r="I3577" s="3"/>
      <c r="J3577" s="3"/>
      <c r="K3577" s="3"/>
      <c r="L3577" s="7"/>
    </row>
    <row r="3578" spans="1:12" s="4" customFormat="1" ht="12.5" x14ac:dyDescent="0.25">
      <c r="A3578" s="6"/>
      <c r="B3578" s="6"/>
      <c r="C3578" s="6"/>
      <c r="D3578" s="3"/>
      <c r="E3578" s="3"/>
      <c r="F3578" s="3"/>
      <c r="G3578" s="7"/>
      <c r="H3578" s="7"/>
      <c r="I3578" s="3"/>
      <c r="J3578" s="3"/>
      <c r="K3578" s="3"/>
      <c r="L3578" s="7"/>
    </row>
    <row r="3579" spans="1:12" s="4" customFormat="1" ht="12.5" x14ac:dyDescent="0.25">
      <c r="A3579" s="6"/>
      <c r="B3579" s="6"/>
      <c r="C3579" s="6"/>
      <c r="D3579" s="3"/>
      <c r="E3579" s="3"/>
      <c r="F3579" s="3"/>
      <c r="G3579" s="7"/>
      <c r="H3579" s="7"/>
      <c r="I3579" s="3"/>
      <c r="J3579" s="3"/>
      <c r="K3579" s="3"/>
      <c r="L3579" s="7"/>
    </row>
    <row r="3580" spans="1:12" s="4" customFormat="1" ht="12.5" x14ac:dyDescent="0.25">
      <c r="A3580" s="6"/>
      <c r="B3580" s="6"/>
      <c r="C3580" s="6"/>
      <c r="D3580" s="3"/>
      <c r="E3580" s="3"/>
      <c r="F3580" s="3"/>
      <c r="G3580" s="7"/>
      <c r="H3580" s="7"/>
      <c r="I3580" s="3"/>
      <c r="J3580" s="3"/>
      <c r="K3580" s="3"/>
      <c r="L3580" s="7"/>
    </row>
    <row r="3581" spans="1:12" s="4" customFormat="1" ht="12.5" x14ac:dyDescent="0.25">
      <c r="A3581" s="6"/>
      <c r="B3581" s="6"/>
      <c r="C3581" s="6"/>
      <c r="D3581" s="3"/>
      <c r="E3581" s="3"/>
      <c r="F3581" s="3"/>
      <c r="G3581" s="7"/>
      <c r="H3581" s="7"/>
      <c r="I3581" s="3"/>
      <c r="J3581" s="3"/>
      <c r="K3581" s="3"/>
      <c r="L3581" s="7"/>
    </row>
    <row r="3582" spans="1:12" s="4" customFormat="1" ht="12.5" x14ac:dyDescent="0.25">
      <c r="A3582" s="6"/>
      <c r="B3582" s="6"/>
      <c r="C3582" s="6"/>
      <c r="D3582" s="3"/>
      <c r="E3582" s="3"/>
      <c r="F3582" s="3"/>
      <c r="G3582" s="3"/>
      <c r="H3582" s="7"/>
      <c r="I3582" s="3"/>
      <c r="J3582" s="3"/>
      <c r="K3582" s="3"/>
      <c r="L3582" s="7"/>
    </row>
    <row r="3583" spans="1:12" s="4" customFormat="1" ht="12.5" x14ac:dyDescent="0.25">
      <c r="A3583" s="6"/>
      <c r="B3583" s="6"/>
      <c r="C3583" s="6"/>
      <c r="D3583" s="3"/>
      <c r="E3583" s="3"/>
      <c r="F3583" s="3"/>
      <c r="G3583" s="7"/>
      <c r="H3583" s="7"/>
      <c r="I3583" s="3"/>
      <c r="J3583" s="3"/>
      <c r="K3583" s="3"/>
      <c r="L3583" s="7"/>
    </row>
    <row r="3584" spans="1:12" s="4" customFormat="1" ht="12.5" x14ac:dyDescent="0.25">
      <c r="A3584" s="6"/>
      <c r="B3584" s="6"/>
      <c r="C3584" s="6"/>
      <c r="D3584" s="3"/>
      <c r="E3584" s="3"/>
      <c r="F3584" s="3"/>
      <c r="G3584" s="7"/>
      <c r="H3584" s="7"/>
      <c r="I3584" s="3"/>
      <c r="J3584" s="3"/>
      <c r="K3584" s="3"/>
      <c r="L3584" s="7"/>
    </row>
    <row r="3585" spans="1:12" s="4" customFormat="1" ht="12.5" x14ac:dyDescent="0.25">
      <c r="A3585" s="6"/>
      <c r="B3585" s="6"/>
      <c r="C3585" s="6"/>
      <c r="D3585" s="3"/>
      <c r="E3585" s="3"/>
      <c r="F3585" s="3"/>
      <c r="G3585" s="7"/>
      <c r="H3585" s="7"/>
      <c r="I3585" s="3"/>
      <c r="J3585" s="3"/>
      <c r="K3585" s="3"/>
      <c r="L3585" s="7"/>
    </row>
    <row r="3586" spans="1:12" s="4" customFormat="1" ht="12.5" x14ac:dyDescent="0.25">
      <c r="A3586" s="6"/>
      <c r="B3586" s="6"/>
      <c r="C3586" s="6"/>
      <c r="D3586" s="3"/>
      <c r="E3586" s="3"/>
      <c r="F3586" s="3"/>
      <c r="G3586" s="7"/>
      <c r="H3586" s="3"/>
      <c r="I3586" s="3"/>
      <c r="J3586" s="3"/>
      <c r="K3586" s="3"/>
      <c r="L3586" s="7"/>
    </row>
    <row r="3587" spans="1:12" s="4" customFormat="1" ht="12.5" x14ac:dyDescent="0.25">
      <c r="A3587" s="6"/>
      <c r="B3587" s="6"/>
      <c r="C3587" s="6"/>
      <c r="D3587" s="3"/>
      <c r="E3587" s="3"/>
      <c r="F3587" s="3"/>
      <c r="G3587" s="7"/>
      <c r="H3587" s="3"/>
      <c r="I3587" s="3"/>
      <c r="J3587" s="3"/>
      <c r="K3587" s="3"/>
      <c r="L3587" s="7"/>
    </row>
    <row r="3588" spans="1:12" s="4" customFormat="1" ht="12.5" x14ac:dyDescent="0.25">
      <c r="A3588" s="6"/>
      <c r="B3588" s="6"/>
      <c r="C3588" s="6"/>
      <c r="D3588" s="3"/>
      <c r="E3588" s="3"/>
      <c r="F3588" s="3"/>
      <c r="G3588" s="7"/>
      <c r="H3588" s="3"/>
      <c r="I3588" s="3"/>
      <c r="J3588" s="3"/>
      <c r="K3588" s="3"/>
      <c r="L3588" s="7"/>
    </row>
    <row r="3589" spans="1:12" s="4" customFormat="1" ht="12.5" x14ac:dyDescent="0.25">
      <c r="A3589" s="6"/>
      <c r="B3589" s="6"/>
      <c r="C3589" s="6"/>
      <c r="D3589" s="3"/>
      <c r="E3589" s="3"/>
      <c r="F3589" s="3"/>
      <c r="G3589" s="7"/>
      <c r="H3589" s="7"/>
      <c r="I3589" s="3"/>
      <c r="J3589" s="3"/>
      <c r="K3589" s="3"/>
      <c r="L3589" s="7"/>
    </row>
    <row r="3590" spans="1:12" s="4" customFormat="1" ht="12.5" x14ac:dyDescent="0.25">
      <c r="A3590" s="6"/>
      <c r="B3590" s="6"/>
      <c r="C3590" s="6"/>
      <c r="D3590" s="3"/>
      <c r="E3590" s="3"/>
      <c r="F3590" s="3"/>
      <c r="G3590" s="7"/>
      <c r="H3590" s="7"/>
      <c r="I3590" s="3"/>
      <c r="J3590" s="3"/>
      <c r="K3590" s="3"/>
      <c r="L3590" s="7"/>
    </row>
    <row r="3591" spans="1:12" s="4" customFormat="1" ht="12.5" x14ac:dyDescent="0.25">
      <c r="A3591" s="6"/>
      <c r="B3591" s="6"/>
      <c r="C3591" s="6"/>
      <c r="D3591" s="3"/>
      <c r="E3591" s="3"/>
      <c r="F3591" s="3"/>
      <c r="G3591" s="7"/>
      <c r="H3591" s="7"/>
      <c r="I3591" s="3"/>
      <c r="J3591" s="3"/>
      <c r="K3591" s="3"/>
      <c r="L3591" s="7"/>
    </row>
    <row r="3592" spans="1:12" s="4" customFormat="1" ht="12.5" x14ac:dyDescent="0.25">
      <c r="A3592" s="6"/>
      <c r="B3592" s="6"/>
      <c r="C3592" s="6"/>
      <c r="D3592" s="3"/>
      <c r="E3592" s="3"/>
      <c r="F3592" s="3"/>
      <c r="G3592" s="7"/>
      <c r="H3592" s="7"/>
      <c r="I3592" s="3"/>
      <c r="J3592" s="3"/>
      <c r="K3592" s="3"/>
      <c r="L3592" s="7"/>
    </row>
    <row r="3593" spans="1:12" s="4" customFormat="1" ht="12.5" x14ac:dyDescent="0.25">
      <c r="A3593" s="6"/>
      <c r="B3593" s="6"/>
      <c r="C3593" s="6"/>
      <c r="D3593" s="3"/>
      <c r="E3593" s="3"/>
      <c r="F3593" s="3"/>
      <c r="G3593" s="7"/>
      <c r="H3593" s="7"/>
      <c r="I3593" s="3"/>
      <c r="J3593" s="3"/>
      <c r="K3593" s="3"/>
      <c r="L3593" s="7"/>
    </row>
    <row r="3594" spans="1:12" s="4" customFormat="1" ht="12.5" x14ac:dyDescent="0.25">
      <c r="A3594" s="6"/>
      <c r="B3594" s="6"/>
      <c r="C3594" s="6"/>
      <c r="D3594" s="3"/>
      <c r="E3594" s="3"/>
      <c r="F3594" s="3"/>
      <c r="G3594" s="3"/>
      <c r="H3594" s="7"/>
      <c r="I3594" s="3"/>
      <c r="J3594" s="3"/>
      <c r="K3594" s="3"/>
      <c r="L3594" s="7"/>
    </row>
    <row r="3595" spans="1:12" s="4" customFormat="1" ht="12.5" x14ac:dyDescent="0.25">
      <c r="A3595" s="6"/>
      <c r="B3595" s="6"/>
      <c r="C3595" s="6"/>
      <c r="D3595" s="3"/>
      <c r="E3595" s="3"/>
      <c r="F3595" s="3"/>
      <c r="G3595" s="3"/>
      <c r="H3595" s="3"/>
      <c r="I3595" s="3"/>
      <c r="J3595" s="3"/>
      <c r="K3595" s="3"/>
      <c r="L3595" s="7"/>
    </row>
    <row r="3596" spans="1:12" s="4" customFormat="1" ht="12.5" x14ac:dyDescent="0.25">
      <c r="A3596" s="6"/>
      <c r="B3596" s="6"/>
      <c r="C3596" s="6"/>
      <c r="D3596" s="3"/>
      <c r="E3596" s="3"/>
      <c r="F3596" s="3"/>
      <c r="G3596" s="3"/>
      <c r="H3596" s="3"/>
      <c r="I3596" s="3"/>
      <c r="J3596" s="3"/>
      <c r="K3596" s="3"/>
      <c r="L3596" s="7"/>
    </row>
    <row r="3597" spans="1:12" s="4" customFormat="1" ht="12.5" x14ac:dyDescent="0.25">
      <c r="A3597" s="6"/>
      <c r="B3597" s="6"/>
      <c r="C3597" s="6"/>
      <c r="D3597" s="3"/>
      <c r="E3597" s="3"/>
      <c r="F3597" s="3"/>
      <c r="G3597" s="7"/>
      <c r="H3597" s="3"/>
      <c r="I3597" s="3"/>
      <c r="J3597" s="3"/>
      <c r="K3597" s="3"/>
      <c r="L3597" s="7"/>
    </row>
    <row r="3598" spans="1:12" s="4" customFormat="1" ht="12.5" x14ac:dyDescent="0.25">
      <c r="A3598" s="6"/>
      <c r="B3598" s="6"/>
      <c r="C3598" s="6"/>
      <c r="D3598" s="3"/>
      <c r="E3598" s="3"/>
      <c r="F3598" s="3"/>
      <c r="G3598" s="7"/>
      <c r="H3598" s="3"/>
      <c r="I3598" s="3"/>
      <c r="J3598" s="3"/>
      <c r="K3598" s="3"/>
      <c r="L3598" s="7"/>
    </row>
    <row r="3599" spans="1:12" s="4" customFormat="1" ht="12.5" x14ac:dyDescent="0.25">
      <c r="A3599" s="6"/>
      <c r="B3599" s="6"/>
      <c r="C3599" s="6"/>
      <c r="D3599" s="3"/>
      <c r="E3599" s="3"/>
      <c r="F3599" s="3"/>
      <c r="G3599" s="7"/>
      <c r="H3599" s="3"/>
      <c r="I3599" s="3"/>
      <c r="J3599" s="3"/>
      <c r="K3599" s="3"/>
      <c r="L3599" s="7"/>
    </row>
    <row r="3600" spans="1:12" s="4" customFormat="1" ht="12.5" x14ac:dyDescent="0.25">
      <c r="A3600" s="6"/>
      <c r="B3600" s="6"/>
      <c r="C3600" s="6"/>
      <c r="D3600" s="3"/>
      <c r="E3600" s="3"/>
      <c r="F3600" s="3"/>
      <c r="G3600" s="7"/>
      <c r="H3600" s="3"/>
      <c r="I3600" s="3"/>
      <c r="J3600" s="3"/>
      <c r="K3600" s="3"/>
      <c r="L3600" s="7"/>
    </row>
    <row r="3601" spans="1:12" s="4" customFormat="1" ht="12.5" x14ac:dyDescent="0.25">
      <c r="A3601" s="6"/>
      <c r="B3601" s="6"/>
      <c r="C3601" s="6"/>
      <c r="D3601" s="3"/>
      <c r="E3601" s="3"/>
      <c r="F3601" s="3"/>
      <c r="G3601" s="7"/>
      <c r="H3601" s="7"/>
      <c r="I3601" s="3"/>
      <c r="J3601" s="3"/>
      <c r="K3601" s="3"/>
      <c r="L3601" s="7"/>
    </row>
    <row r="3602" spans="1:12" s="4" customFormat="1" ht="12.5" x14ac:dyDescent="0.25">
      <c r="A3602" s="6"/>
      <c r="B3602" s="6"/>
      <c r="C3602" s="6"/>
      <c r="D3602" s="3"/>
      <c r="E3602" s="3"/>
      <c r="F3602" s="3"/>
      <c r="G3602" s="7"/>
      <c r="H3602" s="7"/>
      <c r="I3602" s="3"/>
      <c r="J3602" s="3"/>
      <c r="K3602" s="3"/>
      <c r="L3602" s="7"/>
    </row>
    <row r="3603" spans="1:12" s="4" customFormat="1" ht="12.5" x14ac:dyDescent="0.25">
      <c r="A3603" s="6"/>
      <c r="B3603" s="6"/>
      <c r="C3603" s="6"/>
      <c r="D3603" s="3"/>
      <c r="E3603" s="3"/>
      <c r="F3603" s="3"/>
      <c r="G3603" s="3"/>
      <c r="H3603" s="7"/>
      <c r="I3603" s="3"/>
      <c r="J3603" s="3"/>
      <c r="K3603" s="3"/>
      <c r="L3603" s="7"/>
    </row>
    <row r="3604" spans="1:12" s="4" customFormat="1" ht="12.5" x14ac:dyDescent="0.25">
      <c r="A3604" s="6"/>
      <c r="B3604" s="6"/>
      <c r="C3604" s="6"/>
      <c r="D3604" s="3"/>
      <c r="E3604" s="3"/>
      <c r="F3604" s="3"/>
      <c r="G3604" s="3"/>
      <c r="H3604" s="7"/>
      <c r="I3604" s="3"/>
      <c r="J3604" s="3"/>
      <c r="K3604" s="3"/>
      <c r="L3604" s="7"/>
    </row>
    <row r="3605" spans="1:12" s="4" customFormat="1" ht="12.5" x14ac:dyDescent="0.25">
      <c r="A3605" s="6"/>
      <c r="B3605" s="6"/>
      <c r="C3605" s="6"/>
      <c r="D3605" s="3"/>
      <c r="E3605" s="3"/>
      <c r="F3605" s="3"/>
      <c r="G3605" s="3"/>
      <c r="H3605" s="7"/>
      <c r="I3605" s="3"/>
      <c r="J3605" s="3"/>
      <c r="K3605" s="3"/>
      <c r="L3605" s="7"/>
    </row>
    <row r="3606" spans="1:12" s="4" customFormat="1" ht="12.5" x14ac:dyDescent="0.25">
      <c r="A3606" s="6"/>
      <c r="B3606" s="6"/>
      <c r="C3606" s="6"/>
      <c r="D3606" s="3"/>
      <c r="E3606" s="3"/>
      <c r="F3606" s="3"/>
      <c r="G3606" s="3"/>
      <c r="H3606" s="3"/>
      <c r="I3606" s="3"/>
      <c r="J3606" s="3"/>
      <c r="K3606" s="3"/>
      <c r="L3606" s="7"/>
    </row>
    <row r="3607" spans="1:12" s="4" customFormat="1" ht="12.5" x14ac:dyDescent="0.25">
      <c r="A3607" s="6"/>
      <c r="B3607" s="6"/>
      <c r="C3607" s="6"/>
      <c r="D3607" s="3"/>
      <c r="E3607" s="3"/>
      <c r="F3607" s="3"/>
      <c r="G3607" s="3"/>
      <c r="H3607" s="3"/>
      <c r="I3607" s="3"/>
      <c r="J3607" s="3"/>
      <c r="K3607" s="3"/>
      <c r="L3607" s="7"/>
    </row>
    <row r="3608" spans="1:12" s="4" customFormat="1" ht="12.5" x14ac:dyDescent="0.25">
      <c r="A3608" s="6"/>
      <c r="B3608" s="6"/>
      <c r="C3608" s="6"/>
      <c r="D3608" s="3"/>
      <c r="E3608" s="3"/>
      <c r="F3608" s="3"/>
      <c r="G3608" s="3"/>
      <c r="H3608" s="7"/>
      <c r="I3608" s="3"/>
      <c r="J3608" s="3"/>
      <c r="K3608" s="3"/>
      <c r="L3608" s="3"/>
    </row>
    <row r="3609" spans="1:12" s="4" customFormat="1" ht="12.5" x14ac:dyDescent="0.25">
      <c r="A3609" s="6"/>
      <c r="B3609" s="6"/>
      <c r="C3609" s="6"/>
      <c r="D3609" s="3"/>
      <c r="E3609" s="3"/>
      <c r="F3609" s="3"/>
      <c r="G3609" s="7"/>
      <c r="H3609" s="7"/>
      <c r="I3609" s="3"/>
      <c r="J3609" s="3"/>
      <c r="K3609" s="3"/>
      <c r="L3609" s="7"/>
    </row>
    <row r="3610" spans="1:12" s="4" customFormat="1" ht="12.5" x14ac:dyDescent="0.25">
      <c r="A3610" s="6"/>
      <c r="B3610" s="6"/>
      <c r="C3610" s="6"/>
      <c r="D3610" s="3"/>
      <c r="E3610" s="3"/>
      <c r="F3610" s="3"/>
      <c r="G3610" s="7"/>
      <c r="H3610" s="7"/>
      <c r="I3610" s="3"/>
      <c r="J3610" s="3"/>
      <c r="K3610" s="3"/>
      <c r="L3610" s="7"/>
    </row>
    <row r="3611" spans="1:12" s="4" customFormat="1" ht="12.5" x14ac:dyDescent="0.25">
      <c r="A3611" s="6"/>
      <c r="B3611" s="6"/>
      <c r="C3611" s="6"/>
      <c r="D3611" s="3"/>
      <c r="E3611" s="3"/>
      <c r="F3611" s="3"/>
      <c r="G3611" s="7"/>
      <c r="H3611" s="7"/>
      <c r="I3611" s="3"/>
      <c r="J3611" s="3"/>
      <c r="K3611" s="3"/>
      <c r="L3611" s="7"/>
    </row>
    <row r="3612" spans="1:12" s="4" customFormat="1" ht="12.5" x14ac:dyDescent="0.25">
      <c r="A3612" s="6"/>
      <c r="B3612" s="6"/>
      <c r="C3612" s="6"/>
      <c r="D3612" s="3"/>
      <c r="E3612" s="3"/>
      <c r="F3612" s="3"/>
      <c r="G3612" s="7"/>
      <c r="H3612" s="7"/>
      <c r="I3612" s="3"/>
      <c r="J3612" s="3"/>
      <c r="K3612" s="3"/>
      <c r="L3612" s="7"/>
    </row>
    <row r="3613" spans="1:12" s="4" customFormat="1" ht="12.5" x14ac:dyDescent="0.25">
      <c r="A3613" s="6"/>
      <c r="B3613" s="6"/>
      <c r="C3613" s="6"/>
      <c r="D3613" s="3"/>
      <c r="E3613" s="3"/>
      <c r="F3613" s="3"/>
      <c r="G3613" s="7"/>
      <c r="H3613" s="7"/>
      <c r="I3613" s="3"/>
      <c r="J3613" s="3"/>
      <c r="K3613" s="3"/>
      <c r="L3613" s="7"/>
    </row>
    <row r="3614" spans="1:12" s="4" customFormat="1" ht="12.5" x14ac:dyDescent="0.25">
      <c r="A3614" s="6"/>
      <c r="B3614" s="6"/>
      <c r="C3614" s="6"/>
      <c r="D3614" s="3"/>
      <c r="E3614" s="3"/>
      <c r="F3614" s="3"/>
      <c r="G3614" s="3"/>
      <c r="H3614" s="7"/>
      <c r="I3614" s="3"/>
      <c r="J3614" s="3"/>
      <c r="K3614" s="3"/>
      <c r="L3614" s="7"/>
    </row>
    <row r="3615" spans="1:12" s="4" customFormat="1" ht="12.5" x14ac:dyDescent="0.25">
      <c r="A3615" s="6"/>
      <c r="B3615" s="6"/>
      <c r="C3615" s="6"/>
      <c r="D3615" s="3"/>
      <c r="E3615" s="3"/>
      <c r="F3615" s="3"/>
      <c r="G3615" s="3"/>
      <c r="H3615" s="7"/>
      <c r="I3615" s="3"/>
      <c r="J3615" s="3"/>
      <c r="K3615" s="3"/>
      <c r="L3615" s="7"/>
    </row>
    <row r="3616" spans="1:12" s="4" customFormat="1" ht="12.5" x14ac:dyDescent="0.25">
      <c r="A3616" s="6"/>
      <c r="B3616" s="6"/>
      <c r="C3616" s="6"/>
      <c r="D3616" s="3"/>
      <c r="E3616" s="3"/>
      <c r="F3616" s="3"/>
      <c r="G3616" s="7"/>
      <c r="H3616" s="7"/>
      <c r="I3616" s="3"/>
      <c r="J3616" s="3"/>
      <c r="K3616" s="3"/>
      <c r="L3616" s="7"/>
    </row>
    <row r="3617" spans="1:12" s="4" customFormat="1" ht="12.5" x14ac:dyDescent="0.25">
      <c r="A3617" s="6"/>
      <c r="B3617" s="6"/>
      <c r="C3617" s="6"/>
      <c r="D3617" s="3"/>
      <c r="E3617" s="3"/>
      <c r="F3617" s="3"/>
      <c r="G3617" s="7"/>
      <c r="H3617" s="7"/>
      <c r="I3617" s="3"/>
      <c r="J3617" s="3"/>
      <c r="K3617" s="3"/>
      <c r="L3617" s="7"/>
    </row>
    <row r="3618" spans="1:12" s="4" customFormat="1" ht="12.5" x14ac:dyDescent="0.25">
      <c r="A3618" s="6"/>
      <c r="B3618" s="6"/>
      <c r="C3618" s="6"/>
      <c r="D3618" s="3"/>
      <c r="E3618" s="3"/>
      <c r="F3618" s="3"/>
      <c r="G3618" s="7"/>
      <c r="H3618" s="7"/>
      <c r="I3618" s="3"/>
      <c r="J3618" s="3"/>
      <c r="K3618" s="3"/>
      <c r="L3618" s="7"/>
    </row>
    <row r="3619" spans="1:12" s="4" customFormat="1" ht="12.5" x14ac:dyDescent="0.25">
      <c r="A3619" s="6"/>
      <c r="B3619" s="6"/>
      <c r="C3619" s="6"/>
      <c r="D3619" s="3"/>
      <c r="E3619" s="3"/>
      <c r="F3619" s="3"/>
      <c r="G3619" s="7"/>
      <c r="H3619" s="7"/>
      <c r="I3619" s="3"/>
      <c r="J3619" s="3"/>
      <c r="K3619" s="3"/>
      <c r="L3619" s="7"/>
    </row>
    <row r="3620" spans="1:12" s="4" customFormat="1" ht="12.5" x14ac:dyDescent="0.25">
      <c r="A3620" s="6"/>
      <c r="B3620" s="6"/>
      <c r="C3620" s="6"/>
      <c r="D3620" s="3"/>
      <c r="E3620" s="3"/>
      <c r="F3620" s="3"/>
      <c r="G3620" s="7"/>
      <c r="H3620" s="7"/>
      <c r="I3620" s="3"/>
      <c r="J3620" s="3"/>
      <c r="K3620" s="3"/>
      <c r="L3620" s="7"/>
    </row>
    <row r="3621" spans="1:12" s="4" customFormat="1" ht="12.5" x14ac:dyDescent="0.25">
      <c r="A3621" s="6"/>
      <c r="B3621" s="6"/>
      <c r="C3621" s="6"/>
      <c r="D3621" s="3"/>
      <c r="E3621" s="3"/>
      <c r="F3621" s="3"/>
      <c r="G3621" s="7"/>
      <c r="H3621" s="7"/>
      <c r="I3621" s="3"/>
      <c r="J3621" s="3"/>
      <c r="K3621" s="3"/>
      <c r="L3621" s="7"/>
    </row>
    <row r="3622" spans="1:12" s="4" customFormat="1" ht="12.5" x14ac:dyDescent="0.25">
      <c r="A3622" s="6"/>
      <c r="B3622" s="6"/>
      <c r="C3622" s="6"/>
      <c r="D3622" s="3"/>
      <c r="E3622" s="3"/>
      <c r="F3622" s="3"/>
      <c r="G3622" s="7"/>
      <c r="H3622" s="7"/>
      <c r="I3622" s="3"/>
      <c r="J3622" s="3"/>
      <c r="K3622" s="3"/>
      <c r="L3622" s="7"/>
    </row>
    <row r="3623" spans="1:12" s="4" customFormat="1" ht="12.5" x14ac:dyDescent="0.25">
      <c r="A3623" s="6"/>
      <c r="B3623" s="6"/>
      <c r="C3623" s="6"/>
      <c r="D3623" s="3"/>
      <c r="E3623" s="3"/>
      <c r="F3623" s="3"/>
      <c r="G3623" s="7"/>
      <c r="H3623" s="7"/>
      <c r="I3623" s="3"/>
      <c r="J3623" s="3"/>
      <c r="K3623" s="3"/>
      <c r="L3623" s="7"/>
    </row>
    <row r="3624" spans="1:12" s="4" customFormat="1" ht="12.5" x14ac:dyDescent="0.25">
      <c r="A3624" s="6"/>
      <c r="B3624" s="6"/>
      <c r="C3624" s="6"/>
      <c r="D3624" s="3"/>
      <c r="E3624" s="3"/>
      <c r="F3624" s="3"/>
      <c r="G3624" s="7"/>
      <c r="H3624" s="7"/>
      <c r="I3624" s="3"/>
      <c r="J3624" s="3"/>
      <c r="K3624" s="3"/>
      <c r="L3624" s="7"/>
    </row>
    <row r="3625" spans="1:12" s="4" customFormat="1" ht="12.5" x14ac:dyDescent="0.25">
      <c r="A3625" s="6"/>
      <c r="B3625" s="6"/>
      <c r="C3625" s="6"/>
      <c r="D3625" s="3"/>
      <c r="E3625" s="3"/>
      <c r="F3625" s="3"/>
      <c r="G3625" s="7"/>
      <c r="H3625" s="7"/>
      <c r="I3625" s="3"/>
      <c r="J3625" s="3"/>
      <c r="K3625" s="3"/>
      <c r="L3625" s="7"/>
    </row>
    <row r="3626" spans="1:12" s="4" customFormat="1" ht="12.5" x14ac:dyDescent="0.25">
      <c r="A3626" s="6"/>
      <c r="B3626" s="6"/>
      <c r="C3626" s="6"/>
      <c r="D3626" s="3"/>
      <c r="E3626" s="3"/>
      <c r="F3626" s="3"/>
      <c r="G3626" s="7"/>
      <c r="H3626" s="7"/>
      <c r="I3626" s="3"/>
      <c r="J3626" s="3"/>
      <c r="K3626" s="3"/>
      <c r="L3626" s="7"/>
    </row>
    <row r="3627" spans="1:12" s="4" customFormat="1" ht="12.5" x14ac:dyDescent="0.25">
      <c r="A3627" s="6"/>
      <c r="B3627" s="6"/>
      <c r="C3627" s="6"/>
      <c r="D3627" s="3"/>
      <c r="E3627" s="3"/>
      <c r="F3627" s="3"/>
      <c r="G3627" s="7"/>
      <c r="H3627" s="7"/>
      <c r="I3627" s="3"/>
      <c r="J3627" s="3"/>
      <c r="K3627" s="3"/>
      <c r="L3627" s="7"/>
    </row>
    <row r="3628" spans="1:12" s="4" customFormat="1" ht="12.5" x14ac:dyDescent="0.25">
      <c r="A3628" s="6"/>
      <c r="B3628" s="6"/>
      <c r="C3628" s="6"/>
      <c r="D3628" s="3"/>
      <c r="E3628" s="3"/>
      <c r="F3628" s="3"/>
      <c r="G3628" s="7"/>
      <c r="H3628" s="7"/>
      <c r="I3628" s="3"/>
      <c r="J3628" s="3"/>
      <c r="K3628" s="3"/>
      <c r="L3628" s="7"/>
    </row>
    <row r="3629" spans="1:12" s="4" customFormat="1" ht="12.5" x14ac:dyDescent="0.25">
      <c r="A3629" s="6"/>
      <c r="B3629" s="6"/>
      <c r="C3629" s="6"/>
      <c r="D3629" s="3"/>
      <c r="E3629" s="3"/>
      <c r="F3629" s="3"/>
      <c r="G3629" s="7"/>
      <c r="H3629" s="7"/>
      <c r="I3629" s="3"/>
      <c r="J3629" s="3"/>
      <c r="K3629" s="3"/>
      <c r="L3629" s="7"/>
    </row>
    <row r="3630" spans="1:12" s="4" customFormat="1" ht="12.5" x14ac:dyDescent="0.25">
      <c r="A3630" s="6"/>
      <c r="B3630" s="6"/>
      <c r="C3630" s="6"/>
      <c r="D3630" s="3"/>
      <c r="E3630" s="3"/>
      <c r="F3630" s="3"/>
      <c r="G3630" s="7"/>
      <c r="H3630" s="7"/>
      <c r="I3630" s="3"/>
      <c r="J3630" s="3"/>
      <c r="K3630" s="3"/>
      <c r="L3630" s="7"/>
    </row>
    <row r="3631" spans="1:12" s="4" customFormat="1" ht="12.5" x14ac:dyDescent="0.25">
      <c r="A3631" s="6"/>
      <c r="B3631" s="6"/>
      <c r="C3631" s="6"/>
      <c r="D3631" s="3"/>
      <c r="E3631" s="3"/>
      <c r="F3631" s="3"/>
      <c r="G3631" s="7"/>
      <c r="H3631" s="7"/>
      <c r="I3631" s="3"/>
      <c r="J3631" s="3"/>
      <c r="K3631" s="3"/>
      <c r="L3631" s="7"/>
    </row>
    <row r="3632" spans="1:12" s="4" customFormat="1" ht="12.5" x14ac:dyDescent="0.25">
      <c r="A3632" s="6"/>
      <c r="B3632" s="6"/>
      <c r="C3632" s="6"/>
      <c r="D3632" s="3"/>
      <c r="E3632" s="3"/>
      <c r="F3632" s="3"/>
      <c r="G3632" s="7"/>
      <c r="H3632" s="7"/>
      <c r="I3632" s="3"/>
      <c r="J3632" s="3"/>
      <c r="K3632" s="3"/>
      <c r="L3632" s="7"/>
    </row>
    <row r="3633" spans="1:12" s="4" customFormat="1" ht="12.5" x14ac:dyDescent="0.25">
      <c r="A3633" s="6"/>
      <c r="B3633" s="6"/>
      <c r="C3633" s="6"/>
      <c r="D3633" s="3"/>
      <c r="E3633" s="3"/>
      <c r="F3633" s="3"/>
      <c r="G3633" s="7"/>
      <c r="H3633" s="7"/>
      <c r="I3633" s="3"/>
      <c r="J3633" s="3"/>
      <c r="K3633" s="3"/>
      <c r="L3633" s="7"/>
    </row>
    <row r="3634" spans="1:12" s="4" customFormat="1" ht="12.5" x14ac:dyDescent="0.25">
      <c r="A3634" s="6"/>
      <c r="B3634" s="6"/>
      <c r="C3634" s="6"/>
      <c r="D3634" s="3"/>
      <c r="E3634" s="3"/>
      <c r="F3634" s="3"/>
      <c r="G3634" s="7"/>
      <c r="H3634" s="7"/>
      <c r="I3634" s="3"/>
      <c r="J3634" s="3"/>
      <c r="K3634" s="3"/>
      <c r="L3634" s="7"/>
    </row>
    <row r="3635" spans="1:12" s="4" customFormat="1" ht="12.5" x14ac:dyDescent="0.25">
      <c r="A3635" s="6"/>
      <c r="B3635" s="6"/>
      <c r="C3635" s="6"/>
      <c r="D3635" s="3"/>
      <c r="E3635" s="3"/>
      <c r="F3635" s="3"/>
      <c r="G3635" s="7"/>
      <c r="H3635" s="7"/>
      <c r="I3635" s="3"/>
      <c r="J3635" s="3"/>
      <c r="K3635" s="3"/>
      <c r="L3635" s="7"/>
    </row>
    <row r="3636" spans="1:12" s="4" customFormat="1" ht="12.5" x14ac:dyDescent="0.25">
      <c r="A3636" s="6"/>
      <c r="B3636" s="6"/>
      <c r="C3636" s="6"/>
      <c r="D3636" s="3"/>
      <c r="E3636" s="3"/>
      <c r="F3636" s="3"/>
      <c r="G3636" s="7"/>
      <c r="H3636" s="7"/>
      <c r="I3636" s="3"/>
      <c r="J3636" s="3"/>
      <c r="K3636" s="3"/>
      <c r="L3636" s="7"/>
    </row>
    <row r="3637" spans="1:12" s="4" customFormat="1" ht="12.5" x14ac:dyDescent="0.25">
      <c r="A3637" s="6"/>
      <c r="B3637" s="6"/>
      <c r="C3637" s="6"/>
      <c r="D3637" s="3"/>
      <c r="E3637" s="3"/>
      <c r="F3637" s="3"/>
      <c r="G3637" s="7"/>
      <c r="H3637" s="7"/>
      <c r="I3637" s="3"/>
      <c r="J3637" s="3"/>
      <c r="K3637" s="3"/>
      <c r="L3637" s="7"/>
    </row>
    <row r="3638" spans="1:12" s="4" customFormat="1" ht="12.5" x14ac:dyDescent="0.25">
      <c r="A3638" s="6"/>
      <c r="B3638" s="6"/>
      <c r="C3638" s="6"/>
      <c r="D3638" s="3"/>
      <c r="E3638" s="3"/>
      <c r="F3638" s="3"/>
      <c r="G3638" s="7"/>
      <c r="H3638" s="7"/>
      <c r="I3638" s="3"/>
      <c r="J3638" s="3"/>
      <c r="K3638" s="3"/>
      <c r="L3638" s="7"/>
    </row>
    <row r="3639" spans="1:12" s="4" customFormat="1" ht="12.5" x14ac:dyDescent="0.25">
      <c r="A3639" s="6"/>
      <c r="B3639" s="6"/>
      <c r="C3639" s="6"/>
      <c r="D3639" s="3"/>
      <c r="E3639" s="3"/>
      <c r="F3639" s="3"/>
      <c r="G3639" s="7"/>
      <c r="H3639" s="7"/>
      <c r="I3639" s="3"/>
      <c r="J3639" s="3"/>
      <c r="K3639" s="3"/>
      <c r="L3639" s="7"/>
    </row>
    <row r="3640" spans="1:12" s="4" customFormat="1" ht="12.5" x14ac:dyDescent="0.25">
      <c r="A3640" s="6"/>
      <c r="B3640" s="6"/>
      <c r="C3640" s="6"/>
      <c r="D3640" s="3"/>
      <c r="E3640" s="3"/>
      <c r="F3640" s="3"/>
      <c r="G3640" s="7"/>
      <c r="H3640" s="7"/>
      <c r="I3640" s="3"/>
      <c r="J3640" s="3"/>
      <c r="K3640" s="3"/>
      <c r="L3640" s="7"/>
    </row>
    <row r="3641" spans="1:12" s="4" customFormat="1" ht="12.5" x14ac:dyDescent="0.25">
      <c r="A3641" s="6"/>
      <c r="B3641" s="6"/>
      <c r="C3641" s="6"/>
      <c r="D3641" s="3"/>
      <c r="E3641" s="3"/>
      <c r="F3641" s="3"/>
      <c r="G3641" s="7"/>
      <c r="H3641" s="7"/>
      <c r="I3641" s="3"/>
      <c r="J3641" s="3"/>
      <c r="K3641" s="3"/>
      <c r="L3641" s="7"/>
    </row>
    <row r="3642" spans="1:12" s="4" customFormat="1" ht="12.5" x14ac:dyDescent="0.25">
      <c r="A3642" s="6"/>
      <c r="B3642" s="6"/>
      <c r="C3642" s="6"/>
      <c r="D3642" s="3"/>
      <c r="E3642" s="3"/>
      <c r="F3642" s="3"/>
      <c r="G3642" s="7"/>
      <c r="H3642" s="7"/>
      <c r="I3642" s="3"/>
      <c r="J3642" s="3"/>
      <c r="K3642" s="3"/>
      <c r="L3642" s="7"/>
    </row>
    <row r="3643" spans="1:12" s="4" customFormat="1" ht="12.5" x14ac:dyDescent="0.25">
      <c r="A3643" s="6"/>
      <c r="B3643" s="6"/>
      <c r="C3643" s="6"/>
      <c r="D3643" s="3"/>
      <c r="E3643" s="3"/>
      <c r="F3643" s="3"/>
      <c r="G3643" s="7"/>
      <c r="H3643" s="7"/>
      <c r="I3643" s="3"/>
      <c r="J3643" s="3"/>
      <c r="K3643" s="3"/>
      <c r="L3643" s="3"/>
    </row>
    <row r="3644" spans="1:12" s="4" customFormat="1" ht="12.5" x14ac:dyDescent="0.25">
      <c r="A3644" s="6"/>
      <c r="B3644" s="6"/>
      <c r="C3644" s="6"/>
      <c r="D3644" s="3"/>
      <c r="E3644" s="3"/>
      <c r="F3644" s="3"/>
      <c r="G3644" s="7"/>
      <c r="H3644" s="7"/>
      <c r="I3644" s="3"/>
      <c r="J3644" s="3"/>
      <c r="K3644" s="3"/>
      <c r="L3644" s="7"/>
    </row>
    <row r="3645" spans="1:12" s="4" customFormat="1" ht="12.5" x14ac:dyDescent="0.25">
      <c r="A3645" s="6"/>
      <c r="B3645" s="6"/>
      <c r="C3645" s="6"/>
      <c r="D3645" s="3"/>
      <c r="E3645" s="3"/>
      <c r="F3645" s="3"/>
      <c r="G3645" s="7"/>
      <c r="H3645" s="7"/>
      <c r="I3645" s="3"/>
      <c r="J3645" s="3"/>
      <c r="K3645" s="3"/>
      <c r="L3645" s="7"/>
    </row>
    <row r="3646" spans="1:12" s="4" customFormat="1" ht="12.5" x14ac:dyDescent="0.25">
      <c r="A3646" s="6"/>
      <c r="B3646" s="6"/>
      <c r="C3646" s="6"/>
      <c r="D3646" s="3"/>
      <c r="E3646" s="3"/>
      <c r="F3646" s="3"/>
      <c r="G3646" s="7"/>
      <c r="H3646" s="7"/>
      <c r="I3646" s="3"/>
      <c r="J3646" s="3"/>
      <c r="K3646" s="3"/>
      <c r="L3646" s="7"/>
    </row>
    <row r="3647" spans="1:12" s="4" customFormat="1" ht="12.5" x14ac:dyDescent="0.25">
      <c r="A3647" s="6"/>
      <c r="B3647" s="6"/>
      <c r="C3647" s="6"/>
      <c r="D3647" s="3"/>
      <c r="E3647" s="3"/>
      <c r="F3647" s="3"/>
      <c r="G3647" s="7"/>
      <c r="H3647" s="7"/>
      <c r="I3647" s="3"/>
      <c r="J3647" s="3"/>
      <c r="K3647" s="3"/>
      <c r="L3647" s="7"/>
    </row>
    <row r="3648" spans="1:12" s="4" customFormat="1" ht="12.5" x14ac:dyDescent="0.25">
      <c r="A3648" s="6"/>
      <c r="B3648" s="6"/>
      <c r="C3648" s="6"/>
      <c r="D3648" s="3"/>
      <c r="E3648" s="3"/>
      <c r="F3648" s="3"/>
      <c r="G3648" s="7"/>
      <c r="H3648" s="7"/>
      <c r="I3648" s="3"/>
      <c r="J3648" s="3"/>
      <c r="K3648" s="3"/>
      <c r="L3648" s="3"/>
    </row>
    <row r="3649" spans="1:12" s="4" customFormat="1" ht="12.5" x14ac:dyDescent="0.25">
      <c r="A3649" s="6"/>
      <c r="B3649" s="6"/>
      <c r="C3649" s="6"/>
      <c r="D3649" s="3"/>
      <c r="E3649" s="3"/>
      <c r="F3649" s="3"/>
      <c r="G3649" s="7"/>
      <c r="H3649" s="7"/>
      <c r="I3649" s="3"/>
      <c r="J3649" s="3"/>
      <c r="K3649" s="3"/>
      <c r="L3649" s="7"/>
    </row>
    <row r="3650" spans="1:12" s="4" customFormat="1" ht="12.5" x14ac:dyDescent="0.25">
      <c r="A3650" s="6"/>
      <c r="B3650" s="6"/>
      <c r="C3650" s="6"/>
      <c r="D3650" s="3"/>
      <c r="E3650" s="3"/>
      <c r="F3650" s="3"/>
      <c r="G3650" s="7"/>
      <c r="H3650" s="7"/>
      <c r="I3650" s="3"/>
      <c r="J3650" s="3"/>
      <c r="K3650" s="3"/>
      <c r="L3650" s="7"/>
    </row>
    <row r="3651" spans="1:12" s="4" customFormat="1" ht="12.5" x14ac:dyDescent="0.25">
      <c r="A3651" s="6"/>
      <c r="B3651" s="6"/>
      <c r="C3651" s="6"/>
      <c r="D3651" s="3"/>
      <c r="E3651" s="3"/>
      <c r="F3651" s="3"/>
      <c r="G3651" s="7"/>
      <c r="H3651" s="7"/>
      <c r="I3651" s="3"/>
      <c r="J3651" s="3"/>
      <c r="K3651" s="3"/>
      <c r="L3651" s="7"/>
    </row>
    <row r="3652" spans="1:12" s="4" customFormat="1" ht="12.5" x14ac:dyDescent="0.25">
      <c r="A3652" s="6"/>
      <c r="B3652" s="6"/>
      <c r="C3652" s="6"/>
      <c r="D3652" s="3"/>
      <c r="E3652" s="3"/>
      <c r="F3652" s="3"/>
      <c r="G3652" s="7"/>
      <c r="H3652" s="7"/>
      <c r="I3652" s="3"/>
      <c r="J3652" s="3"/>
      <c r="K3652" s="3"/>
      <c r="L3652" s="7"/>
    </row>
    <row r="3653" spans="1:12" s="4" customFormat="1" ht="12.5" x14ac:dyDescent="0.25">
      <c r="A3653" s="6"/>
      <c r="B3653" s="6"/>
      <c r="C3653" s="6"/>
      <c r="D3653" s="3"/>
      <c r="E3653" s="3"/>
      <c r="F3653" s="3"/>
      <c r="G3653" s="7"/>
      <c r="H3653" s="3"/>
      <c r="I3653" s="3"/>
      <c r="J3653" s="3"/>
      <c r="K3653" s="3"/>
      <c r="L3653" s="7"/>
    </row>
    <row r="3654" spans="1:12" s="4" customFormat="1" ht="12.5" x14ac:dyDescent="0.25">
      <c r="A3654" s="6"/>
      <c r="B3654" s="6"/>
      <c r="C3654" s="6"/>
      <c r="D3654" s="3"/>
      <c r="E3654" s="3"/>
      <c r="F3654" s="3"/>
      <c r="G3654" s="7"/>
      <c r="H3654" s="7"/>
      <c r="I3654" s="3"/>
      <c r="J3654" s="3"/>
      <c r="K3654" s="3"/>
      <c r="L3654" s="7"/>
    </row>
    <row r="3655" spans="1:12" s="4" customFormat="1" ht="12.5" x14ac:dyDescent="0.25">
      <c r="A3655" s="6"/>
      <c r="B3655" s="6"/>
      <c r="C3655" s="6"/>
      <c r="D3655" s="3"/>
      <c r="E3655" s="3"/>
      <c r="F3655" s="3"/>
      <c r="G3655" s="7"/>
      <c r="H3655" s="7"/>
      <c r="I3655" s="3"/>
      <c r="J3655" s="3"/>
      <c r="K3655" s="3"/>
      <c r="L3655" s="7"/>
    </row>
    <row r="3656" spans="1:12" s="4" customFormat="1" ht="12.5" x14ac:dyDescent="0.25">
      <c r="A3656" s="6"/>
      <c r="B3656" s="6"/>
      <c r="C3656" s="6"/>
      <c r="D3656" s="3"/>
      <c r="E3656" s="3"/>
      <c r="F3656" s="3"/>
      <c r="G3656" s="7"/>
      <c r="H3656" s="7"/>
      <c r="I3656" s="3"/>
      <c r="J3656" s="3"/>
      <c r="K3656" s="3"/>
      <c r="L3656" s="7"/>
    </row>
    <row r="3657" spans="1:12" s="4" customFormat="1" ht="12.5" x14ac:dyDescent="0.25">
      <c r="A3657" s="6"/>
      <c r="B3657" s="6"/>
      <c r="C3657" s="6"/>
      <c r="D3657" s="3"/>
      <c r="E3657" s="3"/>
      <c r="F3657" s="3"/>
      <c r="G3657" s="7"/>
      <c r="H3657" s="7"/>
      <c r="I3657" s="3"/>
      <c r="J3657" s="3"/>
      <c r="K3657" s="3"/>
      <c r="L3657" s="7"/>
    </row>
    <row r="3658" spans="1:12" s="4" customFormat="1" ht="12.5" x14ac:dyDescent="0.25">
      <c r="A3658" s="6"/>
      <c r="B3658" s="6"/>
      <c r="C3658" s="6"/>
      <c r="D3658" s="3"/>
      <c r="E3658" s="3"/>
      <c r="F3658" s="3"/>
      <c r="G3658" s="7"/>
      <c r="H3658" s="7"/>
      <c r="I3658" s="3"/>
      <c r="J3658" s="3"/>
      <c r="K3658" s="3"/>
      <c r="L3658" s="7"/>
    </row>
    <row r="3659" spans="1:12" s="4" customFormat="1" ht="12.5" x14ac:dyDescent="0.25">
      <c r="A3659" s="6"/>
      <c r="B3659" s="6"/>
      <c r="C3659" s="6"/>
      <c r="D3659" s="3"/>
      <c r="E3659" s="3"/>
      <c r="F3659" s="3"/>
      <c r="G3659" s="7"/>
      <c r="H3659" s="7"/>
      <c r="I3659" s="3"/>
      <c r="J3659" s="3"/>
      <c r="K3659" s="3"/>
      <c r="L3659" s="7"/>
    </row>
    <row r="3660" spans="1:12" s="4" customFormat="1" ht="12.5" x14ac:dyDescent="0.25">
      <c r="A3660" s="6"/>
      <c r="B3660" s="6"/>
      <c r="C3660" s="6"/>
      <c r="D3660" s="3"/>
      <c r="E3660" s="3"/>
      <c r="F3660" s="3"/>
      <c r="G3660" s="7"/>
      <c r="H3660" s="7"/>
      <c r="I3660" s="3"/>
      <c r="J3660" s="3"/>
      <c r="K3660" s="3"/>
      <c r="L3660" s="7"/>
    </row>
    <row r="3661" spans="1:12" s="4" customFormat="1" ht="12.5" x14ac:dyDescent="0.25">
      <c r="A3661" s="6"/>
      <c r="B3661" s="6"/>
      <c r="C3661" s="6"/>
      <c r="D3661" s="3"/>
      <c r="E3661" s="3"/>
      <c r="F3661" s="3"/>
      <c r="G3661" s="3"/>
      <c r="H3661" s="7"/>
      <c r="I3661" s="3"/>
      <c r="J3661" s="3"/>
      <c r="K3661" s="3"/>
      <c r="L3661" s="7"/>
    </row>
    <row r="3662" spans="1:12" s="4" customFormat="1" ht="12.5" x14ac:dyDescent="0.25">
      <c r="A3662" s="6"/>
      <c r="B3662" s="6"/>
      <c r="C3662" s="6"/>
      <c r="D3662" s="3"/>
      <c r="E3662" s="3"/>
      <c r="F3662" s="3"/>
      <c r="G3662" s="7"/>
      <c r="H3662" s="7"/>
      <c r="I3662" s="3"/>
      <c r="J3662" s="3"/>
      <c r="K3662" s="3"/>
      <c r="L3662" s="7"/>
    </row>
    <row r="3663" spans="1:12" s="4" customFormat="1" ht="12.5" x14ac:dyDescent="0.25">
      <c r="A3663" s="6"/>
      <c r="B3663" s="6"/>
      <c r="C3663" s="6"/>
      <c r="D3663" s="3"/>
      <c r="E3663" s="3"/>
      <c r="F3663" s="3"/>
      <c r="G3663" s="7"/>
      <c r="H3663" s="7"/>
      <c r="I3663" s="3"/>
      <c r="J3663" s="3"/>
      <c r="K3663" s="3"/>
      <c r="L3663" s="7"/>
    </row>
    <row r="3664" spans="1:12" s="4" customFormat="1" ht="12.5" x14ac:dyDescent="0.25">
      <c r="A3664" s="6"/>
      <c r="B3664" s="6"/>
      <c r="C3664" s="6"/>
      <c r="D3664" s="3"/>
      <c r="E3664" s="3"/>
      <c r="F3664" s="3"/>
      <c r="G3664" s="7"/>
      <c r="H3664" s="7"/>
      <c r="I3664" s="3"/>
      <c r="J3664" s="3"/>
      <c r="K3664" s="3"/>
      <c r="L3664" s="7"/>
    </row>
    <row r="3665" spans="1:12" s="4" customFormat="1" ht="12.5" x14ac:dyDescent="0.25">
      <c r="A3665" s="6"/>
      <c r="B3665" s="6"/>
      <c r="C3665" s="6"/>
      <c r="D3665" s="3"/>
      <c r="E3665" s="3"/>
      <c r="F3665" s="3"/>
      <c r="G3665" s="7"/>
      <c r="H3665" s="7"/>
      <c r="I3665" s="3"/>
      <c r="J3665" s="3"/>
      <c r="K3665" s="3"/>
      <c r="L3665" s="7"/>
    </row>
    <row r="3666" spans="1:12" s="4" customFormat="1" ht="12.5" x14ac:dyDescent="0.25">
      <c r="A3666" s="6"/>
      <c r="B3666" s="6"/>
      <c r="C3666" s="6"/>
      <c r="D3666" s="3"/>
      <c r="E3666" s="3"/>
      <c r="F3666" s="3"/>
      <c r="G3666" s="7"/>
      <c r="H3666" s="7"/>
      <c r="I3666" s="3"/>
      <c r="J3666" s="3"/>
      <c r="K3666" s="3"/>
      <c r="L3666" s="7"/>
    </row>
    <row r="3667" spans="1:12" s="4" customFormat="1" ht="12.5" x14ac:dyDescent="0.25">
      <c r="A3667" s="6"/>
      <c r="B3667" s="6"/>
      <c r="C3667" s="6"/>
      <c r="D3667" s="3"/>
      <c r="E3667" s="3"/>
      <c r="F3667" s="3"/>
      <c r="G3667" s="7"/>
      <c r="H3667" s="7"/>
      <c r="I3667" s="3"/>
      <c r="J3667" s="3"/>
      <c r="K3667" s="3"/>
      <c r="L3667" s="7"/>
    </row>
    <row r="3668" spans="1:12" s="4" customFormat="1" ht="12.5" x14ac:dyDescent="0.25">
      <c r="A3668" s="6"/>
      <c r="B3668" s="6"/>
      <c r="C3668" s="6"/>
      <c r="D3668" s="3"/>
      <c r="E3668" s="3"/>
      <c r="F3668" s="3"/>
      <c r="G3668" s="7"/>
      <c r="H3668" s="3"/>
      <c r="I3668" s="3"/>
      <c r="J3668" s="3"/>
      <c r="K3668" s="3"/>
      <c r="L3668" s="7"/>
    </row>
    <row r="3669" spans="1:12" s="4" customFormat="1" ht="12.5" x14ac:dyDescent="0.25">
      <c r="A3669" s="6"/>
      <c r="B3669" s="6"/>
      <c r="C3669" s="6"/>
      <c r="D3669" s="3"/>
      <c r="E3669" s="3"/>
      <c r="F3669" s="3"/>
      <c r="G3669" s="7"/>
      <c r="H3669" s="7"/>
      <c r="I3669" s="3"/>
      <c r="J3669" s="3"/>
      <c r="K3669" s="3"/>
      <c r="L3669" s="7"/>
    </row>
    <row r="3670" spans="1:12" s="4" customFormat="1" ht="12.5" x14ac:dyDescent="0.25">
      <c r="A3670" s="6"/>
      <c r="B3670" s="6"/>
      <c r="C3670" s="6"/>
      <c r="D3670" s="3"/>
      <c r="E3670" s="3"/>
      <c r="F3670" s="3"/>
      <c r="G3670" s="7"/>
      <c r="H3670" s="7"/>
      <c r="I3670" s="3"/>
      <c r="J3670" s="3"/>
      <c r="K3670" s="3"/>
      <c r="L3670" s="7"/>
    </row>
    <row r="3671" spans="1:12" s="4" customFormat="1" ht="12.5" x14ac:dyDescent="0.25">
      <c r="A3671" s="6"/>
      <c r="B3671" s="6"/>
      <c r="C3671" s="6"/>
      <c r="D3671" s="3"/>
      <c r="E3671" s="3"/>
      <c r="F3671" s="3"/>
      <c r="G3671" s="7"/>
      <c r="H3671" s="7"/>
      <c r="I3671" s="3"/>
      <c r="J3671" s="3"/>
      <c r="K3671" s="3"/>
      <c r="L3671" s="7"/>
    </row>
    <row r="3672" spans="1:12" s="4" customFormat="1" ht="12.5" x14ac:dyDescent="0.25">
      <c r="A3672" s="6"/>
      <c r="B3672" s="6"/>
      <c r="C3672" s="6"/>
      <c r="D3672" s="3"/>
      <c r="E3672" s="3"/>
      <c r="F3672" s="3"/>
      <c r="G3672" s="7"/>
      <c r="H3672" s="7"/>
      <c r="I3672" s="3"/>
      <c r="J3672" s="3"/>
      <c r="K3672" s="3"/>
      <c r="L3672" s="7"/>
    </row>
    <row r="3673" spans="1:12" s="4" customFormat="1" ht="12.5" x14ac:dyDescent="0.25">
      <c r="A3673" s="6"/>
      <c r="B3673" s="6"/>
      <c r="C3673" s="6"/>
      <c r="D3673" s="3"/>
      <c r="E3673" s="3"/>
      <c r="F3673" s="3"/>
      <c r="G3673" s="7"/>
      <c r="H3673" s="7"/>
      <c r="I3673" s="3"/>
      <c r="J3673" s="3"/>
      <c r="K3673" s="3"/>
      <c r="L3673" s="7"/>
    </row>
    <row r="3674" spans="1:12" s="4" customFormat="1" ht="12.5" x14ac:dyDescent="0.25">
      <c r="A3674" s="6"/>
      <c r="B3674" s="6"/>
      <c r="C3674" s="6"/>
      <c r="D3674" s="3"/>
      <c r="E3674" s="3"/>
      <c r="F3674" s="3"/>
      <c r="G3674" s="7"/>
      <c r="H3674" s="7"/>
      <c r="I3674" s="3"/>
      <c r="J3674" s="3"/>
      <c r="K3674" s="3"/>
      <c r="L3674" s="7"/>
    </row>
    <row r="3675" spans="1:12" s="4" customFormat="1" ht="12.5" x14ac:dyDescent="0.25">
      <c r="A3675" s="6"/>
      <c r="B3675" s="6"/>
      <c r="C3675" s="6"/>
      <c r="D3675" s="3"/>
      <c r="E3675" s="3"/>
      <c r="F3675" s="3"/>
      <c r="G3675" s="7"/>
      <c r="H3675" s="7"/>
      <c r="I3675" s="3"/>
      <c r="J3675" s="3"/>
      <c r="K3675" s="3"/>
      <c r="L3675" s="7"/>
    </row>
    <row r="3676" spans="1:12" s="4" customFormat="1" ht="12.5" x14ac:dyDescent="0.25">
      <c r="A3676" s="6"/>
      <c r="B3676" s="6"/>
      <c r="C3676" s="6"/>
      <c r="D3676" s="3"/>
      <c r="E3676" s="3"/>
      <c r="F3676" s="3"/>
      <c r="G3676" s="3"/>
      <c r="H3676" s="3"/>
      <c r="I3676" s="3"/>
      <c r="J3676" s="3"/>
      <c r="K3676" s="3"/>
      <c r="L3676" s="7"/>
    </row>
    <row r="3677" spans="1:12" s="4" customFormat="1" ht="12.5" x14ac:dyDescent="0.25">
      <c r="A3677" s="6"/>
      <c r="B3677" s="6"/>
      <c r="C3677" s="6"/>
      <c r="D3677" s="3"/>
      <c r="E3677" s="3"/>
      <c r="F3677" s="3"/>
      <c r="G3677" s="7"/>
      <c r="H3677" s="7"/>
      <c r="I3677" s="3"/>
      <c r="J3677" s="3"/>
      <c r="K3677" s="3"/>
      <c r="L3677" s="7"/>
    </row>
    <row r="3678" spans="1:12" s="4" customFormat="1" ht="12.5" x14ac:dyDescent="0.25">
      <c r="A3678" s="6"/>
      <c r="B3678" s="6"/>
      <c r="C3678" s="6"/>
      <c r="D3678" s="3"/>
      <c r="E3678" s="3"/>
      <c r="F3678" s="3"/>
      <c r="G3678" s="7"/>
      <c r="H3678" s="3"/>
      <c r="I3678" s="3"/>
      <c r="J3678" s="3"/>
      <c r="K3678" s="3"/>
      <c r="L3678" s="7"/>
    </row>
    <row r="3679" spans="1:12" s="4" customFormat="1" ht="12.5" x14ac:dyDescent="0.25">
      <c r="A3679" s="6"/>
      <c r="B3679" s="6"/>
      <c r="C3679" s="6"/>
      <c r="D3679" s="3"/>
      <c r="E3679" s="3"/>
      <c r="F3679" s="3"/>
      <c r="G3679" s="7"/>
      <c r="H3679" s="7"/>
      <c r="I3679" s="3"/>
      <c r="J3679" s="3"/>
      <c r="K3679" s="3"/>
      <c r="L3679" s="7"/>
    </row>
    <row r="3680" spans="1:12" s="4" customFormat="1" ht="12.5" x14ac:dyDescent="0.25">
      <c r="A3680" s="6"/>
      <c r="B3680" s="6"/>
      <c r="C3680" s="6"/>
      <c r="D3680" s="3"/>
      <c r="E3680" s="3"/>
      <c r="F3680" s="3"/>
      <c r="G3680" s="7"/>
      <c r="H3680" s="3"/>
      <c r="I3680" s="3"/>
      <c r="J3680" s="3"/>
      <c r="K3680" s="3"/>
      <c r="L3680" s="7"/>
    </row>
    <row r="3681" spans="1:12" s="4" customFormat="1" ht="12.5" x14ac:dyDescent="0.25">
      <c r="A3681" s="6"/>
      <c r="B3681" s="6"/>
      <c r="C3681" s="6"/>
      <c r="D3681" s="3"/>
      <c r="E3681" s="3"/>
      <c r="F3681" s="3"/>
      <c r="G3681" s="7"/>
      <c r="H3681" s="3"/>
      <c r="I3681" s="3"/>
      <c r="J3681" s="3"/>
      <c r="K3681" s="3"/>
      <c r="L3681" s="7"/>
    </row>
    <row r="3682" spans="1:12" s="4" customFormat="1" ht="12.5" x14ac:dyDescent="0.25">
      <c r="A3682" s="6"/>
      <c r="B3682" s="6"/>
      <c r="C3682" s="6"/>
      <c r="D3682" s="3"/>
      <c r="E3682" s="3"/>
      <c r="F3682" s="3"/>
      <c r="G3682" s="7"/>
      <c r="H3682" s="3"/>
      <c r="I3682" s="3"/>
      <c r="J3682" s="3"/>
      <c r="K3682" s="3"/>
      <c r="L3682" s="7"/>
    </row>
    <row r="3683" spans="1:12" s="4" customFormat="1" ht="12.5" x14ac:dyDescent="0.25">
      <c r="A3683" s="6"/>
      <c r="B3683" s="6"/>
      <c r="C3683" s="6"/>
      <c r="D3683" s="3"/>
      <c r="E3683" s="3"/>
      <c r="F3683" s="3"/>
      <c r="G3683" s="7"/>
      <c r="H3683" s="7"/>
      <c r="I3683" s="3"/>
      <c r="J3683" s="3"/>
      <c r="K3683" s="3"/>
      <c r="L3683" s="7"/>
    </row>
    <row r="3684" spans="1:12" s="4" customFormat="1" ht="12.5" x14ac:dyDescent="0.25">
      <c r="A3684" s="6"/>
      <c r="B3684" s="6"/>
      <c r="C3684" s="6"/>
      <c r="D3684" s="3"/>
      <c r="E3684" s="3"/>
      <c r="F3684" s="3"/>
      <c r="G3684" s="3"/>
      <c r="H3684" s="3"/>
      <c r="I3684" s="3"/>
      <c r="J3684" s="3"/>
      <c r="K3684" s="3"/>
      <c r="L3684" s="7"/>
    </row>
    <row r="3685" spans="1:12" s="4" customFormat="1" ht="12.5" x14ac:dyDescent="0.25">
      <c r="A3685" s="6"/>
      <c r="B3685" s="6"/>
      <c r="C3685" s="6"/>
      <c r="D3685" s="3"/>
      <c r="E3685" s="3"/>
      <c r="F3685" s="3"/>
      <c r="G3685" s="7"/>
      <c r="H3685" s="3"/>
      <c r="I3685" s="3"/>
      <c r="J3685" s="3"/>
      <c r="K3685" s="3"/>
      <c r="L3685" s="7"/>
    </row>
    <row r="3686" spans="1:12" s="4" customFormat="1" ht="12.5" x14ac:dyDescent="0.25">
      <c r="A3686" s="6"/>
      <c r="B3686" s="6"/>
      <c r="C3686" s="6"/>
      <c r="D3686" s="3"/>
      <c r="E3686" s="3"/>
      <c r="F3686" s="3"/>
      <c r="G3686" s="3"/>
      <c r="H3686" s="7"/>
      <c r="I3686" s="3"/>
      <c r="J3686" s="3"/>
      <c r="K3686" s="3"/>
      <c r="L3686" s="7"/>
    </row>
    <row r="3687" spans="1:12" s="4" customFormat="1" ht="12.5" x14ac:dyDescent="0.25">
      <c r="A3687" s="6"/>
      <c r="B3687" s="6"/>
      <c r="C3687" s="6"/>
      <c r="D3687" s="3"/>
      <c r="E3687" s="3"/>
      <c r="F3687" s="3"/>
      <c r="G3687" s="7"/>
      <c r="H3687" s="7"/>
      <c r="I3687" s="3"/>
      <c r="J3687" s="3"/>
      <c r="K3687" s="3"/>
      <c r="L3687" s="7"/>
    </row>
    <row r="3688" spans="1:12" s="4" customFormat="1" ht="12.5" x14ac:dyDescent="0.25">
      <c r="A3688" s="6"/>
      <c r="B3688" s="6"/>
      <c r="C3688" s="6"/>
      <c r="D3688" s="3"/>
      <c r="E3688" s="3"/>
      <c r="F3688" s="3"/>
      <c r="G3688" s="3"/>
      <c r="H3688" s="7"/>
      <c r="I3688" s="3"/>
      <c r="J3688" s="3"/>
      <c r="K3688" s="3"/>
      <c r="L3688" s="7"/>
    </row>
    <row r="3689" spans="1:12" s="4" customFormat="1" ht="12.5" x14ac:dyDescent="0.25">
      <c r="A3689" s="6"/>
      <c r="B3689" s="6"/>
      <c r="C3689" s="6"/>
      <c r="D3689" s="3"/>
      <c r="E3689" s="3"/>
      <c r="F3689" s="3"/>
      <c r="G3689" s="3"/>
      <c r="H3689" s="7"/>
      <c r="I3689" s="3"/>
      <c r="J3689" s="3"/>
      <c r="K3689" s="3"/>
      <c r="L3689" s="3"/>
    </row>
    <row r="3690" spans="1:12" s="4" customFormat="1" ht="12.5" x14ac:dyDescent="0.25">
      <c r="A3690" s="6"/>
      <c r="B3690" s="6"/>
      <c r="C3690" s="6"/>
      <c r="D3690" s="3"/>
      <c r="E3690" s="3"/>
      <c r="F3690" s="3"/>
      <c r="G3690" s="3"/>
      <c r="H3690" s="3"/>
      <c r="I3690" s="3"/>
      <c r="J3690" s="3"/>
      <c r="K3690" s="3"/>
      <c r="L3690" s="7"/>
    </row>
    <row r="3691" spans="1:12" s="4" customFormat="1" ht="12.5" x14ac:dyDescent="0.25">
      <c r="A3691" s="6"/>
      <c r="B3691" s="6"/>
      <c r="C3691" s="6"/>
      <c r="D3691" s="3"/>
      <c r="E3691" s="3"/>
      <c r="F3691" s="3"/>
      <c r="G3691" s="7"/>
      <c r="H3691" s="7"/>
      <c r="I3691" s="3"/>
      <c r="J3691" s="3"/>
      <c r="K3691" s="3"/>
      <c r="L3691" s="3"/>
    </row>
    <row r="3692" spans="1:12" s="4" customFormat="1" ht="12.5" x14ac:dyDescent="0.25">
      <c r="A3692" s="6"/>
      <c r="B3692" s="6"/>
      <c r="C3692" s="6"/>
      <c r="D3692" s="3"/>
      <c r="E3692" s="3"/>
      <c r="F3692" s="3"/>
      <c r="G3692" s="3"/>
      <c r="H3692" s="7"/>
      <c r="I3692" s="3"/>
      <c r="J3692" s="3"/>
      <c r="K3692" s="3"/>
      <c r="L3692" s="7"/>
    </row>
    <row r="3693" spans="1:12" s="4" customFormat="1" ht="12.5" x14ac:dyDescent="0.25">
      <c r="A3693" s="6"/>
      <c r="B3693" s="6"/>
      <c r="C3693" s="6"/>
      <c r="D3693" s="3"/>
      <c r="E3693" s="3"/>
      <c r="F3693" s="3"/>
      <c r="G3693" s="3"/>
      <c r="H3693" s="7"/>
      <c r="I3693" s="3"/>
      <c r="J3693" s="3"/>
      <c r="K3693" s="3"/>
      <c r="L3693" s="7"/>
    </row>
    <row r="3694" spans="1:12" s="4" customFormat="1" ht="12.5" x14ac:dyDescent="0.25">
      <c r="A3694" s="6"/>
      <c r="B3694" s="6"/>
      <c r="C3694" s="6"/>
      <c r="D3694" s="3"/>
      <c r="E3694" s="3"/>
      <c r="F3694" s="3"/>
      <c r="G3694" s="7"/>
      <c r="H3694" s="7"/>
      <c r="I3694" s="3"/>
      <c r="J3694" s="3"/>
      <c r="K3694" s="3"/>
      <c r="L3694" s="7"/>
    </row>
    <row r="3695" spans="1:12" s="4" customFormat="1" ht="12.5" x14ac:dyDescent="0.25">
      <c r="A3695" s="6"/>
      <c r="B3695" s="6"/>
      <c r="C3695" s="6"/>
      <c r="D3695" s="3"/>
      <c r="E3695" s="3"/>
      <c r="F3695" s="3"/>
      <c r="G3695" s="7"/>
      <c r="H3695" s="7"/>
      <c r="I3695" s="3"/>
      <c r="J3695" s="3"/>
      <c r="K3695" s="3"/>
      <c r="L3695" s="3"/>
    </row>
    <row r="3696" spans="1:12" s="4" customFormat="1" ht="12.5" x14ac:dyDescent="0.25">
      <c r="A3696" s="6"/>
      <c r="B3696" s="6"/>
      <c r="C3696" s="6"/>
      <c r="D3696" s="3"/>
      <c r="E3696" s="3"/>
      <c r="F3696" s="3"/>
      <c r="G3696" s="7"/>
      <c r="H3696" s="7"/>
      <c r="I3696" s="3"/>
      <c r="J3696" s="3"/>
      <c r="K3696" s="3"/>
      <c r="L3696" s="7"/>
    </row>
    <row r="3697" spans="1:12" s="4" customFormat="1" ht="12.5" x14ac:dyDescent="0.25">
      <c r="A3697" s="6"/>
      <c r="B3697" s="6"/>
      <c r="C3697" s="6"/>
      <c r="D3697" s="3"/>
      <c r="E3697" s="3"/>
      <c r="F3697" s="3"/>
      <c r="G3697" s="7"/>
      <c r="H3697" s="7"/>
      <c r="I3697" s="3"/>
      <c r="J3697" s="3"/>
      <c r="K3697" s="3"/>
      <c r="L3697" s="7"/>
    </row>
    <row r="3698" spans="1:12" s="4" customFormat="1" ht="12.5" x14ac:dyDescent="0.25">
      <c r="A3698" s="6"/>
      <c r="B3698" s="6"/>
      <c r="C3698" s="6"/>
      <c r="D3698" s="3"/>
      <c r="E3698" s="3"/>
      <c r="F3698" s="3"/>
      <c r="G3698" s="3"/>
      <c r="H3698" s="7"/>
      <c r="I3698" s="3"/>
      <c r="J3698" s="3"/>
      <c r="K3698" s="3"/>
      <c r="L3698" s="7"/>
    </row>
    <row r="3699" spans="1:12" s="4" customFormat="1" ht="12.5" x14ac:dyDescent="0.25">
      <c r="A3699" s="6"/>
      <c r="B3699" s="6"/>
      <c r="C3699" s="6"/>
      <c r="D3699" s="3"/>
      <c r="E3699" s="3"/>
      <c r="F3699" s="3"/>
      <c r="G3699" s="7"/>
      <c r="H3699" s="7"/>
      <c r="I3699" s="3"/>
      <c r="J3699" s="3"/>
      <c r="K3699" s="3"/>
      <c r="L3699" s="7"/>
    </row>
    <row r="3700" spans="1:12" s="4" customFormat="1" ht="12.5" x14ac:dyDescent="0.25">
      <c r="A3700" s="6"/>
      <c r="B3700" s="6"/>
      <c r="C3700" s="6"/>
      <c r="D3700" s="3"/>
      <c r="E3700" s="3"/>
      <c r="F3700" s="3"/>
      <c r="G3700" s="7"/>
      <c r="H3700" s="7"/>
      <c r="I3700" s="3"/>
      <c r="J3700" s="3"/>
      <c r="K3700" s="3"/>
      <c r="L3700" s="7"/>
    </row>
    <row r="3701" spans="1:12" s="4" customFormat="1" ht="12.5" x14ac:dyDescent="0.25">
      <c r="A3701" s="6"/>
      <c r="B3701" s="6"/>
      <c r="C3701" s="6"/>
      <c r="D3701" s="3"/>
      <c r="E3701" s="3"/>
      <c r="F3701" s="3"/>
      <c r="G3701" s="7"/>
      <c r="H3701" s="7"/>
      <c r="I3701" s="3"/>
      <c r="J3701" s="3"/>
      <c r="K3701" s="3"/>
      <c r="L3701" s="7"/>
    </row>
    <row r="3702" spans="1:12" s="4" customFormat="1" ht="12.5" x14ac:dyDescent="0.25">
      <c r="A3702" s="6"/>
      <c r="B3702" s="6"/>
      <c r="C3702" s="6"/>
      <c r="D3702" s="3"/>
      <c r="E3702" s="3"/>
      <c r="F3702" s="3"/>
      <c r="G3702" s="7"/>
      <c r="H3702" s="7"/>
      <c r="I3702" s="3"/>
      <c r="J3702" s="3"/>
      <c r="K3702" s="3"/>
      <c r="L3702" s="7"/>
    </row>
    <row r="3703" spans="1:12" s="4" customFormat="1" ht="12.5" x14ac:dyDescent="0.25">
      <c r="A3703" s="6"/>
      <c r="B3703" s="6"/>
      <c r="C3703" s="6"/>
      <c r="D3703" s="3"/>
      <c r="E3703" s="3"/>
      <c r="F3703" s="3"/>
      <c r="G3703" s="7"/>
      <c r="H3703" s="7"/>
      <c r="I3703" s="3"/>
      <c r="J3703" s="3"/>
      <c r="K3703" s="3"/>
      <c r="L3703" s="7"/>
    </row>
    <row r="3704" spans="1:12" s="4" customFormat="1" ht="12.5" x14ac:dyDescent="0.25">
      <c r="A3704" s="6"/>
      <c r="B3704" s="6"/>
      <c r="C3704" s="6"/>
      <c r="D3704" s="3"/>
      <c r="E3704" s="3"/>
      <c r="F3704" s="3"/>
      <c r="G3704" s="7"/>
      <c r="H3704" s="7"/>
      <c r="I3704" s="3"/>
      <c r="J3704" s="3"/>
      <c r="K3704" s="3"/>
      <c r="L3704" s="7"/>
    </row>
    <row r="3705" spans="1:12" s="4" customFormat="1" ht="12.5" x14ac:dyDescent="0.25">
      <c r="A3705" s="6"/>
      <c r="B3705" s="6"/>
      <c r="C3705" s="6"/>
      <c r="D3705" s="3"/>
      <c r="E3705" s="3"/>
      <c r="F3705" s="3"/>
      <c r="G3705" s="7"/>
      <c r="H3705" s="7"/>
      <c r="I3705" s="3"/>
      <c r="J3705" s="3"/>
      <c r="K3705" s="3"/>
      <c r="L3705" s="7"/>
    </row>
    <row r="3706" spans="1:12" s="4" customFormat="1" ht="12.5" x14ac:dyDescent="0.25">
      <c r="A3706" s="6"/>
      <c r="B3706" s="6"/>
      <c r="C3706" s="6"/>
      <c r="D3706" s="3"/>
      <c r="E3706" s="3"/>
      <c r="F3706" s="3"/>
      <c r="G3706" s="7"/>
      <c r="H3706" s="7"/>
      <c r="I3706" s="3"/>
      <c r="J3706" s="3"/>
      <c r="K3706" s="3"/>
      <c r="L3706" s="7"/>
    </row>
    <row r="3707" spans="1:12" s="4" customFormat="1" ht="12.5" x14ac:dyDescent="0.25">
      <c r="A3707" s="6"/>
      <c r="B3707" s="6"/>
      <c r="C3707" s="6"/>
      <c r="D3707" s="3"/>
      <c r="E3707" s="3"/>
      <c r="F3707" s="3"/>
      <c r="G3707" s="7"/>
      <c r="H3707" s="7"/>
      <c r="I3707" s="3"/>
      <c r="J3707" s="3"/>
      <c r="K3707" s="3"/>
      <c r="L3707" s="7"/>
    </row>
    <row r="3708" spans="1:12" s="4" customFormat="1" ht="12.5" x14ac:dyDescent="0.25">
      <c r="A3708" s="6"/>
      <c r="B3708" s="6"/>
      <c r="C3708" s="6"/>
      <c r="D3708" s="3"/>
      <c r="E3708" s="3"/>
      <c r="F3708" s="3"/>
      <c r="G3708" s="7"/>
      <c r="H3708" s="7"/>
      <c r="I3708" s="3"/>
      <c r="J3708" s="3"/>
      <c r="K3708" s="3"/>
      <c r="L3708" s="7"/>
    </row>
    <row r="3709" spans="1:12" s="4" customFormat="1" ht="12.5" x14ac:dyDescent="0.25">
      <c r="A3709" s="6"/>
      <c r="B3709" s="6"/>
      <c r="C3709" s="6"/>
      <c r="D3709" s="3"/>
      <c r="E3709" s="3"/>
      <c r="F3709" s="3"/>
      <c r="G3709" s="7"/>
      <c r="H3709" s="7"/>
      <c r="I3709" s="3"/>
      <c r="J3709" s="3"/>
      <c r="K3709" s="3"/>
      <c r="L3709" s="3"/>
    </row>
    <row r="3710" spans="1:12" s="4" customFormat="1" ht="12.5" x14ac:dyDescent="0.25">
      <c r="A3710" s="6"/>
      <c r="B3710" s="6"/>
      <c r="C3710" s="6"/>
      <c r="D3710" s="3"/>
      <c r="E3710" s="3"/>
      <c r="F3710" s="3"/>
      <c r="G3710" s="7"/>
      <c r="H3710" s="7"/>
      <c r="I3710" s="3"/>
      <c r="J3710" s="3"/>
      <c r="K3710" s="3"/>
      <c r="L3710" s="7"/>
    </row>
    <row r="3711" spans="1:12" s="4" customFormat="1" ht="12.5" x14ac:dyDescent="0.25">
      <c r="A3711" s="6"/>
      <c r="B3711" s="6"/>
      <c r="C3711" s="6"/>
      <c r="D3711" s="3"/>
      <c r="E3711" s="3"/>
      <c r="F3711" s="3"/>
      <c r="G3711" s="7"/>
      <c r="H3711" s="7"/>
      <c r="I3711" s="3"/>
      <c r="J3711" s="3"/>
      <c r="K3711" s="3"/>
      <c r="L3711" s="7"/>
    </row>
    <row r="3712" spans="1:12" s="4" customFormat="1" ht="12.5" x14ac:dyDescent="0.25">
      <c r="A3712" s="6"/>
      <c r="B3712" s="6"/>
      <c r="C3712" s="6"/>
      <c r="D3712" s="3"/>
      <c r="E3712" s="3"/>
      <c r="F3712" s="3"/>
      <c r="G3712" s="7"/>
      <c r="H3712" s="7"/>
      <c r="I3712" s="3"/>
      <c r="J3712" s="3"/>
      <c r="K3712" s="3"/>
      <c r="L3712" s="7"/>
    </row>
    <row r="3713" spans="1:12" s="4" customFormat="1" ht="12.5" x14ac:dyDescent="0.25">
      <c r="A3713" s="6"/>
      <c r="B3713" s="6"/>
      <c r="C3713" s="6"/>
      <c r="D3713" s="3"/>
      <c r="E3713" s="3"/>
      <c r="F3713" s="3"/>
      <c r="G3713" s="7"/>
      <c r="H3713" s="7"/>
      <c r="I3713" s="3"/>
      <c r="J3713" s="3"/>
      <c r="K3713" s="3"/>
      <c r="L3713" s="7"/>
    </row>
    <row r="3714" spans="1:12" s="4" customFormat="1" ht="12.5" x14ac:dyDescent="0.25">
      <c r="A3714" s="6"/>
      <c r="B3714" s="6"/>
      <c r="C3714" s="6"/>
      <c r="D3714" s="3"/>
      <c r="E3714" s="3"/>
      <c r="F3714" s="3"/>
      <c r="G3714" s="7"/>
      <c r="H3714" s="7"/>
      <c r="I3714" s="3"/>
      <c r="J3714" s="3"/>
      <c r="K3714" s="3"/>
      <c r="L3714" s="7"/>
    </row>
    <row r="3715" spans="1:12" s="4" customFormat="1" ht="12.5" x14ac:dyDescent="0.25">
      <c r="A3715" s="6"/>
      <c r="B3715" s="6"/>
      <c r="C3715" s="6"/>
      <c r="D3715" s="3"/>
      <c r="E3715" s="3"/>
      <c r="F3715" s="3"/>
      <c r="G3715" s="7"/>
      <c r="H3715" s="7"/>
      <c r="I3715" s="3"/>
      <c r="J3715" s="3"/>
      <c r="K3715" s="3"/>
      <c r="L3715" s="7"/>
    </row>
    <row r="3716" spans="1:12" s="4" customFormat="1" ht="12.5" x14ac:dyDescent="0.25">
      <c r="A3716" s="6"/>
      <c r="B3716" s="6"/>
      <c r="C3716" s="6"/>
      <c r="D3716" s="3"/>
      <c r="E3716" s="3"/>
      <c r="F3716" s="3"/>
      <c r="G3716" s="7"/>
      <c r="H3716" s="7"/>
      <c r="I3716" s="3"/>
      <c r="J3716" s="3"/>
      <c r="K3716" s="3"/>
      <c r="L3716" s="7"/>
    </row>
    <row r="3717" spans="1:12" s="4" customFormat="1" ht="12.5" x14ac:dyDescent="0.25">
      <c r="A3717" s="6"/>
      <c r="B3717" s="6"/>
      <c r="C3717" s="6"/>
      <c r="D3717" s="3"/>
      <c r="E3717" s="3"/>
      <c r="F3717" s="3"/>
      <c r="G3717" s="7"/>
      <c r="H3717" s="7"/>
      <c r="I3717" s="3"/>
      <c r="J3717" s="3"/>
      <c r="K3717" s="3"/>
      <c r="L3717" s="7"/>
    </row>
    <row r="3718" spans="1:12" s="4" customFormat="1" ht="12.5" x14ac:dyDescent="0.25">
      <c r="A3718" s="6"/>
      <c r="B3718" s="6"/>
      <c r="C3718" s="6"/>
      <c r="D3718" s="3"/>
      <c r="E3718" s="3"/>
      <c r="F3718" s="3"/>
      <c r="G3718" s="7"/>
      <c r="H3718" s="7"/>
      <c r="I3718" s="3"/>
      <c r="J3718" s="3"/>
      <c r="K3718" s="3"/>
      <c r="L3718" s="7"/>
    </row>
    <row r="3719" spans="1:12" s="4" customFormat="1" ht="12.5" x14ac:dyDescent="0.25">
      <c r="A3719" s="6"/>
      <c r="B3719" s="6"/>
      <c r="C3719" s="6"/>
      <c r="D3719" s="3"/>
      <c r="E3719" s="3"/>
      <c r="F3719" s="3"/>
      <c r="G3719" s="7"/>
      <c r="H3719" s="7"/>
      <c r="I3719" s="3"/>
      <c r="J3719" s="3"/>
      <c r="K3719" s="3"/>
      <c r="L3719" s="7"/>
    </row>
    <row r="3720" spans="1:12" s="4" customFormat="1" ht="12.5" x14ac:dyDescent="0.25">
      <c r="A3720" s="6"/>
      <c r="B3720" s="6"/>
      <c r="C3720" s="6"/>
      <c r="D3720" s="3"/>
      <c r="E3720" s="3"/>
      <c r="F3720" s="3"/>
      <c r="G3720" s="7"/>
      <c r="H3720" s="7"/>
      <c r="I3720" s="3"/>
      <c r="J3720" s="3"/>
      <c r="K3720" s="3"/>
      <c r="L3720" s="7"/>
    </row>
    <row r="3721" spans="1:12" s="4" customFormat="1" ht="12.5" x14ac:dyDescent="0.25">
      <c r="A3721" s="6"/>
      <c r="B3721" s="6"/>
      <c r="C3721" s="6"/>
      <c r="D3721" s="3"/>
      <c r="E3721" s="3"/>
      <c r="F3721" s="3"/>
      <c r="G3721" s="7"/>
      <c r="H3721" s="7"/>
      <c r="I3721" s="3"/>
      <c r="J3721" s="3"/>
      <c r="K3721" s="3"/>
      <c r="L3721" s="7"/>
    </row>
    <row r="3722" spans="1:12" s="4" customFormat="1" ht="12.5" x14ac:dyDescent="0.25">
      <c r="A3722" s="6"/>
      <c r="B3722" s="6"/>
      <c r="C3722" s="6"/>
      <c r="D3722" s="3"/>
      <c r="E3722" s="3"/>
      <c r="F3722" s="3"/>
      <c r="G3722" s="7"/>
      <c r="H3722" s="7"/>
      <c r="I3722" s="3"/>
      <c r="J3722" s="3"/>
      <c r="K3722" s="3"/>
      <c r="L3722" s="7"/>
    </row>
    <row r="3723" spans="1:12" s="4" customFormat="1" ht="12.5" x14ac:dyDescent="0.25">
      <c r="A3723" s="6"/>
      <c r="B3723" s="6"/>
      <c r="C3723" s="6"/>
      <c r="D3723" s="3"/>
      <c r="E3723" s="3"/>
      <c r="F3723" s="3"/>
      <c r="G3723" s="7"/>
      <c r="H3723" s="7"/>
      <c r="I3723" s="3"/>
      <c r="J3723" s="3"/>
      <c r="K3723" s="3"/>
      <c r="L3723" s="7"/>
    </row>
    <row r="3724" spans="1:12" s="4" customFormat="1" ht="12.5" x14ac:dyDescent="0.25">
      <c r="A3724" s="6"/>
      <c r="B3724" s="6"/>
      <c r="C3724" s="6"/>
      <c r="D3724" s="3"/>
      <c r="E3724" s="3"/>
      <c r="F3724" s="3"/>
      <c r="G3724" s="7"/>
      <c r="H3724" s="7"/>
      <c r="I3724" s="3"/>
      <c r="J3724" s="3"/>
      <c r="K3724" s="3"/>
      <c r="L3724" s="7"/>
    </row>
    <row r="3725" spans="1:12" s="4" customFormat="1" ht="12.5" x14ac:dyDescent="0.25">
      <c r="A3725" s="6"/>
      <c r="B3725" s="6"/>
      <c r="C3725" s="6"/>
      <c r="D3725" s="3"/>
      <c r="E3725" s="3"/>
      <c r="F3725" s="3"/>
      <c r="G3725" s="7"/>
      <c r="H3725" s="7"/>
      <c r="I3725" s="3"/>
      <c r="J3725" s="3"/>
      <c r="K3725" s="3"/>
      <c r="L3725" s="7"/>
    </row>
    <row r="3726" spans="1:12" s="4" customFormat="1" ht="12.5" x14ac:dyDescent="0.25">
      <c r="A3726" s="6"/>
      <c r="B3726" s="6"/>
      <c r="C3726" s="6"/>
      <c r="D3726" s="3"/>
      <c r="E3726" s="3"/>
      <c r="F3726" s="3"/>
      <c r="G3726" s="7"/>
      <c r="H3726" s="7"/>
      <c r="I3726" s="3"/>
      <c r="J3726" s="3"/>
      <c r="K3726" s="3"/>
      <c r="L3726" s="7"/>
    </row>
    <row r="3727" spans="1:12" s="4" customFormat="1" ht="12.5" x14ac:dyDescent="0.25">
      <c r="A3727" s="6"/>
      <c r="B3727" s="6"/>
      <c r="C3727" s="6"/>
      <c r="D3727" s="3"/>
      <c r="E3727" s="3"/>
      <c r="F3727" s="3"/>
      <c r="G3727" s="7"/>
      <c r="H3727" s="7"/>
      <c r="I3727" s="3"/>
      <c r="J3727" s="3"/>
      <c r="K3727" s="3"/>
      <c r="L3727" s="7"/>
    </row>
    <row r="3728" spans="1:12" s="4" customFormat="1" ht="12.5" x14ac:dyDescent="0.25">
      <c r="A3728" s="6"/>
      <c r="B3728" s="6"/>
      <c r="C3728" s="6"/>
      <c r="D3728" s="3"/>
      <c r="E3728" s="3"/>
      <c r="F3728" s="3"/>
      <c r="G3728" s="7"/>
      <c r="H3728" s="7"/>
      <c r="I3728" s="3"/>
      <c r="J3728" s="3"/>
      <c r="K3728" s="3"/>
      <c r="L3728" s="7"/>
    </row>
    <row r="3729" spans="1:12" s="4" customFormat="1" ht="12.5" x14ac:dyDescent="0.25">
      <c r="A3729" s="6"/>
      <c r="B3729" s="6"/>
      <c r="C3729" s="6"/>
      <c r="D3729" s="3"/>
      <c r="E3729" s="3"/>
      <c r="F3729" s="3"/>
      <c r="G3729" s="7"/>
      <c r="H3729" s="7"/>
      <c r="I3729" s="3"/>
      <c r="J3729" s="3"/>
      <c r="K3729" s="3"/>
      <c r="L3729" s="7"/>
    </row>
    <row r="3730" spans="1:12" s="4" customFormat="1" ht="12.5" x14ac:dyDescent="0.25">
      <c r="A3730" s="6"/>
      <c r="B3730" s="6"/>
      <c r="C3730" s="6"/>
      <c r="D3730" s="3"/>
      <c r="E3730" s="3"/>
      <c r="F3730" s="3"/>
      <c r="G3730" s="7"/>
      <c r="H3730" s="7"/>
      <c r="I3730" s="3"/>
      <c r="J3730" s="3"/>
      <c r="K3730" s="3"/>
      <c r="L3730" s="7"/>
    </row>
    <row r="3731" spans="1:12" s="4" customFormat="1" ht="12.5" x14ac:dyDescent="0.25">
      <c r="A3731" s="6"/>
      <c r="B3731" s="6"/>
      <c r="C3731" s="6"/>
      <c r="D3731" s="3"/>
      <c r="E3731" s="3"/>
      <c r="F3731" s="3"/>
      <c r="G3731" s="7"/>
      <c r="H3731" s="7"/>
      <c r="I3731" s="3"/>
      <c r="J3731" s="3"/>
      <c r="K3731" s="3"/>
      <c r="L3731" s="7"/>
    </row>
    <row r="3732" spans="1:12" s="4" customFormat="1" ht="12.5" x14ac:dyDescent="0.25">
      <c r="A3732" s="6"/>
      <c r="B3732" s="6"/>
      <c r="C3732" s="6"/>
      <c r="D3732" s="3"/>
      <c r="E3732" s="3"/>
      <c r="F3732" s="3"/>
      <c r="G3732" s="7"/>
      <c r="H3732" s="7"/>
      <c r="I3732" s="3"/>
      <c r="J3732" s="3"/>
      <c r="K3732" s="3"/>
      <c r="L3732" s="7"/>
    </row>
    <row r="3733" spans="1:12" s="4" customFormat="1" ht="12.5" x14ac:dyDescent="0.25">
      <c r="A3733" s="6"/>
      <c r="B3733" s="6"/>
      <c r="C3733" s="6"/>
      <c r="D3733" s="3"/>
      <c r="E3733" s="3"/>
      <c r="F3733" s="3"/>
      <c r="G3733" s="7"/>
      <c r="H3733" s="7"/>
      <c r="I3733" s="3"/>
      <c r="J3733" s="3"/>
      <c r="K3733" s="3"/>
      <c r="L3733" s="7"/>
    </row>
    <row r="3734" spans="1:12" s="4" customFormat="1" ht="12.5" x14ac:dyDescent="0.25">
      <c r="A3734" s="6"/>
      <c r="B3734" s="6"/>
      <c r="C3734" s="6"/>
      <c r="D3734" s="3"/>
      <c r="E3734" s="3"/>
      <c r="F3734" s="3"/>
      <c r="G3734" s="7"/>
      <c r="H3734" s="7"/>
      <c r="I3734" s="3"/>
      <c r="J3734" s="3"/>
      <c r="K3734" s="3"/>
      <c r="L3734" s="7"/>
    </row>
    <row r="3735" spans="1:12" s="4" customFormat="1" ht="12.5" x14ac:dyDescent="0.25">
      <c r="A3735" s="6"/>
      <c r="B3735" s="6"/>
      <c r="C3735" s="6"/>
      <c r="D3735" s="3"/>
      <c r="E3735" s="3"/>
      <c r="F3735" s="3"/>
      <c r="G3735" s="7"/>
      <c r="H3735" s="7"/>
      <c r="I3735" s="3"/>
      <c r="J3735" s="3"/>
      <c r="K3735" s="3"/>
      <c r="L3735" s="7"/>
    </row>
    <row r="3736" spans="1:12" s="4" customFormat="1" ht="12.5" x14ac:dyDescent="0.25">
      <c r="A3736" s="6"/>
      <c r="B3736" s="6"/>
      <c r="C3736" s="6"/>
      <c r="D3736" s="3"/>
      <c r="E3736" s="3"/>
      <c r="F3736" s="3"/>
      <c r="G3736" s="7"/>
      <c r="H3736" s="7"/>
      <c r="I3736" s="3"/>
      <c r="J3736" s="3"/>
      <c r="K3736" s="3"/>
      <c r="L3736" s="7"/>
    </row>
    <row r="3737" spans="1:12" s="4" customFormat="1" ht="12.5" x14ac:dyDescent="0.25">
      <c r="A3737" s="6"/>
      <c r="B3737" s="6"/>
      <c r="C3737" s="6"/>
      <c r="D3737" s="3"/>
      <c r="E3737" s="3"/>
      <c r="F3737" s="3"/>
      <c r="G3737" s="7"/>
      <c r="H3737" s="7"/>
      <c r="I3737" s="3"/>
      <c r="J3737" s="3"/>
      <c r="K3737" s="3"/>
      <c r="L3737" s="7"/>
    </row>
    <row r="3738" spans="1:12" s="4" customFormat="1" ht="12.5" x14ac:dyDescent="0.25">
      <c r="A3738" s="6"/>
      <c r="B3738" s="6"/>
      <c r="C3738" s="6"/>
      <c r="D3738" s="3"/>
      <c r="E3738" s="3"/>
      <c r="F3738" s="3"/>
      <c r="G3738" s="7"/>
      <c r="H3738" s="7"/>
      <c r="I3738" s="3"/>
      <c r="J3738" s="3"/>
      <c r="K3738" s="3"/>
      <c r="L3738" s="7"/>
    </row>
    <row r="3739" spans="1:12" s="4" customFormat="1" ht="12.5" x14ac:dyDescent="0.25">
      <c r="A3739" s="6"/>
      <c r="B3739" s="6"/>
      <c r="C3739" s="6"/>
      <c r="D3739" s="3"/>
      <c r="E3739" s="3"/>
      <c r="F3739" s="3"/>
      <c r="G3739" s="7"/>
      <c r="H3739" s="7"/>
      <c r="I3739" s="3"/>
      <c r="J3739" s="3"/>
      <c r="K3739" s="3"/>
      <c r="L3739" s="7"/>
    </row>
    <row r="3740" spans="1:12" s="4" customFormat="1" ht="12.5" x14ac:dyDescent="0.25">
      <c r="A3740" s="6"/>
      <c r="B3740" s="6"/>
      <c r="C3740" s="6"/>
      <c r="D3740" s="3"/>
      <c r="E3740" s="3"/>
      <c r="F3740" s="3"/>
      <c r="G3740" s="7"/>
      <c r="H3740" s="7"/>
      <c r="I3740" s="3"/>
      <c r="J3740" s="3"/>
      <c r="K3740" s="3"/>
      <c r="L3740" s="7"/>
    </row>
    <row r="3741" spans="1:12" s="4" customFormat="1" ht="12.5" x14ac:dyDescent="0.25">
      <c r="A3741" s="6"/>
      <c r="B3741" s="6"/>
      <c r="C3741" s="6"/>
      <c r="D3741" s="3"/>
      <c r="E3741" s="3"/>
      <c r="F3741" s="3"/>
      <c r="G3741" s="7"/>
      <c r="H3741" s="7"/>
      <c r="I3741" s="3"/>
      <c r="J3741" s="3"/>
      <c r="K3741" s="3"/>
      <c r="L3741" s="7"/>
    </row>
    <row r="3742" spans="1:12" s="4" customFormat="1" ht="12.5" x14ac:dyDescent="0.25">
      <c r="A3742" s="6"/>
      <c r="B3742" s="6"/>
      <c r="C3742" s="6"/>
      <c r="D3742" s="3"/>
      <c r="E3742" s="3"/>
      <c r="F3742" s="3"/>
      <c r="G3742" s="7"/>
      <c r="H3742" s="7"/>
      <c r="I3742" s="3"/>
      <c r="J3742" s="3"/>
      <c r="K3742" s="3"/>
      <c r="L3742" s="7"/>
    </row>
    <row r="3743" spans="1:12" s="4" customFormat="1" ht="12.5" x14ac:dyDescent="0.25">
      <c r="A3743" s="6"/>
      <c r="B3743" s="6"/>
      <c r="C3743" s="6"/>
      <c r="D3743" s="3"/>
      <c r="E3743" s="3"/>
      <c r="F3743" s="3"/>
      <c r="G3743" s="7"/>
      <c r="H3743" s="7"/>
      <c r="I3743" s="3"/>
      <c r="J3743" s="3"/>
      <c r="K3743" s="3"/>
      <c r="L3743" s="7"/>
    </row>
    <row r="3744" spans="1:12" s="4" customFormat="1" ht="12.5" x14ac:dyDescent="0.25">
      <c r="A3744" s="6"/>
      <c r="B3744" s="6"/>
      <c r="C3744" s="6"/>
      <c r="D3744" s="3"/>
      <c r="E3744" s="3"/>
      <c r="F3744" s="3"/>
      <c r="G3744" s="7"/>
      <c r="H3744" s="7"/>
      <c r="I3744" s="3"/>
      <c r="J3744" s="3"/>
      <c r="K3744" s="3"/>
      <c r="L3744" s="7"/>
    </row>
    <row r="3745" spans="1:12" s="4" customFormat="1" ht="12.5" x14ac:dyDescent="0.25">
      <c r="A3745" s="6"/>
      <c r="B3745" s="6"/>
      <c r="C3745" s="6"/>
      <c r="D3745" s="3"/>
      <c r="E3745" s="3"/>
      <c r="F3745" s="3"/>
      <c r="G3745" s="7"/>
      <c r="H3745" s="7"/>
      <c r="I3745" s="3"/>
      <c r="J3745" s="3"/>
      <c r="K3745" s="3"/>
      <c r="L3745" s="7"/>
    </row>
    <row r="3746" spans="1:12" s="4" customFormat="1" ht="12.5" x14ac:dyDescent="0.25">
      <c r="A3746" s="6"/>
      <c r="B3746" s="6"/>
      <c r="C3746" s="6"/>
      <c r="D3746" s="3"/>
      <c r="E3746" s="3"/>
      <c r="F3746" s="3"/>
      <c r="G3746" s="7"/>
      <c r="H3746" s="7"/>
      <c r="I3746" s="3"/>
      <c r="J3746" s="3"/>
      <c r="K3746" s="3"/>
      <c r="L3746" s="7"/>
    </row>
    <row r="3747" spans="1:12" s="4" customFormat="1" ht="12.5" x14ac:dyDescent="0.25">
      <c r="A3747" s="6"/>
      <c r="B3747" s="6"/>
      <c r="C3747" s="6"/>
      <c r="D3747" s="3"/>
      <c r="E3747" s="3"/>
      <c r="F3747" s="3"/>
      <c r="G3747" s="7"/>
      <c r="H3747" s="7"/>
      <c r="I3747" s="3"/>
      <c r="J3747" s="3"/>
      <c r="K3747" s="3"/>
      <c r="L3747" s="7"/>
    </row>
    <row r="3748" spans="1:12" s="4" customFormat="1" ht="12.5" x14ac:dyDescent="0.25">
      <c r="A3748" s="6"/>
      <c r="B3748" s="6"/>
      <c r="C3748" s="6"/>
      <c r="D3748" s="3"/>
      <c r="E3748" s="3"/>
      <c r="F3748" s="3"/>
      <c r="G3748" s="7"/>
      <c r="H3748" s="7"/>
      <c r="I3748" s="3"/>
      <c r="J3748" s="3"/>
      <c r="K3748" s="3"/>
      <c r="L3748" s="7"/>
    </row>
    <row r="3749" spans="1:12" s="4" customFormat="1" ht="12.5" x14ac:dyDescent="0.25">
      <c r="A3749" s="6"/>
      <c r="B3749" s="6"/>
      <c r="C3749" s="6"/>
      <c r="D3749" s="3"/>
      <c r="E3749" s="3"/>
      <c r="F3749" s="3"/>
      <c r="G3749" s="7"/>
      <c r="H3749" s="3"/>
      <c r="I3749" s="3"/>
      <c r="J3749" s="3"/>
      <c r="K3749" s="3"/>
      <c r="L3749" s="7"/>
    </row>
    <row r="3750" spans="1:12" s="4" customFormat="1" ht="12.5" x14ac:dyDescent="0.25">
      <c r="A3750" s="6"/>
      <c r="B3750" s="6"/>
      <c r="C3750" s="6"/>
      <c r="D3750" s="3"/>
      <c r="E3750" s="3"/>
      <c r="F3750" s="3"/>
      <c r="G3750" s="7"/>
      <c r="H3750" s="3"/>
      <c r="I3750" s="3"/>
      <c r="J3750" s="3"/>
      <c r="K3750" s="3"/>
      <c r="L3750" s="7"/>
    </row>
    <row r="3751" spans="1:12" s="4" customFormat="1" ht="12.5" x14ac:dyDescent="0.25">
      <c r="A3751" s="6"/>
      <c r="B3751" s="6"/>
      <c r="C3751" s="6"/>
      <c r="D3751" s="3"/>
      <c r="E3751" s="3"/>
      <c r="F3751" s="3"/>
      <c r="G3751" s="7"/>
      <c r="H3751" s="3"/>
      <c r="I3751" s="3"/>
      <c r="J3751" s="3"/>
      <c r="K3751" s="3"/>
      <c r="L3751" s="7"/>
    </row>
    <row r="3752" spans="1:12" s="4" customFormat="1" ht="12.5" x14ac:dyDescent="0.25">
      <c r="A3752" s="6"/>
      <c r="B3752" s="6"/>
      <c r="C3752" s="6"/>
      <c r="D3752" s="3"/>
      <c r="E3752" s="3"/>
      <c r="F3752" s="3"/>
      <c r="G3752" s="7"/>
      <c r="H3752" s="3"/>
      <c r="I3752" s="3"/>
      <c r="J3752" s="3"/>
      <c r="K3752" s="3"/>
      <c r="L3752" s="7"/>
    </row>
    <row r="3753" spans="1:12" s="4" customFormat="1" ht="12.5" x14ac:dyDescent="0.25">
      <c r="A3753" s="6"/>
      <c r="B3753" s="6"/>
      <c r="C3753" s="6"/>
      <c r="D3753" s="3"/>
      <c r="E3753" s="3"/>
      <c r="F3753" s="3"/>
      <c r="G3753" s="7"/>
      <c r="H3753" s="3"/>
      <c r="I3753" s="3"/>
      <c r="J3753" s="3"/>
      <c r="K3753" s="3"/>
      <c r="L3753" s="7"/>
    </row>
    <row r="3754" spans="1:12" s="4" customFormat="1" ht="12.5" x14ac:dyDescent="0.25">
      <c r="A3754" s="6"/>
      <c r="B3754" s="6"/>
      <c r="C3754" s="6"/>
      <c r="D3754" s="3"/>
      <c r="E3754" s="3"/>
      <c r="F3754" s="3"/>
      <c r="G3754" s="7"/>
      <c r="H3754" s="3"/>
      <c r="I3754" s="3"/>
      <c r="J3754" s="3"/>
      <c r="K3754" s="3"/>
      <c r="L3754" s="7"/>
    </row>
    <row r="3755" spans="1:12" s="4" customFormat="1" ht="12.5" x14ac:dyDescent="0.25">
      <c r="A3755" s="6"/>
      <c r="B3755" s="6"/>
      <c r="C3755" s="6"/>
      <c r="D3755" s="3"/>
      <c r="E3755" s="3"/>
      <c r="F3755" s="3"/>
      <c r="G3755" s="7"/>
      <c r="H3755" s="3"/>
      <c r="I3755" s="3"/>
      <c r="J3755" s="3"/>
      <c r="K3755" s="3"/>
      <c r="L3755" s="7"/>
    </row>
    <row r="3756" spans="1:12" s="4" customFormat="1" ht="12.5" x14ac:dyDescent="0.25">
      <c r="A3756" s="6"/>
      <c r="B3756" s="6"/>
      <c r="C3756" s="6"/>
      <c r="D3756" s="3"/>
      <c r="E3756" s="3"/>
      <c r="F3756" s="3"/>
      <c r="G3756" s="7"/>
      <c r="H3756" s="3"/>
      <c r="I3756" s="3"/>
      <c r="J3756" s="3"/>
      <c r="K3756" s="3"/>
      <c r="L3756" s="7"/>
    </row>
    <row r="3757" spans="1:12" s="4" customFormat="1" ht="12.5" x14ac:dyDescent="0.25">
      <c r="A3757" s="6"/>
      <c r="B3757" s="6"/>
      <c r="C3757" s="6"/>
      <c r="D3757" s="3"/>
      <c r="E3757" s="3"/>
      <c r="F3757" s="3"/>
      <c r="G3757" s="3"/>
      <c r="H3757" s="3"/>
      <c r="I3757" s="3"/>
      <c r="J3757" s="3"/>
      <c r="K3757" s="3"/>
      <c r="L3757" s="7"/>
    </row>
    <row r="3758" spans="1:12" s="4" customFormat="1" ht="12.5" x14ac:dyDescent="0.25">
      <c r="A3758" s="6"/>
      <c r="B3758" s="6"/>
      <c r="C3758" s="6"/>
      <c r="D3758" s="3"/>
      <c r="E3758" s="3"/>
      <c r="F3758" s="3"/>
      <c r="G3758" s="3"/>
      <c r="H3758" s="3"/>
      <c r="I3758" s="3"/>
      <c r="J3758" s="3"/>
      <c r="K3758" s="3"/>
      <c r="L3758" s="7"/>
    </row>
    <row r="3759" spans="1:12" s="4" customFormat="1" ht="12.5" x14ac:dyDescent="0.25">
      <c r="A3759" s="6"/>
      <c r="B3759" s="6"/>
      <c r="C3759" s="6"/>
      <c r="D3759" s="3"/>
      <c r="E3759" s="3"/>
      <c r="F3759" s="3"/>
      <c r="G3759" s="3"/>
      <c r="H3759" s="3"/>
      <c r="I3759" s="3"/>
      <c r="J3759" s="3"/>
      <c r="K3759" s="3"/>
      <c r="L3759" s="7"/>
    </row>
    <row r="3760" spans="1:12" s="4" customFormat="1" ht="12.5" x14ac:dyDescent="0.25">
      <c r="A3760" s="6"/>
      <c r="B3760" s="6"/>
      <c r="C3760" s="6"/>
      <c r="D3760" s="3"/>
      <c r="E3760" s="3"/>
      <c r="F3760" s="3"/>
      <c r="G3760" s="3"/>
      <c r="H3760" s="3"/>
      <c r="I3760" s="3"/>
      <c r="J3760" s="3"/>
      <c r="K3760" s="3"/>
      <c r="L3760" s="7"/>
    </row>
    <row r="3761" spans="1:12" s="4" customFormat="1" ht="12.5" x14ac:dyDescent="0.25">
      <c r="A3761" s="6"/>
      <c r="B3761" s="6"/>
      <c r="C3761" s="6"/>
      <c r="D3761" s="3"/>
      <c r="E3761" s="3"/>
      <c r="F3761" s="3"/>
      <c r="G3761" s="3"/>
      <c r="H3761" s="3"/>
      <c r="I3761" s="3"/>
      <c r="J3761" s="3"/>
      <c r="K3761" s="3"/>
      <c r="L3761" s="7"/>
    </row>
    <row r="3762" spans="1:12" s="4" customFormat="1" ht="12.5" x14ac:dyDescent="0.25">
      <c r="A3762" s="6"/>
      <c r="B3762" s="6"/>
      <c r="C3762" s="6"/>
      <c r="D3762" s="3"/>
      <c r="E3762" s="3"/>
      <c r="F3762" s="3"/>
      <c r="G3762" s="3"/>
      <c r="H3762" s="3"/>
      <c r="I3762" s="3"/>
      <c r="J3762" s="3"/>
      <c r="K3762" s="3"/>
      <c r="L3762" s="7"/>
    </row>
    <row r="3763" spans="1:12" s="4" customFormat="1" ht="12.5" x14ac:dyDescent="0.25">
      <c r="A3763" s="6"/>
      <c r="B3763" s="6"/>
      <c r="C3763" s="6"/>
      <c r="D3763" s="3"/>
      <c r="E3763" s="3"/>
      <c r="F3763" s="3"/>
      <c r="G3763" s="3"/>
      <c r="H3763" s="3"/>
      <c r="I3763" s="3"/>
      <c r="J3763" s="3"/>
      <c r="K3763" s="3"/>
      <c r="L3763" s="7"/>
    </row>
    <row r="3764" spans="1:12" s="4" customFormat="1" ht="12.5" x14ac:dyDescent="0.25">
      <c r="A3764" s="6"/>
      <c r="B3764" s="6"/>
      <c r="C3764" s="6"/>
      <c r="D3764" s="3"/>
      <c r="E3764" s="3"/>
      <c r="F3764" s="3"/>
      <c r="G3764" s="3"/>
      <c r="H3764" s="3"/>
      <c r="I3764" s="3"/>
      <c r="J3764" s="3"/>
      <c r="K3764" s="3"/>
      <c r="L3764" s="7"/>
    </row>
    <row r="3765" spans="1:12" s="4" customFormat="1" ht="12.5" x14ac:dyDescent="0.25">
      <c r="A3765" s="6"/>
      <c r="B3765" s="6"/>
      <c r="C3765" s="6"/>
      <c r="D3765" s="3"/>
      <c r="E3765" s="3"/>
      <c r="F3765" s="3"/>
      <c r="G3765" s="3"/>
      <c r="H3765" s="3"/>
      <c r="I3765" s="3"/>
      <c r="J3765" s="3"/>
      <c r="K3765" s="3"/>
      <c r="L3765" s="7"/>
    </row>
    <row r="3766" spans="1:12" s="4" customFormat="1" ht="12.5" x14ac:dyDescent="0.25">
      <c r="A3766" s="6"/>
      <c r="B3766" s="6"/>
      <c r="C3766" s="6"/>
      <c r="D3766" s="3"/>
      <c r="E3766" s="3"/>
      <c r="F3766" s="3"/>
      <c r="G3766" s="3"/>
      <c r="H3766" s="3"/>
      <c r="I3766" s="3"/>
      <c r="J3766" s="3"/>
      <c r="K3766" s="3"/>
      <c r="L3766" s="7"/>
    </row>
    <row r="3767" spans="1:12" s="4" customFormat="1" ht="12.5" x14ac:dyDescent="0.25">
      <c r="A3767" s="6"/>
      <c r="B3767" s="6"/>
      <c r="C3767" s="6"/>
      <c r="D3767" s="3"/>
      <c r="E3767" s="3"/>
      <c r="F3767" s="3"/>
      <c r="G3767" s="3"/>
      <c r="H3767" s="3"/>
      <c r="I3767" s="3"/>
      <c r="J3767" s="3"/>
      <c r="K3767" s="3"/>
      <c r="L3767" s="7"/>
    </row>
    <row r="3768" spans="1:12" s="4" customFormat="1" ht="12.5" x14ac:dyDescent="0.25">
      <c r="A3768" s="6"/>
      <c r="B3768" s="6"/>
      <c r="C3768" s="6"/>
      <c r="D3768" s="3"/>
      <c r="E3768" s="3"/>
      <c r="F3768" s="3"/>
      <c r="G3768" s="3"/>
      <c r="H3768" s="3"/>
      <c r="I3768" s="3"/>
      <c r="J3768" s="3"/>
      <c r="K3768" s="3"/>
      <c r="L3768" s="7"/>
    </row>
    <row r="3769" spans="1:12" s="4" customFormat="1" ht="12.5" x14ac:dyDescent="0.25">
      <c r="A3769" s="6"/>
      <c r="B3769" s="6"/>
      <c r="C3769" s="6"/>
      <c r="D3769" s="3"/>
      <c r="E3769" s="3"/>
      <c r="F3769" s="3"/>
      <c r="G3769" s="3"/>
      <c r="H3769" s="3"/>
      <c r="I3769" s="3"/>
      <c r="J3769" s="3"/>
      <c r="K3769" s="3"/>
      <c r="L3769" s="7"/>
    </row>
    <row r="3770" spans="1:12" s="4" customFormat="1" ht="12.5" x14ac:dyDescent="0.25">
      <c r="A3770" s="6"/>
      <c r="B3770" s="6"/>
      <c r="C3770" s="6"/>
      <c r="D3770" s="3"/>
      <c r="E3770" s="3"/>
      <c r="F3770" s="3"/>
      <c r="G3770" s="3"/>
      <c r="H3770" s="3"/>
      <c r="I3770" s="3"/>
      <c r="J3770" s="3"/>
      <c r="K3770" s="3"/>
      <c r="L3770" s="7"/>
    </row>
    <row r="3771" spans="1:12" s="4" customFormat="1" ht="12.5" x14ac:dyDescent="0.25">
      <c r="A3771" s="6"/>
      <c r="B3771" s="6"/>
      <c r="C3771" s="6"/>
      <c r="D3771" s="3"/>
      <c r="E3771" s="3"/>
      <c r="F3771" s="3"/>
      <c r="G3771" s="3"/>
      <c r="H3771" s="7"/>
      <c r="I3771" s="3"/>
      <c r="J3771" s="3"/>
      <c r="K3771" s="3"/>
      <c r="L3771" s="7"/>
    </row>
    <row r="3772" spans="1:12" s="4" customFormat="1" ht="12.5" x14ac:dyDescent="0.25">
      <c r="A3772" s="6"/>
      <c r="B3772" s="6"/>
      <c r="C3772" s="6"/>
      <c r="D3772" s="3"/>
      <c r="E3772" s="3"/>
      <c r="F3772" s="3"/>
      <c r="G3772" s="3"/>
      <c r="H3772" s="7"/>
      <c r="I3772" s="3"/>
      <c r="J3772" s="3"/>
      <c r="K3772" s="3"/>
      <c r="L3772" s="7"/>
    </row>
    <row r="3773" spans="1:12" s="4" customFormat="1" ht="12.5" x14ac:dyDescent="0.25">
      <c r="A3773" s="6"/>
      <c r="B3773" s="6"/>
      <c r="C3773" s="6"/>
      <c r="D3773" s="3"/>
      <c r="E3773" s="3"/>
      <c r="F3773" s="3"/>
      <c r="G3773" s="3"/>
      <c r="H3773" s="3"/>
      <c r="I3773" s="3"/>
      <c r="J3773" s="3"/>
      <c r="K3773" s="3"/>
      <c r="L3773" s="7"/>
    </row>
    <row r="3774" spans="1:12" s="4" customFormat="1" ht="12.5" x14ac:dyDescent="0.25">
      <c r="A3774" s="6"/>
      <c r="B3774" s="6"/>
      <c r="C3774" s="6"/>
      <c r="D3774" s="3"/>
      <c r="E3774" s="3"/>
      <c r="F3774" s="3"/>
      <c r="G3774" s="3"/>
      <c r="H3774" s="7"/>
      <c r="I3774" s="3"/>
      <c r="J3774" s="3"/>
      <c r="K3774" s="3"/>
      <c r="L3774" s="7"/>
    </row>
    <row r="3775" spans="1:12" s="4" customFormat="1" ht="12.5" x14ac:dyDescent="0.25">
      <c r="A3775" s="6"/>
      <c r="B3775" s="6"/>
      <c r="C3775" s="6"/>
      <c r="D3775" s="3"/>
      <c r="E3775" s="3"/>
      <c r="F3775" s="3"/>
      <c r="G3775" s="3"/>
      <c r="H3775" s="3"/>
      <c r="I3775" s="3"/>
      <c r="J3775" s="3"/>
      <c r="K3775" s="3"/>
      <c r="L3775" s="7"/>
    </row>
    <row r="3776" spans="1:12" s="4" customFormat="1" ht="12.5" x14ac:dyDescent="0.25">
      <c r="A3776" s="6"/>
      <c r="B3776" s="6"/>
      <c r="C3776" s="6"/>
      <c r="D3776" s="3"/>
      <c r="E3776" s="3"/>
      <c r="F3776" s="3"/>
      <c r="G3776" s="3"/>
      <c r="H3776" s="3"/>
      <c r="I3776" s="3"/>
      <c r="J3776" s="3"/>
      <c r="K3776" s="3"/>
      <c r="L3776" s="7"/>
    </row>
    <row r="3777" spans="1:12" s="4" customFormat="1" ht="12.5" x14ac:dyDescent="0.25">
      <c r="A3777" s="6"/>
      <c r="B3777" s="6"/>
      <c r="C3777" s="6"/>
      <c r="D3777" s="3"/>
      <c r="E3777" s="3"/>
      <c r="F3777" s="3"/>
      <c r="G3777" s="3"/>
      <c r="H3777" s="3"/>
      <c r="I3777" s="3"/>
      <c r="J3777" s="3"/>
      <c r="K3777" s="3"/>
      <c r="L3777" s="7"/>
    </row>
    <row r="3778" spans="1:12" s="4" customFormat="1" ht="12.5" x14ac:dyDescent="0.25">
      <c r="A3778" s="6"/>
      <c r="B3778" s="6"/>
      <c r="C3778" s="6"/>
      <c r="D3778" s="3"/>
      <c r="E3778" s="3"/>
      <c r="F3778" s="3"/>
      <c r="G3778" s="3"/>
      <c r="H3778" s="7"/>
      <c r="I3778" s="3"/>
      <c r="J3778" s="3"/>
      <c r="K3778" s="3"/>
      <c r="L3778" s="7"/>
    </row>
    <row r="3779" spans="1:12" s="4" customFormat="1" ht="12.5" x14ac:dyDescent="0.25">
      <c r="A3779" s="6"/>
      <c r="B3779" s="6"/>
      <c r="C3779" s="6"/>
      <c r="D3779" s="3"/>
      <c r="E3779" s="3"/>
      <c r="F3779" s="3"/>
      <c r="G3779" s="7"/>
      <c r="H3779" s="7"/>
      <c r="I3779" s="3"/>
      <c r="J3779" s="3"/>
      <c r="K3779" s="3"/>
      <c r="L3779" s="7"/>
    </row>
    <row r="3780" spans="1:12" s="4" customFormat="1" ht="12.5" x14ac:dyDescent="0.25">
      <c r="A3780" s="6"/>
      <c r="B3780" s="6"/>
      <c r="C3780" s="6"/>
      <c r="D3780" s="3"/>
      <c r="E3780" s="3"/>
      <c r="F3780" s="3"/>
      <c r="G3780" s="7"/>
      <c r="H3780" s="3"/>
      <c r="I3780" s="3"/>
      <c r="J3780" s="3"/>
      <c r="K3780" s="3"/>
      <c r="L3780" s="7"/>
    </row>
    <row r="3781" spans="1:12" s="4" customFormat="1" ht="12.5" x14ac:dyDescent="0.25">
      <c r="A3781" s="6"/>
      <c r="B3781" s="6"/>
      <c r="C3781" s="6"/>
      <c r="D3781" s="3"/>
      <c r="E3781" s="3"/>
      <c r="F3781" s="3"/>
      <c r="G3781" s="3"/>
      <c r="H3781" s="3"/>
      <c r="I3781" s="3"/>
      <c r="J3781" s="3"/>
      <c r="K3781" s="3"/>
      <c r="L3781" s="7"/>
    </row>
    <row r="3782" spans="1:12" s="4" customFormat="1" ht="12.5" x14ac:dyDescent="0.25">
      <c r="A3782" s="6"/>
      <c r="B3782" s="6"/>
      <c r="C3782" s="6"/>
      <c r="D3782" s="3"/>
      <c r="E3782" s="3"/>
      <c r="F3782" s="3"/>
      <c r="G3782" s="7"/>
      <c r="H3782" s="7"/>
      <c r="I3782" s="3"/>
      <c r="J3782" s="3"/>
      <c r="K3782" s="3"/>
      <c r="L3782" s="7"/>
    </row>
    <row r="3783" spans="1:12" s="4" customFormat="1" ht="12.5" x14ac:dyDescent="0.25">
      <c r="A3783" s="6"/>
      <c r="B3783" s="6"/>
      <c r="C3783" s="6"/>
      <c r="D3783" s="3"/>
      <c r="E3783" s="3"/>
      <c r="F3783" s="3"/>
      <c r="G3783" s="3"/>
      <c r="H3783" s="3"/>
      <c r="I3783" s="3"/>
      <c r="J3783" s="3"/>
      <c r="K3783" s="3"/>
      <c r="L3783" s="7"/>
    </row>
    <row r="3784" spans="1:12" s="4" customFormat="1" ht="12.5" x14ac:dyDescent="0.25">
      <c r="A3784" s="6"/>
      <c r="B3784" s="6"/>
      <c r="C3784" s="6"/>
      <c r="D3784" s="3"/>
      <c r="E3784" s="3"/>
      <c r="F3784" s="3"/>
      <c r="G3784" s="3"/>
      <c r="H3784" s="7"/>
      <c r="I3784" s="3"/>
      <c r="J3784" s="3"/>
      <c r="K3784" s="3"/>
      <c r="L3784" s="7"/>
    </row>
    <row r="3785" spans="1:12" s="4" customFormat="1" ht="12.5" x14ac:dyDescent="0.25">
      <c r="A3785" s="6"/>
      <c r="B3785" s="6"/>
      <c r="C3785" s="6"/>
      <c r="D3785" s="3"/>
      <c r="E3785" s="3"/>
      <c r="F3785" s="3"/>
      <c r="G3785" s="3"/>
      <c r="H3785" s="3"/>
      <c r="I3785" s="3"/>
      <c r="J3785" s="3"/>
      <c r="K3785" s="3"/>
      <c r="L3785" s="7"/>
    </row>
    <row r="3786" spans="1:12" s="4" customFormat="1" ht="12.5" x14ac:dyDescent="0.25">
      <c r="A3786" s="6"/>
      <c r="B3786" s="6"/>
      <c r="C3786" s="6"/>
      <c r="D3786" s="3"/>
      <c r="E3786" s="3"/>
      <c r="F3786" s="3"/>
      <c r="G3786" s="7"/>
      <c r="H3786" s="3"/>
      <c r="I3786" s="3"/>
      <c r="J3786" s="3"/>
      <c r="K3786" s="3"/>
      <c r="L3786" s="7"/>
    </row>
    <row r="3787" spans="1:12" s="4" customFormat="1" ht="12.5" x14ac:dyDescent="0.25">
      <c r="A3787" s="6"/>
      <c r="B3787" s="6"/>
      <c r="C3787" s="6"/>
      <c r="D3787" s="3"/>
      <c r="E3787" s="3"/>
      <c r="F3787" s="3"/>
      <c r="G3787" s="7"/>
      <c r="H3787" s="3"/>
      <c r="I3787" s="3"/>
      <c r="J3787" s="3"/>
      <c r="K3787" s="3"/>
      <c r="L3787" s="7"/>
    </row>
    <row r="3788" spans="1:12" s="4" customFormat="1" ht="12.5" x14ac:dyDescent="0.25">
      <c r="A3788" s="6"/>
      <c r="B3788" s="6"/>
      <c r="C3788" s="6"/>
      <c r="D3788" s="3"/>
      <c r="E3788" s="3"/>
      <c r="F3788" s="3"/>
      <c r="G3788" s="3"/>
      <c r="H3788" s="3"/>
      <c r="I3788" s="3"/>
      <c r="J3788" s="3"/>
      <c r="K3788" s="3"/>
      <c r="L3788" s="7"/>
    </row>
    <row r="3789" spans="1:12" s="4" customFormat="1" ht="12.5" x14ac:dyDescent="0.25">
      <c r="A3789" s="6"/>
      <c r="B3789" s="6"/>
      <c r="C3789" s="6"/>
      <c r="D3789" s="3"/>
      <c r="E3789" s="3"/>
      <c r="F3789" s="3"/>
      <c r="G3789" s="3"/>
      <c r="H3789" s="7"/>
      <c r="I3789" s="3"/>
      <c r="J3789" s="3"/>
      <c r="K3789" s="3"/>
      <c r="L3789" s="7"/>
    </row>
    <row r="3790" spans="1:12" s="4" customFormat="1" ht="12.5" x14ac:dyDescent="0.25">
      <c r="A3790" s="6"/>
      <c r="B3790" s="6"/>
      <c r="C3790" s="6"/>
      <c r="D3790" s="3"/>
      <c r="E3790" s="3"/>
      <c r="F3790" s="3"/>
      <c r="G3790" s="7"/>
      <c r="H3790" s="3"/>
      <c r="I3790" s="3"/>
      <c r="J3790" s="3"/>
      <c r="K3790" s="3"/>
      <c r="L3790" s="7"/>
    </row>
    <row r="3791" spans="1:12" s="4" customFormat="1" ht="12.5" x14ac:dyDescent="0.25">
      <c r="A3791" s="6"/>
      <c r="B3791" s="6"/>
      <c r="C3791" s="6"/>
      <c r="D3791" s="3"/>
      <c r="E3791" s="3"/>
      <c r="F3791" s="3"/>
      <c r="G3791" s="3"/>
      <c r="H3791" s="3"/>
      <c r="I3791" s="3"/>
      <c r="J3791" s="3"/>
      <c r="K3791" s="3"/>
      <c r="L3791" s="7"/>
    </row>
    <row r="3792" spans="1:12" s="4" customFormat="1" ht="12.5" x14ac:dyDescent="0.25">
      <c r="A3792" s="6"/>
      <c r="B3792" s="6"/>
      <c r="C3792" s="6"/>
      <c r="D3792" s="3"/>
      <c r="E3792" s="3"/>
      <c r="F3792" s="3"/>
      <c r="G3792" s="7"/>
      <c r="H3792" s="3"/>
      <c r="I3792" s="3"/>
      <c r="J3792" s="3"/>
      <c r="K3792" s="3"/>
      <c r="L3792" s="7"/>
    </row>
    <row r="3793" spans="1:12" s="4" customFormat="1" ht="12.5" x14ac:dyDescent="0.25">
      <c r="A3793" s="6"/>
      <c r="B3793" s="6"/>
      <c r="C3793" s="6"/>
      <c r="D3793" s="3"/>
      <c r="E3793" s="3"/>
      <c r="F3793" s="3"/>
      <c r="G3793" s="3"/>
      <c r="H3793" s="3"/>
      <c r="I3793" s="3"/>
      <c r="J3793" s="3"/>
      <c r="K3793" s="3"/>
      <c r="L3793" s="7"/>
    </row>
    <row r="3794" spans="1:12" s="4" customFormat="1" ht="12.5" x14ac:dyDescent="0.25">
      <c r="A3794" s="6"/>
      <c r="B3794" s="6"/>
      <c r="C3794" s="6"/>
      <c r="D3794" s="3"/>
      <c r="E3794" s="3"/>
      <c r="F3794" s="3"/>
      <c r="G3794" s="3"/>
      <c r="H3794" s="3"/>
      <c r="I3794" s="3"/>
      <c r="J3794" s="3"/>
      <c r="K3794" s="3"/>
      <c r="L3794" s="7"/>
    </row>
    <row r="3795" spans="1:12" s="4" customFormat="1" ht="12.5" x14ac:dyDescent="0.25">
      <c r="A3795" s="6"/>
      <c r="B3795" s="6"/>
      <c r="C3795" s="6"/>
      <c r="D3795" s="3"/>
      <c r="E3795" s="3"/>
      <c r="F3795" s="3"/>
      <c r="G3795" s="3"/>
      <c r="H3795" s="3"/>
      <c r="I3795" s="3"/>
      <c r="J3795" s="3"/>
      <c r="K3795" s="3"/>
      <c r="L3795" s="7"/>
    </row>
    <row r="3796" spans="1:12" s="4" customFormat="1" ht="12.5" x14ac:dyDescent="0.25">
      <c r="A3796" s="6"/>
      <c r="B3796" s="6"/>
      <c r="C3796" s="6"/>
      <c r="D3796" s="3"/>
      <c r="E3796" s="3"/>
      <c r="F3796" s="3"/>
      <c r="G3796" s="3"/>
      <c r="H3796" s="7"/>
      <c r="I3796" s="3"/>
      <c r="J3796" s="3"/>
      <c r="K3796" s="3"/>
      <c r="L3796" s="7"/>
    </row>
    <row r="3797" spans="1:12" s="4" customFormat="1" ht="12.5" x14ac:dyDescent="0.25">
      <c r="A3797" s="6"/>
      <c r="B3797" s="6"/>
      <c r="C3797" s="6"/>
      <c r="D3797" s="3"/>
      <c r="E3797" s="3"/>
      <c r="F3797" s="3"/>
      <c r="G3797" s="7"/>
      <c r="H3797" s="7"/>
      <c r="I3797" s="3"/>
      <c r="J3797" s="3"/>
      <c r="K3797" s="3"/>
      <c r="L3797" s="7"/>
    </row>
    <row r="3798" spans="1:12" s="4" customFormat="1" ht="12.5" x14ac:dyDescent="0.25">
      <c r="A3798" s="6"/>
      <c r="B3798" s="6"/>
      <c r="C3798" s="6"/>
      <c r="D3798" s="3"/>
      <c r="E3798" s="3"/>
      <c r="F3798" s="3"/>
      <c r="G3798" s="3"/>
      <c r="H3798" s="3"/>
      <c r="I3798" s="3"/>
      <c r="J3798" s="3"/>
      <c r="K3798" s="3"/>
      <c r="L3798" s="7"/>
    </row>
    <row r="3799" spans="1:12" s="4" customFormat="1" ht="12.5" x14ac:dyDescent="0.25">
      <c r="A3799" s="6"/>
      <c r="B3799" s="6"/>
      <c r="C3799" s="6"/>
      <c r="D3799" s="3"/>
      <c r="E3799" s="3"/>
      <c r="F3799" s="3"/>
      <c r="G3799" s="3"/>
      <c r="H3799" s="7"/>
      <c r="I3799" s="3"/>
      <c r="J3799" s="3"/>
      <c r="K3799" s="3"/>
      <c r="L3799" s="7"/>
    </row>
    <row r="3800" spans="1:12" s="4" customFormat="1" ht="12.5" x14ac:dyDescent="0.25">
      <c r="A3800" s="6"/>
      <c r="B3800" s="6"/>
      <c r="C3800" s="6"/>
      <c r="D3800" s="3"/>
      <c r="E3800" s="3"/>
      <c r="F3800" s="3"/>
      <c r="G3800" s="3"/>
      <c r="H3800" s="7"/>
      <c r="I3800" s="3"/>
      <c r="J3800" s="3"/>
      <c r="K3800" s="3"/>
      <c r="L3800" s="7"/>
    </row>
    <row r="3801" spans="1:12" s="4" customFormat="1" ht="12.5" x14ac:dyDescent="0.25">
      <c r="A3801" s="6"/>
      <c r="B3801" s="6"/>
      <c r="C3801" s="6"/>
      <c r="D3801" s="3"/>
      <c r="E3801" s="3"/>
      <c r="F3801" s="3"/>
      <c r="G3801" s="3"/>
      <c r="H3801" s="7"/>
      <c r="I3801" s="3"/>
      <c r="J3801" s="3"/>
      <c r="K3801" s="3"/>
      <c r="L3801" s="7"/>
    </row>
    <row r="3802" spans="1:12" s="4" customFormat="1" ht="12.5" x14ac:dyDescent="0.25">
      <c r="A3802" s="6"/>
      <c r="B3802" s="6"/>
      <c r="C3802" s="6"/>
      <c r="D3802" s="3"/>
      <c r="E3802" s="3"/>
      <c r="F3802" s="3"/>
      <c r="G3802" s="3"/>
      <c r="H3802" s="7"/>
      <c r="I3802" s="3"/>
      <c r="J3802" s="3"/>
      <c r="K3802" s="3"/>
      <c r="L3802" s="7"/>
    </row>
    <row r="3803" spans="1:12" s="4" customFormat="1" ht="12.5" x14ac:dyDescent="0.25">
      <c r="A3803" s="6"/>
      <c r="B3803" s="6"/>
      <c r="C3803" s="6"/>
      <c r="D3803" s="3"/>
      <c r="E3803" s="3"/>
      <c r="F3803" s="3"/>
      <c r="G3803" s="3"/>
      <c r="H3803" s="7"/>
      <c r="I3803" s="3"/>
      <c r="J3803" s="3"/>
      <c r="K3803" s="3"/>
      <c r="L3803" s="7"/>
    </row>
    <row r="3804" spans="1:12" s="4" customFormat="1" ht="12.5" x14ac:dyDescent="0.25">
      <c r="A3804" s="6"/>
      <c r="B3804" s="6"/>
      <c r="C3804" s="6"/>
      <c r="D3804" s="3"/>
      <c r="E3804" s="3"/>
      <c r="F3804" s="3"/>
      <c r="G3804" s="7"/>
      <c r="H3804" s="7"/>
      <c r="I3804" s="3"/>
      <c r="J3804" s="3"/>
      <c r="K3804" s="3"/>
      <c r="L3804" s="7"/>
    </row>
    <row r="3805" spans="1:12" s="4" customFormat="1" ht="12.5" x14ac:dyDescent="0.25">
      <c r="A3805" s="6"/>
      <c r="B3805" s="6"/>
      <c r="C3805" s="6"/>
      <c r="D3805" s="3"/>
      <c r="E3805" s="3"/>
      <c r="F3805" s="3"/>
      <c r="G3805" s="7"/>
      <c r="H3805" s="3"/>
      <c r="I3805" s="3"/>
      <c r="J3805" s="3"/>
      <c r="K3805" s="3"/>
      <c r="L3805" s="7"/>
    </row>
    <row r="3806" spans="1:12" s="4" customFormat="1" ht="12.5" x14ac:dyDescent="0.25">
      <c r="A3806" s="6"/>
      <c r="B3806" s="6"/>
      <c r="C3806" s="6"/>
      <c r="D3806" s="3"/>
      <c r="E3806" s="3"/>
      <c r="F3806" s="3"/>
      <c r="G3806" s="3"/>
      <c r="H3806" s="7"/>
      <c r="I3806" s="3"/>
      <c r="J3806" s="3"/>
      <c r="K3806" s="3"/>
      <c r="L3806" s="7"/>
    </row>
    <row r="3807" spans="1:12" s="4" customFormat="1" ht="12.5" x14ac:dyDescent="0.25">
      <c r="A3807" s="6"/>
      <c r="B3807" s="6"/>
      <c r="C3807" s="6"/>
      <c r="D3807" s="3"/>
      <c r="E3807" s="3"/>
      <c r="F3807" s="3"/>
      <c r="G3807" s="7"/>
      <c r="H3807" s="7"/>
      <c r="I3807" s="3"/>
      <c r="J3807" s="3"/>
      <c r="K3807" s="3"/>
      <c r="L3807" s="7"/>
    </row>
    <row r="3808" spans="1:12" s="4" customFormat="1" ht="12.5" x14ac:dyDescent="0.25">
      <c r="A3808" s="6"/>
      <c r="B3808" s="6"/>
      <c r="C3808" s="6"/>
      <c r="D3808" s="3"/>
      <c r="E3808" s="3"/>
      <c r="F3808" s="3"/>
      <c r="G3808" s="7"/>
      <c r="H3808" s="7"/>
      <c r="I3808" s="3"/>
      <c r="J3808" s="3"/>
      <c r="K3808" s="3"/>
      <c r="L3808" s="7"/>
    </row>
    <row r="3809" spans="1:12" s="4" customFormat="1" ht="12.5" x14ac:dyDescent="0.25">
      <c r="A3809" s="6"/>
      <c r="B3809" s="6"/>
      <c r="C3809" s="6"/>
      <c r="D3809" s="3"/>
      <c r="E3809" s="3"/>
      <c r="F3809" s="3"/>
      <c r="G3809" s="7"/>
      <c r="H3809" s="7"/>
      <c r="I3809" s="3"/>
      <c r="J3809" s="3"/>
      <c r="K3809" s="3"/>
      <c r="L3809" s="7"/>
    </row>
    <row r="3810" spans="1:12" s="4" customFormat="1" ht="12.5" x14ac:dyDescent="0.25">
      <c r="A3810" s="6"/>
      <c r="B3810" s="6"/>
      <c r="C3810" s="6"/>
      <c r="D3810" s="3"/>
      <c r="E3810" s="3"/>
      <c r="F3810" s="3"/>
      <c r="G3810" s="7"/>
      <c r="H3810" s="7"/>
      <c r="I3810" s="3"/>
      <c r="J3810" s="3"/>
      <c r="K3810" s="3"/>
      <c r="L3810" s="7"/>
    </row>
    <row r="3811" spans="1:12" s="4" customFormat="1" ht="12.5" x14ac:dyDescent="0.25">
      <c r="A3811" s="6"/>
      <c r="B3811" s="6"/>
      <c r="C3811" s="6"/>
      <c r="D3811" s="3"/>
      <c r="E3811" s="3"/>
      <c r="F3811" s="3"/>
      <c r="G3811" s="7"/>
      <c r="H3811" s="7"/>
      <c r="I3811" s="3"/>
      <c r="J3811" s="3"/>
      <c r="K3811" s="3"/>
      <c r="L3811" s="7"/>
    </row>
    <row r="3812" spans="1:12" s="4" customFormat="1" ht="12.5" x14ac:dyDescent="0.25">
      <c r="A3812" s="6"/>
      <c r="B3812" s="6"/>
      <c r="C3812" s="6"/>
      <c r="D3812" s="3"/>
      <c r="E3812" s="3"/>
      <c r="F3812" s="3"/>
      <c r="G3812" s="7"/>
      <c r="H3812" s="7"/>
      <c r="I3812" s="3"/>
      <c r="J3812" s="3"/>
      <c r="K3812" s="3"/>
      <c r="L3812" s="7"/>
    </row>
    <row r="3813" spans="1:12" s="4" customFormat="1" ht="12.5" x14ac:dyDescent="0.25">
      <c r="A3813" s="6"/>
      <c r="B3813" s="6"/>
      <c r="C3813" s="6"/>
      <c r="D3813" s="3"/>
      <c r="E3813" s="3"/>
      <c r="F3813" s="3"/>
      <c r="G3813" s="3"/>
      <c r="H3813" s="7"/>
      <c r="I3813" s="3"/>
      <c r="J3813" s="3"/>
      <c r="K3813" s="3"/>
      <c r="L3813" s="7"/>
    </row>
    <row r="3814" spans="1:12" s="4" customFormat="1" ht="12.5" x14ac:dyDescent="0.25">
      <c r="A3814" s="6"/>
      <c r="B3814" s="6"/>
      <c r="C3814" s="6"/>
      <c r="D3814" s="3"/>
      <c r="E3814" s="3"/>
      <c r="F3814" s="3"/>
      <c r="G3814" s="7"/>
      <c r="H3814" s="3"/>
      <c r="I3814" s="3"/>
      <c r="J3814" s="3"/>
      <c r="K3814" s="3"/>
      <c r="L3814" s="7"/>
    </row>
    <row r="3815" spans="1:12" s="4" customFormat="1" ht="12.5" x14ac:dyDescent="0.25">
      <c r="A3815" s="6"/>
      <c r="B3815" s="6"/>
      <c r="C3815" s="6"/>
      <c r="D3815" s="3"/>
      <c r="E3815" s="3"/>
      <c r="F3815" s="3"/>
      <c r="G3815" s="7"/>
      <c r="H3815" s="3"/>
      <c r="I3815" s="3"/>
      <c r="J3815" s="3"/>
      <c r="K3815" s="3"/>
      <c r="L3815" s="7"/>
    </row>
    <row r="3816" spans="1:12" s="4" customFormat="1" ht="12.5" x14ac:dyDescent="0.25">
      <c r="A3816" s="6"/>
      <c r="B3816" s="6"/>
      <c r="C3816" s="6"/>
      <c r="D3816" s="3"/>
      <c r="E3816" s="3"/>
      <c r="F3816" s="3"/>
      <c r="G3816" s="7"/>
      <c r="H3816" s="3"/>
      <c r="I3816" s="3"/>
      <c r="J3816" s="3"/>
      <c r="K3816" s="3"/>
      <c r="L3816" s="7"/>
    </row>
    <row r="3817" spans="1:12" s="4" customFormat="1" ht="12.5" x14ac:dyDescent="0.25">
      <c r="A3817" s="6"/>
      <c r="B3817" s="6"/>
      <c r="C3817" s="6"/>
      <c r="D3817" s="3"/>
      <c r="E3817" s="3"/>
      <c r="F3817" s="3"/>
      <c r="G3817" s="7"/>
      <c r="H3817" s="7"/>
      <c r="I3817" s="3"/>
      <c r="J3817" s="3"/>
      <c r="K3817" s="3"/>
      <c r="L3817" s="7"/>
    </row>
    <row r="3818" spans="1:12" s="4" customFormat="1" ht="12.5" x14ac:dyDescent="0.25">
      <c r="A3818" s="6"/>
      <c r="B3818" s="6"/>
      <c r="C3818" s="6"/>
      <c r="D3818" s="3"/>
      <c r="E3818" s="3"/>
      <c r="F3818" s="3"/>
      <c r="G3818" s="7"/>
      <c r="H3818" s="7"/>
      <c r="I3818" s="3"/>
      <c r="J3818" s="3"/>
      <c r="K3818" s="3"/>
      <c r="L3818" s="7"/>
    </row>
    <row r="3819" spans="1:12" s="4" customFormat="1" ht="12.5" x14ac:dyDescent="0.25">
      <c r="A3819" s="6"/>
      <c r="B3819" s="6"/>
      <c r="C3819" s="6"/>
      <c r="D3819" s="3"/>
      <c r="E3819" s="3"/>
      <c r="F3819" s="3"/>
      <c r="G3819" s="7"/>
      <c r="H3819" s="7"/>
      <c r="I3819" s="3"/>
      <c r="J3819" s="3"/>
      <c r="K3819" s="3"/>
      <c r="L3819" s="7"/>
    </row>
    <row r="3820" spans="1:12" s="4" customFormat="1" ht="12.5" x14ac:dyDescent="0.25">
      <c r="A3820" s="6"/>
      <c r="B3820" s="6"/>
      <c r="C3820" s="6"/>
      <c r="D3820" s="3"/>
      <c r="E3820" s="3"/>
      <c r="F3820" s="3"/>
      <c r="G3820" s="7"/>
      <c r="H3820" s="7"/>
      <c r="I3820" s="3"/>
      <c r="J3820" s="3"/>
      <c r="K3820" s="3"/>
      <c r="L3820" s="7"/>
    </row>
    <row r="3821" spans="1:12" s="4" customFormat="1" ht="12.5" x14ac:dyDescent="0.25">
      <c r="A3821" s="6"/>
      <c r="B3821" s="6"/>
      <c r="C3821" s="6"/>
      <c r="D3821" s="3"/>
      <c r="E3821" s="3"/>
      <c r="F3821" s="3"/>
      <c r="G3821" s="7"/>
      <c r="H3821" s="7"/>
      <c r="I3821" s="3"/>
      <c r="J3821" s="3"/>
      <c r="K3821" s="3"/>
      <c r="L3821" s="7"/>
    </row>
    <row r="3822" spans="1:12" s="4" customFormat="1" ht="12.5" x14ac:dyDescent="0.25">
      <c r="A3822" s="6"/>
      <c r="B3822" s="6"/>
      <c r="C3822" s="6"/>
      <c r="D3822" s="3"/>
      <c r="E3822" s="3"/>
      <c r="F3822" s="3"/>
      <c r="G3822" s="3"/>
      <c r="H3822" s="7"/>
      <c r="I3822" s="3"/>
      <c r="J3822" s="3"/>
      <c r="K3822" s="3"/>
      <c r="L3822" s="7"/>
    </row>
    <row r="3823" spans="1:12" s="4" customFormat="1" ht="12.5" x14ac:dyDescent="0.25">
      <c r="A3823" s="6"/>
      <c r="B3823" s="6"/>
      <c r="C3823" s="6"/>
      <c r="D3823" s="3"/>
      <c r="E3823" s="3"/>
      <c r="F3823" s="3"/>
      <c r="G3823" s="3"/>
      <c r="H3823" s="7"/>
      <c r="I3823" s="3"/>
      <c r="J3823" s="3"/>
      <c r="K3823" s="3"/>
      <c r="L3823" s="7"/>
    </row>
    <row r="3824" spans="1:12" s="4" customFormat="1" ht="12.5" x14ac:dyDescent="0.25">
      <c r="A3824" s="6"/>
      <c r="B3824" s="6"/>
      <c r="C3824" s="6"/>
      <c r="D3824" s="3"/>
      <c r="E3824" s="3"/>
      <c r="F3824" s="3"/>
      <c r="G3824" s="3"/>
      <c r="H3824" s="7"/>
      <c r="I3824" s="3"/>
      <c r="J3824" s="3"/>
      <c r="K3824" s="3"/>
      <c r="L3824" s="3"/>
    </row>
    <row r="3825" spans="1:12" s="4" customFormat="1" ht="12.5" x14ac:dyDescent="0.25">
      <c r="A3825" s="6"/>
      <c r="B3825" s="6"/>
      <c r="C3825" s="6"/>
      <c r="D3825" s="3"/>
      <c r="E3825" s="3"/>
      <c r="F3825" s="3"/>
      <c r="G3825" s="7"/>
      <c r="H3825" s="7"/>
      <c r="I3825" s="3"/>
      <c r="J3825" s="3"/>
      <c r="K3825" s="3"/>
      <c r="L3825" s="7"/>
    </row>
    <row r="3826" spans="1:12" s="4" customFormat="1" ht="12.5" x14ac:dyDescent="0.25">
      <c r="A3826" s="6"/>
      <c r="B3826" s="6"/>
      <c r="C3826" s="6"/>
      <c r="D3826" s="3"/>
      <c r="E3826" s="3"/>
      <c r="F3826" s="3"/>
      <c r="G3826" s="7"/>
      <c r="H3826" s="7"/>
      <c r="I3826" s="3"/>
      <c r="J3826" s="3"/>
      <c r="K3826" s="3"/>
      <c r="L3826" s="7"/>
    </row>
    <row r="3827" spans="1:12" s="4" customFormat="1" ht="12.5" x14ac:dyDescent="0.25">
      <c r="A3827" s="6"/>
      <c r="B3827" s="6"/>
      <c r="C3827" s="6"/>
      <c r="D3827" s="3"/>
      <c r="E3827" s="3"/>
      <c r="F3827" s="3"/>
      <c r="G3827" s="7"/>
      <c r="H3827" s="7"/>
      <c r="I3827" s="3"/>
      <c r="J3827" s="3"/>
      <c r="K3827" s="3"/>
      <c r="L3827" s="7"/>
    </row>
    <row r="3828" spans="1:12" s="4" customFormat="1" ht="12.5" x14ac:dyDescent="0.25">
      <c r="A3828" s="6"/>
      <c r="B3828" s="6"/>
      <c r="C3828" s="6"/>
      <c r="D3828" s="3"/>
      <c r="E3828" s="3"/>
      <c r="F3828" s="3"/>
      <c r="G3828" s="7"/>
      <c r="H3828" s="7"/>
      <c r="I3828" s="3"/>
      <c r="J3828" s="3"/>
      <c r="K3828" s="3"/>
      <c r="L3828" s="7"/>
    </row>
    <row r="3829" spans="1:12" s="4" customFormat="1" ht="12.5" x14ac:dyDescent="0.25">
      <c r="A3829" s="6"/>
      <c r="B3829" s="6"/>
      <c r="C3829" s="6"/>
      <c r="D3829" s="3"/>
      <c r="E3829" s="3"/>
      <c r="F3829" s="3"/>
      <c r="G3829" s="7"/>
      <c r="H3829" s="7"/>
      <c r="I3829" s="3"/>
      <c r="J3829" s="3"/>
      <c r="K3829" s="3"/>
      <c r="L3829" s="7"/>
    </row>
    <row r="3830" spans="1:12" s="4" customFormat="1" ht="12.5" x14ac:dyDescent="0.25">
      <c r="A3830" s="6"/>
      <c r="B3830" s="6"/>
      <c r="C3830" s="6"/>
      <c r="D3830" s="3"/>
      <c r="E3830" s="3"/>
      <c r="F3830" s="3"/>
      <c r="G3830" s="7"/>
      <c r="H3830" s="7"/>
      <c r="I3830" s="3"/>
      <c r="J3830" s="3"/>
      <c r="K3830" s="3"/>
      <c r="L3830" s="7"/>
    </row>
    <row r="3831" spans="1:12" s="4" customFormat="1" ht="12.5" x14ac:dyDescent="0.25">
      <c r="A3831" s="6"/>
      <c r="B3831" s="6"/>
      <c r="C3831" s="6"/>
      <c r="D3831" s="3"/>
      <c r="E3831" s="3"/>
      <c r="F3831" s="3"/>
      <c r="G3831" s="7"/>
      <c r="H3831" s="7"/>
      <c r="I3831" s="3"/>
      <c r="J3831" s="3"/>
      <c r="K3831" s="3"/>
      <c r="L3831" s="7"/>
    </row>
    <row r="3832" spans="1:12" s="4" customFormat="1" ht="12.5" x14ac:dyDescent="0.25">
      <c r="A3832" s="6"/>
      <c r="B3832" s="6"/>
      <c r="C3832" s="6"/>
      <c r="D3832" s="3"/>
      <c r="E3832" s="3"/>
      <c r="F3832" s="3"/>
      <c r="G3832" s="7"/>
      <c r="H3832" s="3"/>
      <c r="I3832" s="3"/>
      <c r="J3832" s="3"/>
      <c r="K3832" s="3"/>
      <c r="L3832" s="7"/>
    </row>
    <row r="3833" spans="1:12" s="4" customFormat="1" ht="12.5" x14ac:dyDescent="0.25">
      <c r="A3833" s="6"/>
      <c r="B3833" s="6"/>
      <c r="C3833" s="6"/>
      <c r="D3833" s="3"/>
      <c r="E3833" s="3"/>
      <c r="F3833" s="3"/>
      <c r="G3833" s="7"/>
      <c r="H3833" s="7"/>
      <c r="I3833" s="3"/>
      <c r="J3833" s="3"/>
      <c r="K3833" s="3"/>
      <c r="L3833" s="7"/>
    </row>
    <row r="3834" spans="1:12" s="4" customFormat="1" ht="12.5" x14ac:dyDescent="0.25">
      <c r="A3834" s="6"/>
      <c r="B3834" s="6"/>
      <c r="C3834" s="6"/>
      <c r="D3834" s="3"/>
      <c r="E3834" s="3"/>
      <c r="F3834" s="3"/>
      <c r="G3834" s="7"/>
      <c r="H3834" s="7"/>
      <c r="I3834" s="3"/>
      <c r="J3834" s="3"/>
      <c r="K3834" s="3"/>
      <c r="L3834" s="7"/>
    </row>
    <row r="3835" spans="1:12" s="4" customFormat="1" ht="12.5" x14ac:dyDescent="0.25">
      <c r="A3835" s="6"/>
      <c r="B3835" s="6"/>
      <c r="C3835" s="6"/>
      <c r="D3835" s="3"/>
      <c r="E3835" s="3"/>
      <c r="F3835" s="3"/>
      <c r="G3835" s="7"/>
      <c r="H3835" s="7"/>
      <c r="I3835" s="3"/>
      <c r="J3835" s="3"/>
      <c r="K3835" s="3"/>
      <c r="L3835" s="7"/>
    </row>
    <row r="3836" spans="1:12" s="4" customFormat="1" ht="12.5" x14ac:dyDescent="0.25">
      <c r="A3836" s="6"/>
      <c r="B3836" s="6"/>
      <c r="C3836" s="6"/>
      <c r="D3836" s="3"/>
      <c r="E3836" s="3"/>
      <c r="F3836" s="3"/>
      <c r="G3836" s="7"/>
      <c r="H3836" s="7"/>
      <c r="I3836" s="3"/>
      <c r="J3836" s="3"/>
      <c r="K3836" s="3"/>
      <c r="L3836" s="7"/>
    </row>
    <row r="3837" spans="1:12" s="4" customFormat="1" ht="12.5" x14ac:dyDescent="0.25">
      <c r="A3837" s="6"/>
      <c r="B3837" s="6"/>
      <c r="C3837" s="6"/>
      <c r="D3837" s="3"/>
      <c r="E3837" s="3"/>
      <c r="F3837" s="3"/>
      <c r="G3837" s="7"/>
      <c r="H3837" s="7"/>
      <c r="I3837" s="3"/>
      <c r="J3837" s="3"/>
      <c r="K3837" s="3"/>
      <c r="L3837" s="7"/>
    </row>
    <row r="3838" spans="1:12" s="4" customFormat="1" ht="12.5" x14ac:dyDescent="0.25">
      <c r="A3838" s="6"/>
      <c r="B3838" s="6"/>
      <c r="C3838" s="6"/>
      <c r="D3838" s="3"/>
      <c r="E3838" s="3"/>
      <c r="F3838" s="3"/>
      <c r="G3838" s="7"/>
      <c r="H3838" s="7"/>
      <c r="I3838" s="3"/>
      <c r="J3838" s="3"/>
      <c r="K3838" s="3"/>
      <c r="L3838" s="7"/>
    </row>
    <row r="3839" spans="1:12" s="4" customFormat="1" ht="12.5" x14ac:dyDescent="0.25">
      <c r="A3839" s="6"/>
      <c r="B3839" s="6"/>
      <c r="C3839" s="6"/>
      <c r="D3839" s="3"/>
      <c r="E3839" s="3"/>
      <c r="F3839" s="3"/>
      <c r="G3839" s="7"/>
      <c r="H3839" s="7"/>
      <c r="I3839" s="3"/>
      <c r="J3839" s="3"/>
      <c r="K3839" s="3"/>
      <c r="L3839" s="7"/>
    </row>
    <row r="3840" spans="1:12" s="4" customFormat="1" ht="12.5" x14ac:dyDescent="0.25">
      <c r="A3840" s="6"/>
      <c r="B3840" s="6"/>
      <c r="C3840" s="6"/>
      <c r="D3840" s="3"/>
      <c r="E3840" s="3"/>
      <c r="F3840" s="3"/>
      <c r="G3840" s="3"/>
      <c r="H3840" s="7"/>
      <c r="I3840" s="3"/>
      <c r="J3840" s="3"/>
      <c r="K3840" s="3"/>
      <c r="L3840" s="7"/>
    </row>
    <row r="3841" spans="1:12" s="4" customFormat="1" ht="12.5" x14ac:dyDescent="0.25">
      <c r="A3841" s="6"/>
      <c r="B3841" s="6"/>
      <c r="C3841" s="6"/>
      <c r="D3841" s="3"/>
      <c r="E3841" s="3"/>
      <c r="F3841" s="3"/>
      <c r="G3841" s="7"/>
      <c r="H3841" s="7"/>
      <c r="I3841" s="3"/>
      <c r="J3841" s="3"/>
      <c r="K3841" s="3"/>
      <c r="L3841" s="7"/>
    </row>
    <row r="3842" spans="1:12" s="4" customFormat="1" ht="12.5" x14ac:dyDescent="0.25">
      <c r="A3842" s="6"/>
      <c r="B3842" s="6"/>
      <c r="C3842" s="6"/>
      <c r="D3842" s="3"/>
      <c r="E3842" s="3"/>
      <c r="F3842" s="3"/>
      <c r="G3842" s="7"/>
      <c r="H3842" s="7"/>
      <c r="I3842" s="3"/>
      <c r="J3842" s="3"/>
      <c r="K3842" s="3"/>
      <c r="L3842" s="7"/>
    </row>
    <row r="3843" spans="1:12" s="4" customFormat="1" ht="12.5" x14ac:dyDescent="0.25">
      <c r="A3843" s="6"/>
      <c r="B3843" s="6"/>
      <c r="C3843" s="6"/>
      <c r="D3843" s="3"/>
      <c r="E3843" s="3"/>
      <c r="F3843" s="3"/>
      <c r="G3843" s="7"/>
      <c r="H3843" s="3"/>
      <c r="I3843" s="3"/>
      <c r="J3843" s="3"/>
      <c r="K3843" s="3"/>
      <c r="L3843" s="7"/>
    </row>
    <row r="3844" spans="1:12" s="4" customFormat="1" ht="12.5" x14ac:dyDescent="0.25">
      <c r="A3844" s="6"/>
      <c r="B3844" s="6"/>
      <c r="C3844" s="6"/>
      <c r="D3844" s="3"/>
      <c r="E3844" s="3"/>
      <c r="F3844" s="3"/>
      <c r="G3844" s="7"/>
      <c r="H3844" s="7"/>
      <c r="I3844" s="3"/>
      <c r="J3844" s="3"/>
      <c r="K3844" s="3"/>
      <c r="L3844" s="7"/>
    </row>
    <row r="3845" spans="1:12" s="4" customFormat="1" ht="12.5" x14ac:dyDescent="0.25">
      <c r="A3845" s="6"/>
      <c r="B3845" s="6"/>
      <c r="C3845" s="6"/>
      <c r="D3845" s="3"/>
      <c r="E3845" s="3"/>
      <c r="F3845" s="3"/>
      <c r="G3845" s="7"/>
      <c r="H3845" s="7"/>
      <c r="I3845" s="3"/>
      <c r="J3845" s="3"/>
      <c r="K3845" s="3"/>
      <c r="L3845" s="7"/>
    </row>
    <row r="3846" spans="1:12" s="4" customFormat="1" ht="12.5" x14ac:dyDescent="0.25">
      <c r="A3846" s="6"/>
      <c r="B3846" s="6"/>
      <c r="C3846" s="6"/>
      <c r="D3846" s="3"/>
      <c r="E3846" s="3"/>
      <c r="F3846" s="3"/>
      <c r="G3846" s="7"/>
      <c r="H3846" s="7"/>
      <c r="I3846" s="3"/>
      <c r="J3846" s="3"/>
      <c r="K3846" s="3"/>
      <c r="L3846" s="3"/>
    </row>
    <row r="3847" spans="1:12" s="4" customFormat="1" ht="12.5" x14ac:dyDescent="0.25">
      <c r="A3847" s="6"/>
      <c r="B3847" s="6"/>
      <c r="C3847" s="6"/>
      <c r="D3847" s="3"/>
      <c r="E3847" s="3"/>
      <c r="F3847" s="3"/>
      <c r="G3847" s="7"/>
      <c r="H3847" s="3"/>
      <c r="I3847" s="3"/>
      <c r="J3847" s="3"/>
      <c r="K3847" s="3"/>
      <c r="L3847" s="7"/>
    </row>
    <row r="3848" spans="1:12" s="4" customFormat="1" ht="12.5" x14ac:dyDescent="0.25">
      <c r="A3848" s="6"/>
      <c r="B3848" s="6"/>
      <c r="C3848" s="6"/>
      <c r="D3848" s="3"/>
      <c r="E3848" s="3"/>
      <c r="F3848" s="3"/>
      <c r="G3848" s="7"/>
      <c r="H3848" s="3"/>
      <c r="I3848" s="3"/>
      <c r="J3848" s="3"/>
      <c r="K3848" s="3"/>
      <c r="L3848" s="7"/>
    </row>
    <row r="3849" spans="1:12" s="4" customFormat="1" ht="12.5" x14ac:dyDescent="0.25">
      <c r="A3849" s="6"/>
      <c r="B3849" s="6"/>
      <c r="C3849" s="6"/>
      <c r="D3849" s="3"/>
      <c r="E3849" s="3"/>
      <c r="F3849" s="3"/>
      <c r="G3849" s="7"/>
      <c r="H3849" s="7"/>
      <c r="I3849" s="3"/>
      <c r="J3849" s="3"/>
      <c r="K3849" s="3"/>
      <c r="L3849" s="7"/>
    </row>
    <row r="3850" spans="1:12" s="4" customFormat="1" ht="12.5" x14ac:dyDescent="0.25">
      <c r="A3850" s="6"/>
      <c r="B3850" s="6"/>
      <c r="C3850" s="6"/>
      <c r="D3850" s="3"/>
      <c r="E3850" s="3"/>
      <c r="F3850" s="3"/>
      <c r="G3850" s="7"/>
      <c r="H3850" s="3"/>
      <c r="I3850" s="3"/>
      <c r="J3850" s="3"/>
      <c r="K3850" s="3"/>
      <c r="L3850" s="7"/>
    </row>
    <row r="3851" spans="1:12" s="4" customFormat="1" ht="12.5" x14ac:dyDescent="0.25">
      <c r="A3851" s="6"/>
      <c r="B3851" s="6"/>
      <c r="C3851" s="6"/>
      <c r="D3851" s="3"/>
      <c r="E3851" s="3"/>
      <c r="F3851" s="3"/>
      <c r="G3851" s="3"/>
      <c r="H3851" s="3"/>
      <c r="I3851" s="3"/>
      <c r="J3851" s="3"/>
      <c r="K3851" s="3"/>
      <c r="L3851" s="7"/>
    </row>
    <row r="3852" spans="1:12" s="4" customFormat="1" ht="12.5" x14ac:dyDescent="0.25">
      <c r="A3852" s="6"/>
      <c r="B3852" s="6"/>
      <c r="C3852" s="6"/>
      <c r="D3852" s="3"/>
      <c r="E3852" s="3"/>
      <c r="F3852" s="3"/>
      <c r="G3852" s="7"/>
      <c r="H3852" s="7"/>
      <c r="I3852" s="3"/>
      <c r="J3852" s="3"/>
      <c r="K3852" s="3"/>
      <c r="L3852" s="7"/>
    </row>
    <row r="3853" spans="1:12" s="4" customFormat="1" ht="12.5" x14ac:dyDescent="0.25">
      <c r="A3853" s="6"/>
      <c r="B3853" s="6"/>
      <c r="C3853" s="6"/>
      <c r="D3853" s="3"/>
      <c r="E3853" s="3"/>
      <c r="F3853" s="3"/>
      <c r="G3853" s="7"/>
      <c r="H3853" s="3"/>
      <c r="I3853" s="3"/>
      <c r="J3853" s="3"/>
      <c r="K3853" s="3"/>
      <c r="L3853" s="7"/>
    </row>
    <row r="3854" spans="1:12" s="4" customFormat="1" ht="12.5" x14ac:dyDescent="0.25">
      <c r="A3854" s="6"/>
      <c r="B3854" s="6"/>
      <c r="C3854" s="6"/>
      <c r="D3854" s="3"/>
      <c r="E3854" s="3"/>
      <c r="F3854" s="3"/>
      <c r="G3854" s="7"/>
      <c r="H3854" s="3"/>
      <c r="I3854" s="3"/>
      <c r="J3854" s="3"/>
      <c r="K3854" s="3"/>
      <c r="L3854" s="7"/>
    </row>
    <row r="3855" spans="1:12" s="4" customFormat="1" ht="12.5" x14ac:dyDescent="0.25">
      <c r="A3855" s="6"/>
      <c r="B3855" s="6"/>
      <c r="C3855" s="6"/>
      <c r="D3855" s="3"/>
      <c r="E3855" s="3"/>
      <c r="F3855" s="3"/>
      <c r="G3855" s="3"/>
      <c r="H3855" s="3"/>
      <c r="I3855" s="3"/>
      <c r="J3855" s="3"/>
      <c r="K3855" s="3"/>
      <c r="L3855" s="7"/>
    </row>
    <row r="3856" spans="1:12" s="4" customFormat="1" ht="12.5" x14ac:dyDescent="0.25">
      <c r="A3856" s="6"/>
      <c r="B3856" s="6"/>
      <c r="C3856" s="6"/>
      <c r="D3856" s="3"/>
      <c r="E3856" s="3"/>
      <c r="F3856" s="3"/>
      <c r="G3856" s="3"/>
      <c r="H3856" s="3"/>
      <c r="I3856" s="3"/>
      <c r="J3856" s="3"/>
      <c r="K3856" s="3"/>
      <c r="L3856" s="7"/>
    </row>
    <row r="3857" spans="1:12" s="4" customFormat="1" ht="12.5" x14ac:dyDescent="0.25">
      <c r="A3857" s="6"/>
      <c r="B3857" s="6"/>
      <c r="C3857" s="6"/>
      <c r="D3857" s="3"/>
      <c r="E3857" s="3"/>
      <c r="F3857" s="3"/>
      <c r="G3857" s="7"/>
      <c r="H3857" s="3"/>
      <c r="I3857" s="3"/>
      <c r="J3857" s="3"/>
      <c r="K3857" s="3"/>
      <c r="L3857" s="7"/>
    </row>
    <row r="3858" spans="1:12" s="4" customFormat="1" ht="12.5" x14ac:dyDescent="0.25">
      <c r="A3858" s="6"/>
      <c r="B3858" s="6"/>
      <c r="C3858" s="6"/>
      <c r="D3858" s="3"/>
      <c r="E3858" s="3"/>
      <c r="F3858" s="3"/>
      <c r="G3858" s="3"/>
      <c r="H3858" s="3"/>
      <c r="I3858" s="3"/>
      <c r="J3858" s="3"/>
      <c r="K3858" s="3"/>
      <c r="L3858" s="7"/>
    </row>
    <row r="3859" spans="1:12" s="4" customFormat="1" ht="12.5" x14ac:dyDescent="0.25">
      <c r="A3859" s="6"/>
      <c r="B3859" s="6"/>
      <c r="C3859" s="6"/>
      <c r="D3859" s="3"/>
      <c r="E3859" s="3"/>
      <c r="F3859" s="3"/>
      <c r="G3859" s="3"/>
      <c r="H3859" s="3"/>
      <c r="I3859" s="3"/>
      <c r="J3859" s="3"/>
      <c r="K3859" s="3"/>
      <c r="L3859" s="7"/>
    </row>
    <row r="3860" spans="1:12" s="4" customFormat="1" ht="12.5" x14ac:dyDescent="0.25">
      <c r="A3860" s="6"/>
      <c r="B3860" s="6"/>
      <c r="C3860" s="6"/>
      <c r="D3860" s="3"/>
      <c r="E3860" s="3"/>
      <c r="F3860" s="3"/>
      <c r="G3860" s="7"/>
      <c r="H3860" s="3"/>
      <c r="I3860" s="3"/>
      <c r="J3860" s="3"/>
      <c r="K3860" s="3"/>
      <c r="L3860" s="7"/>
    </row>
    <row r="3861" spans="1:12" s="4" customFormat="1" ht="12.5" x14ac:dyDescent="0.25">
      <c r="A3861" s="6"/>
      <c r="B3861" s="6"/>
      <c r="C3861" s="6"/>
      <c r="D3861" s="3"/>
      <c r="E3861" s="3"/>
      <c r="F3861" s="3"/>
      <c r="G3861" s="3"/>
      <c r="H3861" s="3"/>
      <c r="I3861" s="3"/>
      <c r="J3861" s="3"/>
      <c r="K3861" s="3"/>
      <c r="L3861" s="7"/>
    </row>
    <row r="3862" spans="1:12" s="4" customFormat="1" ht="12.5" x14ac:dyDescent="0.25">
      <c r="A3862" s="6"/>
      <c r="B3862" s="6"/>
      <c r="C3862" s="6"/>
      <c r="D3862" s="3"/>
      <c r="E3862" s="3"/>
      <c r="F3862" s="3"/>
      <c r="G3862" s="3"/>
      <c r="H3862" s="3"/>
      <c r="I3862" s="3"/>
      <c r="J3862" s="3"/>
      <c r="K3862" s="3"/>
      <c r="L3862" s="7"/>
    </row>
    <row r="3863" spans="1:12" s="4" customFormat="1" ht="12.5" x14ac:dyDescent="0.25">
      <c r="A3863" s="6"/>
      <c r="B3863" s="6"/>
      <c r="C3863" s="6"/>
      <c r="D3863" s="3"/>
      <c r="E3863" s="3"/>
      <c r="F3863" s="3"/>
      <c r="G3863" s="3"/>
      <c r="H3863" s="7"/>
      <c r="I3863" s="3"/>
      <c r="J3863" s="3"/>
      <c r="K3863" s="3"/>
      <c r="L3863" s="3"/>
    </row>
    <row r="3864" spans="1:12" s="4" customFormat="1" ht="12.5" x14ac:dyDescent="0.25">
      <c r="A3864" s="6"/>
      <c r="B3864" s="6"/>
      <c r="C3864" s="6"/>
      <c r="D3864" s="3"/>
      <c r="E3864" s="3"/>
      <c r="F3864" s="3"/>
      <c r="G3864" s="3"/>
      <c r="H3864" s="7"/>
      <c r="I3864" s="3"/>
      <c r="J3864" s="3"/>
      <c r="K3864" s="3"/>
      <c r="L3864" s="7"/>
    </row>
    <row r="3865" spans="1:12" s="4" customFormat="1" ht="12.5" x14ac:dyDescent="0.25">
      <c r="A3865" s="6"/>
      <c r="B3865" s="6"/>
      <c r="C3865" s="6"/>
      <c r="D3865" s="3"/>
      <c r="E3865" s="3"/>
      <c r="F3865" s="3"/>
      <c r="G3865" s="3"/>
      <c r="H3865" s="7"/>
      <c r="I3865" s="3"/>
      <c r="J3865" s="3"/>
      <c r="K3865" s="3"/>
      <c r="L3865" s="7"/>
    </row>
    <row r="3866" spans="1:12" s="4" customFormat="1" ht="12.5" x14ac:dyDescent="0.25">
      <c r="A3866" s="6"/>
      <c r="B3866" s="6"/>
      <c r="C3866" s="6"/>
      <c r="D3866" s="3"/>
      <c r="E3866" s="3"/>
      <c r="F3866" s="3"/>
      <c r="G3866" s="3"/>
      <c r="H3866" s="3"/>
      <c r="I3866" s="3"/>
      <c r="J3866" s="3"/>
      <c r="K3866" s="3"/>
      <c r="L3866" s="7"/>
    </row>
    <row r="3867" spans="1:12" s="4" customFormat="1" ht="12.5" x14ac:dyDescent="0.25">
      <c r="A3867" s="6"/>
      <c r="B3867" s="6"/>
      <c r="C3867" s="6"/>
      <c r="D3867" s="3"/>
      <c r="E3867" s="3"/>
      <c r="F3867" s="3"/>
      <c r="G3867" s="3"/>
      <c r="H3867" s="3"/>
      <c r="I3867" s="3"/>
      <c r="J3867" s="3"/>
      <c r="K3867" s="3"/>
      <c r="L3867" s="7"/>
    </row>
    <row r="3868" spans="1:12" s="4" customFormat="1" ht="12.5" x14ac:dyDescent="0.25">
      <c r="A3868" s="6"/>
      <c r="B3868" s="6"/>
      <c r="C3868" s="6"/>
      <c r="D3868" s="3"/>
      <c r="E3868" s="3"/>
      <c r="F3868" s="3"/>
      <c r="G3868" s="3"/>
      <c r="H3868" s="7"/>
      <c r="I3868" s="3"/>
      <c r="J3868" s="3"/>
      <c r="K3868" s="3"/>
      <c r="L3868" s="7"/>
    </row>
    <row r="3869" spans="1:12" s="4" customFormat="1" ht="12.5" x14ac:dyDescent="0.25">
      <c r="A3869" s="6"/>
      <c r="B3869" s="6"/>
      <c r="C3869" s="6"/>
      <c r="D3869" s="3"/>
      <c r="E3869" s="3"/>
      <c r="F3869" s="3"/>
      <c r="G3869" s="3"/>
      <c r="H3869" s="7"/>
      <c r="I3869" s="3"/>
      <c r="J3869" s="3"/>
      <c r="K3869" s="3"/>
      <c r="L3869" s="7"/>
    </row>
    <row r="3870" spans="1:12" s="4" customFormat="1" ht="12.5" x14ac:dyDescent="0.25">
      <c r="A3870" s="6"/>
      <c r="B3870" s="6"/>
      <c r="C3870" s="6"/>
      <c r="D3870" s="3"/>
      <c r="E3870" s="3"/>
      <c r="F3870" s="3"/>
      <c r="G3870" s="3"/>
      <c r="H3870" s="7"/>
      <c r="I3870" s="3"/>
      <c r="J3870" s="3"/>
      <c r="K3870" s="3"/>
      <c r="L3870" s="7"/>
    </row>
    <row r="3871" spans="1:12" s="4" customFormat="1" ht="12.5" x14ac:dyDescent="0.25">
      <c r="A3871" s="6"/>
      <c r="B3871" s="6"/>
      <c r="C3871" s="6"/>
      <c r="D3871" s="3"/>
      <c r="E3871" s="3"/>
      <c r="F3871" s="3"/>
      <c r="G3871" s="7"/>
      <c r="H3871" s="7"/>
      <c r="I3871" s="3"/>
      <c r="J3871" s="3"/>
      <c r="K3871" s="3"/>
      <c r="L3871" s="3"/>
    </row>
    <row r="3872" spans="1:12" s="4" customFormat="1" ht="12.5" x14ac:dyDescent="0.25">
      <c r="A3872" s="6"/>
      <c r="B3872" s="6"/>
      <c r="C3872" s="6"/>
      <c r="D3872" s="3"/>
      <c r="E3872" s="3"/>
      <c r="F3872" s="3"/>
      <c r="G3872" s="7"/>
      <c r="H3872" s="7"/>
      <c r="I3872" s="3"/>
      <c r="J3872" s="3"/>
      <c r="K3872" s="3"/>
      <c r="L3872" s="7"/>
    </row>
    <row r="3873" spans="1:12" s="4" customFormat="1" ht="12.5" x14ac:dyDescent="0.25">
      <c r="A3873" s="6"/>
      <c r="B3873" s="6"/>
      <c r="C3873" s="6"/>
      <c r="D3873" s="3"/>
      <c r="E3873" s="3"/>
      <c r="F3873" s="3"/>
      <c r="G3873" s="7"/>
      <c r="H3873" s="3"/>
      <c r="I3873" s="3"/>
      <c r="J3873" s="3"/>
      <c r="K3873" s="3"/>
      <c r="L3873" s="7"/>
    </row>
    <row r="3874" spans="1:12" s="4" customFormat="1" ht="12.5" x14ac:dyDescent="0.25">
      <c r="A3874" s="6"/>
      <c r="B3874" s="6"/>
      <c r="C3874" s="6"/>
      <c r="D3874" s="3"/>
      <c r="E3874" s="3"/>
      <c r="F3874" s="3"/>
      <c r="G3874" s="3"/>
      <c r="H3874" s="7"/>
      <c r="I3874" s="3"/>
      <c r="J3874" s="3"/>
      <c r="K3874" s="3"/>
      <c r="L3874" s="3"/>
    </row>
    <row r="3875" spans="1:12" s="4" customFormat="1" ht="12.5" x14ac:dyDescent="0.25">
      <c r="A3875" s="6"/>
      <c r="B3875" s="6"/>
      <c r="C3875" s="6"/>
      <c r="D3875" s="3"/>
      <c r="E3875" s="3"/>
      <c r="F3875" s="3"/>
      <c r="G3875" s="3"/>
      <c r="H3875" s="7"/>
      <c r="I3875" s="3"/>
      <c r="J3875" s="3"/>
      <c r="K3875" s="3"/>
      <c r="L3875" s="7"/>
    </row>
    <row r="3876" spans="1:12" s="4" customFormat="1" ht="12.5" x14ac:dyDescent="0.25">
      <c r="A3876" s="6"/>
      <c r="B3876" s="6"/>
      <c r="C3876" s="6"/>
      <c r="D3876" s="3"/>
      <c r="E3876" s="3"/>
      <c r="F3876" s="3"/>
      <c r="G3876" s="7"/>
      <c r="H3876" s="7"/>
      <c r="I3876" s="3"/>
      <c r="J3876" s="3"/>
      <c r="K3876" s="3"/>
      <c r="L3876" s="3"/>
    </row>
    <row r="3877" spans="1:12" s="4" customFormat="1" ht="12.5" x14ac:dyDescent="0.25">
      <c r="A3877" s="6"/>
      <c r="B3877" s="6"/>
      <c r="C3877" s="6"/>
      <c r="D3877" s="3"/>
      <c r="E3877" s="3"/>
      <c r="F3877" s="3"/>
      <c r="G3877" s="7"/>
      <c r="H3877" s="7"/>
      <c r="I3877" s="3"/>
      <c r="J3877" s="3"/>
      <c r="K3877" s="3"/>
      <c r="L3877" s="7"/>
    </row>
    <row r="3878" spans="1:12" s="4" customFormat="1" ht="12.5" x14ac:dyDescent="0.25">
      <c r="A3878" s="6"/>
      <c r="B3878" s="6"/>
      <c r="C3878" s="6"/>
      <c r="D3878" s="3"/>
      <c r="E3878" s="3"/>
      <c r="F3878" s="3"/>
      <c r="G3878" s="7"/>
      <c r="H3878" s="7"/>
      <c r="I3878" s="3"/>
      <c r="J3878" s="3"/>
      <c r="K3878" s="3"/>
      <c r="L3878" s="7"/>
    </row>
    <row r="3879" spans="1:12" s="4" customFormat="1" ht="12.5" x14ac:dyDescent="0.25">
      <c r="A3879" s="6"/>
      <c r="B3879" s="6"/>
      <c r="C3879" s="6"/>
      <c r="D3879" s="3"/>
      <c r="E3879" s="3"/>
      <c r="F3879" s="3"/>
      <c r="G3879" s="7"/>
      <c r="H3879" s="7"/>
      <c r="I3879" s="3"/>
      <c r="J3879" s="3"/>
      <c r="K3879" s="3"/>
      <c r="L3879" s="7"/>
    </row>
    <row r="3880" spans="1:12" s="4" customFormat="1" ht="12.5" x14ac:dyDescent="0.25">
      <c r="A3880" s="6"/>
      <c r="B3880" s="6"/>
      <c r="C3880" s="6"/>
      <c r="D3880" s="3"/>
      <c r="E3880" s="3"/>
      <c r="F3880" s="3"/>
      <c r="G3880" s="7"/>
      <c r="H3880" s="7"/>
      <c r="I3880" s="3"/>
      <c r="J3880" s="3"/>
      <c r="K3880" s="3"/>
      <c r="L3880" s="7"/>
    </row>
    <row r="3881" spans="1:12" s="4" customFormat="1" ht="12.5" x14ac:dyDescent="0.25">
      <c r="A3881" s="6"/>
      <c r="B3881" s="6"/>
      <c r="C3881" s="6"/>
      <c r="D3881" s="3"/>
      <c r="E3881" s="3"/>
      <c r="F3881" s="3"/>
      <c r="G3881" s="3"/>
      <c r="H3881" s="7"/>
      <c r="I3881" s="3"/>
      <c r="J3881" s="3"/>
      <c r="K3881" s="3"/>
      <c r="L3881" s="7"/>
    </row>
    <row r="3882" spans="1:12" s="4" customFormat="1" ht="12.5" x14ac:dyDescent="0.25">
      <c r="A3882" s="6"/>
      <c r="B3882" s="6"/>
      <c r="C3882" s="6"/>
      <c r="D3882" s="3"/>
      <c r="E3882" s="3"/>
      <c r="F3882" s="3"/>
      <c r="G3882" s="7"/>
      <c r="H3882" s="7"/>
      <c r="I3882" s="3"/>
      <c r="J3882" s="3"/>
      <c r="K3882" s="3"/>
      <c r="L3882" s="7"/>
    </row>
    <row r="3883" spans="1:12" s="4" customFormat="1" ht="12.5" x14ac:dyDescent="0.25">
      <c r="A3883" s="6"/>
      <c r="B3883" s="6"/>
      <c r="C3883" s="6"/>
      <c r="D3883" s="3"/>
      <c r="E3883" s="3"/>
      <c r="F3883" s="3"/>
      <c r="G3883" s="7"/>
      <c r="H3883" s="7"/>
      <c r="I3883" s="3"/>
      <c r="J3883" s="3"/>
      <c r="K3883" s="3"/>
      <c r="L3883" s="7"/>
    </row>
    <row r="3884" spans="1:12" s="4" customFormat="1" ht="12.5" x14ac:dyDescent="0.25">
      <c r="A3884" s="6"/>
      <c r="B3884" s="6"/>
      <c r="C3884" s="6"/>
      <c r="D3884" s="3"/>
      <c r="E3884" s="3"/>
      <c r="F3884" s="3"/>
      <c r="G3884" s="7"/>
      <c r="H3884" s="7"/>
      <c r="I3884" s="3"/>
      <c r="J3884" s="3"/>
      <c r="K3884" s="3"/>
      <c r="L3884" s="3"/>
    </row>
    <row r="3885" spans="1:12" s="4" customFormat="1" ht="12.5" x14ac:dyDescent="0.25">
      <c r="A3885" s="6"/>
      <c r="B3885" s="6"/>
      <c r="C3885" s="6"/>
      <c r="D3885" s="3"/>
      <c r="E3885" s="3"/>
      <c r="F3885" s="3"/>
      <c r="G3885" s="7"/>
      <c r="H3885" s="7"/>
      <c r="I3885" s="3"/>
      <c r="J3885" s="3"/>
      <c r="K3885" s="3"/>
      <c r="L3885" s="7"/>
    </row>
    <row r="3886" spans="1:12" s="4" customFormat="1" ht="12.5" x14ac:dyDescent="0.25">
      <c r="A3886" s="6"/>
      <c r="B3886" s="6"/>
      <c r="C3886" s="6"/>
      <c r="D3886" s="3"/>
      <c r="E3886" s="3"/>
      <c r="F3886" s="3"/>
      <c r="G3886" s="7"/>
      <c r="H3886" s="7"/>
      <c r="I3886" s="3"/>
      <c r="J3886" s="3"/>
      <c r="K3886" s="3"/>
      <c r="L3886" s="7"/>
    </row>
    <row r="3887" spans="1:12" s="4" customFormat="1" ht="12.5" x14ac:dyDescent="0.25">
      <c r="A3887" s="6"/>
      <c r="B3887" s="6"/>
      <c r="C3887" s="6"/>
      <c r="D3887" s="3"/>
      <c r="E3887" s="3"/>
      <c r="F3887" s="3"/>
      <c r="G3887" s="7"/>
      <c r="H3887" s="7"/>
      <c r="I3887" s="3"/>
      <c r="J3887" s="3"/>
      <c r="K3887" s="3"/>
      <c r="L3887" s="7"/>
    </row>
    <row r="3888" spans="1:12" s="4" customFormat="1" ht="12.5" x14ac:dyDescent="0.25">
      <c r="A3888" s="6"/>
      <c r="B3888" s="6"/>
      <c r="C3888" s="6"/>
      <c r="D3888" s="3"/>
      <c r="E3888" s="3"/>
      <c r="F3888" s="3"/>
      <c r="G3888" s="7"/>
      <c r="H3888" s="3"/>
      <c r="I3888" s="3"/>
      <c r="J3888" s="3"/>
      <c r="K3888" s="3"/>
      <c r="L3888" s="7"/>
    </row>
    <row r="3889" spans="1:12" s="4" customFormat="1" ht="12.5" x14ac:dyDescent="0.25">
      <c r="A3889" s="6"/>
      <c r="B3889" s="6"/>
      <c r="C3889" s="6"/>
      <c r="D3889" s="3"/>
      <c r="E3889" s="3"/>
      <c r="F3889" s="3"/>
      <c r="G3889" s="7"/>
      <c r="H3889" s="7"/>
      <c r="I3889" s="3"/>
      <c r="J3889" s="3"/>
      <c r="K3889" s="3"/>
      <c r="L3889" s="3"/>
    </row>
    <row r="3890" spans="1:12" s="4" customFormat="1" ht="12.5" x14ac:dyDescent="0.25">
      <c r="A3890" s="6"/>
      <c r="B3890" s="6"/>
      <c r="C3890" s="6"/>
      <c r="D3890" s="3"/>
      <c r="E3890" s="3"/>
      <c r="F3890" s="3"/>
      <c r="G3890" s="7"/>
      <c r="H3890" s="7"/>
      <c r="I3890" s="3"/>
      <c r="J3890" s="3"/>
      <c r="K3890" s="3"/>
      <c r="L3890" s="7"/>
    </row>
    <row r="3891" spans="1:12" s="4" customFormat="1" ht="12.5" x14ac:dyDescent="0.25">
      <c r="A3891" s="6"/>
      <c r="B3891" s="6"/>
      <c r="C3891" s="6"/>
      <c r="D3891" s="3"/>
      <c r="E3891" s="3"/>
      <c r="F3891" s="3"/>
      <c r="G3891" s="7"/>
      <c r="H3891" s="7"/>
      <c r="I3891" s="3"/>
      <c r="J3891" s="3"/>
      <c r="K3891" s="3"/>
      <c r="L3891" s="7"/>
    </row>
    <row r="3892" spans="1:12" s="4" customFormat="1" ht="12.5" x14ac:dyDescent="0.25">
      <c r="A3892" s="6"/>
      <c r="B3892" s="6"/>
      <c r="C3892" s="6"/>
      <c r="D3892" s="3"/>
      <c r="E3892" s="3"/>
      <c r="F3892" s="3"/>
      <c r="G3892" s="7"/>
      <c r="H3892" s="7"/>
      <c r="I3892" s="3"/>
      <c r="J3892" s="3"/>
      <c r="K3892" s="3"/>
      <c r="L3892" s="3"/>
    </row>
    <row r="3893" spans="1:12" s="4" customFormat="1" ht="12.5" x14ac:dyDescent="0.25">
      <c r="A3893" s="6"/>
      <c r="B3893" s="6"/>
      <c r="C3893" s="6"/>
      <c r="D3893" s="3"/>
      <c r="E3893" s="3"/>
      <c r="F3893" s="3"/>
      <c r="G3893" s="7"/>
      <c r="H3893" s="7"/>
      <c r="I3893" s="3"/>
      <c r="J3893" s="3"/>
      <c r="K3893" s="3"/>
      <c r="L3893" s="7"/>
    </row>
    <row r="3894" spans="1:12" s="4" customFormat="1" ht="12.5" x14ac:dyDescent="0.25">
      <c r="A3894" s="6"/>
      <c r="B3894" s="6"/>
      <c r="C3894" s="6"/>
      <c r="D3894" s="3"/>
      <c r="E3894" s="3"/>
      <c r="F3894" s="3"/>
      <c r="G3894" s="7"/>
      <c r="H3894" s="7"/>
      <c r="I3894" s="3"/>
      <c r="J3894" s="3"/>
      <c r="K3894" s="3"/>
      <c r="L3894" s="7"/>
    </row>
    <row r="3895" spans="1:12" s="4" customFormat="1" ht="12.5" x14ac:dyDescent="0.25">
      <c r="A3895" s="6"/>
      <c r="B3895" s="6"/>
      <c r="C3895" s="6"/>
      <c r="D3895" s="3"/>
      <c r="E3895" s="3"/>
      <c r="F3895" s="3"/>
      <c r="G3895" s="7"/>
      <c r="H3895" s="7"/>
      <c r="I3895" s="3"/>
      <c r="J3895" s="3"/>
      <c r="K3895" s="3"/>
      <c r="L3895" s="7"/>
    </row>
    <row r="3896" spans="1:12" s="4" customFormat="1" ht="12.5" x14ac:dyDescent="0.25">
      <c r="A3896" s="6"/>
      <c r="B3896" s="6"/>
      <c r="C3896" s="6"/>
      <c r="D3896" s="3"/>
      <c r="E3896" s="3"/>
      <c r="F3896" s="3"/>
      <c r="G3896" s="3"/>
      <c r="H3896" s="7"/>
      <c r="I3896" s="3"/>
      <c r="J3896" s="3"/>
      <c r="K3896" s="3"/>
      <c r="L3896" s="7"/>
    </row>
    <row r="3897" spans="1:12" s="4" customFormat="1" ht="12.5" x14ac:dyDescent="0.25">
      <c r="A3897" s="6"/>
      <c r="B3897" s="6"/>
      <c r="C3897" s="6"/>
      <c r="D3897" s="3"/>
      <c r="E3897" s="3"/>
      <c r="F3897" s="3"/>
      <c r="G3897" s="7"/>
      <c r="H3897" s="7"/>
      <c r="I3897" s="3"/>
      <c r="J3897" s="3"/>
      <c r="K3897" s="3"/>
      <c r="L3897" s="7"/>
    </row>
    <row r="3898" spans="1:12" s="4" customFormat="1" ht="12.5" x14ac:dyDescent="0.25">
      <c r="A3898" s="6"/>
      <c r="B3898" s="6"/>
      <c r="C3898" s="6"/>
      <c r="D3898" s="3"/>
      <c r="E3898" s="3"/>
      <c r="F3898" s="3"/>
      <c r="G3898" s="7"/>
      <c r="H3898" s="7"/>
      <c r="I3898" s="3"/>
      <c r="J3898" s="3"/>
      <c r="K3898" s="3"/>
      <c r="L3898" s="7"/>
    </row>
    <row r="3899" spans="1:12" s="4" customFormat="1" ht="12.5" x14ac:dyDescent="0.25">
      <c r="A3899" s="6"/>
      <c r="B3899" s="6"/>
      <c r="C3899" s="6"/>
      <c r="D3899" s="3"/>
      <c r="E3899" s="3"/>
      <c r="F3899" s="3"/>
      <c r="G3899" s="7"/>
      <c r="H3899" s="7"/>
      <c r="I3899" s="3"/>
      <c r="J3899" s="3"/>
      <c r="K3899" s="3"/>
      <c r="L3899" s="7"/>
    </row>
    <row r="3900" spans="1:12" s="4" customFormat="1" ht="12.5" x14ac:dyDescent="0.25">
      <c r="A3900" s="6"/>
      <c r="B3900" s="6"/>
      <c r="C3900" s="6"/>
      <c r="D3900" s="3"/>
      <c r="E3900" s="3"/>
      <c r="F3900" s="3"/>
      <c r="G3900" s="7"/>
      <c r="I3900" s="3"/>
      <c r="J3900" s="3"/>
      <c r="K3900" s="3"/>
      <c r="L3900" s="7"/>
    </row>
    <row r="3901" spans="1:12" s="4" customFormat="1" ht="12.5" x14ac:dyDescent="0.25">
      <c r="A3901" s="6"/>
      <c r="B3901" s="6"/>
      <c r="C3901" s="6"/>
      <c r="D3901" s="3"/>
      <c r="E3901" s="3"/>
      <c r="F3901" s="3"/>
      <c r="G3901" s="7"/>
      <c r="H3901" s="3"/>
      <c r="I3901" s="3"/>
      <c r="J3901" s="3"/>
      <c r="K3901" s="3"/>
      <c r="L3901" s="7"/>
    </row>
    <row r="3902" spans="1:12" s="4" customFormat="1" ht="12.5" x14ac:dyDescent="0.25">
      <c r="A3902" s="6"/>
      <c r="B3902" s="6"/>
      <c r="C3902" s="6"/>
      <c r="E3902" s="3"/>
      <c r="F3902" s="3"/>
      <c r="G3902" s="7"/>
      <c r="H3902" s="3"/>
      <c r="I3902" s="3"/>
      <c r="J3902" s="3"/>
      <c r="K3902" s="3"/>
      <c r="L3902" s="7"/>
    </row>
    <row r="3903" spans="1:12" s="4" customFormat="1" ht="12.5" x14ac:dyDescent="0.25">
      <c r="A3903" s="6"/>
      <c r="B3903" s="6"/>
      <c r="C3903" s="6"/>
      <c r="D3903" s="3"/>
      <c r="E3903" s="3"/>
      <c r="F3903" s="3"/>
      <c r="G3903" s="7"/>
      <c r="H3903" s="3"/>
      <c r="I3903" s="3"/>
      <c r="J3903" s="3"/>
      <c r="K3903" s="3"/>
      <c r="L3903" s="3"/>
    </row>
    <row r="3904" spans="1:12" s="4" customFormat="1" ht="12.5" x14ac:dyDescent="0.25">
      <c r="A3904" s="6"/>
      <c r="B3904" s="6"/>
      <c r="C3904" s="6"/>
      <c r="D3904" s="3"/>
      <c r="E3904" s="3"/>
      <c r="F3904" s="3"/>
      <c r="G3904" s="7"/>
      <c r="H3904" s="3"/>
      <c r="I3904" s="3"/>
      <c r="J3904" s="3"/>
      <c r="K3904" s="3"/>
      <c r="L3904" s="3"/>
    </row>
    <row r="3905" spans="1:12" s="4" customFormat="1" ht="12.5" x14ac:dyDescent="0.25">
      <c r="A3905" s="6"/>
      <c r="B3905" s="6"/>
      <c r="C3905" s="6"/>
      <c r="D3905" s="3"/>
      <c r="E3905" s="3"/>
      <c r="F3905" s="3"/>
      <c r="G3905" s="7"/>
      <c r="H3905" s="3"/>
      <c r="I3905" s="3"/>
      <c r="J3905" s="3"/>
      <c r="K3905" s="3"/>
      <c r="L3905" s="7"/>
    </row>
    <row r="3906" spans="1:12" s="4" customFormat="1" ht="12.5" x14ac:dyDescent="0.25">
      <c r="A3906" s="6"/>
      <c r="B3906" s="6"/>
      <c r="C3906" s="6"/>
      <c r="D3906" s="3"/>
      <c r="E3906" s="3"/>
      <c r="F3906" s="3"/>
      <c r="G3906" s="7"/>
      <c r="H3906" s="3"/>
      <c r="I3906" s="3"/>
      <c r="J3906" s="3"/>
      <c r="K3906" s="3"/>
      <c r="L3906" s="7"/>
    </row>
    <row r="3907" spans="1:12" s="4" customFormat="1" ht="12.5" x14ac:dyDescent="0.25">
      <c r="A3907" s="6"/>
      <c r="B3907" s="6"/>
      <c r="C3907" s="6"/>
      <c r="D3907" s="3"/>
      <c r="E3907" s="3"/>
      <c r="F3907" s="3"/>
      <c r="G3907" s="7"/>
      <c r="H3907" s="3"/>
      <c r="I3907" s="3"/>
      <c r="J3907" s="3"/>
      <c r="K3907" s="3"/>
      <c r="L3907" s="7"/>
    </row>
    <row r="3908" spans="1:12" s="4" customFormat="1" ht="12.5" x14ac:dyDescent="0.25">
      <c r="A3908" s="6"/>
      <c r="B3908" s="6"/>
      <c r="C3908" s="6"/>
      <c r="D3908" s="3"/>
      <c r="E3908" s="3"/>
      <c r="F3908" s="3"/>
      <c r="H3908" s="3"/>
      <c r="I3908" s="3"/>
      <c r="J3908" s="3"/>
      <c r="K3908" s="3"/>
      <c r="L3908" s="7"/>
    </row>
    <row r="3909" spans="1:12" s="4" customFormat="1" ht="12.5" x14ac:dyDescent="0.25">
      <c r="A3909" s="6"/>
      <c r="B3909" s="6"/>
      <c r="C3909" s="6"/>
      <c r="D3909" s="3"/>
      <c r="E3909" s="3"/>
      <c r="F3909" s="3"/>
      <c r="G3909" s="3"/>
      <c r="H3909" s="3"/>
      <c r="I3909" s="3"/>
      <c r="J3909" s="3"/>
      <c r="K3909" s="3"/>
      <c r="L3909" s="7"/>
    </row>
    <row r="3910" spans="1:12" s="4" customFormat="1" ht="12.5" x14ac:dyDescent="0.25">
      <c r="A3910" s="6"/>
      <c r="B3910" s="6"/>
      <c r="C3910" s="6"/>
      <c r="D3910" s="3"/>
      <c r="E3910" s="3"/>
      <c r="F3910" s="3"/>
      <c r="G3910" s="3"/>
      <c r="H3910" s="3"/>
      <c r="J3910" s="3"/>
      <c r="K3910" s="3"/>
      <c r="L3910" s="7"/>
    </row>
    <row r="3911" spans="1:12" s="4" customFormat="1" ht="12.5" x14ac:dyDescent="0.25">
      <c r="A3911" s="6"/>
      <c r="B3911" s="6"/>
      <c r="C3911" s="6"/>
      <c r="D3911" s="3"/>
      <c r="E3911" s="3"/>
      <c r="F3911" s="3"/>
      <c r="G3911" s="3"/>
      <c r="H3911" s="3"/>
      <c r="I3911" s="3"/>
      <c r="J3911" s="3"/>
      <c r="K3911" s="3"/>
      <c r="L3911" s="7"/>
    </row>
    <row r="3912" spans="1:12" s="4" customFormat="1" ht="12.5" x14ac:dyDescent="0.25">
      <c r="A3912" s="6"/>
      <c r="B3912" s="6"/>
      <c r="C3912" s="6"/>
      <c r="D3912" s="3"/>
      <c r="F3912" s="3"/>
      <c r="G3912" s="3"/>
      <c r="H3912" s="3"/>
      <c r="I3912" s="3"/>
      <c r="J3912" s="3"/>
      <c r="K3912" s="3"/>
      <c r="L3912" s="7"/>
    </row>
    <row r="3913" spans="1:12" s="4" customFormat="1" ht="12.5" x14ac:dyDescent="0.25">
      <c r="A3913" s="6"/>
      <c r="B3913" s="6"/>
      <c r="C3913" s="6"/>
      <c r="D3913" s="3"/>
      <c r="E3913" s="3"/>
      <c r="G3913" s="3"/>
      <c r="H3913" s="3"/>
      <c r="I3913" s="3"/>
      <c r="J3913" s="3"/>
      <c r="K3913" s="3"/>
      <c r="L3913" s="7"/>
    </row>
    <row r="3914" spans="1:12" s="4" customFormat="1" ht="12.5" x14ac:dyDescent="0.25">
      <c r="A3914" s="6"/>
      <c r="B3914" s="6"/>
      <c r="C3914" s="6"/>
      <c r="D3914" s="3"/>
      <c r="E3914" s="3"/>
      <c r="F3914" s="3"/>
      <c r="G3914" s="3"/>
      <c r="H3914" s="3"/>
      <c r="I3914" s="3"/>
      <c r="J3914" s="3"/>
      <c r="K3914" s="3"/>
      <c r="L3914" s="7"/>
    </row>
    <row r="3915" spans="1:12" s="4" customFormat="1" ht="12.5" x14ac:dyDescent="0.25">
      <c r="A3915" s="6"/>
      <c r="B3915" s="6"/>
      <c r="C3915" s="6"/>
      <c r="D3915" s="3"/>
      <c r="E3915" s="3"/>
      <c r="F3915" s="3"/>
      <c r="G3915" s="3"/>
      <c r="H3915" s="3"/>
      <c r="I3915" s="3"/>
      <c r="J3915" s="3"/>
      <c r="K3915" s="3"/>
      <c r="L3915" s="7"/>
    </row>
    <row r="3916" spans="1:12" s="4" customFormat="1" ht="12.5" x14ac:dyDescent="0.25">
      <c r="A3916" s="6"/>
      <c r="B3916" s="6"/>
      <c r="C3916" s="6"/>
      <c r="D3916" s="3"/>
      <c r="E3916" s="3"/>
      <c r="F3916" s="3"/>
      <c r="G3916" s="3"/>
      <c r="H3916" s="3"/>
      <c r="I3916" s="3"/>
      <c r="J3916" s="3"/>
      <c r="K3916" s="3"/>
      <c r="L3916" s="7"/>
    </row>
    <row r="3917" spans="1:12" s="4" customFormat="1" ht="12.5" x14ac:dyDescent="0.25">
      <c r="A3917" s="6"/>
      <c r="B3917" s="6"/>
      <c r="C3917" s="6"/>
      <c r="D3917" s="3"/>
      <c r="E3917" s="3"/>
      <c r="F3917" s="3"/>
      <c r="G3917" s="3"/>
      <c r="H3917" s="3"/>
      <c r="I3917" s="3"/>
      <c r="J3917" s="3"/>
      <c r="K3917" s="3"/>
      <c r="L3917" s="7"/>
    </row>
    <row r="3918" spans="1:12" s="4" customFormat="1" ht="12.5" x14ac:dyDescent="0.25">
      <c r="A3918" s="6"/>
      <c r="B3918" s="6"/>
      <c r="C3918" s="6"/>
      <c r="D3918" s="3"/>
      <c r="E3918" s="3"/>
      <c r="F3918" s="3"/>
      <c r="G3918" s="3"/>
      <c r="H3918" s="3"/>
      <c r="I3918" s="3"/>
      <c r="J3918" s="3"/>
      <c r="K3918" s="3"/>
      <c r="L3918" s="7"/>
    </row>
    <row r="3919" spans="1:12" s="4" customFormat="1" ht="12.5" x14ac:dyDescent="0.25">
      <c r="A3919" s="6"/>
      <c r="B3919" s="6"/>
      <c r="C3919" s="6"/>
      <c r="D3919" s="3"/>
      <c r="E3919" s="3"/>
      <c r="F3919" s="3"/>
      <c r="G3919" s="3"/>
      <c r="H3919" s="3"/>
      <c r="I3919" s="3"/>
      <c r="J3919" s="3"/>
      <c r="K3919" s="3"/>
      <c r="L3919" s="7"/>
    </row>
    <row r="3920" spans="1:12" s="4" customFormat="1" ht="12.5" x14ac:dyDescent="0.25">
      <c r="A3920" s="6"/>
      <c r="B3920" s="6"/>
      <c r="C3920" s="6"/>
      <c r="D3920" s="3"/>
      <c r="E3920" s="3"/>
      <c r="F3920" s="3"/>
      <c r="G3920" s="3"/>
      <c r="H3920" s="3"/>
      <c r="I3920" s="3"/>
      <c r="J3920" s="3"/>
      <c r="K3920" s="3"/>
      <c r="L3920" s="7"/>
    </row>
    <row r="3921" spans="1:12" s="4" customFormat="1" ht="12.5" x14ac:dyDescent="0.25">
      <c r="A3921" s="6"/>
      <c r="B3921" s="6"/>
      <c r="C3921" s="6"/>
      <c r="D3921" s="3"/>
      <c r="E3921" s="3"/>
      <c r="F3921" s="3"/>
      <c r="G3921" s="3"/>
      <c r="H3921" s="3"/>
      <c r="I3921" s="3"/>
      <c r="J3921" s="3"/>
      <c r="K3921" s="3"/>
      <c r="L3921" s="7"/>
    </row>
    <row r="3922" spans="1:12" s="4" customFormat="1" ht="12.5" x14ac:dyDescent="0.25">
      <c r="A3922" s="6"/>
      <c r="B3922" s="6"/>
      <c r="C3922" s="6"/>
      <c r="D3922" s="3"/>
      <c r="E3922" s="3"/>
      <c r="F3922" s="3"/>
      <c r="G3922" s="3"/>
      <c r="H3922" s="3"/>
      <c r="I3922" s="3"/>
      <c r="J3922" s="3"/>
      <c r="K3922" s="3"/>
      <c r="L3922" s="7"/>
    </row>
    <row r="3923" spans="1:12" s="4" customFormat="1" ht="12.5" x14ac:dyDescent="0.25">
      <c r="A3923" s="6"/>
      <c r="B3923" s="6"/>
      <c r="C3923" s="6"/>
      <c r="D3923" s="3"/>
      <c r="E3923" s="3"/>
      <c r="F3923" s="3"/>
      <c r="G3923" s="3"/>
      <c r="H3923" s="3"/>
      <c r="I3923" s="3"/>
      <c r="J3923" s="3"/>
      <c r="K3923" s="3"/>
      <c r="L3923" s="7"/>
    </row>
    <row r="3924" spans="1:12" s="4" customFormat="1" ht="12.5" x14ac:dyDescent="0.25">
      <c r="A3924" s="6"/>
      <c r="B3924" s="6"/>
      <c r="C3924" s="6"/>
      <c r="D3924" s="3"/>
      <c r="E3924" s="3"/>
      <c r="F3924" s="3"/>
      <c r="G3924" s="3"/>
      <c r="H3924" s="3"/>
      <c r="I3924" s="3"/>
      <c r="J3924" s="3"/>
      <c r="K3924" s="3"/>
      <c r="L3924" s="3"/>
    </row>
    <row r="3925" spans="1:12" s="4" customFormat="1" ht="12.5" x14ac:dyDescent="0.25">
      <c r="A3925" s="6"/>
      <c r="B3925" s="6"/>
      <c r="C3925" s="6"/>
      <c r="D3925" s="3"/>
      <c r="E3925" s="3"/>
      <c r="F3925" s="3"/>
      <c r="G3925" s="3"/>
      <c r="H3925" s="3"/>
      <c r="I3925" s="3"/>
      <c r="J3925" s="3"/>
      <c r="K3925" s="3"/>
      <c r="L3925" s="7"/>
    </row>
    <row r="3926" spans="1:12" s="4" customFormat="1" ht="12.5" x14ac:dyDescent="0.25">
      <c r="A3926" s="6"/>
      <c r="B3926" s="6"/>
      <c r="C3926" s="6"/>
      <c r="D3926" s="3"/>
      <c r="E3926" s="3"/>
      <c r="F3926" s="3"/>
      <c r="G3926" s="3"/>
      <c r="H3926" s="3"/>
      <c r="I3926" s="3"/>
      <c r="J3926" s="3"/>
      <c r="K3926" s="3"/>
      <c r="L3926" s="7"/>
    </row>
    <row r="3927" spans="1:12" s="4" customFormat="1" ht="12.5" x14ac:dyDescent="0.25">
      <c r="A3927" s="6"/>
      <c r="B3927" s="6"/>
      <c r="C3927" s="6"/>
      <c r="D3927" s="3"/>
      <c r="E3927" s="3"/>
      <c r="F3927" s="3"/>
      <c r="G3927" s="3"/>
      <c r="H3927" s="3"/>
      <c r="I3927" s="3"/>
      <c r="J3927" s="3"/>
      <c r="K3927" s="3"/>
      <c r="L3927" s="7"/>
    </row>
    <row r="3928" spans="1:12" s="4" customFormat="1" ht="12.5" x14ac:dyDescent="0.25">
      <c r="A3928" s="6"/>
      <c r="B3928" s="6"/>
      <c r="C3928" s="6"/>
      <c r="D3928" s="3"/>
      <c r="E3928" s="3"/>
      <c r="F3928" s="3"/>
      <c r="G3928" s="3"/>
      <c r="H3928" s="3"/>
      <c r="I3928" s="3"/>
      <c r="J3928" s="3"/>
      <c r="K3928" s="3"/>
      <c r="L3928" s="7"/>
    </row>
    <row r="3929" spans="1:12" s="4" customFormat="1" ht="12.5" x14ac:dyDescent="0.25">
      <c r="A3929" s="6"/>
      <c r="B3929" s="6"/>
      <c r="C3929" s="6"/>
      <c r="D3929" s="3"/>
      <c r="E3929" s="3"/>
      <c r="F3929" s="3"/>
      <c r="G3929" s="3"/>
      <c r="H3929" s="3"/>
      <c r="I3929" s="3"/>
      <c r="J3929" s="3"/>
      <c r="K3929" s="3"/>
      <c r="L3929" s="7"/>
    </row>
    <row r="3930" spans="1:12" s="4" customFormat="1" ht="12.5" x14ac:dyDescent="0.25">
      <c r="A3930" s="6"/>
      <c r="B3930" s="6"/>
      <c r="C3930" s="6"/>
      <c r="D3930" s="3"/>
      <c r="E3930" s="3"/>
      <c r="F3930" s="3"/>
      <c r="G3930" s="3"/>
      <c r="H3930" s="3"/>
      <c r="I3930" s="3"/>
      <c r="J3930" s="3"/>
      <c r="K3930" s="3"/>
      <c r="L3930" s="7"/>
    </row>
    <row r="3931" spans="1:12" s="4" customFormat="1" ht="12.5" x14ac:dyDescent="0.25">
      <c r="A3931" s="6"/>
      <c r="B3931" s="6"/>
      <c r="C3931" s="6"/>
      <c r="D3931" s="3"/>
      <c r="E3931" s="3"/>
      <c r="F3931" s="3"/>
      <c r="G3931" s="3"/>
      <c r="H3931" s="3"/>
      <c r="I3931" s="3"/>
      <c r="J3931" s="3"/>
      <c r="K3931" s="3"/>
      <c r="L3931" s="7"/>
    </row>
    <row r="3932" spans="1:12" s="4" customFormat="1" ht="12.5" x14ac:dyDescent="0.25">
      <c r="A3932" s="6"/>
      <c r="B3932" s="6"/>
      <c r="C3932" s="6"/>
      <c r="D3932" s="3"/>
      <c r="E3932" s="3"/>
      <c r="F3932" s="3"/>
      <c r="G3932" s="3"/>
      <c r="H3932" s="3"/>
      <c r="I3932" s="3"/>
      <c r="J3932" s="3"/>
      <c r="L3932" s="7"/>
    </row>
    <row r="3933" spans="1:12" s="4" customFormat="1" ht="12.5" x14ac:dyDescent="0.25">
      <c r="A3933" s="6"/>
      <c r="B3933" s="6"/>
      <c r="C3933" s="6"/>
      <c r="D3933" s="3"/>
      <c r="E3933" s="3"/>
      <c r="F3933" s="3"/>
      <c r="G3933" s="3"/>
      <c r="H3933" s="3"/>
      <c r="I3933" s="3"/>
      <c r="J3933" s="3"/>
      <c r="K3933" s="3"/>
      <c r="L3933" s="7"/>
    </row>
    <row r="3934" spans="1:12" s="4" customFormat="1" ht="12.5" x14ac:dyDescent="0.25">
      <c r="A3934" s="6"/>
      <c r="B3934" s="6"/>
      <c r="C3934" s="6"/>
      <c r="D3934" s="3"/>
      <c r="E3934" s="3"/>
      <c r="F3934" s="3"/>
      <c r="G3934" s="3"/>
      <c r="H3934" s="3"/>
      <c r="I3934" s="3"/>
      <c r="J3934" s="3"/>
      <c r="K3934" s="3"/>
      <c r="L3934" s="3"/>
    </row>
    <row r="3935" spans="1:12" s="4" customFormat="1" ht="12.5" x14ac:dyDescent="0.25">
      <c r="A3935" s="6"/>
      <c r="B3935" s="6"/>
      <c r="C3935" s="6"/>
      <c r="D3935" s="3"/>
      <c r="E3935" s="3"/>
      <c r="F3935" s="3"/>
      <c r="G3935" s="3"/>
      <c r="H3935" s="3"/>
      <c r="I3935" s="3"/>
      <c r="J3935" s="3"/>
      <c r="K3935" s="3"/>
      <c r="L3935" s="7"/>
    </row>
    <row r="3936" spans="1:12" s="4" customFormat="1" ht="12.5" x14ac:dyDescent="0.25">
      <c r="A3936" s="6"/>
      <c r="B3936" s="6"/>
      <c r="C3936" s="6"/>
      <c r="D3936" s="3"/>
      <c r="E3936" s="3"/>
      <c r="F3936" s="3"/>
      <c r="G3936" s="3"/>
      <c r="H3936" s="3"/>
      <c r="I3936" s="3"/>
      <c r="J3936" s="3"/>
      <c r="K3936" s="3"/>
      <c r="L3936" s="7"/>
    </row>
    <row r="3937" spans="1:12" s="4" customFormat="1" ht="12.5" x14ac:dyDescent="0.25">
      <c r="A3937" s="6"/>
      <c r="B3937" s="6"/>
      <c r="C3937" s="6"/>
      <c r="D3937" s="3"/>
      <c r="E3937" s="3"/>
      <c r="F3937" s="3"/>
      <c r="G3937" s="3"/>
      <c r="H3937" s="3"/>
      <c r="I3937" s="3"/>
      <c r="J3937" s="3"/>
      <c r="K3937" s="3"/>
      <c r="L3937" s="7"/>
    </row>
    <row r="3938" spans="1:12" s="4" customFormat="1" ht="12.5" x14ac:dyDescent="0.25">
      <c r="A3938" s="6"/>
      <c r="B3938" s="6"/>
      <c r="C3938" s="6"/>
      <c r="D3938" s="3"/>
      <c r="E3938" s="3"/>
      <c r="F3938" s="3"/>
      <c r="G3938" s="3"/>
      <c r="H3938" s="3"/>
      <c r="I3938" s="3"/>
      <c r="J3938" s="3"/>
      <c r="K3938" s="3"/>
      <c r="L3938" s="7"/>
    </row>
    <row r="3939" spans="1:12" s="4" customFormat="1" ht="12.5" x14ac:dyDescent="0.25">
      <c r="A3939" s="17"/>
      <c r="B3939" s="17"/>
      <c r="C3939" s="17"/>
      <c r="D3939" s="3"/>
      <c r="E3939" s="3"/>
      <c r="F3939" s="3"/>
      <c r="G3939" s="3"/>
      <c r="H3939" s="3"/>
      <c r="I3939" s="3"/>
      <c r="J3939" s="3"/>
      <c r="K3939" s="3"/>
      <c r="L3939" s="7"/>
    </row>
    <row r="3940" spans="1:12" s="4" customFormat="1" x14ac:dyDescent="0.25">
      <c r="A3940" s="18"/>
      <c r="B3940" s="18"/>
      <c r="C3940" s="18"/>
      <c r="D3940" s="3"/>
      <c r="E3940" s="3"/>
      <c r="F3940" s="3"/>
      <c r="G3940" s="3"/>
      <c r="H3940" s="3"/>
      <c r="I3940" s="3"/>
      <c r="J3940" s="3"/>
      <c r="K3940" s="3"/>
    </row>
    <row r="3941" spans="1:12" s="4" customFormat="1" x14ac:dyDescent="0.25">
      <c r="A3941" s="18"/>
      <c r="B3941" s="18"/>
      <c r="C3941" s="18"/>
      <c r="D3941" s="3"/>
      <c r="E3941" s="3"/>
      <c r="F3941" s="3"/>
      <c r="G3941" s="3"/>
      <c r="H3941" s="3"/>
      <c r="I3941" s="3"/>
      <c r="K3941" s="3"/>
      <c r="L3941" s="3"/>
    </row>
  </sheetData>
  <sheetProtection password="8D59" sheet="1" objects="1" scenarios="1"/>
  <sortState xmlns:xlrd2="http://schemas.microsoft.com/office/spreadsheetml/2017/richdata2" ref="A4:D53">
    <sortCondition ref="A4:A53"/>
  </sortState>
  <pageMargins left="0.78431372549019618" right="0.78431372549019618" top="0.98039215686274517" bottom="0.98039215686274517" header="0.50980392156862753" footer="0.50980392156862753"/>
  <pageSetup paperSize="17" scale="84"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FL283"/>
  <sheetViews>
    <sheetView zoomScale="80" zoomScaleNormal="80" zoomScaleSheetLayoutView="40" workbookViewId="0">
      <pane xSplit="2" ySplit="10" topLeftCell="C11" activePane="bottomRight" state="frozen"/>
      <selection pane="topRight" activeCell="C1" sqref="C1"/>
      <selection pane="bottomLeft" activeCell="A15" sqref="A15"/>
      <selection pane="bottomRight" activeCell="C3" sqref="C3:E3"/>
    </sheetView>
  </sheetViews>
  <sheetFormatPr defaultColWidth="8.81640625" defaultRowHeight="14.5" x14ac:dyDescent="0.35"/>
  <cols>
    <col min="1" max="1" width="7" style="90" customWidth="1"/>
    <col min="2" max="2" width="12.453125" style="43" customWidth="1"/>
    <col min="3" max="4" width="7.81640625" style="61" customWidth="1"/>
    <col min="5" max="5" width="7.81640625" style="43" customWidth="1"/>
    <col min="6" max="6" width="7.81640625" style="87" customWidth="1"/>
    <col min="7" max="9" width="7.81640625" style="43" customWidth="1"/>
    <col min="10" max="10" width="9.453125" style="43" customWidth="1"/>
    <col min="11" max="11" width="7.81640625" style="43" customWidth="1"/>
    <col min="12" max="12" width="9.26953125" style="43" customWidth="1"/>
    <col min="13" max="15" width="7.81640625" style="43" customWidth="1"/>
    <col min="16" max="16" width="6.7265625" style="43" bestFit="1" customWidth="1"/>
    <col min="17" max="17" width="7.81640625" style="43" customWidth="1"/>
    <col min="18" max="18" width="7.81640625" style="44" customWidth="1"/>
    <col min="19" max="22" width="7.81640625" style="43" customWidth="1"/>
    <col min="23" max="23" width="9" style="43" customWidth="1"/>
    <col min="24" max="24" width="8" style="43" bestFit="1" customWidth="1"/>
    <col min="25" max="25" width="6.7265625" style="43" customWidth="1"/>
    <col min="26" max="26" width="7.26953125" style="43" customWidth="1"/>
    <col min="27" max="27" width="6.81640625" style="43" customWidth="1"/>
    <col min="28" max="28" width="7.26953125" style="43" customWidth="1"/>
    <col min="29" max="29" width="7.453125" style="43" customWidth="1"/>
    <col min="30" max="30" width="7" style="43" customWidth="1"/>
    <col min="31" max="31" width="8.26953125" style="43" customWidth="1"/>
    <col min="32" max="32" width="7.7265625" style="43" customWidth="1"/>
    <col min="33" max="35" width="6.7265625" style="58" customWidth="1"/>
    <col min="36" max="40" width="6.7265625" style="43" customWidth="1"/>
    <col min="41" max="41" width="49.7265625" style="43" customWidth="1"/>
    <col min="42" max="47" width="3.453125" style="43" customWidth="1"/>
    <col min="48" max="48" width="5.1796875" style="43" customWidth="1"/>
    <col min="49" max="57" width="5.81640625" style="43" customWidth="1"/>
    <col min="58" max="60" width="5.81640625" style="24" customWidth="1"/>
    <col min="61" max="86" width="5.81640625" style="43" customWidth="1"/>
    <col min="87" max="87" width="11" style="43" customWidth="1"/>
    <col min="88" max="88" width="6.453125" style="43" customWidth="1"/>
    <col min="89" max="126" width="5.26953125" style="43" customWidth="1"/>
    <col min="127" max="127" width="11" style="43" bestFit="1" customWidth="1"/>
    <col min="128" max="165" width="4.7265625" style="43" customWidth="1"/>
    <col min="166" max="166" width="3.453125" style="43" customWidth="1"/>
    <col min="167" max="168" width="7.26953125" style="43" bestFit="1" customWidth="1"/>
    <col min="169" max="16384" width="8.81640625" style="43"/>
  </cols>
  <sheetData>
    <row r="1" spans="1:168" ht="27.5" x14ac:dyDescent="0.55000000000000004">
      <c r="B1" s="50"/>
      <c r="C1" s="1009" t="s">
        <v>175</v>
      </c>
      <c r="D1" s="1009"/>
      <c r="E1" s="1009"/>
      <c r="F1" s="1009"/>
      <c r="G1" s="1009"/>
      <c r="H1" s="1009"/>
      <c r="I1" s="1009"/>
      <c r="J1" s="1009"/>
      <c r="K1" s="1009"/>
      <c r="L1" s="1009"/>
      <c r="M1" s="1009"/>
      <c r="N1" s="1009"/>
      <c r="O1" s="1009"/>
      <c r="P1" s="1009"/>
      <c r="Q1" s="1009"/>
      <c r="R1" s="1009"/>
      <c r="S1" s="1009"/>
      <c r="T1" s="1009"/>
      <c r="U1" s="1009"/>
      <c r="V1" s="1009"/>
      <c r="W1" s="1009"/>
      <c r="X1" s="1009"/>
      <c r="Y1" s="1009"/>
      <c r="Z1" s="245"/>
      <c r="AA1" s="245"/>
      <c r="AB1" s="245"/>
      <c r="AC1" s="245"/>
      <c r="AE1" s="195"/>
      <c r="AF1" s="195"/>
      <c r="AG1" s="43"/>
      <c r="AH1" s="225" t="s">
        <v>275</v>
      </c>
      <c r="AI1" s="43"/>
      <c r="AK1" s="226" t="s">
        <v>209</v>
      </c>
      <c r="BJ1" s="244" t="s">
        <v>309</v>
      </c>
    </row>
    <row r="2" spans="1:168" ht="16.149999999999999" customHeight="1" thickBot="1" x14ac:dyDescent="0.4">
      <c r="A2" s="91"/>
      <c r="B2" s="227"/>
      <c r="C2" s="228"/>
      <c r="D2" s="1010" t="s">
        <v>29</v>
      </c>
      <c r="E2" s="1010"/>
      <c r="F2" s="1010"/>
      <c r="G2" s="1010"/>
      <c r="H2" s="1010"/>
      <c r="I2" s="1010"/>
      <c r="J2" s="1010"/>
      <c r="K2" s="1010"/>
      <c r="L2" s="1010"/>
      <c r="M2" s="1010"/>
      <c r="N2" s="1010"/>
      <c r="O2" s="1010"/>
      <c r="P2" s="1010"/>
      <c r="Q2" s="1010"/>
      <c r="R2" s="1010"/>
      <c r="S2" s="1010"/>
      <c r="T2" s="1010"/>
      <c r="U2" s="1010"/>
      <c r="V2" s="1010"/>
      <c r="W2" s="1010"/>
      <c r="X2" s="230"/>
      <c r="Y2" s="230"/>
      <c r="Z2" s="246"/>
      <c r="AA2" s="246"/>
      <c r="AB2" s="246"/>
      <c r="AC2" s="246"/>
      <c r="AD2" s="227"/>
      <c r="AE2" s="229"/>
      <c r="AF2" s="145"/>
      <c r="AM2" s="60"/>
      <c r="AV2" s="188" t="s">
        <v>263</v>
      </c>
      <c r="BF2" s="43"/>
      <c r="BG2" s="43"/>
      <c r="BI2" s="24"/>
      <c r="BJ2" s="24"/>
      <c r="CJ2" s="188" t="s">
        <v>428</v>
      </c>
      <c r="DX2" s="203" t="s">
        <v>430</v>
      </c>
    </row>
    <row r="3" spans="1:168" s="26" customFormat="1" ht="19.899999999999999" customHeight="1" thickBot="1" x14ac:dyDescent="0.35">
      <c r="A3" s="523"/>
      <c r="B3" s="524" t="s">
        <v>136</v>
      </c>
      <c r="C3" s="1036"/>
      <c r="D3" s="1011"/>
      <c r="E3" s="1012"/>
      <c r="F3" s="979" t="s">
        <v>45</v>
      </c>
      <c r="G3" s="980"/>
      <c r="H3" s="1011"/>
      <c r="I3" s="1012"/>
      <c r="J3" s="525" t="s">
        <v>46</v>
      </c>
      <c r="K3" s="1011"/>
      <c r="L3" s="1012"/>
      <c r="M3" s="525" t="s">
        <v>44</v>
      </c>
      <c r="N3" s="1013"/>
      <c r="O3" s="1014"/>
      <c r="P3" s="979" t="s">
        <v>30</v>
      </c>
      <c r="Q3" s="980"/>
      <c r="R3" s="1011" t="s">
        <v>51</v>
      </c>
      <c r="S3" s="1012"/>
      <c r="T3" s="525" t="s">
        <v>31</v>
      </c>
      <c r="U3" s="1011">
        <v>2021</v>
      </c>
      <c r="V3" s="1012"/>
      <c r="W3" s="974" t="s">
        <v>293</v>
      </c>
      <c r="X3" s="980"/>
      <c r="Y3" s="980"/>
      <c r="Z3" s="980"/>
      <c r="AA3" s="981"/>
      <c r="AB3" s="982">
        <f>EOMONTH($B$17,0)</f>
        <v>44227</v>
      </c>
      <c r="AC3" s="983"/>
      <c r="AD3" s="974" t="s">
        <v>294</v>
      </c>
      <c r="AE3" s="975"/>
      <c r="AF3" s="976"/>
      <c r="AG3" s="977">
        <f ca="1">TODAY()</f>
        <v>44551</v>
      </c>
      <c r="AH3" s="978"/>
      <c r="AI3" s="25"/>
      <c r="AJ3" s="25"/>
      <c r="AK3" s="25"/>
      <c r="AL3" s="25"/>
      <c r="AM3" s="25"/>
      <c r="AN3" s="25"/>
      <c r="AO3" s="25"/>
      <c r="AP3" s="25"/>
      <c r="AQ3" s="25"/>
      <c r="AV3" s="43" t="s">
        <v>271</v>
      </c>
      <c r="CJ3" s="244" t="s">
        <v>429</v>
      </c>
      <c r="DX3" s="244" t="s">
        <v>431</v>
      </c>
    </row>
    <row r="4" spans="1:168" s="26" customFormat="1" ht="7.5" customHeight="1" thickBot="1" x14ac:dyDescent="0.4">
      <c r="A4" s="92"/>
      <c r="B4" s="45"/>
      <c r="C4" s="45"/>
      <c r="D4" s="46"/>
      <c r="E4" s="46"/>
      <c r="F4" s="47"/>
      <c r="G4" s="48"/>
      <c r="H4" s="49"/>
      <c r="I4" s="88"/>
      <c r="J4" s="86"/>
      <c r="K4" s="49"/>
      <c r="L4" s="49"/>
      <c r="M4" s="49"/>
      <c r="N4" s="49"/>
      <c r="O4" s="49"/>
      <c r="P4" s="49"/>
      <c r="Q4" s="49"/>
      <c r="R4" s="237"/>
      <c r="S4" s="237"/>
      <c r="T4" s="235"/>
      <c r="U4" s="238"/>
      <c r="V4" s="238"/>
      <c r="W4" s="239"/>
      <c r="X4" s="239"/>
      <c r="Y4" s="238"/>
      <c r="Z4" s="238"/>
      <c r="AA4" s="238"/>
      <c r="AB4" s="238"/>
      <c r="AC4" s="238"/>
      <c r="AD4" s="238"/>
      <c r="AE4" s="238"/>
      <c r="AF4" s="238"/>
      <c r="AG4" s="238"/>
      <c r="AH4" s="238"/>
      <c r="AI4" s="238"/>
      <c r="AJ4" s="238"/>
      <c r="AK4" s="238"/>
      <c r="AL4" s="238"/>
      <c r="AM4" s="238"/>
      <c r="AN4" s="238"/>
      <c r="AO4" s="25"/>
      <c r="AP4" s="25"/>
    </row>
    <row r="5" spans="1:168" ht="15" customHeight="1" thickBot="1" x14ac:dyDescent="0.35">
      <c r="A5" s="990"/>
      <c r="B5" s="991"/>
      <c r="C5" s="984" t="s">
        <v>280</v>
      </c>
      <c r="D5" s="985"/>
      <c r="E5" s="985"/>
      <c r="F5" s="985"/>
      <c r="G5" s="1037"/>
      <c r="H5" s="997" t="s">
        <v>288</v>
      </c>
      <c r="I5" s="998"/>
      <c r="J5" s="998"/>
      <c r="K5" s="998"/>
      <c r="L5" s="998"/>
      <c r="M5" s="998"/>
      <c r="N5" s="998"/>
      <c r="O5" s="998"/>
      <c r="P5" s="999"/>
      <c r="Q5" s="1038" t="s">
        <v>285</v>
      </c>
      <c r="R5" s="1039"/>
      <c r="S5" s="1039"/>
      <c r="T5" s="1040"/>
      <c r="U5" s="1006" t="s">
        <v>277</v>
      </c>
      <c r="V5" s="1007"/>
      <c r="W5" s="1007"/>
      <c r="X5" s="1008"/>
      <c r="Y5" s="1003" t="s">
        <v>287</v>
      </c>
      <c r="Z5" s="1004"/>
      <c r="AA5" s="1004"/>
      <c r="AB5" s="1005"/>
      <c r="AC5" s="1000" t="s">
        <v>286</v>
      </c>
      <c r="AD5" s="1001"/>
      <c r="AE5" s="1001"/>
      <c r="AF5" s="1001"/>
      <c r="AG5" s="1001"/>
      <c r="AH5" s="1002"/>
      <c r="AI5" s="984" t="s">
        <v>279</v>
      </c>
      <c r="AJ5" s="985"/>
      <c r="AK5" s="985"/>
      <c r="AL5" s="985"/>
      <c r="AM5" s="985"/>
      <c r="AN5" s="332"/>
      <c r="AO5" s="141" t="s">
        <v>48</v>
      </c>
      <c r="AV5" s="244" t="s">
        <v>105</v>
      </c>
      <c r="AW5" s="244" t="s">
        <v>15</v>
      </c>
      <c r="AX5" s="244" t="s">
        <v>16</v>
      </c>
      <c r="AY5" s="244" t="s">
        <v>180</v>
      </c>
      <c r="AZ5" s="244" t="s">
        <v>181</v>
      </c>
      <c r="BA5" s="244" t="s">
        <v>182</v>
      </c>
      <c r="BB5" s="244" t="s">
        <v>183</v>
      </c>
      <c r="BC5" s="244" t="s">
        <v>184</v>
      </c>
      <c r="BD5" s="244" t="s">
        <v>185</v>
      </c>
      <c r="BE5" s="244" t="s">
        <v>107</v>
      </c>
      <c r="BF5" s="244" t="s">
        <v>186</v>
      </c>
      <c r="BG5" s="244" t="s">
        <v>187</v>
      </c>
      <c r="BH5" s="244" t="s">
        <v>188</v>
      </c>
      <c r="BI5" s="244" t="s">
        <v>189</v>
      </c>
      <c r="BJ5" s="244" t="s">
        <v>190</v>
      </c>
      <c r="BK5" s="244" t="s">
        <v>191</v>
      </c>
      <c r="BL5" s="244" t="s">
        <v>192</v>
      </c>
      <c r="BM5" s="244" t="s">
        <v>193</v>
      </c>
      <c r="BN5" s="244" t="s">
        <v>194</v>
      </c>
      <c r="BO5" s="244" t="s">
        <v>195</v>
      </c>
      <c r="BP5" s="244" t="s">
        <v>196</v>
      </c>
      <c r="BQ5" s="244" t="s">
        <v>197</v>
      </c>
      <c r="BR5" s="244" t="s">
        <v>198</v>
      </c>
      <c r="BS5" s="244" t="s">
        <v>199</v>
      </c>
      <c r="BT5" s="244" t="s">
        <v>205</v>
      </c>
      <c r="BU5" s="244" t="s">
        <v>264</v>
      </c>
      <c r="BV5" s="244" t="s">
        <v>265</v>
      </c>
      <c r="BW5" s="244" t="s">
        <v>266</v>
      </c>
      <c r="BX5" s="244" t="s">
        <v>267</v>
      </c>
      <c r="BY5" s="244" t="s">
        <v>268</v>
      </c>
      <c r="BZ5" s="244" t="s">
        <v>269</v>
      </c>
      <c r="CA5" s="244" t="s">
        <v>206</v>
      </c>
      <c r="CB5" s="244" t="s">
        <v>270</v>
      </c>
      <c r="CC5" s="244" t="s">
        <v>296</v>
      </c>
      <c r="CD5" s="244" t="s">
        <v>297</v>
      </c>
      <c r="CE5" s="244" t="s">
        <v>298</v>
      </c>
      <c r="CF5" s="244" t="s">
        <v>299</v>
      </c>
      <c r="CG5" s="244" t="s">
        <v>300</v>
      </c>
      <c r="CH5" s="244"/>
    </row>
    <row r="6" spans="1:168" s="143" customFormat="1" ht="90" customHeight="1" thickBot="1" x14ac:dyDescent="0.35">
      <c r="A6" s="988"/>
      <c r="B6" s="989"/>
      <c r="C6" s="712" t="s">
        <v>411</v>
      </c>
      <c r="D6" s="343" t="s">
        <v>1</v>
      </c>
      <c r="E6" s="719" t="s">
        <v>117</v>
      </c>
      <c r="F6" s="713" t="s">
        <v>122</v>
      </c>
      <c r="G6" s="347" t="s">
        <v>35</v>
      </c>
      <c r="H6" s="348" t="str">
        <f>C6</f>
        <v>Temperature, deg C</v>
      </c>
      <c r="I6" s="343" t="s">
        <v>1</v>
      </c>
      <c r="J6" s="349" t="s">
        <v>117</v>
      </c>
      <c r="K6" s="746" t="str">
        <f>F6</f>
        <v>CBOD5 Conc.</v>
      </c>
      <c r="L6" s="343" t="s">
        <v>35</v>
      </c>
      <c r="M6" s="713" t="s">
        <v>467</v>
      </c>
      <c r="N6" s="713" t="s">
        <v>88</v>
      </c>
      <c r="O6" s="714" t="s">
        <v>2</v>
      </c>
      <c r="P6" s="714"/>
      <c r="Q6" s="712" t="s">
        <v>261</v>
      </c>
      <c r="R6" s="713" t="s">
        <v>87</v>
      </c>
      <c r="S6" s="713" t="s">
        <v>85</v>
      </c>
      <c r="T6" s="715" t="s">
        <v>254</v>
      </c>
      <c r="U6" s="277" t="str">
        <f>VLOOKUP($K$6,'7. Inputs'!$K$2:$O$3,2,FALSE)</f>
        <v>CBOD5 Loading</v>
      </c>
      <c r="V6" s="278" t="s">
        <v>22</v>
      </c>
      <c r="W6" s="278" t="s">
        <v>459</v>
      </c>
      <c r="X6" s="279" t="s">
        <v>281</v>
      </c>
      <c r="Y6" s="712"/>
      <c r="Z6" s="712"/>
      <c r="AA6" s="712"/>
      <c r="AB6" s="712"/>
      <c r="AC6" s="274" t="s">
        <v>43</v>
      </c>
      <c r="AD6" s="712" t="s">
        <v>20</v>
      </c>
      <c r="AE6" s="712"/>
      <c r="AF6" s="712" t="s">
        <v>304</v>
      </c>
      <c r="AG6" s="712"/>
      <c r="AH6" s="716"/>
      <c r="AI6" s="497" t="s">
        <v>303</v>
      </c>
      <c r="AJ6" s="717" t="s">
        <v>210</v>
      </c>
      <c r="AK6" s="717" t="s">
        <v>118</v>
      </c>
      <c r="AL6" s="717" t="s">
        <v>426</v>
      </c>
      <c r="AM6" s="718"/>
      <c r="AN6" s="498" t="s">
        <v>276</v>
      </c>
      <c r="AO6" s="141" t="s">
        <v>308</v>
      </c>
      <c r="AV6" s="200" t="str">
        <f>C6</f>
        <v>Temperature, deg C</v>
      </c>
      <c r="AW6" s="200" t="str">
        <f t="shared" ref="AW6:CG10" si="0">D6</f>
        <v>pH</v>
      </c>
      <c r="AX6" s="200" t="str">
        <f t="shared" si="0"/>
        <v>Flow, MGD</v>
      </c>
      <c r="AY6" s="200" t="str">
        <f t="shared" si="0"/>
        <v>CBOD5 Conc.</v>
      </c>
      <c r="AZ6" s="200" t="str">
        <f t="shared" si="0"/>
        <v>TSS Conc.</v>
      </c>
      <c r="BA6" s="200" t="str">
        <f t="shared" si="0"/>
        <v>Temperature, deg C</v>
      </c>
      <c r="BB6" s="200" t="str">
        <f t="shared" si="0"/>
        <v>pH</v>
      </c>
      <c r="BC6" s="200" t="str">
        <f t="shared" si="0"/>
        <v>Flow, MGD</v>
      </c>
      <c r="BD6" s="200" t="str">
        <f t="shared" si="0"/>
        <v>CBOD5 Conc.</v>
      </c>
      <c r="BE6" s="200" t="str">
        <f t="shared" si="0"/>
        <v>TSS Conc.</v>
      </c>
      <c r="BF6" s="200" t="str">
        <f t="shared" si="0"/>
        <v>Chlorine Used, lbs/d</v>
      </c>
      <c r="BG6" s="200" t="str">
        <f t="shared" si="0"/>
        <v>Chlorine, Total Residual</v>
      </c>
      <c r="BH6" s="200" t="str">
        <f t="shared" si="0"/>
        <v>E. coli</v>
      </c>
      <c r="BI6" s="200">
        <f t="shared" si="0"/>
        <v>0</v>
      </c>
      <c r="BJ6" s="200" t="str">
        <f t="shared" si="0"/>
        <v>Ammonia (NH3 as N)</v>
      </c>
      <c r="BK6" s="200" t="str">
        <f t="shared" si="0"/>
        <v>Nitrate + Nitrite total</v>
      </c>
      <c r="BL6" s="200" t="str">
        <f t="shared" si="0"/>
        <v>Nitrogen, Total Kjeldahl</v>
      </c>
      <c r="BM6" s="200" t="str">
        <f t="shared" si="0"/>
        <v>Phosphorus, dissolved</v>
      </c>
      <c r="BN6" s="200" t="str">
        <f t="shared" si="0"/>
        <v>CBOD5 Loading</v>
      </c>
      <c r="BO6" s="200" t="str">
        <f t="shared" si="0"/>
        <v>TSS Loading</v>
      </c>
      <c r="BP6" s="200" t="str">
        <f t="shared" si="0"/>
        <v>Excess Thermal Load, mKcal/d (temperature must be in deg C)</v>
      </c>
      <c r="BQ6" s="200" t="str">
        <f t="shared" si="0"/>
        <v>Phosphorus Loading</v>
      </c>
      <c r="BR6" s="200">
        <f t="shared" si="0"/>
        <v>0</v>
      </c>
      <c r="BS6" s="200">
        <f t="shared" si="0"/>
        <v>0</v>
      </c>
      <c r="BT6" s="200">
        <f t="shared" si="0"/>
        <v>0</v>
      </c>
      <c r="BU6" s="200">
        <f t="shared" si="0"/>
        <v>0</v>
      </c>
      <c r="BV6" s="200" t="str">
        <f t="shared" si="0"/>
        <v>Volume Irrigated</v>
      </c>
      <c r="BW6" s="200" t="str">
        <f t="shared" si="0"/>
        <v>Total Coliform</v>
      </c>
      <c r="BX6" s="200">
        <f t="shared" si="0"/>
        <v>0</v>
      </c>
      <c r="BY6" s="200" t="str">
        <f t="shared" si="0"/>
        <v>Rainfall</v>
      </c>
      <c r="BZ6" s="200">
        <f t="shared" si="0"/>
        <v>0</v>
      </c>
      <c r="CA6" s="200">
        <f t="shared" si="0"/>
        <v>0</v>
      </c>
      <c r="CB6" s="200" t="str">
        <f t="shared" si="0"/>
        <v>Temperature Criterion, deg C</v>
      </c>
      <c r="CC6" s="200" t="str">
        <f t="shared" si="0"/>
        <v>Stream Gage Height</v>
      </c>
      <c r="CD6" s="200" t="str">
        <f t="shared" si="0"/>
        <v>Flow, CFS</v>
      </c>
      <c r="CE6" s="200" t="str">
        <f t="shared" si="0"/>
        <v>Dilution Ratio</v>
      </c>
      <c r="CF6" s="200">
        <f t="shared" si="0"/>
        <v>0</v>
      </c>
      <c r="CG6" s="200" t="str">
        <f t="shared" si="0"/>
        <v>Solids Hauled</v>
      </c>
      <c r="CH6" s="286"/>
      <c r="CJ6" s="201" t="str">
        <f t="shared" ref="CJ6:CZ6" si="1">AV6</f>
        <v>Temperature, deg C</v>
      </c>
      <c r="CK6" s="201" t="str">
        <f t="shared" si="1"/>
        <v>pH</v>
      </c>
      <c r="CL6" s="201" t="str">
        <f t="shared" si="1"/>
        <v>Flow, MGD</v>
      </c>
      <c r="CM6" s="201" t="str">
        <f t="shared" si="1"/>
        <v>CBOD5 Conc.</v>
      </c>
      <c r="CN6" s="201" t="str">
        <f t="shared" si="1"/>
        <v>TSS Conc.</v>
      </c>
      <c r="CO6" s="201" t="str">
        <f t="shared" si="1"/>
        <v>Temperature, deg C</v>
      </c>
      <c r="CP6" s="201" t="str">
        <f t="shared" si="1"/>
        <v>pH</v>
      </c>
      <c r="CQ6" s="201" t="str">
        <f t="shared" si="1"/>
        <v>Flow, MGD</v>
      </c>
      <c r="CR6" s="201" t="str">
        <f t="shared" si="1"/>
        <v>CBOD5 Conc.</v>
      </c>
      <c r="CS6" s="201" t="str">
        <f t="shared" si="1"/>
        <v>TSS Conc.</v>
      </c>
      <c r="CT6" s="201" t="str">
        <f t="shared" si="1"/>
        <v>Chlorine Used, lbs/d</v>
      </c>
      <c r="CU6" s="201" t="str">
        <f t="shared" si="1"/>
        <v>Chlorine, Total Residual</v>
      </c>
      <c r="CV6" s="201" t="str">
        <f t="shared" si="1"/>
        <v>E. coli</v>
      </c>
      <c r="CW6" s="201">
        <f t="shared" si="1"/>
        <v>0</v>
      </c>
      <c r="CX6" s="201" t="str">
        <f t="shared" si="1"/>
        <v>Ammonia (NH3 as N)</v>
      </c>
      <c r="CY6" s="201" t="str">
        <f t="shared" si="1"/>
        <v>Nitrate + Nitrite total</v>
      </c>
      <c r="CZ6" s="201" t="str">
        <f t="shared" si="1"/>
        <v>Nitrogen, Total Kjeldahl</v>
      </c>
      <c r="DA6" s="201" t="str">
        <f t="shared" ref="DA6:DS6" si="2">BM6</f>
        <v>Phosphorus, dissolved</v>
      </c>
      <c r="DB6" s="201" t="str">
        <f t="shared" si="2"/>
        <v>CBOD5 Loading</v>
      </c>
      <c r="DC6" s="201" t="str">
        <f t="shared" si="2"/>
        <v>TSS Loading</v>
      </c>
      <c r="DD6" s="201" t="str">
        <f t="shared" si="2"/>
        <v>Excess Thermal Load, mKcal/d (temperature must be in deg C)</v>
      </c>
      <c r="DE6" s="201" t="str">
        <f t="shared" si="2"/>
        <v>Phosphorus Loading</v>
      </c>
      <c r="DF6" s="201">
        <f t="shared" si="2"/>
        <v>0</v>
      </c>
      <c r="DG6" s="201">
        <f t="shared" si="2"/>
        <v>0</v>
      </c>
      <c r="DH6" s="201">
        <f t="shared" si="2"/>
        <v>0</v>
      </c>
      <c r="DI6" s="201">
        <f t="shared" si="2"/>
        <v>0</v>
      </c>
      <c r="DJ6" s="201" t="str">
        <f t="shared" si="2"/>
        <v>Volume Irrigated</v>
      </c>
      <c r="DK6" s="201" t="str">
        <f t="shared" si="2"/>
        <v>Total Coliform</v>
      </c>
      <c r="DL6" s="201">
        <f t="shared" si="2"/>
        <v>0</v>
      </c>
      <c r="DM6" s="201" t="str">
        <f t="shared" si="2"/>
        <v>Rainfall</v>
      </c>
      <c r="DN6" s="201">
        <f t="shared" si="2"/>
        <v>0</v>
      </c>
      <c r="DO6" s="201">
        <f t="shared" si="2"/>
        <v>0</v>
      </c>
      <c r="DP6" s="201" t="str">
        <f t="shared" si="2"/>
        <v>Temperature Criterion, deg C</v>
      </c>
      <c r="DQ6" s="201" t="str">
        <f t="shared" si="2"/>
        <v>Stream Gage Height</v>
      </c>
      <c r="DR6" s="201" t="str">
        <f t="shared" si="2"/>
        <v>Flow, CFS</v>
      </c>
      <c r="DS6" s="201" t="str">
        <f t="shared" si="2"/>
        <v>Dilution Ratio</v>
      </c>
      <c r="DT6" s="201">
        <f>CF6</f>
        <v>0</v>
      </c>
      <c r="DU6" s="201" t="str">
        <f>CG6</f>
        <v>Solids Hauled</v>
      </c>
      <c r="DV6" s="205"/>
      <c r="DX6" s="236" t="str">
        <f t="shared" ref="DX6:FI6" si="3">AV6</f>
        <v>Temperature, deg C</v>
      </c>
      <c r="DY6" s="236" t="str">
        <f t="shared" si="3"/>
        <v>pH</v>
      </c>
      <c r="DZ6" s="236" t="str">
        <f t="shared" si="3"/>
        <v>Flow, MGD</v>
      </c>
      <c r="EA6" s="236" t="str">
        <f t="shared" si="3"/>
        <v>CBOD5 Conc.</v>
      </c>
      <c r="EB6" s="236" t="str">
        <f t="shared" si="3"/>
        <v>TSS Conc.</v>
      </c>
      <c r="EC6" s="236" t="str">
        <f t="shared" si="3"/>
        <v>Temperature, deg C</v>
      </c>
      <c r="ED6" s="236" t="str">
        <f t="shared" si="3"/>
        <v>pH</v>
      </c>
      <c r="EE6" s="236" t="str">
        <f t="shared" si="3"/>
        <v>Flow, MGD</v>
      </c>
      <c r="EF6" s="236" t="str">
        <f t="shared" si="3"/>
        <v>CBOD5 Conc.</v>
      </c>
      <c r="EG6" s="236" t="str">
        <f t="shared" si="3"/>
        <v>TSS Conc.</v>
      </c>
      <c r="EH6" s="236" t="str">
        <f t="shared" si="3"/>
        <v>Chlorine Used, lbs/d</v>
      </c>
      <c r="EI6" s="236" t="str">
        <f t="shared" si="3"/>
        <v>Chlorine, Total Residual</v>
      </c>
      <c r="EJ6" s="236" t="str">
        <f t="shared" si="3"/>
        <v>E. coli</v>
      </c>
      <c r="EK6" s="236">
        <f t="shared" si="3"/>
        <v>0</v>
      </c>
      <c r="EL6" s="236" t="str">
        <f t="shared" si="3"/>
        <v>Ammonia (NH3 as N)</v>
      </c>
      <c r="EM6" s="236" t="str">
        <f t="shared" si="3"/>
        <v>Nitrate + Nitrite total</v>
      </c>
      <c r="EN6" s="236" t="str">
        <f t="shared" si="3"/>
        <v>Nitrogen, Total Kjeldahl</v>
      </c>
      <c r="EO6" s="236" t="str">
        <f t="shared" si="3"/>
        <v>Phosphorus, dissolved</v>
      </c>
      <c r="EP6" s="236" t="str">
        <f t="shared" si="3"/>
        <v>CBOD5 Loading</v>
      </c>
      <c r="EQ6" s="236" t="str">
        <f t="shared" si="3"/>
        <v>TSS Loading</v>
      </c>
      <c r="ER6" s="236" t="str">
        <f t="shared" si="3"/>
        <v>Excess Thermal Load, mKcal/d (temperature must be in deg C)</v>
      </c>
      <c r="ES6" s="236" t="str">
        <f t="shared" si="3"/>
        <v>Phosphorus Loading</v>
      </c>
      <c r="ET6" s="236">
        <f t="shared" si="3"/>
        <v>0</v>
      </c>
      <c r="EU6" s="236">
        <f t="shared" si="3"/>
        <v>0</v>
      </c>
      <c r="EV6" s="236">
        <f t="shared" si="3"/>
        <v>0</v>
      </c>
      <c r="EW6" s="236">
        <f t="shared" si="3"/>
        <v>0</v>
      </c>
      <c r="EX6" s="236" t="str">
        <f t="shared" si="3"/>
        <v>Volume Irrigated</v>
      </c>
      <c r="EY6" s="236" t="str">
        <f t="shared" si="3"/>
        <v>Total Coliform</v>
      </c>
      <c r="EZ6" s="236">
        <f t="shared" si="3"/>
        <v>0</v>
      </c>
      <c r="FA6" s="236" t="str">
        <f t="shared" si="3"/>
        <v>Rainfall</v>
      </c>
      <c r="FB6" s="236">
        <f t="shared" si="3"/>
        <v>0</v>
      </c>
      <c r="FC6" s="236">
        <f t="shared" si="3"/>
        <v>0</v>
      </c>
      <c r="FD6" s="236" t="str">
        <f t="shared" si="3"/>
        <v>Temperature Criterion, deg C</v>
      </c>
      <c r="FE6" s="236" t="str">
        <f t="shared" si="3"/>
        <v>Stream Gage Height</v>
      </c>
      <c r="FF6" s="236" t="str">
        <f t="shared" si="3"/>
        <v>Flow, CFS</v>
      </c>
      <c r="FG6" s="236" t="str">
        <f t="shared" si="3"/>
        <v>Dilution Ratio</v>
      </c>
      <c r="FH6" s="236">
        <f t="shared" si="3"/>
        <v>0</v>
      </c>
      <c r="FI6" s="236" t="str">
        <f t="shared" si="3"/>
        <v>Solids Hauled</v>
      </c>
      <c r="FK6" s="205" t="s">
        <v>311</v>
      </c>
      <c r="FL6" s="205" t="s">
        <v>312</v>
      </c>
    </row>
    <row r="7" spans="1:168" s="144" customFormat="1" ht="15" customHeight="1" thickBot="1" x14ac:dyDescent="0.35">
      <c r="A7" s="992"/>
      <c r="B7" s="993"/>
      <c r="C7" s="275" t="str">
        <f>IFERROR(VLOOKUP(C$6,'7. Inputs'!$A$10:$D$49,2,FALSE),"")</f>
        <v>00010</v>
      </c>
      <c r="D7" s="344" t="s">
        <v>73</v>
      </c>
      <c r="E7" s="345" t="s">
        <v>74</v>
      </c>
      <c r="F7" s="271" t="str">
        <f>IFERROR(VLOOKUP(F$6,'7. Inputs'!$K$5:$N$14,2,FALSE),"")</f>
        <v>80082</v>
      </c>
      <c r="G7" s="350" t="s">
        <v>78</v>
      </c>
      <c r="H7" s="275" t="str">
        <f>IFERROR(VLOOKUP(H$6,'7. Inputs'!$A$10:$D$49,2,FALSE),"")</f>
        <v>00010</v>
      </c>
      <c r="I7" s="344" t="s">
        <v>73</v>
      </c>
      <c r="J7" s="275" t="str">
        <f>IFERROR(VLOOKUP(J$6,'7. Inputs'!$A$10:$D$49,2,FALSE),"")</f>
        <v>50050</v>
      </c>
      <c r="K7" s="271" t="str">
        <f>IFERROR(VLOOKUP(K$6,'7. Inputs'!$K$5:$N$14,2,FALSE),"")</f>
        <v>80082</v>
      </c>
      <c r="L7" s="345" t="s">
        <v>74</v>
      </c>
      <c r="M7" s="273" t="str">
        <f>IFERROR(VLOOKUP(M$6,'7. Inputs'!$A$2:$D$7,2,FALSE),"")</f>
        <v>50060</v>
      </c>
      <c r="N7" s="273" t="str">
        <f>IFERROR(VLOOKUP(N$6,'7. Inputs'!$A$2:$D$7,2,FALSE),"")</f>
        <v>50061</v>
      </c>
      <c r="O7" s="272" t="str">
        <f>IFERROR(VLOOKUP(O$6,'7. Inputs'!$F$22:$I$25,2,FALSE),"")</f>
        <v>51040</v>
      </c>
      <c r="P7" s="272" t="str">
        <f>IFERROR(VLOOKUP(P$6,'7. Inputs'!$F$22:$I$25,2,FALSE),"")</f>
        <v/>
      </c>
      <c r="Q7" s="273" t="str">
        <f>IFERROR(VLOOKUP(Q$6,'7. Inputs'!$A$10:$D$49,2,FALSE),"")</f>
        <v>00610</v>
      </c>
      <c r="R7" s="271" t="str">
        <f>IFERROR(VLOOKUP(R$6,'7. Inputs'!$A$10:$D$49,2,FALSE),"")</f>
        <v>00630</v>
      </c>
      <c r="S7" s="271" t="str">
        <f>IFERROR(VLOOKUP(S$6,'7. Inputs'!$A$10:$D$49,2,FALSE),"")</f>
        <v>00625</v>
      </c>
      <c r="T7" s="275" t="str">
        <f>IFERROR(VLOOKUP(T$6,'7. Inputs'!$A$10:$D$49,2,FALSE),"")</f>
        <v>00666</v>
      </c>
      <c r="U7" s="280" t="str">
        <f>K7</f>
        <v>80082</v>
      </c>
      <c r="V7" s="281" t="str">
        <f>K7</f>
        <v>80082</v>
      </c>
      <c r="W7" s="281"/>
      <c r="X7" s="282" t="str">
        <f>S7</f>
        <v>00625</v>
      </c>
      <c r="Y7" s="275" t="str">
        <f>IFERROR(VLOOKUP(Y$6,'7. Inputs'!$A$10:$D$49,2,FALSE),"")</f>
        <v/>
      </c>
      <c r="Z7" s="275" t="str">
        <f>IFERROR(VLOOKUP(Z$6,'7. Inputs'!$A$10:$D$49,2,FALSE),"")</f>
        <v/>
      </c>
      <c r="AA7" s="275" t="str">
        <f>IFERROR(VLOOKUP(AA$6,'7. Inputs'!$A$10:$D$49,2,FALSE),"")</f>
        <v/>
      </c>
      <c r="AB7" s="275" t="str">
        <f>IFERROR(VLOOKUP(AB$6,'7. Inputs'!$A$10:$D$49,2,FALSE),"")</f>
        <v/>
      </c>
      <c r="AC7" s="275" t="str">
        <f>IFERROR(VLOOKUP(AC$6,'7. Inputs'!$A$10:$D$50,2,FALSE),"")</f>
        <v>52320</v>
      </c>
      <c r="AD7" s="275" t="str">
        <f>IFERROR(VLOOKUP(AD$6,'7. Inputs'!$A$10:$D$49,2,FALSE),"")</f>
        <v>74056</v>
      </c>
      <c r="AE7" s="275" t="str">
        <f>IFERROR(VLOOKUP(AE$6,'7. Inputs'!$A$10:$D$49,2,FALSE),"")</f>
        <v/>
      </c>
      <c r="AF7" s="275" t="str">
        <f>IFERROR(VLOOKUP(AF$6,'7. Inputs'!$A$10:$D$49,2,FALSE),"")</f>
        <v>46529</v>
      </c>
      <c r="AG7" s="275" t="str">
        <f>IFERROR(VLOOKUP(AG$6,'7. Inputs'!$A$10:$D$49,2,FALSE),"")</f>
        <v/>
      </c>
      <c r="AH7" s="325" t="str">
        <f>IFERROR(VLOOKUP(AH$6,'7. Inputs'!$A$10:$D$49,2,FALSE),"")</f>
        <v/>
      </c>
      <c r="AI7" s="499" t="str">
        <f>IFERROR(VLOOKUP(AI$6,'7. Inputs'!$A$10:$D$49,2,FALSE),"")</f>
        <v/>
      </c>
      <c r="AJ7" s="275" t="str">
        <f>IFERROR(VLOOKUP(AJ$6,'7. Inputs'!$A$10:$D$49,2,FALSE),"")</f>
        <v>00065</v>
      </c>
      <c r="AK7" s="275" t="str">
        <f>IFERROR(VLOOKUP(AK$6,'7. Inputs'!$A$10:$D$49,2,FALSE),"")</f>
        <v>50050</v>
      </c>
      <c r="AL7" s="275" t="str">
        <f>IFERROR(VLOOKUP(AL$6,'7. Inputs'!$A$10:$D$49,2,FALSE),"")</f>
        <v>78480</v>
      </c>
      <c r="AM7" s="325" t="str">
        <f>IFERROR(VLOOKUP(AM$6,'7. Inputs'!$A$10:$D$49,2,FALSE),"")</f>
        <v/>
      </c>
      <c r="AN7" s="333" t="str">
        <f>IFERROR(VLOOKUP(AN$6,'7. Inputs'!$A$11:$D$49,2,FALSE),"")</f>
        <v/>
      </c>
      <c r="AO7" s="309" t="s">
        <v>307</v>
      </c>
      <c r="AV7" s="199" t="str">
        <f>C7</f>
        <v>00010</v>
      </c>
      <c r="AW7" s="199" t="str">
        <f t="shared" si="0"/>
        <v>00400</v>
      </c>
      <c r="AX7" s="199" t="str">
        <f t="shared" si="0"/>
        <v>00530</v>
      </c>
      <c r="AY7" s="199" t="str">
        <f t="shared" si="0"/>
        <v>80082</v>
      </c>
      <c r="AZ7" s="199" t="str">
        <f t="shared" si="0"/>
        <v>50050</v>
      </c>
      <c r="BA7" s="199" t="str">
        <f t="shared" si="0"/>
        <v>00010</v>
      </c>
      <c r="BB7" s="199" t="str">
        <f t="shared" si="0"/>
        <v>00400</v>
      </c>
      <c r="BC7" s="199" t="str">
        <f t="shared" si="0"/>
        <v>50050</v>
      </c>
      <c r="BD7" s="199" t="str">
        <f t="shared" si="0"/>
        <v>80082</v>
      </c>
      <c r="BE7" s="199" t="str">
        <f t="shared" si="0"/>
        <v>00530</v>
      </c>
      <c r="BF7" s="199" t="str">
        <f t="shared" si="0"/>
        <v>50060</v>
      </c>
      <c r="BG7" s="199" t="str">
        <f t="shared" si="0"/>
        <v>50061</v>
      </c>
      <c r="BH7" s="199" t="str">
        <f t="shared" si="0"/>
        <v>51040</v>
      </c>
      <c r="BI7" s="199" t="str">
        <f t="shared" si="0"/>
        <v/>
      </c>
      <c r="BJ7" s="199" t="str">
        <f t="shared" si="0"/>
        <v>00610</v>
      </c>
      <c r="BK7" s="199" t="str">
        <f t="shared" si="0"/>
        <v>00630</v>
      </c>
      <c r="BL7" s="199" t="str">
        <f t="shared" si="0"/>
        <v>00625</v>
      </c>
      <c r="BM7" s="199" t="str">
        <f t="shared" si="0"/>
        <v>00666</v>
      </c>
      <c r="BN7" s="199" t="str">
        <f t="shared" si="0"/>
        <v>80082</v>
      </c>
      <c r="BO7" s="199" t="str">
        <f t="shared" si="0"/>
        <v>80082</v>
      </c>
      <c r="BP7" s="199">
        <f t="shared" si="0"/>
        <v>0</v>
      </c>
      <c r="BQ7" s="199" t="str">
        <f t="shared" si="0"/>
        <v>00625</v>
      </c>
      <c r="BR7" s="199" t="str">
        <f t="shared" si="0"/>
        <v/>
      </c>
      <c r="BS7" s="199" t="str">
        <f t="shared" si="0"/>
        <v/>
      </c>
      <c r="BT7" s="199" t="str">
        <f t="shared" si="0"/>
        <v/>
      </c>
      <c r="BU7" s="199" t="str">
        <f t="shared" si="0"/>
        <v/>
      </c>
      <c r="BV7" s="199" t="str">
        <f t="shared" si="0"/>
        <v>52320</v>
      </c>
      <c r="BW7" s="199" t="str">
        <f t="shared" si="0"/>
        <v>74056</v>
      </c>
      <c r="BX7" s="199" t="str">
        <f t="shared" si="0"/>
        <v/>
      </c>
      <c r="BY7" s="199" t="str">
        <f t="shared" si="0"/>
        <v>46529</v>
      </c>
      <c r="BZ7" s="199" t="str">
        <f t="shared" si="0"/>
        <v/>
      </c>
      <c r="CA7" s="199" t="str">
        <f t="shared" si="0"/>
        <v/>
      </c>
      <c r="CB7" s="199" t="str">
        <f t="shared" si="0"/>
        <v/>
      </c>
      <c r="CC7" s="199" t="str">
        <f t="shared" si="0"/>
        <v>00065</v>
      </c>
      <c r="CD7" s="199" t="str">
        <f t="shared" si="0"/>
        <v>50050</v>
      </c>
      <c r="CE7" s="199" t="str">
        <f t="shared" si="0"/>
        <v>78480</v>
      </c>
      <c r="CF7" s="199" t="str">
        <f t="shared" si="0"/>
        <v/>
      </c>
      <c r="CG7" s="199" t="str">
        <f t="shared" si="0"/>
        <v/>
      </c>
      <c r="CH7" s="287"/>
      <c r="CJ7" s="196" t="str">
        <f>C7</f>
        <v>00010</v>
      </c>
      <c r="CK7" s="196" t="str">
        <f t="shared" ref="CK7:DU10" si="4">D7</f>
        <v>00400</v>
      </c>
      <c r="CL7" s="196" t="str">
        <f t="shared" si="4"/>
        <v>00530</v>
      </c>
      <c r="CM7" s="196" t="str">
        <f t="shared" si="4"/>
        <v>80082</v>
      </c>
      <c r="CN7" s="196" t="str">
        <f t="shared" si="4"/>
        <v>50050</v>
      </c>
      <c r="CO7" s="196" t="str">
        <f t="shared" si="4"/>
        <v>00010</v>
      </c>
      <c r="CP7" s="196" t="str">
        <f t="shared" si="4"/>
        <v>00400</v>
      </c>
      <c r="CQ7" s="196" t="str">
        <f t="shared" si="4"/>
        <v>50050</v>
      </c>
      <c r="CR7" s="196" t="str">
        <f t="shared" si="4"/>
        <v>80082</v>
      </c>
      <c r="CS7" s="196" t="str">
        <f t="shared" si="4"/>
        <v>00530</v>
      </c>
      <c r="CT7" s="196" t="str">
        <f t="shared" si="4"/>
        <v>50060</v>
      </c>
      <c r="CU7" s="196" t="str">
        <f t="shared" si="4"/>
        <v>50061</v>
      </c>
      <c r="CV7" s="196" t="str">
        <f t="shared" si="4"/>
        <v>51040</v>
      </c>
      <c r="CW7" s="196" t="str">
        <f t="shared" si="4"/>
        <v/>
      </c>
      <c r="CX7" s="196" t="str">
        <f t="shared" si="4"/>
        <v>00610</v>
      </c>
      <c r="CY7" s="196" t="str">
        <f t="shared" si="4"/>
        <v>00630</v>
      </c>
      <c r="CZ7" s="196" t="str">
        <f t="shared" si="4"/>
        <v>00625</v>
      </c>
      <c r="DA7" s="196" t="str">
        <f t="shared" si="4"/>
        <v>00666</v>
      </c>
      <c r="DB7" s="196" t="str">
        <f t="shared" si="4"/>
        <v>80082</v>
      </c>
      <c r="DC7" s="196" t="str">
        <f t="shared" si="4"/>
        <v>80082</v>
      </c>
      <c r="DD7" s="196">
        <f t="shared" si="4"/>
        <v>0</v>
      </c>
      <c r="DE7" s="196" t="str">
        <f t="shared" si="4"/>
        <v>00625</v>
      </c>
      <c r="DF7" s="196" t="str">
        <f t="shared" si="4"/>
        <v/>
      </c>
      <c r="DG7" s="196" t="str">
        <f t="shared" si="4"/>
        <v/>
      </c>
      <c r="DH7" s="196" t="str">
        <f t="shared" si="4"/>
        <v/>
      </c>
      <c r="DI7" s="196" t="str">
        <f t="shared" si="4"/>
        <v/>
      </c>
      <c r="DJ7" s="196" t="str">
        <f t="shared" si="4"/>
        <v>52320</v>
      </c>
      <c r="DK7" s="196" t="str">
        <f t="shared" si="4"/>
        <v>74056</v>
      </c>
      <c r="DL7" s="196" t="str">
        <f t="shared" si="4"/>
        <v/>
      </c>
      <c r="DM7" s="196" t="str">
        <f t="shared" si="4"/>
        <v>46529</v>
      </c>
      <c r="DN7" s="196" t="str">
        <f t="shared" si="4"/>
        <v/>
      </c>
      <c r="DO7" s="196" t="str">
        <f t="shared" si="4"/>
        <v/>
      </c>
      <c r="DP7" s="196" t="str">
        <f t="shared" si="4"/>
        <v/>
      </c>
      <c r="DQ7" s="196" t="str">
        <f t="shared" si="4"/>
        <v>00065</v>
      </c>
      <c r="DR7" s="196" t="str">
        <f t="shared" si="4"/>
        <v>50050</v>
      </c>
      <c r="DS7" s="196" t="str">
        <f t="shared" si="4"/>
        <v>78480</v>
      </c>
      <c r="DT7" s="196" t="str">
        <f t="shared" si="4"/>
        <v/>
      </c>
      <c r="DU7" s="196" t="str">
        <f t="shared" si="4"/>
        <v/>
      </c>
      <c r="DV7" s="210"/>
      <c r="DX7" s="204" t="str">
        <f t="shared" ref="DX7:EG10" si="5">C7</f>
        <v>00010</v>
      </c>
      <c r="DY7" s="204" t="str">
        <f t="shared" si="5"/>
        <v>00400</v>
      </c>
      <c r="DZ7" s="204" t="str">
        <f t="shared" si="5"/>
        <v>00530</v>
      </c>
      <c r="EA7" s="204" t="str">
        <f t="shared" si="5"/>
        <v>80082</v>
      </c>
      <c r="EB7" s="204" t="str">
        <f t="shared" si="5"/>
        <v>50050</v>
      </c>
      <c r="EC7" s="204" t="str">
        <f t="shared" si="5"/>
        <v>00010</v>
      </c>
      <c r="ED7" s="204" t="str">
        <f t="shared" si="5"/>
        <v>00400</v>
      </c>
      <c r="EE7" s="204" t="str">
        <f t="shared" si="5"/>
        <v>50050</v>
      </c>
      <c r="EF7" s="204" t="str">
        <f t="shared" si="5"/>
        <v>80082</v>
      </c>
      <c r="EG7" s="204" t="str">
        <f t="shared" si="5"/>
        <v>00530</v>
      </c>
      <c r="EH7" s="204" t="str">
        <f t="shared" ref="EH7:EQ10" si="6">M7</f>
        <v>50060</v>
      </c>
      <c r="EI7" s="204" t="str">
        <f t="shared" si="6"/>
        <v>50061</v>
      </c>
      <c r="EJ7" s="204" t="str">
        <f t="shared" si="6"/>
        <v>51040</v>
      </c>
      <c r="EK7" s="204" t="str">
        <f t="shared" si="6"/>
        <v/>
      </c>
      <c r="EL7" s="204" t="str">
        <f t="shared" si="6"/>
        <v>00610</v>
      </c>
      <c r="EM7" s="204" t="str">
        <f t="shared" si="6"/>
        <v>00630</v>
      </c>
      <c r="EN7" s="204" t="str">
        <f t="shared" si="6"/>
        <v>00625</v>
      </c>
      <c r="EO7" s="204" t="str">
        <f t="shared" si="6"/>
        <v>00666</v>
      </c>
      <c r="EP7" s="204" t="str">
        <f t="shared" si="6"/>
        <v>80082</v>
      </c>
      <c r="EQ7" s="204" t="str">
        <f t="shared" si="6"/>
        <v>80082</v>
      </c>
      <c r="ER7" s="204">
        <f t="shared" ref="ER7:FA10" si="7">W7</f>
        <v>0</v>
      </c>
      <c r="ES7" s="204" t="str">
        <f t="shared" si="7"/>
        <v>00625</v>
      </c>
      <c r="ET7" s="204" t="str">
        <f t="shared" si="7"/>
        <v/>
      </c>
      <c r="EU7" s="204" t="str">
        <f t="shared" si="7"/>
        <v/>
      </c>
      <c r="EV7" s="204" t="str">
        <f t="shared" si="7"/>
        <v/>
      </c>
      <c r="EW7" s="204" t="str">
        <f t="shared" si="7"/>
        <v/>
      </c>
      <c r="EX7" s="204" t="str">
        <f t="shared" si="7"/>
        <v>52320</v>
      </c>
      <c r="EY7" s="204" t="str">
        <f t="shared" si="7"/>
        <v>74056</v>
      </c>
      <c r="EZ7" s="204" t="str">
        <f t="shared" si="7"/>
        <v/>
      </c>
      <c r="FA7" s="204" t="str">
        <f t="shared" si="7"/>
        <v>46529</v>
      </c>
      <c r="FB7" s="204" t="str">
        <f t="shared" ref="FB7:FI10" si="8">AG7</f>
        <v/>
      </c>
      <c r="FC7" s="204" t="str">
        <f t="shared" si="8"/>
        <v/>
      </c>
      <c r="FD7" s="204" t="str">
        <f t="shared" si="8"/>
        <v/>
      </c>
      <c r="FE7" s="204" t="str">
        <f t="shared" si="8"/>
        <v>00065</v>
      </c>
      <c r="FF7" s="204" t="str">
        <f t="shared" si="8"/>
        <v>50050</v>
      </c>
      <c r="FG7" s="204" t="str">
        <f t="shared" si="8"/>
        <v>78480</v>
      </c>
      <c r="FH7" s="204" t="str">
        <f t="shared" si="8"/>
        <v/>
      </c>
      <c r="FI7" s="204" t="str">
        <f t="shared" si="8"/>
        <v/>
      </c>
      <c r="FK7" s="210"/>
      <c r="FL7" s="210"/>
    </row>
    <row r="8" spans="1:168" s="252" customFormat="1" ht="14" x14ac:dyDescent="0.3">
      <c r="A8" s="250"/>
      <c r="B8" s="990" t="s">
        <v>63</v>
      </c>
      <c r="C8" s="264" t="str">
        <f>IFERROR(VLOOKUP(C$6,'7. Inputs'!$A$10:$D$49,4,FALSE),"")</f>
        <v>deg C°</v>
      </c>
      <c r="D8" s="346" t="s">
        <v>23</v>
      </c>
      <c r="E8" s="262" t="s">
        <v>3</v>
      </c>
      <c r="F8" s="262" t="s">
        <v>5</v>
      </c>
      <c r="G8" s="351" t="s">
        <v>5</v>
      </c>
      <c r="H8" s="264" t="str">
        <f>IFERROR(VLOOKUP(H$6,'7. Inputs'!$A$10:$D$49,4,FALSE),"")</f>
        <v>deg C°</v>
      </c>
      <c r="I8" s="346" t="s">
        <v>23</v>
      </c>
      <c r="J8" s="264" t="str">
        <f>IFERROR(VLOOKUP(J$6,'7. Inputs'!$A$10:$D$49,4,FALSE),"")</f>
        <v>MGD</v>
      </c>
      <c r="K8" s="262" t="s">
        <v>5</v>
      </c>
      <c r="L8" s="346" t="s">
        <v>5</v>
      </c>
      <c r="M8" s="263" t="str">
        <f>IFERROR(VLOOKUP(M$6,'7. Inputs'!$A$2:$D$49,4,FALSE),"")</f>
        <v>lbs/d</v>
      </c>
      <c r="N8" s="263" t="str">
        <f>IFERROR(VLOOKUP(N$6,'7. Inputs'!$A$2:$D$49,4,FALSE),"")</f>
        <v>mg/L</v>
      </c>
      <c r="O8" s="272" t="str">
        <f>IFERROR(VLOOKUP(O$6,'7. Inputs'!$F$22:$I$25,4,FALSE),"")</f>
        <v>#/100 ml</v>
      </c>
      <c r="P8" s="272" t="str">
        <f>IFERROR(VLOOKUP(P$6,'7. Inputs'!$F$22:$I$25,4,FALSE),"")</f>
        <v/>
      </c>
      <c r="Q8" s="263" t="str">
        <f>IFERROR(VLOOKUP(Q$6,'7. Inputs'!$A$10:$D$49,4,FALSE),"")</f>
        <v>mg/L</v>
      </c>
      <c r="R8" s="262" t="str">
        <f>IFERROR(VLOOKUP(R$6,'7. Inputs'!$A$10:$D$49,4,FALSE),"")</f>
        <v>mg/L</v>
      </c>
      <c r="S8" s="262" t="str">
        <f>IFERROR(VLOOKUP(S$6,'7. Inputs'!$A$10:$D$49,4,FALSE),"")</f>
        <v>mg/L</v>
      </c>
      <c r="T8" s="264" t="str">
        <f>IFERROR(VLOOKUP(T$6,'7. Inputs'!$A$10:$D$49,4,FALSE),"")</f>
        <v>mg/L</v>
      </c>
      <c r="U8" s="283" t="s">
        <v>7</v>
      </c>
      <c r="V8" s="284" t="s">
        <v>7</v>
      </c>
      <c r="W8" s="284" t="s">
        <v>282</v>
      </c>
      <c r="X8" s="285" t="s">
        <v>7</v>
      </c>
      <c r="Y8" s="264" t="str">
        <f>IFERROR(VLOOKUP(Y$6,'7. Inputs'!$A$10:$D$49,4,FALSE),"")</f>
        <v/>
      </c>
      <c r="Z8" s="264" t="str">
        <f>IFERROR(VLOOKUP(Z$6,'7. Inputs'!$A$10:$D$49,4,FALSE),"")</f>
        <v/>
      </c>
      <c r="AA8" s="264" t="str">
        <f>IFERROR(VLOOKUP(AA$6,'7. Inputs'!$A$10:$D$49,4,FALSE),"")</f>
        <v/>
      </c>
      <c r="AB8" s="264" t="str">
        <f>IFERROR(VLOOKUP(AB$6,'7. Inputs'!$A$10:$D$49,4,FALSE),"")</f>
        <v/>
      </c>
      <c r="AC8" s="264" t="str">
        <f>IFERROR(VLOOKUP(AC$6,'7. Inputs'!$A$10:$D$50,4,FALSE),"")</f>
        <v>in./day</v>
      </c>
      <c r="AD8" s="264" t="str">
        <f>IFERROR(VLOOKUP(AD$6,'7. Inputs'!$A$10:$D$49,4,FALSE),"")</f>
        <v>#/100 ml</v>
      </c>
      <c r="AE8" s="264" t="str">
        <f>IFERROR(VLOOKUP(AE$6,'7. Inputs'!$A$10:$D$49,4,FALSE),"")</f>
        <v/>
      </c>
      <c r="AF8" s="264" t="str">
        <f>IFERROR(VLOOKUP(AF$6,'7. Inputs'!$A$10:$D$49,4,FALSE),"")</f>
        <v>in./day</v>
      </c>
      <c r="AG8" s="264" t="str">
        <f>IFERROR(VLOOKUP(AG$6,'7. Inputs'!$A$10:$D$49,4,FALSE),"")</f>
        <v/>
      </c>
      <c r="AH8" s="326" t="str">
        <f>IFERROR(VLOOKUP(AH$6,'7. Inputs'!$A$10:$D$49,4,FALSE),"")</f>
        <v/>
      </c>
      <c r="AI8" s="500" t="str">
        <f>IFERROR(VLOOKUP(AI$6,'7. Inputs'!$A$10:$D$49,4,FALSE),"")</f>
        <v/>
      </c>
      <c r="AJ8" s="264" t="str">
        <f>IFERROR(VLOOKUP(AJ$6,'7. Inputs'!$A$10:$D$49,4,FALSE),"")</f>
        <v>feet</v>
      </c>
      <c r="AK8" s="264" t="str">
        <f>IFERROR(VLOOKUP(AK$6,'7. Inputs'!$A$10:$D$49,4,FALSE),"")</f>
        <v>CFS</v>
      </c>
      <c r="AL8" s="264" t="str">
        <f>IFERROR(VLOOKUP(AL$6,'7. Inputs'!$A$10:$D$49,4,FALSE),"")</f>
        <v>%</v>
      </c>
      <c r="AM8" s="326" t="str">
        <f>IFERROR(VLOOKUP(AM$6,'7. Inputs'!$A$10:$D$49,4,FALSE),"")</f>
        <v/>
      </c>
      <c r="AN8" s="334" t="str">
        <f>IFERROR(VLOOKUP(AN$6,'7. Inputs'!$A$11:$D$49,4,FALSE),"")</f>
        <v/>
      </c>
      <c r="AO8" s="251" t="s">
        <v>50</v>
      </c>
      <c r="AV8" s="199" t="str">
        <f>C8</f>
        <v>deg C°</v>
      </c>
      <c r="AW8" s="199" t="str">
        <f t="shared" si="0"/>
        <v>S.U.</v>
      </c>
      <c r="AX8" s="199" t="str">
        <f t="shared" si="0"/>
        <v>MGD</v>
      </c>
      <c r="AY8" s="199" t="str">
        <f t="shared" si="0"/>
        <v>mg/L</v>
      </c>
      <c r="AZ8" s="199" t="str">
        <f t="shared" si="0"/>
        <v>mg/L</v>
      </c>
      <c r="BA8" s="199" t="str">
        <f t="shared" si="0"/>
        <v>deg C°</v>
      </c>
      <c r="BB8" s="199" t="str">
        <f t="shared" si="0"/>
        <v>S.U.</v>
      </c>
      <c r="BC8" s="199" t="str">
        <f t="shared" si="0"/>
        <v>MGD</v>
      </c>
      <c r="BD8" s="199" t="str">
        <f t="shared" si="0"/>
        <v>mg/L</v>
      </c>
      <c r="BE8" s="199" t="str">
        <f t="shared" si="0"/>
        <v>mg/L</v>
      </c>
      <c r="BF8" s="199" t="str">
        <f t="shared" si="0"/>
        <v>lbs/d</v>
      </c>
      <c r="BG8" s="199" t="str">
        <f t="shared" si="0"/>
        <v>mg/L</v>
      </c>
      <c r="BH8" s="199" t="str">
        <f t="shared" si="0"/>
        <v>#/100 ml</v>
      </c>
      <c r="BI8" s="199" t="str">
        <f t="shared" si="0"/>
        <v/>
      </c>
      <c r="BJ8" s="199" t="str">
        <f t="shared" si="0"/>
        <v>mg/L</v>
      </c>
      <c r="BK8" s="199" t="str">
        <f t="shared" si="0"/>
        <v>mg/L</v>
      </c>
      <c r="BL8" s="199" t="str">
        <f t="shared" si="0"/>
        <v>mg/L</v>
      </c>
      <c r="BM8" s="199" t="str">
        <f t="shared" si="0"/>
        <v>mg/L</v>
      </c>
      <c r="BN8" s="199" t="str">
        <f t="shared" si="0"/>
        <v>lbs/d</v>
      </c>
      <c r="BO8" s="199" t="str">
        <f t="shared" si="0"/>
        <v>lbs/d</v>
      </c>
      <c r="BP8" s="199" t="str">
        <f t="shared" si="0"/>
        <v>mKcal/d</v>
      </c>
      <c r="BQ8" s="199" t="str">
        <f t="shared" si="0"/>
        <v>lbs/d</v>
      </c>
      <c r="BR8" s="199" t="str">
        <f t="shared" si="0"/>
        <v/>
      </c>
      <c r="BS8" s="199" t="str">
        <f t="shared" si="0"/>
        <v/>
      </c>
      <c r="BT8" s="199" t="str">
        <f t="shared" si="0"/>
        <v/>
      </c>
      <c r="BU8" s="199" t="str">
        <f t="shared" si="0"/>
        <v/>
      </c>
      <c r="BV8" s="199" t="str">
        <f t="shared" si="0"/>
        <v>in./day</v>
      </c>
      <c r="BW8" s="199" t="str">
        <f t="shared" si="0"/>
        <v>#/100 ml</v>
      </c>
      <c r="BX8" s="199" t="str">
        <f t="shared" si="0"/>
        <v/>
      </c>
      <c r="BY8" s="199" t="str">
        <f t="shared" si="0"/>
        <v>in./day</v>
      </c>
      <c r="BZ8" s="199" t="str">
        <f t="shared" si="0"/>
        <v/>
      </c>
      <c r="CA8" s="199" t="str">
        <f t="shared" si="0"/>
        <v/>
      </c>
      <c r="CB8" s="199" t="str">
        <f t="shared" si="0"/>
        <v/>
      </c>
      <c r="CC8" s="199" t="str">
        <f t="shared" si="0"/>
        <v>feet</v>
      </c>
      <c r="CD8" s="199" t="str">
        <f t="shared" si="0"/>
        <v>CFS</v>
      </c>
      <c r="CE8" s="199" t="str">
        <f t="shared" si="0"/>
        <v>%</v>
      </c>
      <c r="CF8" s="199" t="str">
        <f t="shared" si="0"/>
        <v/>
      </c>
      <c r="CG8" s="199" t="str">
        <f t="shared" si="0"/>
        <v/>
      </c>
      <c r="CH8" s="287"/>
      <c r="CJ8" s="196" t="str">
        <f>C8</f>
        <v>deg C°</v>
      </c>
      <c r="CK8" s="196" t="str">
        <f t="shared" si="4"/>
        <v>S.U.</v>
      </c>
      <c r="CL8" s="196" t="str">
        <f t="shared" si="4"/>
        <v>MGD</v>
      </c>
      <c r="CM8" s="196" t="str">
        <f t="shared" si="4"/>
        <v>mg/L</v>
      </c>
      <c r="CN8" s="196" t="str">
        <f t="shared" si="4"/>
        <v>mg/L</v>
      </c>
      <c r="CO8" s="196" t="str">
        <f t="shared" si="4"/>
        <v>deg C°</v>
      </c>
      <c r="CP8" s="196" t="str">
        <f t="shared" si="4"/>
        <v>S.U.</v>
      </c>
      <c r="CQ8" s="196" t="str">
        <f t="shared" si="4"/>
        <v>MGD</v>
      </c>
      <c r="CR8" s="196" t="str">
        <f t="shared" si="4"/>
        <v>mg/L</v>
      </c>
      <c r="CS8" s="196" t="str">
        <f t="shared" si="4"/>
        <v>mg/L</v>
      </c>
      <c r="CT8" s="196" t="str">
        <f t="shared" si="4"/>
        <v>lbs/d</v>
      </c>
      <c r="CU8" s="196" t="str">
        <f t="shared" si="4"/>
        <v>mg/L</v>
      </c>
      <c r="CV8" s="196" t="str">
        <f t="shared" si="4"/>
        <v>#/100 ml</v>
      </c>
      <c r="CW8" s="196" t="str">
        <f t="shared" si="4"/>
        <v/>
      </c>
      <c r="CX8" s="196" t="str">
        <f t="shared" si="4"/>
        <v>mg/L</v>
      </c>
      <c r="CY8" s="196" t="str">
        <f t="shared" si="4"/>
        <v>mg/L</v>
      </c>
      <c r="CZ8" s="196" t="str">
        <f t="shared" si="4"/>
        <v>mg/L</v>
      </c>
      <c r="DA8" s="196" t="str">
        <f t="shared" si="4"/>
        <v>mg/L</v>
      </c>
      <c r="DB8" s="196" t="str">
        <f t="shared" si="4"/>
        <v>lbs/d</v>
      </c>
      <c r="DC8" s="196" t="str">
        <f t="shared" si="4"/>
        <v>lbs/d</v>
      </c>
      <c r="DD8" s="196" t="str">
        <f t="shared" si="4"/>
        <v>mKcal/d</v>
      </c>
      <c r="DE8" s="196" t="str">
        <f t="shared" si="4"/>
        <v>lbs/d</v>
      </c>
      <c r="DF8" s="196" t="str">
        <f t="shared" si="4"/>
        <v/>
      </c>
      <c r="DG8" s="196" t="str">
        <f t="shared" si="4"/>
        <v/>
      </c>
      <c r="DH8" s="196" t="str">
        <f t="shared" si="4"/>
        <v/>
      </c>
      <c r="DI8" s="196" t="str">
        <f t="shared" si="4"/>
        <v/>
      </c>
      <c r="DJ8" s="196" t="str">
        <f t="shared" si="4"/>
        <v>in./day</v>
      </c>
      <c r="DK8" s="196" t="str">
        <f t="shared" si="4"/>
        <v>#/100 ml</v>
      </c>
      <c r="DL8" s="196" t="str">
        <f t="shared" si="4"/>
        <v/>
      </c>
      <c r="DM8" s="196" t="str">
        <f t="shared" si="4"/>
        <v>in./day</v>
      </c>
      <c r="DN8" s="196" t="str">
        <f t="shared" si="4"/>
        <v/>
      </c>
      <c r="DO8" s="196" t="str">
        <f t="shared" si="4"/>
        <v/>
      </c>
      <c r="DP8" s="196" t="str">
        <f t="shared" si="4"/>
        <v/>
      </c>
      <c r="DQ8" s="196" t="str">
        <f t="shared" si="4"/>
        <v>feet</v>
      </c>
      <c r="DR8" s="196" t="str">
        <f t="shared" si="4"/>
        <v>CFS</v>
      </c>
      <c r="DS8" s="196" t="str">
        <f t="shared" si="4"/>
        <v>%</v>
      </c>
      <c r="DT8" s="196" t="str">
        <f t="shared" si="4"/>
        <v/>
      </c>
      <c r="DU8" s="196" t="str">
        <f t="shared" si="4"/>
        <v/>
      </c>
      <c r="DV8" s="210"/>
      <c r="DX8" s="196" t="str">
        <f t="shared" si="5"/>
        <v>deg C°</v>
      </c>
      <c r="DY8" s="196" t="str">
        <f t="shared" si="5"/>
        <v>S.U.</v>
      </c>
      <c r="DZ8" s="196" t="str">
        <f t="shared" si="5"/>
        <v>MGD</v>
      </c>
      <c r="EA8" s="196" t="str">
        <f t="shared" si="5"/>
        <v>mg/L</v>
      </c>
      <c r="EB8" s="196" t="str">
        <f t="shared" si="5"/>
        <v>mg/L</v>
      </c>
      <c r="EC8" s="196" t="str">
        <f t="shared" si="5"/>
        <v>deg C°</v>
      </c>
      <c r="ED8" s="196" t="str">
        <f t="shared" si="5"/>
        <v>S.U.</v>
      </c>
      <c r="EE8" s="196" t="str">
        <f t="shared" si="5"/>
        <v>MGD</v>
      </c>
      <c r="EF8" s="196" t="str">
        <f t="shared" si="5"/>
        <v>mg/L</v>
      </c>
      <c r="EG8" s="196" t="str">
        <f t="shared" si="5"/>
        <v>mg/L</v>
      </c>
      <c r="EH8" s="196" t="str">
        <f t="shared" si="6"/>
        <v>lbs/d</v>
      </c>
      <c r="EI8" s="196" t="str">
        <f t="shared" si="6"/>
        <v>mg/L</v>
      </c>
      <c r="EJ8" s="196" t="str">
        <f t="shared" si="6"/>
        <v>#/100 ml</v>
      </c>
      <c r="EK8" s="196" t="str">
        <f t="shared" si="6"/>
        <v/>
      </c>
      <c r="EL8" s="196" t="str">
        <f t="shared" si="6"/>
        <v>mg/L</v>
      </c>
      <c r="EM8" s="196" t="str">
        <f t="shared" si="6"/>
        <v>mg/L</v>
      </c>
      <c r="EN8" s="196" t="str">
        <f t="shared" si="6"/>
        <v>mg/L</v>
      </c>
      <c r="EO8" s="196" t="str">
        <f t="shared" si="6"/>
        <v>mg/L</v>
      </c>
      <c r="EP8" s="196" t="str">
        <f t="shared" si="6"/>
        <v>lbs/d</v>
      </c>
      <c r="EQ8" s="196" t="str">
        <f t="shared" si="6"/>
        <v>lbs/d</v>
      </c>
      <c r="ER8" s="196" t="str">
        <f t="shared" si="7"/>
        <v>mKcal/d</v>
      </c>
      <c r="ES8" s="196" t="str">
        <f t="shared" si="7"/>
        <v>lbs/d</v>
      </c>
      <c r="ET8" s="196" t="str">
        <f t="shared" si="7"/>
        <v/>
      </c>
      <c r="EU8" s="196" t="str">
        <f t="shared" si="7"/>
        <v/>
      </c>
      <c r="EV8" s="196" t="str">
        <f t="shared" si="7"/>
        <v/>
      </c>
      <c r="EW8" s="196" t="str">
        <f t="shared" si="7"/>
        <v/>
      </c>
      <c r="EX8" s="196" t="str">
        <f t="shared" si="7"/>
        <v>in./day</v>
      </c>
      <c r="EY8" s="196" t="str">
        <f t="shared" si="7"/>
        <v>#/100 ml</v>
      </c>
      <c r="EZ8" s="196" t="str">
        <f t="shared" si="7"/>
        <v/>
      </c>
      <c r="FA8" s="196" t="str">
        <f t="shared" si="7"/>
        <v>in./day</v>
      </c>
      <c r="FB8" s="196" t="str">
        <f t="shared" si="8"/>
        <v/>
      </c>
      <c r="FC8" s="196" t="str">
        <f t="shared" si="8"/>
        <v/>
      </c>
      <c r="FD8" s="196" t="str">
        <f t="shared" si="8"/>
        <v/>
      </c>
      <c r="FE8" s="196" t="str">
        <f t="shared" si="8"/>
        <v>feet</v>
      </c>
      <c r="FF8" s="196" t="str">
        <f t="shared" si="8"/>
        <v>CFS</v>
      </c>
      <c r="FG8" s="196" t="str">
        <f t="shared" si="8"/>
        <v>%</v>
      </c>
      <c r="FH8" s="196" t="str">
        <f t="shared" si="8"/>
        <v/>
      </c>
      <c r="FI8" s="196" t="str">
        <f t="shared" si="8"/>
        <v/>
      </c>
      <c r="FK8" s="210"/>
      <c r="FL8" s="210"/>
    </row>
    <row r="9" spans="1:168" s="252" customFormat="1" ht="14" x14ac:dyDescent="0.3">
      <c r="A9" s="250"/>
      <c r="B9" s="988"/>
      <c r="C9" s="863"/>
      <c r="D9" s="233" t="s">
        <v>9</v>
      </c>
      <c r="E9" s="233" t="s">
        <v>9</v>
      </c>
      <c r="F9" s="233" t="s">
        <v>13</v>
      </c>
      <c r="G9" s="233" t="s">
        <v>13</v>
      </c>
      <c r="H9" s="233" t="s">
        <v>9</v>
      </c>
      <c r="I9" s="233" t="s">
        <v>9</v>
      </c>
      <c r="J9" s="233" t="s">
        <v>8</v>
      </c>
      <c r="K9" s="233" t="s">
        <v>13</v>
      </c>
      <c r="L9" s="233" t="s">
        <v>13</v>
      </c>
      <c r="M9" s="233" t="s">
        <v>8</v>
      </c>
      <c r="N9" s="233" t="s">
        <v>8</v>
      </c>
      <c r="O9" s="233" t="s">
        <v>13</v>
      </c>
      <c r="P9" s="233"/>
      <c r="Q9" s="233" t="s">
        <v>8</v>
      </c>
      <c r="R9" s="233" t="s">
        <v>8</v>
      </c>
      <c r="S9" s="233" t="s">
        <v>8</v>
      </c>
      <c r="T9" s="233" t="s">
        <v>8</v>
      </c>
      <c r="U9" s="341"/>
      <c r="V9" s="341"/>
      <c r="W9" s="341"/>
      <c r="X9" s="341"/>
      <c r="Y9" s="233"/>
      <c r="Z9" s="233"/>
      <c r="AA9" s="233"/>
      <c r="AB9" s="233"/>
      <c r="AC9" s="233" t="s">
        <v>8</v>
      </c>
      <c r="AD9" s="233" t="s">
        <v>13</v>
      </c>
      <c r="AE9" s="233"/>
      <c r="AF9" s="233"/>
      <c r="AG9" s="233"/>
      <c r="AH9" s="327"/>
      <c r="AI9" s="233"/>
      <c r="AJ9" s="233"/>
      <c r="AK9" s="233"/>
      <c r="AL9" s="233"/>
      <c r="AM9" s="327"/>
      <c r="AN9" s="335"/>
      <c r="AO9" s="253" t="s">
        <v>49</v>
      </c>
      <c r="AR9" s="254"/>
      <c r="AS9" s="254"/>
      <c r="AV9" s="199">
        <f>C9</f>
        <v>0</v>
      </c>
      <c r="AW9" s="199" t="str">
        <f t="shared" si="0"/>
        <v>2/wk</v>
      </c>
      <c r="AX9" s="199" t="str">
        <f t="shared" si="0"/>
        <v>2/wk</v>
      </c>
      <c r="AY9" s="199" t="str">
        <f t="shared" si="0"/>
        <v>1/mo</v>
      </c>
      <c r="AZ9" s="199" t="str">
        <f t="shared" si="0"/>
        <v>1/mo</v>
      </c>
      <c r="BA9" s="199" t="str">
        <f t="shared" si="0"/>
        <v>2/wk</v>
      </c>
      <c r="BB9" s="199" t="str">
        <f t="shared" si="0"/>
        <v>2/wk</v>
      </c>
      <c r="BC9" s="199" t="str">
        <f t="shared" si="0"/>
        <v>Daily</v>
      </c>
      <c r="BD9" s="199" t="str">
        <f t="shared" si="0"/>
        <v>1/mo</v>
      </c>
      <c r="BE9" s="199" t="str">
        <f t="shared" si="0"/>
        <v>1/mo</v>
      </c>
      <c r="BF9" s="199" t="str">
        <f t="shared" si="0"/>
        <v>Daily</v>
      </c>
      <c r="BG9" s="199" t="str">
        <f t="shared" si="0"/>
        <v>Daily</v>
      </c>
      <c r="BH9" s="199" t="str">
        <f t="shared" si="0"/>
        <v>1/mo</v>
      </c>
      <c r="BI9" s="199">
        <f t="shared" si="0"/>
        <v>0</v>
      </c>
      <c r="BJ9" s="199" t="str">
        <f t="shared" si="0"/>
        <v>Daily</v>
      </c>
      <c r="BK9" s="199" t="str">
        <f t="shared" si="0"/>
        <v>Daily</v>
      </c>
      <c r="BL9" s="199" t="str">
        <f t="shared" si="0"/>
        <v>Daily</v>
      </c>
      <c r="BM9" s="199" t="str">
        <f t="shared" si="0"/>
        <v>Daily</v>
      </c>
      <c r="BN9" s="199">
        <f t="shared" si="0"/>
        <v>0</v>
      </c>
      <c r="BO9" s="199">
        <f t="shared" si="0"/>
        <v>0</v>
      </c>
      <c r="BP9" s="199">
        <f t="shared" si="0"/>
        <v>0</v>
      </c>
      <c r="BQ9" s="199">
        <f t="shared" si="0"/>
        <v>0</v>
      </c>
      <c r="BR9" s="199">
        <f t="shared" si="0"/>
        <v>0</v>
      </c>
      <c r="BS9" s="199">
        <f t="shared" si="0"/>
        <v>0</v>
      </c>
      <c r="BT9" s="199">
        <f t="shared" si="0"/>
        <v>0</v>
      </c>
      <c r="BU9" s="199">
        <f t="shared" si="0"/>
        <v>0</v>
      </c>
      <c r="BV9" s="199" t="str">
        <f t="shared" si="0"/>
        <v>Daily</v>
      </c>
      <c r="BW9" s="199" t="str">
        <f t="shared" si="0"/>
        <v>1/mo</v>
      </c>
      <c r="BX9" s="199">
        <f t="shared" si="0"/>
        <v>0</v>
      </c>
      <c r="BY9" s="199">
        <f t="shared" si="0"/>
        <v>0</v>
      </c>
      <c r="BZ9" s="199">
        <f t="shared" si="0"/>
        <v>0</v>
      </c>
      <c r="CA9" s="199">
        <f t="shared" si="0"/>
        <v>0</v>
      </c>
      <c r="CB9" s="199">
        <f t="shared" si="0"/>
        <v>0</v>
      </c>
      <c r="CC9" s="199">
        <f t="shared" si="0"/>
        <v>0</v>
      </c>
      <c r="CD9" s="199">
        <f t="shared" si="0"/>
        <v>0</v>
      </c>
      <c r="CE9" s="199">
        <f t="shared" si="0"/>
        <v>0</v>
      </c>
      <c r="CF9" s="199">
        <f t="shared" si="0"/>
        <v>0</v>
      </c>
      <c r="CG9" s="199">
        <f t="shared" si="0"/>
        <v>0</v>
      </c>
      <c r="CH9" s="287"/>
      <c r="CJ9" s="196">
        <f>C9</f>
        <v>0</v>
      </c>
      <c r="CK9" s="196" t="str">
        <f t="shared" si="4"/>
        <v>2/wk</v>
      </c>
      <c r="CL9" s="196" t="str">
        <f t="shared" si="4"/>
        <v>2/wk</v>
      </c>
      <c r="CM9" s="196" t="str">
        <f t="shared" si="4"/>
        <v>1/mo</v>
      </c>
      <c r="CN9" s="196" t="str">
        <f t="shared" si="4"/>
        <v>1/mo</v>
      </c>
      <c r="CO9" s="196" t="str">
        <f t="shared" si="4"/>
        <v>2/wk</v>
      </c>
      <c r="CP9" s="196" t="str">
        <f t="shared" si="4"/>
        <v>2/wk</v>
      </c>
      <c r="CQ9" s="196" t="str">
        <f t="shared" si="4"/>
        <v>Daily</v>
      </c>
      <c r="CR9" s="196" t="str">
        <f t="shared" si="4"/>
        <v>1/mo</v>
      </c>
      <c r="CS9" s="196" t="str">
        <f t="shared" si="4"/>
        <v>1/mo</v>
      </c>
      <c r="CT9" s="196" t="str">
        <f t="shared" si="4"/>
        <v>Daily</v>
      </c>
      <c r="CU9" s="196" t="str">
        <f t="shared" si="4"/>
        <v>Daily</v>
      </c>
      <c r="CV9" s="196" t="str">
        <f t="shared" si="4"/>
        <v>1/mo</v>
      </c>
      <c r="CW9" s="196">
        <f t="shared" si="4"/>
        <v>0</v>
      </c>
      <c r="CX9" s="196" t="str">
        <f t="shared" si="4"/>
        <v>Daily</v>
      </c>
      <c r="CY9" s="196" t="str">
        <f t="shared" si="4"/>
        <v>Daily</v>
      </c>
      <c r="CZ9" s="196" t="str">
        <f t="shared" si="4"/>
        <v>Daily</v>
      </c>
      <c r="DA9" s="196" t="str">
        <f t="shared" si="4"/>
        <v>Daily</v>
      </c>
      <c r="DB9" s="196">
        <f t="shared" si="4"/>
        <v>0</v>
      </c>
      <c r="DC9" s="196">
        <f t="shared" si="4"/>
        <v>0</v>
      </c>
      <c r="DD9" s="196">
        <f t="shared" si="4"/>
        <v>0</v>
      </c>
      <c r="DE9" s="196">
        <f t="shared" si="4"/>
        <v>0</v>
      </c>
      <c r="DF9" s="196">
        <f t="shared" si="4"/>
        <v>0</v>
      </c>
      <c r="DG9" s="196">
        <f t="shared" si="4"/>
        <v>0</v>
      </c>
      <c r="DH9" s="196">
        <f t="shared" si="4"/>
        <v>0</v>
      </c>
      <c r="DI9" s="196">
        <f t="shared" si="4"/>
        <v>0</v>
      </c>
      <c r="DJ9" s="196" t="str">
        <f t="shared" si="4"/>
        <v>Daily</v>
      </c>
      <c r="DK9" s="196" t="str">
        <f t="shared" si="4"/>
        <v>1/mo</v>
      </c>
      <c r="DL9" s="196">
        <f t="shared" si="4"/>
        <v>0</v>
      </c>
      <c r="DM9" s="196">
        <f t="shared" si="4"/>
        <v>0</v>
      </c>
      <c r="DN9" s="196">
        <f t="shared" si="4"/>
        <v>0</v>
      </c>
      <c r="DO9" s="196">
        <f t="shared" si="4"/>
        <v>0</v>
      </c>
      <c r="DP9" s="196">
        <f t="shared" si="4"/>
        <v>0</v>
      </c>
      <c r="DQ9" s="196">
        <f t="shared" si="4"/>
        <v>0</v>
      </c>
      <c r="DR9" s="196">
        <f t="shared" si="4"/>
        <v>0</v>
      </c>
      <c r="DS9" s="196">
        <f t="shared" si="4"/>
        <v>0</v>
      </c>
      <c r="DT9" s="196">
        <f t="shared" si="4"/>
        <v>0</v>
      </c>
      <c r="DU9" s="196">
        <f t="shared" si="4"/>
        <v>0</v>
      </c>
      <c r="DV9" s="210"/>
      <c r="DX9" s="255">
        <f t="shared" si="5"/>
        <v>0</v>
      </c>
      <c r="DY9" s="255" t="str">
        <f t="shared" si="5"/>
        <v>2/wk</v>
      </c>
      <c r="DZ9" s="255" t="str">
        <f t="shared" si="5"/>
        <v>2/wk</v>
      </c>
      <c r="EA9" s="255" t="str">
        <f t="shared" si="5"/>
        <v>1/mo</v>
      </c>
      <c r="EB9" s="255" t="str">
        <f t="shared" si="5"/>
        <v>1/mo</v>
      </c>
      <c r="EC9" s="255" t="str">
        <f t="shared" si="5"/>
        <v>2/wk</v>
      </c>
      <c r="ED9" s="255" t="str">
        <f t="shared" si="5"/>
        <v>2/wk</v>
      </c>
      <c r="EE9" s="255" t="str">
        <f t="shared" si="5"/>
        <v>Daily</v>
      </c>
      <c r="EF9" s="255" t="str">
        <f t="shared" si="5"/>
        <v>1/mo</v>
      </c>
      <c r="EG9" s="255" t="str">
        <f t="shared" si="5"/>
        <v>1/mo</v>
      </c>
      <c r="EH9" s="255" t="str">
        <f t="shared" si="6"/>
        <v>Daily</v>
      </c>
      <c r="EI9" s="255" t="str">
        <f t="shared" si="6"/>
        <v>Daily</v>
      </c>
      <c r="EJ9" s="255" t="str">
        <f t="shared" si="6"/>
        <v>1/mo</v>
      </c>
      <c r="EK9" s="255">
        <f t="shared" si="6"/>
        <v>0</v>
      </c>
      <c r="EL9" s="255" t="str">
        <f t="shared" si="6"/>
        <v>Daily</v>
      </c>
      <c r="EM9" s="255" t="str">
        <f t="shared" si="6"/>
        <v>Daily</v>
      </c>
      <c r="EN9" s="255" t="str">
        <f t="shared" si="6"/>
        <v>Daily</v>
      </c>
      <c r="EO9" s="255" t="str">
        <f t="shared" si="6"/>
        <v>Daily</v>
      </c>
      <c r="EP9" s="255">
        <f t="shared" si="6"/>
        <v>0</v>
      </c>
      <c r="EQ9" s="255">
        <f t="shared" si="6"/>
        <v>0</v>
      </c>
      <c r="ER9" s="255">
        <f t="shared" si="7"/>
        <v>0</v>
      </c>
      <c r="ES9" s="255">
        <f t="shared" si="7"/>
        <v>0</v>
      </c>
      <c r="ET9" s="255">
        <f t="shared" si="7"/>
        <v>0</v>
      </c>
      <c r="EU9" s="255">
        <f t="shared" si="7"/>
        <v>0</v>
      </c>
      <c r="EV9" s="255">
        <f t="shared" si="7"/>
        <v>0</v>
      </c>
      <c r="EW9" s="255">
        <f t="shared" si="7"/>
        <v>0</v>
      </c>
      <c r="EX9" s="255" t="str">
        <f t="shared" si="7"/>
        <v>Daily</v>
      </c>
      <c r="EY9" s="255" t="str">
        <f t="shared" si="7"/>
        <v>1/mo</v>
      </c>
      <c r="EZ9" s="255">
        <f t="shared" si="7"/>
        <v>0</v>
      </c>
      <c r="FA9" s="255">
        <f t="shared" si="7"/>
        <v>0</v>
      </c>
      <c r="FB9" s="255">
        <f t="shared" si="8"/>
        <v>0</v>
      </c>
      <c r="FC9" s="255">
        <f t="shared" si="8"/>
        <v>0</v>
      </c>
      <c r="FD9" s="255">
        <f t="shared" si="8"/>
        <v>0</v>
      </c>
      <c r="FE9" s="255">
        <f t="shared" si="8"/>
        <v>0</v>
      </c>
      <c r="FF9" s="255">
        <f t="shared" si="8"/>
        <v>0</v>
      </c>
      <c r="FG9" s="255">
        <f t="shared" si="8"/>
        <v>0</v>
      </c>
      <c r="FH9" s="255">
        <f t="shared" si="8"/>
        <v>0</v>
      </c>
      <c r="FI9" s="255">
        <f t="shared" si="8"/>
        <v>0</v>
      </c>
      <c r="FK9" s="210"/>
      <c r="FL9" s="210"/>
    </row>
    <row r="10" spans="1:168" s="260" customFormat="1" thickBot="1" x14ac:dyDescent="0.35">
      <c r="A10" s="256"/>
      <c r="B10" s="994"/>
      <c r="C10" s="864"/>
      <c r="D10" s="234"/>
      <c r="E10" s="234"/>
      <c r="F10" s="234"/>
      <c r="G10" s="864"/>
      <c r="H10" s="864"/>
      <c r="I10" s="864"/>
      <c r="J10" s="234"/>
      <c r="K10" s="234"/>
      <c r="L10" s="234"/>
      <c r="M10" s="234"/>
      <c r="N10" s="234"/>
      <c r="O10" s="234"/>
      <c r="P10" s="234"/>
      <c r="Q10" s="234"/>
      <c r="R10" s="234"/>
      <c r="S10" s="234"/>
      <c r="T10" s="234"/>
      <c r="U10" s="342" t="s">
        <v>295</v>
      </c>
      <c r="V10" s="342" t="s">
        <v>295</v>
      </c>
      <c r="W10" s="342" t="s">
        <v>295</v>
      </c>
      <c r="X10" s="342" t="s">
        <v>295</v>
      </c>
      <c r="Y10" s="234"/>
      <c r="Z10" s="234"/>
      <c r="AA10" s="234"/>
      <c r="AB10" s="234"/>
      <c r="AC10" s="234"/>
      <c r="AD10" s="234"/>
      <c r="AE10" s="234"/>
      <c r="AF10" s="234"/>
      <c r="AG10" s="234"/>
      <c r="AH10" s="328"/>
      <c r="AI10" s="234"/>
      <c r="AJ10" s="234"/>
      <c r="AK10" s="234"/>
      <c r="AL10" s="234"/>
      <c r="AM10" s="328"/>
      <c r="AN10" s="336"/>
      <c r="AO10" s="257" t="s">
        <v>222</v>
      </c>
      <c r="AP10" s="258"/>
      <c r="AQ10" s="258"/>
      <c r="AR10" s="258"/>
      <c r="AS10" s="258"/>
      <c r="AT10" s="258"/>
      <c r="AU10" s="258"/>
      <c r="AV10" s="259">
        <f>C10</f>
        <v>0</v>
      </c>
      <c r="AW10" s="259">
        <f t="shared" si="0"/>
        <v>0</v>
      </c>
      <c r="AX10" s="259">
        <f t="shared" si="0"/>
        <v>0</v>
      </c>
      <c r="AY10" s="259">
        <f t="shared" si="0"/>
        <v>0</v>
      </c>
      <c r="AZ10" s="259">
        <f t="shared" si="0"/>
        <v>0</v>
      </c>
      <c r="BA10" s="259">
        <f t="shared" si="0"/>
        <v>0</v>
      </c>
      <c r="BB10" s="259">
        <f t="shared" si="0"/>
        <v>0</v>
      </c>
      <c r="BC10" s="259">
        <f t="shared" si="0"/>
        <v>0</v>
      </c>
      <c r="BD10" s="259">
        <f t="shared" si="0"/>
        <v>0</v>
      </c>
      <c r="BE10" s="259">
        <f t="shared" si="0"/>
        <v>0</v>
      </c>
      <c r="BF10" s="259">
        <f t="shared" si="0"/>
        <v>0</v>
      </c>
      <c r="BG10" s="259">
        <f t="shared" si="0"/>
        <v>0</v>
      </c>
      <c r="BH10" s="259">
        <f t="shared" si="0"/>
        <v>0</v>
      </c>
      <c r="BI10" s="259">
        <f t="shared" si="0"/>
        <v>0</v>
      </c>
      <c r="BJ10" s="259">
        <f t="shared" si="0"/>
        <v>0</v>
      </c>
      <c r="BK10" s="259">
        <f t="shared" si="0"/>
        <v>0</v>
      </c>
      <c r="BL10" s="259">
        <f t="shared" si="0"/>
        <v>0</v>
      </c>
      <c r="BM10" s="259">
        <f t="shared" si="0"/>
        <v>0</v>
      </c>
      <c r="BN10" s="259" t="str">
        <f t="shared" si="0"/>
        <v>calc</v>
      </c>
      <c r="BO10" s="259" t="str">
        <f t="shared" si="0"/>
        <v>calc</v>
      </c>
      <c r="BP10" s="259" t="str">
        <f t="shared" si="0"/>
        <v>calc</v>
      </c>
      <c r="BQ10" s="259" t="str">
        <f t="shared" si="0"/>
        <v>calc</v>
      </c>
      <c r="BR10" s="259">
        <f t="shared" si="0"/>
        <v>0</v>
      </c>
      <c r="BS10" s="259">
        <f t="shared" si="0"/>
        <v>0</v>
      </c>
      <c r="BT10" s="259">
        <f t="shared" si="0"/>
        <v>0</v>
      </c>
      <c r="BU10" s="259">
        <f t="shared" si="0"/>
        <v>0</v>
      </c>
      <c r="BV10" s="259">
        <f t="shared" si="0"/>
        <v>0</v>
      </c>
      <c r="BW10" s="259">
        <f t="shared" si="0"/>
        <v>0</v>
      </c>
      <c r="BX10" s="259">
        <f t="shared" si="0"/>
        <v>0</v>
      </c>
      <c r="BY10" s="259">
        <f t="shared" si="0"/>
        <v>0</v>
      </c>
      <c r="BZ10" s="259">
        <f t="shared" si="0"/>
        <v>0</v>
      </c>
      <c r="CA10" s="259">
        <f t="shared" si="0"/>
        <v>0</v>
      </c>
      <c r="CB10" s="259">
        <f t="shared" si="0"/>
        <v>0</v>
      </c>
      <c r="CC10" s="259">
        <f t="shared" si="0"/>
        <v>0</v>
      </c>
      <c r="CD10" s="259">
        <f t="shared" si="0"/>
        <v>0</v>
      </c>
      <c r="CE10" s="259">
        <f t="shared" si="0"/>
        <v>0</v>
      </c>
      <c r="CF10" s="259">
        <f t="shared" si="0"/>
        <v>0</v>
      </c>
      <c r="CG10" s="259">
        <f t="shared" si="0"/>
        <v>0</v>
      </c>
      <c r="CH10" s="287"/>
      <c r="CJ10" s="261">
        <f>C10</f>
        <v>0</v>
      </c>
      <c r="CK10" s="261">
        <f t="shared" si="4"/>
        <v>0</v>
      </c>
      <c r="CL10" s="261">
        <f t="shared" si="4"/>
        <v>0</v>
      </c>
      <c r="CM10" s="261">
        <f t="shared" si="4"/>
        <v>0</v>
      </c>
      <c r="CN10" s="261">
        <f t="shared" si="4"/>
        <v>0</v>
      </c>
      <c r="CO10" s="261">
        <f t="shared" si="4"/>
        <v>0</v>
      </c>
      <c r="CP10" s="261">
        <f t="shared" si="4"/>
        <v>0</v>
      </c>
      <c r="CQ10" s="261">
        <f t="shared" si="4"/>
        <v>0</v>
      </c>
      <c r="CR10" s="261">
        <f t="shared" si="4"/>
        <v>0</v>
      </c>
      <c r="CS10" s="261">
        <f t="shared" si="4"/>
        <v>0</v>
      </c>
      <c r="CT10" s="261">
        <f t="shared" si="4"/>
        <v>0</v>
      </c>
      <c r="CU10" s="261">
        <f t="shared" si="4"/>
        <v>0</v>
      </c>
      <c r="CV10" s="261">
        <f t="shared" si="4"/>
        <v>0</v>
      </c>
      <c r="CW10" s="261">
        <f t="shared" si="4"/>
        <v>0</v>
      </c>
      <c r="CX10" s="261">
        <f t="shared" si="4"/>
        <v>0</v>
      </c>
      <c r="CY10" s="261">
        <f t="shared" si="4"/>
        <v>0</v>
      </c>
      <c r="CZ10" s="261">
        <f t="shared" si="4"/>
        <v>0</v>
      </c>
      <c r="DA10" s="261">
        <f t="shared" si="4"/>
        <v>0</v>
      </c>
      <c r="DB10" s="261" t="str">
        <f t="shared" si="4"/>
        <v>calc</v>
      </c>
      <c r="DC10" s="261" t="str">
        <f t="shared" si="4"/>
        <v>calc</v>
      </c>
      <c r="DD10" s="261" t="str">
        <f t="shared" si="4"/>
        <v>calc</v>
      </c>
      <c r="DE10" s="261" t="str">
        <f t="shared" si="4"/>
        <v>calc</v>
      </c>
      <c r="DF10" s="261">
        <f t="shared" si="4"/>
        <v>0</v>
      </c>
      <c r="DG10" s="261">
        <f t="shared" si="4"/>
        <v>0</v>
      </c>
      <c r="DH10" s="261">
        <f t="shared" si="4"/>
        <v>0</v>
      </c>
      <c r="DI10" s="261">
        <f t="shared" si="4"/>
        <v>0</v>
      </c>
      <c r="DJ10" s="261">
        <f t="shared" si="4"/>
        <v>0</v>
      </c>
      <c r="DK10" s="261">
        <f t="shared" si="4"/>
        <v>0</v>
      </c>
      <c r="DL10" s="261">
        <f t="shared" si="4"/>
        <v>0</v>
      </c>
      <c r="DM10" s="261">
        <f t="shared" si="4"/>
        <v>0</v>
      </c>
      <c r="DN10" s="261">
        <f t="shared" si="4"/>
        <v>0</v>
      </c>
      <c r="DO10" s="261">
        <f t="shared" si="4"/>
        <v>0</v>
      </c>
      <c r="DP10" s="261">
        <f t="shared" si="4"/>
        <v>0</v>
      </c>
      <c r="DQ10" s="261">
        <f t="shared" si="4"/>
        <v>0</v>
      </c>
      <c r="DR10" s="261">
        <f t="shared" si="4"/>
        <v>0</v>
      </c>
      <c r="DS10" s="261">
        <f t="shared" si="4"/>
        <v>0</v>
      </c>
      <c r="DT10" s="261">
        <f t="shared" si="4"/>
        <v>0</v>
      </c>
      <c r="DU10" s="261">
        <f t="shared" si="4"/>
        <v>0</v>
      </c>
      <c r="DV10" s="210"/>
      <c r="DX10" s="261">
        <f t="shared" si="5"/>
        <v>0</v>
      </c>
      <c r="DY10" s="261">
        <f t="shared" si="5"/>
        <v>0</v>
      </c>
      <c r="DZ10" s="261">
        <f t="shared" si="5"/>
        <v>0</v>
      </c>
      <c r="EA10" s="261">
        <f t="shared" si="5"/>
        <v>0</v>
      </c>
      <c r="EB10" s="261">
        <f t="shared" si="5"/>
        <v>0</v>
      </c>
      <c r="EC10" s="261">
        <f t="shared" si="5"/>
        <v>0</v>
      </c>
      <c r="ED10" s="261">
        <f t="shared" si="5"/>
        <v>0</v>
      </c>
      <c r="EE10" s="261">
        <f t="shared" si="5"/>
        <v>0</v>
      </c>
      <c r="EF10" s="261">
        <f t="shared" si="5"/>
        <v>0</v>
      </c>
      <c r="EG10" s="261">
        <f t="shared" si="5"/>
        <v>0</v>
      </c>
      <c r="EH10" s="261">
        <f t="shared" si="6"/>
        <v>0</v>
      </c>
      <c r="EI10" s="261">
        <f t="shared" si="6"/>
        <v>0</v>
      </c>
      <c r="EJ10" s="261">
        <f t="shared" si="6"/>
        <v>0</v>
      </c>
      <c r="EK10" s="261">
        <f t="shared" si="6"/>
        <v>0</v>
      </c>
      <c r="EL10" s="261">
        <f t="shared" si="6"/>
        <v>0</v>
      </c>
      <c r="EM10" s="261">
        <f t="shared" si="6"/>
        <v>0</v>
      </c>
      <c r="EN10" s="261">
        <f t="shared" si="6"/>
        <v>0</v>
      </c>
      <c r="EO10" s="261">
        <f t="shared" si="6"/>
        <v>0</v>
      </c>
      <c r="EP10" s="261" t="str">
        <f t="shared" si="6"/>
        <v>calc</v>
      </c>
      <c r="EQ10" s="261" t="str">
        <f t="shared" si="6"/>
        <v>calc</v>
      </c>
      <c r="ER10" s="261" t="str">
        <f t="shared" si="7"/>
        <v>calc</v>
      </c>
      <c r="ES10" s="261" t="str">
        <f t="shared" si="7"/>
        <v>calc</v>
      </c>
      <c r="ET10" s="261">
        <f t="shared" si="7"/>
        <v>0</v>
      </c>
      <c r="EU10" s="261">
        <f t="shared" si="7"/>
        <v>0</v>
      </c>
      <c r="EV10" s="261">
        <f t="shared" si="7"/>
        <v>0</v>
      </c>
      <c r="EW10" s="261">
        <f t="shared" si="7"/>
        <v>0</v>
      </c>
      <c r="EX10" s="261">
        <f t="shared" si="7"/>
        <v>0</v>
      </c>
      <c r="EY10" s="261">
        <f t="shared" si="7"/>
        <v>0</v>
      </c>
      <c r="EZ10" s="261">
        <f t="shared" si="7"/>
        <v>0</v>
      </c>
      <c r="FA10" s="261">
        <f t="shared" si="7"/>
        <v>0</v>
      </c>
      <c r="FB10" s="261">
        <f t="shared" si="8"/>
        <v>0</v>
      </c>
      <c r="FC10" s="261">
        <f t="shared" si="8"/>
        <v>0</v>
      </c>
      <c r="FD10" s="261">
        <f t="shared" si="8"/>
        <v>0</v>
      </c>
      <c r="FE10" s="261">
        <f t="shared" si="8"/>
        <v>0</v>
      </c>
      <c r="FF10" s="261">
        <f t="shared" si="8"/>
        <v>0</v>
      </c>
      <c r="FG10" s="261">
        <f t="shared" si="8"/>
        <v>0</v>
      </c>
      <c r="FH10" s="261">
        <f t="shared" si="8"/>
        <v>0</v>
      </c>
      <c r="FI10" s="261">
        <f t="shared" si="8"/>
        <v>0</v>
      </c>
      <c r="FK10" s="210"/>
      <c r="FL10" s="210"/>
    </row>
    <row r="11" spans="1:168" ht="15" customHeight="1" x14ac:dyDescent="0.3">
      <c r="A11" s="93" t="str">
        <f>IF(ISNUMBER(B11),TEXT(B11,"ddd"),"")</f>
        <v>Sat</v>
      </c>
      <c r="B11" s="9">
        <f t="shared" ref="B11:B16" si="9">B12-1</f>
        <v>44191</v>
      </c>
      <c r="C11" s="865"/>
      <c r="D11" s="871"/>
      <c r="E11" s="877"/>
      <c r="F11" s="871"/>
      <c r="G11" s="891"/>
      <c r="H11" s="892"/>
      <c r="I11" s="871"/>
      <c r="J11" s="904"/>
      <c r="K11" s="909"/>
      <c r="L11" s="909"/>
      <c r="M11" s="319"/>
      <c r="N11" s="319"/>
      <c r="O11" s="917"/>
      <c r="P11" s="924"/>
      <c r="Q11" s="865"/>
      <c r="R11" s="936"/>
      <c r="S11" s="942"/>
      <c r="T11" s="506"/>
      <c r="U11" s="318" t="str">
        <f t="shared" ref="U11:U47" ca="1" si="10">IF(CQ11="","",IF(CR11="","",8.34*CQ11*CR11))</f>
        <v/>
      </c>
      <c r="V11" s="319" t="str">
        <f t="shared" ref="V11:V47" ca="1" si="11">IF(CQ11="","",IF(CS11="","",8.34*CQ11*CS11))</f>
        <v/>
      </c>
      <c r="W11" s="319" t="str">
        <f t="shared" ref="W11:W47" ca="1" si="12">IF(CO11="","",IF(CQ11="","",IF(DP11="","",1.547*CQ11*(CO11-DP11)*2.45)))</f>
        <v/>
      </c>
      <c r="X11" s="320" t="str">
        <f t="shared" ref="X11:X47" ca="1" si="13">IF(CQ11="","",IF(DA11="","",8.34*CQ11*DA11))</f>
        <v/>
      </c>
      <c r="Y11" s="507"/>
      <c r="Z11" s="508"/>
      <c r="AA11" s="508"/>
      <c r="AB11" s="509"/>
      <c r="AC11" s="507"/>
      <c r="AD11" s="510"/>
      <c r="AE11" s="510"/>
      <c r="AF11" s="510"/>
      <c r="AG11" s="510"/>
      <c r="AH11" s="511"/>
      <c r="AI11" s="945"/>
      <c r="AJ11" s="510"/>
      <c r="AK11" s="859"/>
      <c r="AL11" s="510"/>
      <c r="AM11" s="511"/>
      <c r="AN11" s="512"/>
      <c r="AO11" s="142"/>
      <c r="AP11" s="145"/>
      <c r="AQ11" s="146"/>
      <c r="AR11" s="146"/>
      <c r="AS11" s="146"/>
      <c r="AT11" s="146"/>
      <c r="AU11" s="146"/>
      <c r="AV11" s="185" t="str">
        <f t="shared" ref="AV11:BE20" ca="1" si="14">IF(INDIRECT(AV$5 &amp; ROW())="","",INDIRECT(AV$5 &amp; ROW()))</f>
        <v/>
      </c>
      <c r="AW11" s="185" t="str">
        <f t="shared" ca="1" si="14"/>
        <v/>
      </c>
      <c r="AX11" s="185" t="str">
        <f t="shared" ca="1" si="14"/>
        <v/>
      </c>
      <c r="AY11" s="185" t="str">
        <f t="shared" ca="1" si="14"/>
        <v/>
      </c>
      <c r="AZ11" s="185" t="str">
        <f t="shared" ca="1" si="14"/>
        <v/>
      </c>
      <c r="BA11" s="185" t="str">
        <f t="shared" ca="1" si="14"/>
        <v/>
      </c>
      <c r="BB11" s="185" t="str">
        <f t="shared" ca="1" si="14"/>
        <v/>
      </c>
      <c r="BC11" s="185" t="str">
        <f t="shared" ca="1" si="14"/>
        <v/>
      </c>
      <c r="BD11" s="185" t="str">
        <f t="shared" ca="1" si="14"/>
        <v/>
      </c>
      <c r="BE11" s="185" t="str">
        <f t="shared" ca="1" si="14"/>
        <v/>
      </c>
      <c r="BF11" s="185" t="str">
        <f t="shared" ref="BF11:BO20" ca="1" si="15">IF(INDIRECT(BF$5 &amp; ROW())="","",INDIRECT(BF$5 &amp; ROW()))</f>
        <v/>
      </c>
      <c r="BG11" s="185" t="str">
        <f t="shared" ca="1" si="15"/>
        <v/>
      </c>
      <c r="BH11" s="185" t="str">
        <f t="shared" ca="1" si="15"/>
        <v/>
      </c>
      <c r="BI11" s="185" t="str">
        <f t="shared" ca="1" si="15"/>
        <v/>
      </c>
      <c r="BJ11" s="185" t="str">
        <f t="shared" ca="1" si="15"/>
        <v/>
      </c>
      <c r="BK11" s="185" t="str">
        <f t="shared" ca="1" si="15"/>
        <v/>
      </c>
      <c r="BL11" s="185" t="str">
        <f t="shared" ca="1" si="15"/>
        <v/>
      </c>
      <c r="BM11" s="185" t="str">
        <f t="shared" ca="1" si="15"/>
        <v/>
      </c>
      <c r="BN11" s="185" t="str">
        <f t="shared" ca="1" si="15"/>
        <v/>
      </c>
      <c r="BO11" s="185" t="str">
        <f t="shared" ca="1" si="15"/>
        <v/>
      </c>
      <c r="BP11" s="185" t="str">
        <f t="shared" ref="BP11:BY20" ca="1" si="16">IF(INDIRECT(BP$5 &amp; ROW())="","",INDIRECT(BP$5 &amp; ROW()))</f>
        <v/>
      </c>
      <c r="BQ11" s="185" t="str">
        <f t="shared" ca="1" si="16"/>
        <v/>
      </c>
      <c r="BR11" s="185" t="str">
        <f t="shared" ca="1" si="16"/>
        <v/>
      </c>
      <c r="BS11" s="185" t="str">
        <f t="shared" ca="1" si="16"/>
        <v/>
      </c>
      <c r="BT11" s="185" t="str">
        <f t="shared" ca="1" si="16"/>
        <v/>
      </c>
      <c r="BU11" s="185" t="str">
        <f t="shared" ca="1" si="16"/>
        <v/>
      </c>
      <c r="BV11" s="185" t="str">
        <f t="shared" ca="1" si="16"/>
        <v/>
      </c>
      <c r="BW11" s="185" t="str">
        <f t="shared" ca="1" si="16"/>
        <v/>
      </c>
      <c r="BX11" s="185" t="str">
        <f t="shared" ca="1" si="16"/>
        <v/>
      </c>
      <c r="BY11" s="185" t="str">
        <f t="shared" ca="1" si="16"/>
        <v/>
      </c>
      <c r="BZ11" s="185" t="str">
        <f t="shared" ref="BZ11:CG20" ca="1" si="17">IF(INDIRECT(BZ$5 &amp; ROW())="","",INDIRECT(BZ$5 &amp; ROW()))</f>
        <v/>
      </c>
      <c r="CA11" s="185" t="str">
        <f t="shared" ca="1" si="17"/>
        <v/>
      </c>
      <c r="CB11" s="185" t="str">
        <f t="shared" ca="1" si="17"/>
        <v/>
      </c>
      <c r="CC11" s="185" t="str">
        <f t="shared" ca="1" si="17"/>
        <v/>
      </c>
      <c r="CD11" s="185" t="str">
        <f t="shared" ca="1" si="17"/>
        <v/>
      </c>
      <c r="CE11" s="185" t="str">
        <f t="shared" ca="1" si="17"/>
        <v/>
      </c>
      <c r="CF11" s="185" t="str">
        <f t="shared" ca="1" si="17"/>
        <v/>
      </c>
      <c r="CG11" s="185" t="str">
        <f t="shared" ca="1" si="17"/>
        <v/>
      </c>
      <c r="CH11" s="146"/>
      <c r="CJ11" s="202" t="str">
        <f t="shared" ref="CJ11:CJ47" ca="1" si="18">IFERROR(IF(LEFT(AV11,1)="&lt;",0,SUBSTITUTE(SUBSTITUTE(SUBSTITUTE(AV11,"&lt;",""),"&gt;",""),"e","")*1),"")</f>
        <v/>
      </c>
      <c r="CK11" s="202" t="str">
        <f t="shared" ref="CK11:CK47" ca="1" si="19">IFERROR(IF(LEFT(AW11,1)="&lt;",0,SUBSTITUTE(SUBSTITUTE(SUBSTITUTE(AW11,"&lt;",""),"&gt;",""),"e","")*1),"")</f>
        <v/>
      </c>
      <c r="CL11" s="202" t="str">
        <f t="shared" ref="CL11:CL47" ca="1" si="20">IFERROR(IF(LEFT(AX11,1)="&lt;",0,SUBSTITUTE(SUBSTITUTE(SUBSTITUTE(AX11,"&lt;",""),"&gt;",""),"e","")*1),"")</f>
        <v/>
      </c>
      <c r="CM11" s="202" t="str">
        <f t="shared" ref="CM11:CM47" ca="1" si="21">IFERROR(IF(LEFT(AY11,1)="&lt;",0,SUBSTITUTE(SUBSTITUTE(SUBSTITUTE(AY11,"&lt;",""),"&gt;",""),"e","")*1),"")</f>
        <v/>
      </c>
      <c r="CN11" s="202" t="str">
        <f t="shared" ref="CN11:CN47" ca="1" si="22">IFERROR(IF(LEFT(AZ11,1)="&lt;",0,SUBSTITUTE(SUBSTITUTE(SUBSTITUTE(AZ11,"&lt;",""),"&gt;",""),"e","")*1),"")</f>
        <v/>
      </c>
      <c r="CO11" s="202" t="str">
        <f t="shared" ref="CO11:CO47" ca="1" si="23">IFERROR(IF(LEFT(BA11,1)="&lt;",0,SUBSTITUTE(SUBSTITUTE(SUBSTITUTE(BA11,"&lt;",""),"&gt;",""),"e","")*1),"")</f>
        <v/>
      </c>
      <c r="CP11" s="202" t="str">
        <f t="shared" ref="CP11:CP47" ca="1" si="24">IFERROR(IF(LEFT(BB11,1)="&lt;",0,SUBSTITUTE(SUBSTITUTE(SUBSTITUTE(BB11,"&lt;",""),"&gt;",""),"e","")*1),"")</f>
        <v/>
      </c>
      <c r="CQ11" s="202" t="str">
        <f t="shared" ref="CQ11:CQ47" ca="1" si="25">IFERROR(IF(LEFT(BC11,1)="&lt;",0,SUBSTITUTE(SUBSTITUTE(SUBSTITUTE(BC11,"&lt;",""),"&gt;",""),"e","")*1),"")</f>
        <v/>
      </c>
      <c r="CR11" s="202" t="str">
        <f t="shared" ref="CR11:CR47" ca="1" si="26">IFERROR(IF(LEFT(BD11,1)="&lt;",0,SUBSTITUTE(SUBSTITUTE(SUBSTITUTE(BD11,"&lt;",""),"&gt;",""),"e","")*1),"")</f>
        <v/>
      </c>
      <c r="CS11" s="202" t="str">
        <f t="shared" ref="CS11:CS47" ca="1" si="27">IFERROR(IF(LEFT(BE11,1)="&lt;",0,SUBSTITUTE(SUBSTITUTE(SUBSTITUTE(BE11,"&lt;",""),"&gt;",""),"e","")*1),"")</f>
        <v/>
      </c>
      <c r="CT11" s="202" t="str">
        <f t="shared" ref="CT11:CT47" ca="1" si="28">IFERROR(IF(LEFT(BF11,1)="&lt;",0,SUBSTITUTE(SUBSTITUTE(SUBSTITUTE(BF11,"&lt;",""),"&gt;",""),"e","")*1),"")</f>
        <v/>
      </c>
      <c r="CU11" s="202" t="str">
        <f t="shared" ref="CU11:CU47" ca="1" si="29">IFERROR(IF(LEFT(BG11,1)="&lt;",0,SUBSTITUTE(SUBSTITUTE(SUBSTITUTE(BG11,"&lt;",""),"&gt;",""),"e","")*1),"")</f>
        <v/>
      </c>
      <c r="CV11" s="202" t="str">
        <f t="shared" ref="CV11:CV47" ca="1" si="30">IFERROR(IF(LEFT(BH11,1)="&lt;",0,SUBSTITUTE(SUBSTITUTE(SUBSTITUTE(BH11,"&lt;",""),"&gt;",""),"e","")*1),"")</f>
        <v/>
      </c>
      <c r="CW11" s="202" t="str">
        <f t="shared" ref="CW11:CW47" ca="1" si="31">IFERROR(IF(LEFT(BI11,1)="&lt;",0,SUBSTITUTE(SUBSTITUTE(SUBSTITUTE(BI11,"&lt;",""),"&gt;",""),"e","")*1),"")</f>
        <v/>
      </c>
      <c r="CX11" s="202" t="str">
        <f t="shared" ref="CX11:CX47" ca="1" si="32">IFERROR(IF(LEFT(BJ11,1)="&lt;",0,SUBSTITUTE(SUBSTITUTE(SUBSTITUTE(BJ11,"&lt;",""),"&gt;",""),"e","")*1),"")</f>
        <v/>
      </c>
      <c r="CY11" s="202" t="str">
        <f t="shared" ref="CY11:CY47" ca="1" si="33">IFERROR(IF(LEFT(BK11,1)="&lt;",0,SUBSTITUTE(SUBSTITUTE(SUBSTITUTE(BK11,"&lt;",""),"&gt;",""),"e","")*1),"")</f>
        <v/>
      </c>
      <c r="CZ11" s="202" t="str">
        <f t="shared" ref="CZ11:CZ47" ca="1" si="34">IFERROR(IF(LEFT(BL11,1)="&lt;",0,SUBSTITUTE(SUBSTITUTE(SUBSTITUTE(BL11,"&lt;",""),"&gt;",""),"e","")*1),"")</f>
        <v/>
      </c>
      <c r="DA11" s="202" t="str">
        <f t="shared" ref="DA11:DA47" ca="1" si="35">IFERROR(IF(LEFT(BM11,1)="&lt;",0,SUBSTITUTE(SUBSTITUTE(SUBSTITUTE(BM11,"&lt;",""),"&gt;",""),"e","")*1),"")</f>
        <v/>
      </c>
      <c r="DB11" s="202" t="str">
        <f t="shared" ref="DB11:DB47" ca="1" si="36">IFERROR(IF(LEFT(BN11,1)="&lt;",0,SUBSTITUTE(SUBSTITUTE(SUBSTITUTE(BN11,"&lt;",""),"&gt;",""),"e","")*1),"")</f>
        <v/>
      </c>
      <c r="DC11" s="202" t="str">
        <f t="shared" ref="DC11:DC47" ca="1" si="37">IFERROR(IF(LEFT(BO11,1)="&lt;",0,SUBSTITUTE(SUBSTITUTE(SUBSTITUTE(BO11,"&lt;",""),"&gt;",""),"e","")*1),"")</f>
        <v/>
      </c>
      <c r="DD11" s="202" t="str">
        <f t="shared" ref="DD11:DD47" ca="1" si="38">IFERROR(IF(LEFT(BP11,1)="&lt;",0,SUBSTITUTE(SUBSTITUTE(SUBSTITUTE(BP11,"&lt;",""),"&gt;",""),"e","")*1),"")</f>
        <v/>
      </c>
      <c r="DE11" s="202" t="str">
        <f t="shared" ref="DE11:DE47" ca="1" si="39">IFERROR(IF(LEFT(BQ11,1)="&lt;",0,SUBSTITUTE(SUBSTITUTE(SUBSTITUTE(BQ11,"&lt;",""),"&gt;",""),"e","")*1),"")</f>
        <v/>
      </c>
      <c r="DF11" s="202" t="str">
        <f t="shared" ref="DF11:DF47" ca="1" si="40">IFERROR(IF(LEFT(BR11,1)="&lt;",0,SUBSTITUTE(SUBSTITUTE(SUBSTITUTE(BR11,"&lt;",""),"&gt;",""),"e","")*1),"")</f>
        <v/>
      </c>
      <c r="DG11" s="202" t="str">
        <f t="shared" ref="DG11:DG47" ca="1" si="41">IFERROR(IF(LEFT(BS11,1)="&lt;",0,SUBSTITUTE(SUBSTITUTE(SUBSTITUTE(BS11,"&lt;",""),"&gt;",""),"e","")*1),"")</f>
        <v/>
      </c>
      <c r="DH11" s="202" t="str">
        <f t="shared" ref="DH11:DH47" ca="1" si="42">IFERROR(IF(LEFT(BT11,1)="&lt;",0,SUBSTITUTE(SUBSTITUTE(SUBSTITUTE(BT11,"&lt;",""),"&gt;",""),"e","")*1),"")</f>
        <v/>
      </c>
      <c r="DI11" s="202" t="str">
        <f t="shared" ref="DI11:DI47" ca="1" si="43">IFERROR(IF(LEFT(BU11,1)="&lt;",0,SUBSTITUTE(SUBSTITUTE(SUBSTITUTE(BU11,"&lt;",""),"&gt;",""),"e","")*1),"")</f>
        <v/>
      </c>
      <c r="DJ11" s="202" t="str">
        <f t="shared" ref="DJ11:DJ47" ca="1" si="44">IFERROR(IF(LEFT(BV11,1)="&lt;",0,SUBSTITUTE(SUBSTITUTE(SUBSTITUTE(BV11,"&lt;",""),"&gt;",""),"e","")*1),"")</f>
        <v/>
      </c>
      <c r="DK11" s="202" t="str">
        <f t="shared" ref="DK11:DK47" ca="1" si="45">IFERROR(IF(LEFT(BW11,1)="&lt;",0,SUBSTITUTE(SUBSTITUTE(SUBSTITUTE(BW11,"&lt;",""),"&gt;",""),"e","")*1),"")</f>
        <v/>
      </c>
      <c r="DL11" s="202" t="str">
        <f t="shared" ref="DL11:DL47" ca="1" si="46">IFERROR(IF(LEFT(BX11,1)="&lt;",0,SUBSTITUTE(SUBSTITUTE(SUBSTITUTE(BX11,"&lt;",""),"&gt;",""),"e","")*1),"")</f>
        <v/>
      </c>
      <c r="DM11" s="202" t="str">
        <f t="shared" ref="DM11:DM47" ca="1" si="47">IFERROR(IF(LEFT(BY11,1)="&lt;",0,SUBSTITUTE(SUBSTITUTE(SUBSTITUTE(BY11,"&lt;",""),"&gt;",""),"e","")*1),"")</f>
        <v/>
      </c>
      <c r="DN11" s="202" t="str">
        <f t="shared" ref="DN11:DN47" ca="1" si="48">IFERROR(IF(LEFT(BZ11,1)="&lt;",0,SUBSTITUTE(SUBSTITUTE(SUBSTITUTE(BZ11,"&lt;",""),"&gt;",""),"e","")*1),"")</f>
        <v/>
      </c>
      <c r="DO11" s="202" t="str">
        <f t="shared" ref="DO11:DO47" ca="1" si="49">IFERROR(IF(LEFT(CA11,1)="&lt;",0,SUBSTITUTE(SUBSTITUTE(SUBSTITUTE(CA11,"&lt;",""),"&gt;",""),"e","")*1),"")</f>
        <v/>
      </c>
      <c r="DP11" s="202" t="str">
        <f t="shared" ref="DP11:DP47" ca="1" si="50">IFERROR(IF(LEFT(CB11,1)="&lt;",0,SUBSTITUTE(SUBSTITUTE(SUBSTITUTE(CB11,"&lt;",""),"&gt;",""),"e","")*1),"")</f>
        <v/>
      </c>
      <c r="DQ11" s="202" t="str">
        <f t="shared" ref="DQ11:DQ47" ca="1" si="51">IFERROR(IF(LEFT(CC11,1)="&lt;",0,SUBSTITUTE(SUBSTITUTE(SUBSTITUTE(CC11,"&lt;",""),"&gt;",""),"e","")*1),"")</f>
        <v/>
      </c>
      <c r="DR11" s="202" t="str">
        <f t="shared" ref="DR11:DR47" ca="1" si="52">IFERROR(IF(LEFT(CD11,1)="&lt;",0,SUBSTITUTE(SUBSTITUTE(SUBSTITUTE(CD11,"&lt;",""),"&gt;",""),"e","")*1),"")</f>
        <v/>
      </c>
      <c r="DS11" s="202" t="str">
        <f t="shared" ref="DS11:DS47" ca="1" si="53">IFERROR(IF(LEFT(CE11,1)="&lt;",0,SUBSTITUTE(SUBSTITUTE(SUBSTITUTE(CE11,"&lt;",""),"&gt;",""),"e","")*1),"")</f>
        <v/>
      </c>
      <c r="DT11" s="202" t="str">
        <f t="shared" ref="DT11:DT47" ca="1" si="54">IFERROR(IF(LEFT(CF11,1)="&lt;",0,SUBSTITUTE(SUBSTITUTE(SUBSTITUTE(CF11,"&lt;",""),"&gt;",""),"e","")*1),"")</f>
        <v/>
      </c>
      <c r="DU11" s="202" t="str">
        <f t="shared" ref="DU11:DU47" ca="1" si="55">IFERROR(IF(LEFT(CG11,1)="&lt;",0,SUBSTITUTE(SUBSTITUTE(SUBSTITUTE(CG11,"&lt;",""),"&gt;",""),"e","")*1),"")</f>
        <v/>
      </c>
      <c r="DV11" s="209"/>
      <c r="DX11" s="102" t="str">
        <f t="shared" ref="DX11:DX47" ca="1" si="56">IFERROR(SUBSTITUTE(SUBSTITUTE(AV11,"&lt;",""),"&gt;","")*1,"")</f>
        <v/>
      </c>
      <c r="DY11" s="102" t="str">
        <f t="shared" ref="DY11:DY47" ca="1" si="57">IFERROR(SUBSTITUTE(SUBSTITUTE(AW11,"&lt;",""),"&gt;","")*1,"")</f>
        <v/>
      </c>
      <c r="DZ11" s="102" t="str">
        <f t="shared" ref="DZ11:DZ47" ca="1" si="58">IFERROR(SUBSTITUTE(SUBSTITUTE(AX11,"&lt;",""),"&gt;","")*1,"")</f>
        <v/>
      </c>
      <c r="EA11" s="102" t="str">
        <f t="shared" ref="EA11:EA47" ca="1" si="59">IFERROR(SUBSTITUTE(SUBSTITUTE(AY11,"&lt;",""),"&gt;","")*1,"")</f>
        <v/>
      </c>
      <c r="EB11" s="102" t="str">
        <f t="shared" ref="EB11:EB47" ca="1" si="60">IFERROR(SUBSTITUTE(SUBSTITUTE(AZ11,"&lt;",""),"&gt;","")*1,"")</f>
        <v/>
      </c>
      <c r="EC11" s="102" t="str">
        <f t="shared" ref="EC11:EC47" ca="1" si="61">IFERROR(SUBSTITUTE(SUBSTITUTE(BA11,"&lt;",""),"&gt;","")*1,"")</f>
        <v/>
      </c>
      <c r="ED11" s="102" t="str">
        <f t="shared" ref="ED11:ED47" ca="1" si="62">IFERROR(SUBSTITUTE(SUBSTITUTE(BB11,"&lt;",""),"&gt;","")*1,"")</f>
        <v/>
      </c>
      <c r="EE11" s="102" t="str">
        <f t="shared" ref="EE11:EE47" ca="1" si="63">IFERROR(SUBSTITUTE(SUBSTITUTE(BC11,"&lt;",""),"&gt;","")*1,"")</f>
        <v/>
      </c>
      <c r="EF11" s="102" t="str">
        <f t="shared" ref="EF11:EF47" ca="1" si="64">IFERROR(SUBSTITUTE(SUBSTITUTE(BD11,"&lt;",""),"&gt;","")*1,"")</f>
        <v/>
      </c>
      <c r="EG11" s="102" t="str">
        <f t="shared" ref="EG11:EG47" ca="1" si="65">IFERROR(SUBSTITUTE(SUBSTITUTE(BE11,"&lt;",""),"&gt;","")*1,"")</f>
        <v/>
      </c>
      <c r="EH11" s="102" t="str">
        <f t="shared" ref="EH11:EH47" ca="1" si="66">IFERROR(SUBSTITUTE(SUBSTITUTE(BF11,"&lt;",""),"&gt;","")*1,"")</f>
        <v/>
      </c>
      <c r="EI11" s="102" t="str">
        <f t="shared" ref="EI11:EI47" ca="1" si="67">IFERROR(SUBSTITUTE(SUBSTITUTE(BG11,"&lt;",""),"&gt;","")*1,"")</f>
        <v/>
      </c>
      <c r="EJ11" s="102" t="str">
        <f t="shared" ref="EJ11:EJ47" ca="1" si="68">IFERROR(SUBSTITUTE(SUBSTITUTE(BH11,"&lt;",""),"&gt;","")*1,"")</f>
        <v/>
      </c>
      <c r="EK11" s="102" t="str">
        <f t="shared" ref="EK11:EK47" ca="1" si="69">IFERROR(SUBSTITUTE(SUBSTITUTE(BI11,"&lt;",""),"&gt;","")*1,"")</f>
        <v/>
      </c>
      <c r="EL11" s="102" t="str">
        <f t="shared" ref="EL11:EL47" ca="1" si="70">IFERROR(SUBSTITUTE(SUBSTITUTE(BJ11,"&lt;",""),"&gt;","")*1,"")</f>
        <v/>
      </c>
      <c r="EM11" s="102" t="str">
        <f t="shared" ref="EM11:EM47" ca="1" si="71">IFERROR(SUBSTITUTE(SUBSTITUTE(BK11,"&lt;",""),"&gt;","")*1,"")</f>
        <v/>
      </c>
      <c r="EN11" s="102" t="str">
        <f t="shared" ref="EN11:EN47" ca="1" si="72">IFERROR(SUBSTITUTE(SUBSTITUTE(BL11,"&lt;",""),"&gt;","")*1,"")</f>
        <v/>
      </c>
      <c r="EO11" s="102" t="str">
        <f t="shared" ref="EO11:EO47" ca="1" si="73">IFERROR(SUBSTITUTE(SUBSTITUTE(BM11,"&lt;",""),"&gt;","")*1,"")</f>
        <v/>
      </c>
      <c r="EP11" s="102" t="str">
        <f t="shared" ref="EP11:EP47" ca="1" si="74">IFERROR(SUBSTITUTE(SUBSTITUTE(BN11,"&lt;",""),"&gt;","")*1,"")</f>
        <v/>
      </c>
      <c r="EQ11" s="102" t="str">
        <f t="shared" ref="EQ11:EQ47" ca="1" si="75">IFERROR(SUBSTITUTE(SUBSTITUTE(BO11,"&lt;",""),"&gt;","")*1,"")</f>
        <v/>
      </c>
      <c r="ER11" s="102" t="str">
        <f t="shared" ref="ER11:ER47" ca="1" si="76">IFERROR(SUBSTITUTE(SUBSTITUTE(BP11,"&lt;",""),"&gt;","")*1,"")</f>
        <v/>
      </c>
      <c r="ES11" s="102" t="str">
        <f t="shared" ref="ES11:ES47" ca="1" si="77">IFERROR(SUBSTITUTE(SUBSTITUTE(BQ11,"&lt;",""),"&gt;","")*1,"")</f>
        <v/>
      </c>
      <c r="ET11" s="102" t="str">
        <f t="shared" ref="ET11:ET47" ca="1" si="78">IFERROR(SUBSTITUTE(SUBSTITUTE(BR11,"&lt;",""),"&gt;","")*1,"")</f>
        <v/>
      </c>
      <c r="EU11" s="102" t="str">
        <f t="shared" ref="EU11:EU47" ca="1" si="79">IFERROR(SUBSTITUTE(SUBSTITUTE(BS11,"&lt;",""),"&gt;","")*1,"")</f>
        <v/>
      </c>
      <c r="EV11" s="102" t="str">
        <f t="shared" ref="EV11:EV47" ca="1" si="80">IFERROR(SUBSTITUTE(SUBSTITUTE(BT11,"&lt;",""),"&gt;","")*1,"")</f>
        <v/>
      </c>
      <c r="EW11" s="102" t="str">
        <f t="shared" ref="EW11:EW47" ca="1" si="81">IFERROR(SUBSTITUTE(SUBSTITUTE(BU11,"&lt;",""),"&gt;","")*1,"")</f>
        <v/>
      </c>
      <c r="EX11" s="102" t="str">
        <f t="shared" ref="EX11:EX47" ca="1" si="82">IFERROR(SUBSTITUTE(SUBSTITUTE(BV11,"&lt;",""),"&gt;","")*1,"")</f>
        <v/>
      </c>
      <c r="EY11" s="102" t="str">
        <f t="shared" ref="EY11:EY47" ca="1" si="83">IFERROR(SUBSTITUTE(SUBSTITUTE(BW11,"&lt;",""),"&gt;","")*1,"")</f>
        <v/>
      </c>
      <c r="EZ11" s="102" t="str">
        <f t="shared" ref="EZ11:EZ47" ca="1" si="84">IFERROR(SUBSTITUTE(SUBSTITUTE(BX11,"&lt;",""),"&gt;","")*1,"")</f>
        <v/>
      </c>
      <c r="FA11" s="102" t="str">
        <f t="shared" ref="FA11:FA47" ca="1" si="85">IFERROR(SUBSTITUTE(SUBSTITUTE(BY11,"&lt;",""),"&gt;","")*1,"")</f>
        <v/>
      </c>
      <c r="FB11" s="102" t="str">
        <f t="shared" ref="FB11:FB47" ca="1" si="86">IFERROR(SUBSTITUTE(SUBSTITUTE(BZ11,"&lt;",""),"&gt;","")*1,"")</f>
        <v/>
      </c>
      <c r="FC11" s="102" t="str">
        <f t="shared" ref="FC11:FC47" ca="1" si="87">IFERROR(SUBSTITUTE(SUBSTITUTE(CA11,"&lt;",""),"&gt;","")*1,"")</f>
        <v/>
      </c>
      <c r="FD11" s="102" t="str">
        <f t="shared" ref="FD11:FD47" ca="1" si="88">IFERROR(SUBSTITUTE(SUBSTITUTE(CB11,"&lt;",""),"&gt;","")*1,"")</f>
        <v/>
      </c>
      <c r="FE11" s="102" t="str">
        <f t="shared" ref="FE11:FE47" ca="1" si="89">IFERROR(SUBSTITUTE(SUBSTITUTE(CC11,"&lt;",""),"&gt;","")*1,"")</f>
        <v/>
      </c>
      <c r="FF11" s="102" t="str">
        <f t="shared" ref="FF11:FF47" ca="1" si="90">IFERROR(SUBSTITUTE(SUBSTITUTE(CD11,"&lt;",""),"&gt;","")*1,"")</f>
        <v/>
      </c>
      <c r="FG11" s="102" t="str">
        <f t="shared" ref="FG11:FG47" ca="1" si="91">IFERROR(SUBSTITUTE(SUBSTITUTE(CE11,"&lt;",""),"&gt;","")*1,"")</f>
        <v/>
      </c>
      <c r="FH11" s="102" t="str">
        <f t="shared" ref="FH11:FH47" ca="1" si="92">IFERROR(SUBSTITUTE(SUBSTITUTE(CF11,"&lt;",""),"&gt;","")*1,"")</f>
        <v/>
      </c>
      <c r="FI11" s="102" t="str">
        <f t="shared" ref="FI11:FI47" ca="1" si="93">IFERROR(SUBSTITUTE(SUBSTITUTE(CG11,"&lt;",""),"&gt;","")*1,"")</f>
        <v/>
      </c>
      <c r="FK11" s="209"/>
      <c r="FL11" s="209"/>
    </row>
    <row r="12" spans="1:168" ht="15" customHeight="1" x14ac:dyDescent="0.3">
      <c r="A12" s="94" t="str">
        <f>IF(ISNUMBER(B12),TEXT(B12,"ddd"),"")</f>
        <v>Sun</v>
      </c>
      <c r="B12" s="9">
        <f t="shared" si="9"/>
        <v>44192</v>
      </c>
      <c r="C12" s="866"/>
      <c r="D12" s="872"/>
      <c r="E12" s="878"/>
      <c r="F12" s="872"/>
      <c r="G12" s="893"/>
      <c r="H12" s="867"/>
      <c r="I12" s="872"/>
      <c r="J12" s="905"/>
      <c r="K12" s="889"/>
      <c r="L12" s="889"/>
      <c r="M12" s="290"/>
      <c r="N12" s="290"/>
      <c r="O12" s="918"/>
      <c r="P12" s="925"/>
      <c r="Q12" s="932"/>
      <c r="R12" s="937"/>
      <c r="S12" s="943"/>
      <c r="T12" s="513"/>
      <c r="U12" s="289" t="str">
        <f t="shared" ca="1" si="10"/>
        <v/>
      </c>
      <c r="V12" s="290" t="str">
        <f t="shared" ca="1" si="11"/>
        <v/>
      </c>
      <c r="W12" s="290" t="str">
        <f t="shared" ca="1" si="12"/>
        <v/>
      </c>
      <c r="X12" s="321" t="str">
        <f t="shared" ca="1" si="13"/>
        <v/>
      </c>
      <c r="Y12" s="514"/>
      <c r="Z12" s="515"/>
      <c r="AA12" s="515"/>
      <c r="AB12" s="516"/>
      <c r="AC12" s="514"/>
      <c r="AD12" s="517"/>
      <c r="AE12" s="517"/>
      <c r="AF12" s="517"/>
      <c r="AG12" s="517"/>
      <c r="AH12" s="518"/>
      <c r="AI12" s="946"/>
      <c r="AJ12" s="517"/>
      <c r="AK12" s="860"/>
      <c r="AL12" s="517"/>
      <c r="AM12" s="518"/>
      <c r="AN12" s="519"/>
      <c r="AO12" s="147"/>
      <c r="AR12" s="145"/>
      <c r="AS12" s="146"/>
      <c r="AT12" s="146"/>
      <c r="AU12" s="146"/>
      <c r="AV12" s="185" t="str">
        <f t="shared" ca="1" si="14"/>
        <v/>
      </c>
      <c r="AW12" s="185" t="str">
        <f t="shared" ca="1" si="14"/>
        <v/>
      </c>
      <c r="AX12" s="185" t="str">
        <f t="shared" ca="1" si="14"/>
        <v/>
      </c>
      <c r="AY12" s="185" t="str">
        <f t="shared" ca="1" si="14"/>
        <v/>
      </c>
      <c r="AZ12" s="185" t="str">
        <f t="shared" ca="1" si="14"/>
        <v/>
      </c>
      <c r="BA12" s="185" t="str">
        <f t="shared" ca="1" si="14"/>
        <v/>
      </c>
      <c r="BB12" s="185" t="str">
        <f t="shared" ca="1" si="14"/>
        <v/>
      </c>
      <c r="BC12" s="185" t="str">
        <f t="shared" ca="1" si="14"/>
        <v/>
      </c>
      <c r="BD12" s="185" t="str">
        <f t="shared" ca="1" si="14"/>
        <v/>
      </c>
      <c r="BE12" s="185" t="str">
        <f t="shared" ca="1" si="14"/>
        <v/>
      </c>
      <c r="BF12" s="185" t="str">
        <f t="shared" ca="1" si="15"/>
        <v/>
      </c>
      <c r="BG12" s="185" t="str">
        <f t="shared" ca="1" si="15"/>
        <v/>
      </c>
      <c r="BH12" s="185" t="str">
        <f t="shared" ca="1" si="15"/>
        <v/>
      </c>
      <c r="BI12" s="185" t="str">
        <f t="shared" ca="1" si="15"/>
        <v/>
      </c>
      <c r="BJ12" s="185" t="str">
        <f t="shared" ca="1" si="15"/>
        <v/>
      </c>
      <c r="BK12" s="185" t="str">
        <f t="shared" ca="1" si="15"/>
        <v/>
      </c>
      <c r="BL12" s="185" t="str">
        <f t="shared" ca="1" si="15"/>
        <v/>
      </c>
      <c r="BM12" s="185" t="str">
        <f t="shared" ca="1" si="15"/>
        <v/>
      </c>
      <c r="BN12" s="185" t="str">
        <f t="shared" ca="1" si="15"/>
        <v/>
      </c>
      <c r="BO12" s="185" t="str">
        <f t="shared" ca="1" si="15"/>
        <v/>
      </c>
      <c r="BP12" s="185" t="str">
        <f t="shared" ca="1" si="16"/>
        <v/>
      </c>
      <c r="BQ12" s="185" t="str">
        <f t="shared" ca="1" si="16"/>
        <v/>
      </c>
      <c r="BR12" s="185" t="str">
        <f t="shared" ca="1" si="16"/>
        <v/>
      </c>
      <c r="BS12" s="185" t="str">
        <f t="shared" ca="1" si="16"/>
        <v/>
      </c>
      <c r="BT12" s="185" t="str">
        <f t="shared" ca="1" si="16"/>
        <v/>
      </c>
      <c r="BU12" s="185" t="str">
        <f t="shared" ca="1" si="16"/>
        <v/>
      </c>
      <c r="BV12" s="185" t="str">
        <f t="shared" ca="1" si="16"/>
        <v/>
      </c>
      <c r="BW12" s="185" t="str">
        <f t="shared" ca="1" si="16"/>
        <v/>
      </c>
      <c r="BX12" s="185" t="str">
        <f t="shared" ca="1" si="16"/>
        <v/>
      </c>
      <c r="BY12" s="185" t="str">
        <f t="shared" ca="1" si="16"/>
        <v/>
      </c>
      <c r="BZ12" s="185" t="str">
        <f t="shared" ca="1" si="17"/>
        <v/>
      </c>
      <c r="CA12" s="185" t="str">
        <f t="shared" ca="1" si="17"/>
        <v/>
      </c>
      <c r="CB12" s="185" t="str">
        <f t="shared" ca="1" si="17"/>
        <v/>
      </c>
      <c r="CC12" s="185" t="str">
        <f t="shared" ca="1" si="17"/>
        <v/>
      </c>
      <c r="CD12" s="185" t="str">
        <f t="shared" ca="1" si="17"/>
        <v/>
      </c>
      <c r="CE12" s="185" t="str">
        <f t="shared" ca="1" si="17"/>
        <v/>
      </c>
      <c r="CF12" s="185" t="str">
        <f t="shared" ca="1" si="17"/>
        <v/>
      </c>
      <c r="CG12" s="185" t="str">
        <f t="shared" ca="1" si="17"/>
        <v/>
      </c>
      <c r="CH12" s="146"/>
      <c r="CJ12" s="102" t="str">
        <f t="shared" ca="1" si="18"/>
        <v/>
      </c>
      <c r="CK12" s="102" t="str">
        <f t="shared" ca="1" si="19"/>
        <v/>
      </c>
      <c r="CL12" s="102" t="str">
        <f t="shared" ca="1" si="20"/>
        <v/>
      </c>
      <c r="CM12" s="102" t="str">
        <f t="shared" ca="1" si="21"/>
        <v/>
      </c>
      <c r="CN12" s="102" t="str">
        <f t="shared" ca="1" si="22"/>
        <v/>
      </c>
      <c r="CO12" s="102" t="str">
        <f t="shared" ca="1" si="23"/>
        <v/>
      </c>
      <c r="CP12" s="102" t="str">
        <f t="shared" ca="1" si="24"/>
        <v/>
      </c>
      <c r="CQ12" s="102" t="str">
        <f t="shared" ca="1" si="25"/>
        <v/>
      </c>
      <c r="CR12" s="102" t="str">
        <f t="shared" ca="1" si="26"/>
        <v/>
      </c>
      <c r="CS12" s="102" t="str">
        <f t="shared" ca="1" si="27"/>
        <v/>
      </c>
      <c r="CT12" s="102" t="str">
        <f t="shared" ca="1" si="28"/>
        <v/>
      </c>
      <c r="CU12" s="102" t="str">
        <f t="shared" ca="1" si="29"/>
        <v/>
      </c>
      <c r="CV12" s="102" t="str">
        <f t="shared" ca="1" si="30"/>
        <v/>
      </c>
      <c r="CW12" s="102" t="str">
        <f t="shared" ca="1" si="31"/>
        <v/>
      </c>
      <c r="CX12" s="102" t="str">
        <f t="shared" ca="1" si="32"/>
        <v/>
      </c>
      <c r="CY12" s="102" t="str">
        <f t="shared" ca="1" si="33"/>
        <v/>
      </c>
      <c r="CZ12" s="102" t="str">
        <f t="shared" ca="1" si="34"/>
        <v/>
      </c>
      <c r="DA12" s="102" t="str">
        <f t="shared" ca="1" si="35"/>
        <v/>
      </c>
      <c r="DB12" s="102" t="str">
        <f t="shared" ca="1" si="36"/>
        <v/>
      </c>
      <c r="DC12" s="102" t="str">
        <f t="shared" ca="1" si="37"/>
        <v/>
      </c>
      <c r="DD12" s="102" t="str">
        <f t="shared" ca="1" si="38"/>
        <v/>
      </c>
      <c r="DE12" s="102" t="str">
        <f t="shared" ca="1" si="39"/>
        <v/>
      </c>
      <c r="DF12" s="102" t="str">
        <f t="shared" ca="1" si="40"/>
        <v/>
      </c>
      <c r="DG12" s="102" t="str">
        <f t="shared" ca="1" si="41"/>
        <v/>
      </c>
      <c r="DH12" s="102" t="str">
        <f t="shared" ca="1" si="42"/>
        <v/>
      </c>
      <c r="DI12" s="102" t="str">
        <f t="shared" ca="1" si="43"/>
        <v/>
      </c>
      <c r="DJ12" s="102" t="str">
        <f t="shared" ca="1" si="44"/>
        <v/>
      </c>
      <c r="DK12" s="102" t="str">
        <f t="shared" ca="1" si="45"/>
        <v/>
      </c>
      <c r="DL12" s="102" t="str">
        <f t="shared" ca="1" si="46"/>
        <v/>
      </c>
      <c r="DM12" s="102" t="str">
        <f t="shared" ca="1" si="47"/>
        <v/>
      </c>
      <c r="DN12" s="102" t="str">
        <f t="shared" ca="1" si="48"/>
        <v/>
      </c>
      <c r="DO12" s="102" t="str">
        <f t="shared" ca="1" si="49"/>
        <v/>
      </c>
      <c r="DP12" s="102" t="str">
        <f t="shared" ca="1" si="50"/>
        <v/>
      </c>
      <c r="DQ12" s="102" t="str">
        <f t="shared" ca="1" si="51"/>
        <v/>
      </c>
      <c r="DR12" s="102" t="str">
        <f t="shared" ca="1" si="52"/>
        <v/>
      </c>
      <c r="DS12" s="102" t="str">
        <f t="shared" ca="1" si="53"/>
        <v/>
      </c>
      <c r="DT12" s="102" t="str">
        <f t="shared" ca="1" si="54"/>
        <v/>
      </c>
      <c r="DU12" s="102" t="str">
        <f t="shared" ca="1" si="55"/>
        <v/>
      </c>
      <c r="DV12" s="209"/>
      <c r="DX12" s="102" t="str">
        <f t="shared" ca="1" si="56"/>
        <v/>
      </c>
      <c r="DY12" s="102" t="str">
        <f t="shared" ca="1" si="57"/>
        <v/>
      </c>
      <c r="DZ12" s="102" t="str">
        <f t="shared" ca="1" si="58"/>
        <v/>
      </c>
      <c r="EA12" s="102" t="str">
        <f t="shared" ca="1" si="59"/>
        <v/>
      </c>
      <c r="EB12" s="102" t="str">
        <f t="shared" ca="1" si="60"/>
        <v/>
      </c>
      <c r="EC12" s="102" t="str">
        <f t="shared" ca="1" si="61"/>
        <v/>
      </c>
      <c r="ED12" s="102" t="str">
        <f t="shared" ca="1" si="62"/>
        <v/>
      </c>
      <c r="EE12" s="102" t="str">
        <f t="shared" ca="1" si="63"/>
        <v/>
      </c>
      <c r="EF12" s="102" t="str">
        <f t="shared" ca="1" si="64"/>
        <v/>
      </c>
      <c r="EG12" s="102" t="str">
        <f t="shared" ca="1" si="65"/>
        <v/>
      </c>
      <c r="EH12" s="102" t="str">
        <f t="shared" ca="1" si="66"/>
        <v/>
      </c>
      <c r="EI12" s="102" t="str">
        <f t="shared" ca="1" si="67"/>
        <v/>
      </c>
      <c r="EJ12" s="102" t="str">
        <f t="shared" ca="1" si="68"/>
        <v/>
      </c>
      <c r="EK12" s="102" t="str">
        <f t="shared" ca="1" si="69"/>
        <v/>
      </c>
      <c r="EL12" s="102" t="str">
        <f t="shared" ca="1" si="70"/>
        <v/>
      </c>
      <c r="EM12" s="102" t="str">
        <f t="shared" ca="1" si="71"/>
        <v/>
      </c>
      <c r="EN12" s="102" t="str">
        <f t="shared" ca="1" si="72"/>
        <v/>
      </c>
      <c r="EO12" s="102" t="str">
        <f t="shared" ca="1" si="73"/>
        <v/>
      </c>
      <c r="EP12" s="102" t="str">
        <f t="shared" ca="1" si="74"/>
        <v/>
      </c>
      <c r="EQ12" s="102" t="str">
        <f t="shared" ca="1" si="75"/>
        <v/>
      </c>
      <c r="ER12" s="102" t="str">
        <f t="shared" ca="1" si="76"/>
        <v/>
      </c>
      <c r="ES12" s="102" t="str">
        <f t="shared" ca="1" si="77"/>
        <v/>
      </c>
      <c r="ET12" s="102" t="str">
        <f t="shared" ca="1" si="78"/>
        <v/>
      </c>
      <c r="EU12" s="102" t="str">
        <f t="shared" ca="1" si="79"/>
        <v/>
      </c>
      <c r="EV12" s="102" t="str">
        <f t="shared" ca="1" si="80"/>
        <v/>
      </c>
      <c r="EW12" s="102" t="str">
        <f t="shared" ca="1" si="81"/>
        <v/>
      </c>
      <c r="EX12" s="102" t="str">
        <f t="shared" ca="1" si="82"/>
        <v/>
      </c>
      <c r="EY12" s="102" t="str">
        <f t="shared" ca="1" si="83"/>
        <v/>
      </c>
      <c r="EZ12" s="102" t="str">
        <f t="shared" ca="1" si="84"/>
        <v/>
      </c>
      <c r="FA12" s="102" t="str">
        <f t="shared" ca="1" si="85"/>
        <v/>
      </c>
      <c r="FB12" s="102" t="str">
        <f t="shared" ca="1" si="86"/>
        <v/>
      </c>
      <c r="FC12" s="102" t="str">
        <f t="shared" ca="1" si="87"/>
        <v/>
      </c>
      <c r="FD12" s="102" t="str">
        <f t="shared" ca="1" si="88"/>
        <v/>
      </c>
      <c r="FE12" s="102" t="str">
        <f t="shared" ca="1" si="89"/>
        <v/>
      </c>
      <c r="FF12" s="102" t="str">
        <f t="shared" ca="1" si="90"/>
        <v/>
      </c>
      <c r="FG12" s="102" t="str">
        <f t="shared" ca="1" si="91"/>
        <v/>
      </c>
      <c r="FH12" s="102" t="str">
        <f t="shared" ca="1" si="92"/>
        <v/>
      </c>
      <c r="FI12" s="102" t="str">
        <f t="shared" ca="1" si="93"/>
        <v/>
      </c>
      <c r="FK12" s="209"/>
      <c r="FL12" s="209"/>
    </row>
    <row r="13" spans="1:168" ht="15" customHeight="1" x14ac:dyDescent="0.3">
      <c r="A13" s="94" t="str">
        <f>IF(ISNUMBER(B13),TEXT(B13,"ddd"),"")</f>
        <v>Mon</v>
      </c>
      <c r="B13" s="9">
        <f t="shared" si="9"/>
        <v>44193</v>
      </c>
      <c r="C13" s="866"/>
      <c r="D13" s="872"/>
      <c r="E13" s="878"/>
      <c r="F13" s="872"/>
      <c r="G13" s="893"/>
      <c r="H13" s="867"/>
      <c r="I13" s="872"/>
      <c r="J13" s="905"/>
      <c r="K13" s="889"/>
      <c r="L13" s="889"/>
      <c r="M13" s="520"/>
      <c r="N13" s="520"/>
      <c r="O13" s="919"/>
      <c r="P13" s="926"/>
      <c r="Q13" s="933"/>
      <c r="R13" s="938"/>
      <c r="S13" s="944"/>
      <c r="T13" s="521"/>
      <c r="U13" s="289" t="str">
        <f t="shared" ca="1" si="10"/>
        <v/>
      </c>
      <c r="V13" s="290" t="str">
        <f t="shared" ca="1" si="11"/>
        <v/>
      </c>
      <c r="W13" s="290" t="str">
        <f t="shared" ca="1" si="12"/>
        <v/>
      </c>
      <c r="X13" s="321" t="str">
        <f t="shared" ca="1" si="13"/>
        <v/>
      </c>
      <c r="Y13" s="514"/>
      <c r="Z13" s="515"/>
      <c r="AA13" s="515"/>
      <c r="AB13" s="516"/>
      <c r="AC13" s="514"/>
      <c r="AD13" s="517"/>
      <c r="AE13" s="517"/>
      <c r="AF13" s="517"/>
      <c r="AG13" s="517"/>
      <c r="AH13" s="518"/>
      <c r="AI13" s="947"/>
      <c r="AJ13" s="517"/>
      <c r="AK13" s="860"/>
      <c r="AL13" s="517"/>
      <c r="AM13" s="518"/>
      <c r="AN13" s="519"/>
      <c r="AO13" s="147"/>
      <c r="AR13" s="145"/>
      <c r="AS13" s="146"/>
      <c r="AT13" s="146"/>
      <c r="AU13" s="146"/>
      <c r="AV13" s="185" t="str">
        <f t="shared" ca="1" si="14"/>
        <v/>
      </c>
      <c r="AW13" s="185" t="str">
        <f t="shared" ca="1" si="14"/>
        <v/>
      </c>
      <c r="AX13" s="185" t="str">
        <f t="shared" ca="1" si="14"/>
        <v/>
      </c>
      <c r="AY13" s="185" t="str">
        <f t="shared" ca="1" si="14"/>
        <v/>
      </c>
      <c r="AZ13" s="185" t="str">
        <f t="shared" ca="1" si="14"/>
        <v/>
      </c>
      <c r="BA13" s="185" t="str">
        <f t="shared" ca="1" si="14"/>
        <v/>
      </c>
      <c r="BB13" s="185" t="str">
        <f t="shared" ca="1" si="14"/>
        <v/>
      </c>
      <c r="BC13" s="185" t="str">
        <f t="shared" ca="1" si="14"/>
        <v/>
      </c>
      <c r="BD13" s="185" t="str">
        <f t="shared" ca="1" si="14"/>
        <v/>
      </c>
      <c r="BE13" s="185" t="str">
        <f t="shared" ca="1" si="14"/>
        <v/>
      </c>
      <c r="BF13" s="185" t="str">
        <f t="shared" ca="1" si="15"/>
        <v/>
      </c>
      <c r="BG13" s="185" t="str">
        <f t="shared" ca="1" si="15"/>
        <v/>
      </c>
      <c r="BH13" s="185" t="str">
        <f t="shared" ca="1" si="15"/>
        <v/>
      </c>
      <c r="BI13" s="185" t="str">
        <f t="shared" ca="1" si="15"/>
        <v/>
      </c>
      <c r="BJ13" s="185" t="str">
        <f t="shared" ca="1" si="15"/>
        <v/>
      </c>
      <c r="BK13" s="185" t="str">
        <f t="shared" ca="1" si="15"/>
        <v/>
      </c>
      <c r="BL13" s="185" t="str">
        <f t="shared" ca="1" si="15"/>
        <v/>
      </c>
      <c r="BM13" s="185" t="str">
        <f t="shared" ca="1" si="15"/>
        <v/>
      </c>
      <c r="BN13" s="185" t="str">
        <f t="shared" ca="1" si="15"/>
        <v/>
      </c>
      <c r="BO13" s="185" t="str">
        <f t="shared" ca="1" si="15"/>
        <v/>
      </c>
      <c r="BP13" s="185" t="str">
        <f t="shared" ca="1" si="16"/>
        <v/>
      </c>
      <c r="BQ13" s="185" t="str">
        <f t="shared" ca="1" si="16"/>
        <v/>
      </c>
      <c r="BR13" s="185" t="str">
        <f t="shared" ca="1" si="16"/>
        <v/>
      </c>
      <c r="BS13" s="185" t="str">
        <f t="shared" ca="1" si="16"/>
        <v/>
      </c>
      <c r="BT13" s="185" t="str">
        <f t="shared" ca="1" si="16"/>
        <v/>
      </c>
      <c r="BU13" s="185" t="str">
        <f t="shared" ca="1" si="16"/>
        <v/>
      </c>
      <c r="BV13" s="185" t="str">
        <f t="shared" ca="1" si="16"/>
        <v/>
      </c>
      <c r="BW13" s="185" t="str">
        <f t="shared" ca="1" si="16"/>
        <v/>
      </c>
      <c r="BX13" s="185" t="str">
        <f t="shared" ca="1" si="16"/>
        <v/>
      </c>
      <c r="BY13" s="185" t="str">
        <f t="shared" ca="1" si="16"/>
        <v/>
      </c>
      <c r="BZ13" s="185" t="str">
        <f t="shared" ca="1" si="17"/>
        <v/>
      </c>
      <c r="CA13" s="185" t="str">
        <f t="shared" ca="1" si="17"/>
        <v/>
      </c>
      <c r="CB13" s="185" t="str">
        <f t="shared" ca="1" si="17"/>
        <v/>
      </c>
      <c r="CC13" s="185" t="str">
        <f t="shared" ca="1" si="17"/>
        <v/>
      </c>
      <c r="CD13" s="185" t="str">
        <f t="shared" ca="1" si="17"/>
        <v/>
      </c>
      <c r="CE13" s="185" t="str">
        <f t="shared" ca="1" si="17"/>
        <v/>
      </c>
      <c r="CF13" s="185" t="str">
        <f t="shared" ca="1" si="17"/>
        <v/>
      </c>
      <c r="CG13" s="185" t="str">
        <f t="shared" ca="1" si="17"/>
        <v/>
      </c>
      <c r="CH13" s="146"/>
      <c r="CJ13" s="102" t="str">
        <f t="shared" ca="1" si="18"/>
        <v/>
      </c>
      <c r="CK13" s="102" t="str">
        <f t="shared" ca="1" si="19"/>
        <v/>
      </c>
      <c r="CL13" s="102" t="str">
        <f t="shared" ca="1" si="20"/>
        <v/>
      </c>
      <c r="CM13" s="102" t="str">
        <f t="shared" ca="1" si="21"/>
        <v/>
      </c>
      <c r="CN13" s="102" t="str">
        <f t="shared" ca="1" si="22"/>
        <v/>
      </c>
      <c r="CO13" s="102" t="str">
        <f t="shared" ca="1" si="23"/>
        <v/>
      </c>
      <c r="CP13" s="102" t="str">
        <f t="shared" ca="1" si="24"/>
        <v/>
      </c>
      <c r="CQ13" s="102" t="str">
        <f t="shared" ca="1" si="25"/>
        <v/>
      </c>
      <c r="CR13" s="102" t="str">
        <f t="shared" ca="1" si="26"/>
        <v/>
      </c>
      <c r="CS13" s="102" t="str">
        <f t="shared" ca="1" si="27"/>
        <v/>
      </c>
      <c r="CT13" s="102" t="str">
        <f t="shared" ca="1" si="28"/>
        <v/>
      </c>
      <c r="CU13" s="102" t="str">
        <f t="shared" ca="1" si="29"/>
        <v/>
      </c>
      <c r="CV13" s="102" t="str">
        <f t="shared" ca="1" si="30"/>
        <v/>
      </c>
      <c r="CW13" s="102" t="str">
        <f t="shared" ca="1" si="31"/>
        <v/>
      </c>
      <c r="CX13" s="102" t="str">
        <f t="shared" ca="1" si="32"/>
        <v/>
      </c>
      <c r="CY13" s="102" t="str">
        <f t="shared" ca="1" si="33"/>
        <v/>
      </c>
      <c r="CZ13" s="102" t="str">
        <f t="shared" ca="1" si="34"/>
        <v/>
      </c>
      <c r="DA13" s="102" t="str">
        <f t="shared" ca="1" si="35"/>
        <v/>
      </c>
      <c r="DB13" s="102" t="str">
        <f t="shared" ca="1" si="36"/>
        <v/>
      </c>
      <c r="DC13" s="102" t="str">
        <f t="shared" ca="1" si="37"/>
        <v/>
      </c>
      <c r="DD13" s="102" t="str">
        <f t="shared" ca="1" si="38"/>
        <v/>
      </c>
      <c r="DE13" s="102" t="str">
        <f t="shared" ca="1" si="39"/>
        <v/>
      </c>
      <c r="DF13" s="102" t="str">
        <f t="shared" ca="1" si="40"/>
        <v/>
      </c>
      <c r="DG13" s="102" t="str">
        <f t="shared" ca="1" si="41"/>
        <v/>
      </c>
      <c r="DH13" s="102" t="str">
        <f t="shared" ca="1" si="42"/>
        <v/>
      </c>
      <c r="DI13" s="102" t="str">
        <f t="shared" ca="1" si="43"/>
        <v/>
      </c>
      <c r="DJ13" s="102" t="str">
        <f t="shared" ca="1" si="44"/>
        <v/>
      </c>
      <c r="DK13" s="102" t="str">
        <f t="shared" ca="1" si="45"/>
        <v/>
      </c>
      <c r="DL13" s="102" t="str">
        <f t="shared" ca="1" si="46"/>
        <v/>
      </c>
      <c r="DM13" s="102" t="str">
        <f t="shared" ca="1" si="47"/>
        <v/>
      </c>
      <c r="DN13" s="102" t="str">
        <f t="shared" ca="1" si="48"/>
        <v/>
      </c>
      <c r="DO13" s="102" t="str">
        <f t="shared" ca="1" si="49"/>
        <v/>
      </c>
      <c r="DP13" s="102" t="str">
        <f t="shared" ca="1" si="50"/>
        <v/>
      </c>
      <c r="DQ13" s="102" t="str">
        <f t="shared" ca="1" si="51"/>
        <v/>
      </c>
      <c r="DR13" s="102" t="str">
        <f t="shared" ca="1" si="52"/>
        <v/>
      </c>
      <c r="DS13" s="102" t="str">
        <f t="shared" ca="1" si="53"/>
        <v/>
      </c>
      <c r="DT13" s="102" t="str">
        <f t="shared" ca="1" si="54"/>
        <v/>
      </c>
      <c r="DU13" s="102" t="str">
        <f t="shared" ca="1" si="55"/>
        <v/>
      </c>
      <c r="DV13" s="209"/>
      <c r="DX13" s="102" t="str">
        <f t="shared" ca="1" si="56"/>
        <v/>
      </c>
      <c r="DY13" s="102" t="str">
        <f t="shared" ca="1" si="57"/>
        <v/>
      </c>
      <c r="DZ13" s="102" t="str">
        <f t="shared" ca="1" si="58"/>
        <v/>
      </c>
      <c r="EA13" s="102" t="str">
        <f t="shared" ca="1" si="59"/>
        <v/>
      </c>
      <c r="EB13" s="102" t="str">
        <f t="shared" ca="1" si="60"/>
        <v/>
      </c>
      <c r="EC13" s="102" t="str">
        <f t="shared" ca="1" si="61"/>
        <v/>
      </c>
      <c r="ED13" s="102" t="str">
        <f t="shared" ca="1" si="62"/>
        <v/>
      </c>
      <c r="EE13" s="102" t="str">
        <f t="shared" ca="1" si="63"/>
        <v/>
      </c>
      <c r="EF13" s="102" t="str">
        <f t="shared" ca="1" si="64"/>
        <v/>
      </c>
      <c r="EG13" s="102" t="str">
        <f t="shared" ca="1" si="65"/>
        <v/>
      </c>
      <c r="EH13" s="102" t="str">
        <f t="shared" ca="1" si="66"/>
        <v/>
      </c>
      <c r="EI13" s="102" t="str">
        <f t="shared" ca="1" si="67"/>
        <v/>
      </c>
      <c r="EJ13" s="102" t="str">
        <f t="shared" ca="1" si="68"/>
        <v/>
      </c>
      <c r="EK13" s="102" t="str">
        <f t="shared" ca="1" si="69"/>
        <v/>
      </c>
      <c r="EL13" s="102" t="str">
        <f t="shared" ca="1" si="70"/>
        <v/>
      </c>
      <c r="EM13" s="102" t="str">
        <f t="shared" ca="1" si="71"/>
        <v/>
      </c>
      <c r="EN13" s="102" t="str">
        <f t="shared" ca="1" si="72"/>
        <v/>
      </c>
      <c r="EO13" s="102" t="str">
        <f t="shared" ca="1" si="73"/>
        <v/>
      </c>
      <c r="EP13" s="102" t="str">
        <f t="shared" ca="1" si="74"/>
        <v/>
      </c>
      <c r="EQ13" s="102" t="str">
        <f t="shared" ca="1" si="75"/>
        <v/>
      </c>
      <c r="ER13" s="102" t="str">
        <f t="shared" ca="1" si="76"/>
        <v/>
      </c>
      <c r="ES13" s="102" t="str">
        <f t="shared" ca="1" si="77"/>
        <v/>
      </c>
      <c r="ET13" s="102" t="str">
        <f t="shared" ca="1" si="78"/>
        <v/>
      </c>
      <c r="EU13" s="102" t="str">
        <f t="shared" ca="1" si="79"/>
        <v/>
      </c>
      <c r="EV13" s="102" t="str">
        <f t="shared" ca="1" si="80"/>
        <v/>
      </c>
      <c r="EW13" s="102" t="str">
        <f t="shared" ca="1" si="81"/>
        <v/>
      </c>
      <c r="EX13" s="102" t="str">
        <f t="shared" ca="1" si="82"/>
        <v/>
      </c>
      <c r="EY13" s="102" t="str">
        <f t="shared" ca="1" si="83"/>
        <v/>
      </c>
      <c r="EZ13" s="102" t="str">
        <f t="shared" ca="1" si="84"/>
        <v/>
      </c>
      <c r="FA13" s="102" t="str">
        <f t="shared" ca="1" si="85"/>
        <v/>
      </c>
      <c r="FB13" s="102" t="str">
        <f t="shared" ca="1" si="86"/>
        <v/>
      </c>
      <c r="FC13" s="102" t="str">
        <f t="shared" ca="1" si="87"/>
        <v/>
      </c>
      <c r="FD13" s="102" t="str">
        <f t="shared" ca="1" si="88"/>
        <v/>
      </c>
      <c r="FE13" s="102" t="str">
        <f t="shared" ca="1" si="89"/>
        <v/>
      </c>
      <c r="FF13" s="102" t="str">
        <f t="shared" ca="1" si="90"/>
        <v/>
      </c>
      <c r="FG13" s="102" t="str">
        <f t="shared" ca="1" si="91"/>
        <v/>
      </c>
      <c r="FH13" s="102" t="str">
        <f t="shared" ca="1" si="92"/>
        <v/>
      </c>
      <c r="FI13" s="102" t="str">
        <f t="shared" ca="1" si="93"/>
        <v/>
      </c>
      <c r="FK13" s="209"/>
      <c r="FL13" s="209"/>
    </row>
    <row r="14" spans="1:168" ht="15" customHeight="1" x14ac:dyDescent="0.3">
      <c r="A14" s="94" t="str">
        <f>IF(ISNUMBER(B14),TEXT(B14,"ddd"),"")</f>
        <v>Tue</v>
      </c>
      <c r="B14" s="9">
        <f t="shared" si="9"/>
        <v>44194</v>
      </c>
      <c r="C14" s="866"/>
      <c r="D14" s="872"/>
      <c r="E14" s="878"/>
      <c r="F14" s="872"/>
      <c r="G14" s="893"/>
      <c r="H14" s="867"/>
      <c r="I14" s="872"/>
      <c r="J14" s="905"/>
      <c r="K14" s="889"/>
      <c r="L14" s="889"/>
      <c r="M14" s="505"/>
      <c r="N14" s="505"/>
      <c r="O14" s="920"/>
      <c r="P14" s="927"/>
      <c r="Q14" s="866"/>
      <c r="R14" s="939"/>
      <c r="S14" s="943"/>
      <c r="T14" s="522"/>
      <c r="U14" s="289" t="str">
        <f t="shared" ca="1" si="10"/>
        <v/>
      </c>
      <c r="V14" s="290" t="str">
        <f t="shared" ca="1" si="11"/>
        <v/>
      </c>
      <c r="W14" s="290" t="str">
        <f t="shared" ca="1" si="12"/>
        <v/>
      </c>
      <c r="X14" s="321" t="str">
        <f t="shared" ca="1" si="13"/>
        <v/>
      </c>
      <c r="Y14" s="514"/>
      <c r="Z14" s="515"/>
      <c r="AA14" s="515"/>
      <c r="AB14" s="516"/>
      <c r="AC14" s="514"/>
      <c r="AD14" s="517"/>
      <c r="AE14" s="517"/>
      <c r="AF14" s="517"/>
      <c r="AG14" s="517"/>
      <c r="AH14" s="518"/>
      <c r="AI14" s="946"/>
      <c r="AJ14" s="517"/>
      <c r="AK14" s="860"/>
      <c r="AL14" s="517"/>
      <c r="AM14" s="518"/>
      <c r="AN14" s="519"/>
      <c r="AO14" s="147"/>
      <c r="AR14" s="145"/>
      <c r="AS14" s="146"/>
      <c r="AT14" s="146"/>
      <c r="AU14" s="146"/>
      <c r="AV14" s="185" t="str">
        <f t="shared" ca="1" si="14"/>
        <v/>
      </c>
      <c r="AW14" s="185" t="str">
        <f t="shared" ca="1" si="14"/>
        <v/>
      </c>
      <c r="AX14" s="185" t="str">
        <f t="shared" ca="1" si="14"/>
        <v/>
      </c>
      <c r="AY14" s="185" t="str">
        <f t="shared" ca="1" si="14"/>
        <v/>
      </c>
      <c r="AZ14" s="185" t="str">
        <f t="shared" ca="1" si="14"/>
        <v/>
      </c>
      <c r="BA14" s="185" t="str">
        <f t="shared" ca="1" si="14"/>
        <v/>
      </c>
      <c r="BB14" s="185" t="str">
        <f t="shared" ca="1" si="14"/>
        <v/>
      </c>
      <c r="BC14" s="185" t="str">
        <f t="shared" ca="1" si="14"/>
        <v/>
      </c>
      <c r="BD14" s="185" t="str">
        <f t="shared" ca="1" si="14"/>
        <v/>
      </c>
      <c r="BE14" s="185" t="str">
        <f t="shared" ca="1" si="14"/>
        <v/>
      </c>
      <c r="BF14" s="185" t="str">
        <f t="shared" ca="1" si="15"/>
        <v/>
      </c>
      <c r="BG14" s="185" t="str">
        <f t="shared" ca="1" si="15"/>
        <v/>
      </c>
      <c r="BH14" s="185" t="str">
        <f t="shared" ca="1" si="15"/>
        <v/>
      </c>
      <c r="BI14" s="185" t="str">
        <f t="shared" ca="1" si="15"/>
        <v/>
      </c>
      <c r="BJ14" s="185" t="str">
        <f t="shared" ca="1" si="15"/>
        <v/>
      </c>
      <c r="BK14" s="185" t="str">
        <f t="shared" ca="1" si="15"/>
        <v/>
      </c>
      <c r="BL14" s="185" t="str">
        <f t="shared" ca="1" si="15"/>
        <v/>
      </c>
      <c r="BM14" s="185" t="str">
        <f t="shared" ca="1" si="15"/>
        <v/>
      </c>
      <c r="BN14" s="185" t="str">
        <f t="shared" ca="1" si="15"/>
        <v/>
      </c>
      <c r="BO14" s="185" t="str">
        <f t="shared" ca="1" si="15"/>
        <v/>
      </c>
      <c r="BP14" s="185" t="str">
        <f t="shared" ca="1" si="16"/>
        <v/>
      </c>
      <c r="BQ14" s="185" t="str">
        <f t="shared" ca="1" si="16"/>
        <v/>
      </c>
      <c r="BR14" s="185" t="str">
        <f t="shared" ca="1" si="16"/>
        <v/>
      </c>
      <c r="BS14" s="185" t="str">
        <f t="shared" ca="1" si="16"/>
        <v/>
      </c>
      <c r="BT14" s="185" t="str">
        <f t="shared" ca="1" si="16"/>
        <v/>
      </c>
      <c r="BU14" s="185" t="str">
        <f t="shared" ca="1" si="16"/>
        <v/>
      </c>
      <c r="BV14" s="185" t="str">
        <f t="shared" ca="1" si="16"/>
        <v/>
      </c>
      <c r="BW14" s="185" t="str">
        <f t="shared" ca="1" si="16"/>
        <v/>
      </c>
      <c r="BX14" s="185" t="str">
        <f t="shared" ca="1" si="16"/>
        <v/>
      </c>
      <c r="BY14" s="185" t="str">
        <f t="shared" ca="1" si="16"/>
        <v/>
      </c>
      <c r="BZ14" s="185" t="str">
        <f t="shared" ca="1" si="17"/>
        <v/>
      </c>
      <c r="CA14" s="185" t="str">
        <f t="shared" ca="1" si="17"/>
        <v/>
      </c>
      <c r="CB14" s="185" t="str">
        <f t="shared" ca="1" si="17"/>
        <v/>
      </c>
      <c r="CC14" s="185" t="str">
        <f t="shared" ca="1" si="17"/>
        <v/>
      </c>
      <c r="CD14" s="185" t="str">
        <f t="shared" ca="1" si="17"/>
        <v/>
      </c>
      <c r="CE14" s="185" t="str">
        <f t="shared" ca="1" si="17"/>
        <v/>
      </c>
      <c r="CF14" s="185" t="str">
        <f t="shared" ca="1" si="17"/>
        <v/>
      </c>
      <c r="CG14" s="185" t="str">
        <f t="shared" ca="1" si="17"/>
        <v/>
      </c>
      <c r="CH14" s="146"/>
      <c r="CJ14" s="102" t="str">
        <f t="shared" ca="1" si="18"/>
        <v/>
      </c>
      <c r="CK14" s="102" t="str">
        <f t="shared" ca="1" si="19"/>
        <v/>
      </c>
      <c r="CL14" s="102" t="str">
        <f t="shared" ca="1" si="20"/>
        <v/>
      </c>
      <c r="CM14" s="102" t="str">
        <f t="shared" ca="1" si="21"/>
        <v/>
      </c>
      <c r="CN14" s="102" t="str">
        <f t="shared" ca="1" si="22"/>
        <v/>
      </c>
      <c r="CO14" s="102" t="str">
        <f t="shared" ca="1" si="23"/>
        <v/>
      </c>
      <c r="CP14" s="102" t="str">
        <f t="shared" ca="1" si="24"/>
        <v/>
      </c>
      <c r="CQ14" s="102" t="str">
        <f t="shared" ca="1" si="25"/>
        <v/>
      </c>
      <c r="CR14" s="102" t="str">
        <f t="shared" ca="1" si="26"/>
        <v/>
      </c>
      <c r="CS14" s="102" t="str">
        <f t="shared" ca="1" si="27"/>
        <v/>
      </c>
      <c r="CT14" s="102" t="str">
        <f t="shared" ca="1" si="28"/>
        <v/>
      </c>
      <c r="CU14" s="102" t="str">
        <f t="shared" ca="1" si="29"/>
        <v/>
      </c>
      <c r="CV14" s="102" t="str">
        <f t="shared" ca="1" si="30"/>
        <v/>
      </c>
      <c r="CW14" s="102" t="str">
        <f t="shared" ca="1" si="31"/>
        <v/>
      </c>
      <c r="CX14" s="102" t="str">
        <f t="shared" ca="1" si="32"/>
        <v/>
      </c>
      <c r="CY14" s="102" t="str">
        <f t="shared" ca="1" si="33"/>
        <v/>
      </c>
      <c r="CZ14" s="102" t="str">
        <f t="shared" ca="1" si="34"/>
        <v/>
      </c>
      <c r="DA14" s="102" t="str">
        <f t="shared" ca="1" si="35"/>
        <v/>
      </c>
      <c r="DB14" s="102" t="str">
        <f t="shared" ca="1" si="36"/>
        <v/>
      </c>
      <c r="DC14" s="102" t="str">
        <f t="shared" ca="1" si="37"/>
        <v/>
      </c>
      <c r="DD14" s="102" t="str">
        <f t="shared" ca="1" si="38"/>
        <v/>
      </c>
      <c r="DE14" s="102" t="str">
        <f t="shared" ca="1" si="39"/>
        <v/>
      </c>
      <c r="DF14" s="102" t="str">
        <f t="shared" ca="1" si="40"/>
        <v/>
      </c>
      <c r="DG14" s="102" t="str">
        <f t="shared" ca="1" si="41"/>
        <v/>
      </c>
      <c r="DH14" s="102" t="str">
        <f t="shared" ca="1" si="42"/>
        <v/>
      </c>
      <c r="DI14" s="102" t="str">
        <f t="shared" ca="1" si="43"/>
        <v/>
      </c>
      <c r="DJ14" s="102" t="str">
        <f t="shared" ca="1" si="44"/>
        <v/>
      </c>
      <c r="DK14" s="102" t="str">
        <f t="shared" ca="1" si="45"/>
        <v/>
      </c>
      <c r="DL14" s="102" t="str">
        <f t="shared" ca="1" si="46"/>
        <v/>
      </c>
      <c r="DM14" s="102" t="str">
        <f t="shared" ca="1" si="47"/>
        <v/>
      </c>
      <c r="DN14" s="102" t="str">
        <f t="shared" ca="1" si="48"/>
        <v/>
      </c>
      <c r="DO14" s="102" t="str">
        <f t="shared" ca="1" si="49"/>
        <v/>
      </c>
      <c r="DP14" s="102" t="str">
        <f t="shared" ca="1" si="50"/>
        <v/>
      </c>
      <c r="DQ14" s="102" t="str">
        <f t="shared" ca="1" si="51"/>
        <v/>
      </c>
      <c r="DR14" s="102" t="str">
        <f t="shared" ca="1" si="52"/>
        <v/>
      </c>
      <c r="DS14" s="102" t="str">
        <f t="shared" ca="1" si="53"/>
        <v/>
      </c>
      <c r="DT14" s="102" t="str">
        <f t="shared" ca="1" si="54"/>
        <v/>
      </c>
      <c r="DU14" s="102" t="str">
        <f t="shared" ca="1" si="55"/>
        <v/>
      </c>
      <c r="DV14" s="209"/>
      <c r="DX14" s="102" t="str">
        <f t="shared" ca="1" si="56"/>
        <v/>
      </c>
      <c r="DY14" s="102" t="str">
        <f t="shared" ca="1" si="57"/>
        <v/>
      </c>
      <c r="DZ14" s="102" t="str">
        <f t="shared" ca="1" si="58"/>
        <v/>
      </c>
      <c r="EA14" s="102" t="str">
        <f t="shared" ca="1" si="59"/>
        <v/>
      </c>
      <c r="EB14" s="102" t="str">
        <f t="shared" ca="1" si="60"/>
        <v/>
      </c>
      <c r="EC14" s="102" t="str">
        <f t="shared" ca="1" si="61"/>
        <v/>
      </c>
      <c r="ED14" s="102" t="str">
        <f t="shared" ca="1" si="62"/>
        <v/>
      </c>
      <c r="EE14" s="102" t="str">
        <f t="shared" ca="1" si="63"/>
        <v/>
      </c>
      <c r="EF14" s="102" t="str">
        <f t="shared" ca="1" si="64"/>
        <v/>
      </c>
      <c r="EG14" s="102" t="str">
        <f t="shared" ca="1" si="65"/>
        <v/>
      </c>
      <c r="EH14" s="102" t="str">
        <f t="shared" ca="1" si="66"/>
        <v/>
      </c>
      <c r="EI14" s="102" t="str">
        <f t="shared" ca="1" si="67"/>
        <v/>
      </c>
      <c r="EJ14" s="102" t="str">
        <f t="shared" ca="1" si="68"/>
        <v/>
      </c>
      <c r="EK14" s="102" t="str">
        <f t="shared" ca="1" si="69"/>
        <v/>
      </c>
      <c r="EL14" s="102" t="str">
        <f t="shared" ca="1" si="70"/>
        <v/>
      </c>
      <c r="EM14" s="102" t="str">
        <f t="shared" ca="1" si="71"/>
        <v/>
      </c>
      <c r="EN14" s="102" t="str">
        <f t="shared" ca="1" si="72"/>
        <v/>
      </c>
      <c r="EO14" s="102" t="str">
        <f t="shared" ca="1" si="73"/>
        <v/>
      </c>
      <c r="EP14" s="102" t="str">
        <f t="shared" ca="1" si="74"/>
        <v/>
      </c>
      <c r="EQ14" s="102" t="str">
        <f t="shared" ca="1" si="75"/>
        <v/>
      </c>
      <c r="ER14" s="102" t="str">
        <f t="shared" ca="1" si="76"/>
        <v/>
      </c>
      <c r="ES14" s="102" t="str">
        <f t="shared" ca="1" si="77"/>
        <v/>
      </c>
      <c r="ET14" s="102" t="str">
        <f t="shared" ca="1" si="78"/>
        <v/>
      </c>
      <c r="EU14" s="102" t="str">
        <f t="shared" ca="1" si="79"/>
        <v/>
      </c>
      <c r="EV14" s="102" t="str">
        <f t="shared" ca="1" si="80"/>
        <v/>
      </c>
      <c r="EW14" s="102" t="str">
        <f t="shared" ca="1" si="81"/>
        <v/>
      </c>
      <c r="EX14" s="102" t="str">
        <f t="shared" ca="1" si="82"/>
        <v/>
      </c>
      <c r="EY14" s="102" t="str">
        <f t="shared" ca="1" si="83"/>
        <v/>
      </c>
      <c r="EZ14" s="102" t="str">
        <f t="shared" ca="1" si="84"/>
        <v/>
      </c>
      <c r="FA14" s="102" t="str">
        <f t="shared" ca="1" si="85"/>
        <v/>
      </c>
      <c r="FB14" s="102" t="str">
        <f t="shared" ca="1" si="86"/>
        <v/>
      </c>
      <c r="FC14" s="102" t="str">
        <f t="shared" ca="1" si="87"/>
        <v/>
      </c>
      <c r="FD14" s="102" t="str">
        <f t="shared" ca="1" si="88"/>
        <v/>
      </c>
      <c r="FE14" s="102" t="str">
        <f t="shared" ca="1" si="89"/>
        <v/>
      </c>
      <c r="FF14" s="102" t="str">
        <f t="shared" ca="1" si="90"/>
        <v/>
      </c>
      <c r="FG14" s="102" t="str">
        <f t="shared" ca="1" si="91"/>
        <v/>
      </c>
      <c r="FH14" s="102" t="str">
        <f t="shared" ca="1" si="92"/>
        <v/>
      </c>
      <c r="FI14" s="102" t="str">
        <f t="shared" ca="1" si="93"/>
        <v/>
      </c>
      <c r="FK14" s="209"/>
      <c r="FL14" s="209"/>
    </row>
    <row r="15" spans="1:168" ht="15" customHeight="1" thickBot="1" x14ac:dyDescent="0.35">
      <c r="A15" s="94" t="str">
        <f t="shared" ref="A15:A47" si="94">IF(ISNUMBER(B15),TEXT(B15,"ddd"),"")</f>
        <v>Wed</v>
      </c>
      <c r="B15" s="9">
        <f t="shared" si="9"/>
        <v>44195</v>
      </c>
      <c r="C15" s="866"/>
      <c r="D15" s="872"/>
      <c r="E15" s="878"/>
      <c r="F15" s="872"/>
      <c r="G15" s="893"/>
      <c r="H15" s="867"/>
      <c r="I15" s="872"/>
      <c r="J15" s="905"/>
      <c r="K15" s="889"/>
      <c r="L15" s="889"/>
      <c r="M15" s="505"/>
      <c r="N15" s="505"/>
      <c r="O15" s="920"/>
      <c r="P15" s="927"/>
      <c r="Q15" s="866"/>
      <c r="R15" s="939"/>
      <c r="S15" s="943"/>
      <c r="T15" s="522"/>
      <c r="U15" s="289" t="str">
        <f t="shared" ca="1" si="10"/>
        <v/>
      </c>
      <c r="V15" s="290" t="str">
        <f t="shared" ca="1" si="11"/>
        <v/>
      </c>
      <c r="W15" s="290" t="str">
        <f t="shared" ca="1" si="12"/>
        <v/>
      </c>
      <c r="X15" s="321" t="str">
        <f t="shared" ca="1" si="13"/>
        <v/>
      </c>
      <c r="Y15" s="514"/>
      <c r="Z15" s="515"/>
      <c r="AA15" s="515"/>
      <c r="AB15" s="516"/>
      <c r="AC15" s="514"/>
      <c r="AD15" s="517"/>
      <c r="AE15" s="517"/>
      <c r="AF15" s="517"/>
      <c r="AG15" s="517"/>
      <c r="AH15" s="518"/>
      <c r="AI15" s="947"/>
      <c r="AJ15" s="517"/>
      <c r="AK15" s="860"/>
      <c r="AL15" s="517"/>
      <c r="AM15" s="518"/>
      <c r="AN15" s="519"/>
      <c r="AO15" s="147"/>
      <c r="AR15" s="145"/>
      <c r="AS15" s="146"/>
      <c r="AT15" s="146"/>
      <c r="AU15" s="146"/>
      <c r="AV15" s="185" t="str">
        <f t="shared" ca="1" si="14"/>
        <v/>
      </c>
      <c r="AW15" s="185" t="str">
        <f t="shared" ca="1" si="14"/>
        <v/>
      </c>
      <c r="AX15" s="185" t="str">
        <f t="shared" ca="1" si="14"/>
        <v/>
      </c>
      <c r="AY15" s="185" t="str">
        <f t="shared" ca="1" si="14"/>
        <v/>
      </c>
      <c r="AZ15" s="185" t="str">
        <f t="shared" ca="1" si="14"/>
        <v/>
      </c>
      <c r="BA15" s="185" t="str">
        <f t="shared" ca="1" si="14"/>
        <v/>
      </c>
      <c r="BB15" s="185" t="str">
        <f t="shared" ca="1" si="14"/>
        <v/>
      </c>
      <c r="BC15" s="185" t="str">
        <f t="shared" ca="1" si="14"/>
        <v/>
      </c>
      <c r="BD15" s="185" t="str">
        <f t="shared" ca="1" si="14"/>
        <v/>
      </c>
      <c r="BE15" s="185" t="str">
        <f t="shared" ca="1" si="14"/>
        <v/>
      </c>
      <c r="BF15" s="185" t="str">
        <f t="shared" ca="1" si="15"/>
        <v/>
      </c>
      <c r="BG15" s="185" t="str">
        <f t="shared" ca="1" si="15"/>
        <v/>
      </c>
      <c r="BH15" s="185" t="str">
        <f t="shared" ca="1" si="15"/>
        <v/>
      </c>
      <c r="BI15" s="185" t="str">
        <f t="shared" ca="1" si="15"/>
        <v/>
      </c>
      <c r="BJ15" s="185" t="str">
        <f t="shared" ca="1" si="15"/>
        <v/>
      </c>
      <c r="BK15" s="185" t="str">
        <f t="shared" ca="1" si="15"/>
        <v/>
      </c>
      <c r="BL15" s="185" t="str">
        <f t="shared" ca="1" si="15"/>
        <v/>
      </c>
      <c r="BM15" s="185" t="str">
        <f t="shared" ca="1" si="15"/>
        <v/>
      </c>
      <c r="BN15" s="185" t="str">
        <f t="shared" ca="1" si="15"/>
        <v/>
      </c>
      <c r="BO15" s="185" t="str">
        <f t="shared" ca="1" si="15"/>
        <v/>
      </c>
      <c r="BP15" s="185" t="str">
        <f t="shared" ca="1" si="16"/>
        <v/>
      </c>
      <c r="BQ15" s="185" t="str">
        <f t="shared" ca="1" si="16"/>
        <v/>
      </c>
      <c r="BR15" s="185" t="str">
        <f t="shared" ca="1" si="16"/>
        <v/>
      </c>
      <c r="BS15" s="185" t="str">
        <f t="shared" ca="1" si="16"/>
        <v/>
      </c>
      <c r="BT15" s="185" t="str">
        <f t="shared" ca="1" si="16"/>
        <v/>
      </c>
      <c r="BU15" s="185" t="str">
        <f t="shared" ca="1" si="16"/>
        <v/>
      </c>
      <c r="BV15" s="185" t="str">
        <f t="shared" ca="1" si="16"/>
        <v/>
      </c>
      <c r="BW15" s="185" t="str">
        <f t="shared" ca="1" si="16"/>
        <v/>
      </c>
      <c r="BX15" s="185" t="str">
        <f t="shared" ca="1" si="16"/>
        <v/>
      </c>
      <c r="BY15" s="185" t="str">
        <f t="shared" ca="1" si="16"/>
        <v/>
      </c>
      <c r="BZ15" s="185" t="str">
        <f t="shared" ca="1" si="17"/>
        <v/>
      </c>
      <c r="CA15" s="185" t="str">
        <f t="shared" ca="1" si="17"/>
        <v/>
      </c>
      <c r="CB15" s="185" t="str">
        <f t="shared" ca="1" si="17"/>
        <v/>
      </c>
      <c r="CC15" s="185" t="str">
        <f t="shared" ca="1" si="17"/>
        <v/>
      </c>
      <c r="CD15" s="185" t="str">
        <f t="shared" ca="1" si="17"/>
        <v/>
      </c>
      <c r="CE15" s="185" t="str">
        <f t="shared" ca="1" si="17"/>
        <v/>
      </c>
      <c r="CF15" s="185" t="str">
        <f t="shared" ca="1" si="17"/>
        <v/>
      </c>
      <c r="CG15" s="185" t="str">
        <f t="shared" ca="1" si="17"/>
        <v/>
      </c>
      <c r="CH15" s="146"/>
      <c r="CJ15" s="102" t="str">
        <f t="shared" ca="1" si="18"/>
        <v/>
      </c>
      <c r="CK15" s="102" t="str">
        <f t="shared" ca="1" si="19"/>
        <v/>
      </c>
      <c r="CL15" s="102" t="str">
        <f t="shared" ca="1" si="20"/>
        <v/>
      </c>
      <c r="CM15" s="102" t="str">
        <f t="shared" ca="1" si="21"/>
        <v/>
      </c>
      <c r="CN15" s="102" t="str">
        <f t="shared" ca="1" si="22"/>
        <v/>
      </c>
      <c r="CO15" s="102" t="str">
        <f t="shared" ca="1" si="23"/>
        <v/>
      </c>
      <c r="CP15" s="102" t="str">
        <f t="shared" ca="1" si="24"/>
        <v/>
      </c>
      <c r="CQ15" s="102" t="str">
        <f t="shared" ca="1" si="25"/>
        <v/>
      </c>
      <c r="CR15" s="102" t="str">
        <f t="shared" ca="1" si="26"/>
        <v/>
      </c>
      <c r="CS15" s="102" t="str">
        <f t="shared" ca="1" si="27"/>
        <v/>
      </c>
      <c r="CT15" s="102" t="str">
        <f t="shared" ca="1" si="28"/>
        <v/>
      </c>
      <c r="CU15" s="102" t="str">
        <f t="shared" ca="1" si="29"/>
        <v/>
      </c>
      <c r="CV15" s="102" t="str">
        <f t="shared" ca="1" si="30"/>
        <v/>
      </c>
      <c r="CW15" s="102" t="str">
        <f t="shared" ca="1" si="31"/>
        <v/>
      </c>
      <c r="CX15" s="102" t="str">
        <f t="shared" ca="1" si="32"/>
        <v/>
      </c>
      <c r="CY15" s="102" t="str">
        <f t="shared" ca="1" si="33"/>
        <v/>
      </c>
      <c r="CZ15" s="102" t="str">
        <f t="shared" ca="1" si="34"/>
        <v/>
      </c>
      <c r="DA15" s="102" t="str">
        <f t="shared" ca="1" si="35"/>
        <v/>
      </c>
      <c r="DB15" s="102" t="str">
        <f t="shared" ca="1" si="36"/>
        <v/>
      </c>
      <c r="DC15" s="102" t="str">
        <f t="shared" ca="1" si="37"/>
        <v/>
      </c>
      <c r="DD15" s="102" t="str">
        <f t="shared" ca="1" si="38"/>
        <v/>
      </c>
      <c r="DE15" s="102" t="str">
        <f t="shared" ca="1" si="39"/>
        <v/>
      </c>
      <c r="DF15" s="102" t="str">
        <f t="shared" ca="1" si="40"/>
        <v/>
      </c>
      <c r="DG15" s="102" t="str">
        <f t="shared" ca="1" si="41"/>
        <v/>
      </c>
      <c r="DH15" s="102" t="str">
        <f t="shared" ca="1" si="42"/>
        <v/>
      </c>
      <c r="DI15" s="102" t="str">
        <f t="shared" ca="1" si="43"/>
        <v/>
      </c>
      <c r="DJ15" s="102" t="str">
        <f t="shared" ca="1" si="44"/>
        <v/>
      </c>
      <c r="DK15" s="102" t="str">
        <f t="shared" ca="1" si="45"/>
        <v/>
      </c>
      <c r="DL15" s="102" t="str">
        <f t="shared" ca="1" si="46"/>
        <v/>
      </c>
      <c r="DM15" s="102" t="str">
        <f t="shared" ca="1" si="47"/>
        <v/>
      </c>
      <c r="DN15" s="102" t="str">
        <f t="shared" ca="1" si="48"/>
        <v/>
      </c>
      <c r="DO15" s="102" t="str">
        <f t="shared" ca="1" si="49"/>
        <v/>
      </c>
      <c r="DP15" s="102" t="str">
        <f t="shared" ca="1" si="50"/>
        <v/>
      </c>
      <c r="DQ15" s="102" t="str">
        <f t="shared" ca="1" si="51"/>
        <v/>
      </c>
      <c r="DR15" s="102" t="str">
        <f t="shared" ca="1" si="52"/>
        <v/>
      </c>
      <c r="DS15" s="102" t="str">
        <f t="shared" ca="1" si="53"/>
        <v/>
      </c>
      <c r="DT15" s="102" t="str">
        <f t="shared" ca="1" si="54"/>
        <v/>
      </c>
      <c r="DU15" s="102" t="str">
        <f t="shared" ca="1" si="55"/>
        <v/>
      </c>
      <c r="DV15" s="209"/>
      <c r="DX15" s="102" t="str">
        <f t="shared" ca="1" si="56"/>
        <v/>
      </c>
      <c r="DY15" s="102" t="str">
        <f t="shared" ca="1" si="57"/>
        <v/>
      </c>
      <c r="DZ15" s="102" t="str">
        <f t="shared" ca="1" si="58"/>
        <v/>
      </c>
      <c r="EA15" s="102" t="str">
        <f t="shared" ca="1" si="59"/>
        <v/>
      </c>
      <c r="EB15" s="102" t="str">
        <f t="shared" ca="1" si="60"/>
        <v/>
      </c>
      <c r="EC15" s="102" t="str">
        <f t="shared" ca="1" si="61"/>
        <v/>
      </c>
      <c r="ED15" s="102" t="str">
        <f t="shared" ca="1" si="62"/>
        <v/>
      </c>
      <c r="EE15" s="102" t="str">
        <f t="shared" ca="1" si="63"/>
        <v/>
      </c>
      <c r="EF15" s="102" t="str">
        <f t="shared" ca="1" si="64"/>
        <v/>
      </c>
      <c r="EG15" s="102" t="str">
        <f t="shared" ca="1" si="65"/>
        <v/>
      </c>
      <c r="EH15" s="102" t="str">
        <f t="shared" ca="1" si="66"/>
        <v/>
      </c>
      <c r="EI15" s="102" t="str">
        <f t="shared" ca="1" si="67"/>
        <v/>
      </c>
      <c r="EJ15" s="102" t="str">
        <f t="shared" ca="1" si="68"/>
        <v/>
      </c>
      <c r="EK15" s="102" t="str">
        <f t="shared" ca="1" si="69"/>
        <v/>
      </c>
      <c r="EL15" s="102" t="str">
        <f t="shared" ca="1" si="70"/>
        <v/>
      </c>
      <c r="EM15" s="102" t="str">
        <f t="shared" ca="1" si="71"/>
        <v/>
      </c>
      <c r="EN15" s="102" t="str">
        <f t="shared" ca="1" si="72"/>
        <v/>
      </c>
      <c r="EO15" s="102" t="str">
        <f t="shared" ca="1" si="73"/>
        <v/>
      </c>
      <c r="EP15" s="102" t="str">
        <f t="shared" ca="1" si="74"/>
        <v/>
      </c>
      <c r="EQ15" s="102" t="str">
        <f t="shared" ca="1" si="75"/>
        <v/>
      </c>
      <c r="ER15" s="102" t="str">
        <f t="shared" ca="1" si="76"/>
        <v/>
      </c>
      <c r="ES15" s="102" t="str">
        <f t="shared" ca="1" si="77"/>
        <v/>
      </c>
      <c r="ET15" s="102" t="str">
        <f t="shared" ca="1" si="78"/>
        <v/>
      </c>
      <c r="EU15" s="102" t="str">
        <f t="shared" ca="1" si="79"/>
        <v/>
      </c>
      <c r="EV15" s="102" t="str">
        <f t="shared" ca="1" si="80"/>
        <v/>
      </c>
      <c r="EW15" s="102" t="str">
        <f t="shared" ca="1" si="81"/>
        <v/>
      </c>
      <c r="EX15" s="102" t="str">
        <f t="shared" ca="1" si="82"/>
        <v/>
      </c>
      <c r="EY15" s="102" t="str">
        <f t="shared" ca="1" si="83"/>
        <v/>
      </c>
      <c r="EZ15" s="102" t="str">
        <f t="shared" ca="1" si="84"/>
        <v/>
      </c>
      <c r="FA15" s="102" t="str">
        <f t="shared" ca="1" si="85"/>
        <v/>
      </c>
      <c r="FB15" s="102" t="str">
        <f t="shared" ca="1" si="86"/>
        <v/>
      </c>
      <c r="FC15" s="102" t="str">
        <f t="shared" ca="1" si="87"/>
        <v/>
      </c>
      <c r="FD15" s="102" t="str">
        <f t="shared" ca="1" si="88"/>
        <v/>
      </c>
      <c r="FE15" s="102" t="str">
        <f t="shared" ca="1" si="89"/>
        <v/>
      </c>
      <c r="FF15" s="102" t="str">
        <f t="shared" ca="1" si="90"/>
        <v/>
      </c>
      <c r="FG15" s="102" t="str">
        <f t="shared" ca="1" si="91"/>
        <v/>
      </c>
      <c r="FH15" s="102" t="str">
        <f t="shared" ca="1" si="92"/>
        <v/>
      </c>
      <c r="FI15" s="102" t="str">
        <f t="shared" ca="1" si="93"/>
        <v/>
      </c>
      <c r="FK15" s="209"/>
      <c r="FL15" s="209"/>
    </row>
    <row r="16" spans="1:168" ht="15" customHeight="1" thickBot="1" x14ac:dyDescent="0.35">
      <c r="A16" s="94" t="str">
        <f t="shared" si="94"/>
        <v>Thu</v>
      </c>
      <c r="B16" s="9">
        <f t="shared" si="9"/>
        <v>44196</v>
      </c>
      <c r="C16" s="866"/>
      <c r="D16" s="872"/>
      <c r="E16" s="878"/>
      <c r="F16" s="872"/>
      <c r="G16" s="893"/>
      <c r="H16" s="867"/>
      <c r="I16" s="872"/>
      <c r="J16" s="905"/>
      <c r="K16" s="889"/>
      <c r="L16" s="889"/>
      <c r="M16" s="520"/>
      <c r="N16" s="520"/>
      <c r="O16" s="919"/>
      <c r="P16" s="926"/>
      <c r="Q16" s="933"/>
      <c r="R16" s="938"/>
      <c r="S16" s="944"/>
      <c r="T16" s="521"/>
      <c r="U16" s="289" t="str">
        <f t="shared" ca="1" si="10"/>
        <v/>
      </c>
      <c r="V16" s="290" t="str">
        <f t="shared" ca="1" si="11"/>
        <v/>
      </c>
      <c r="W16" s="290" t="str">
        <f t="shared" ca="1" si="12"/>
        <v/>
      </c>
      <c r="X16" s="321" t="str">
        <f t="shared" ca="1" si="13"/>
        <v/>
      </c>
      <c r="Y16" s="514"/>
      <c r="Z16" s="515"/>
      <c r="AA16" s="515"/>
      <c r="AB16" s="516"/>
      <c r="AC16" s="514"/>
      <c r="AD16" s="517"/>
      <c r="AE16" s="517"/>
      <c r="AF16" s="517"/>
      <c r="AG16" s="517"/>
      <c r="AH16" s="518"/>
      <c r="AI16" s="946"/>
      <c r="AJ16" s="517"/>
      <c r="AK16" s="860"/>
      <c r="AL16" s="517"/>
      <c r="AM16" s="518"/>
      <c r="AN16" s="519"/>
      <c r="AO16" s="151" t="s">
        <v>305</v>
      </c>
      <c r="AR16" s="145"/>
      <c r="AS16" s="146"/>
      <c r="AT16" s="146"/>
      <c r="AU16" s="146"/>
      <c r="AV16" s="185" t="str">
        <f t="shared" ca="1" si="14"/>
        <v/>
      </c>
      <c r="AW16" s="185" t="str">
        <f t="shared" ca="1" si="14"/>
        <v/>
      </c>
      <c r="AX16" s="185" t="str">
        <f t="shared" ca="1" si="14"/>
        <v/>
      </c>
      <c r="AY16" s="185" t="str">
        <f t="shared" ca="1" si="14"/>
        <v/>
      </c>
      <c r="AZ16" s="185" t="str">
        <f t="shared" ca="1" si="14"/>
        <v/>
      </c>
      <c r="BA16" s="185" t="str">
        <f t="shared" ca="1" si="14"/>
        <v/>
      </c>
      <c r="BB16" s="185" t="str">
        <f t="shared" ca="1" si="14"/>
        <v/>
      </c>
      <c r="BC16" s="185" t="str">
        <f t="shared" ca="1" si="14"/>
        <v/>
      </c>
      <c r="BD16" s="185" t="str">
        <f t="shared" ca="1" si="14"/>
        <v/>
      </c>
      <c r="BE16" s="185" t="str">
        <f t="shared" ca="1" si="14"/>
        <v/>
      </c>
      <c r="BF16" s="185" t="str">
        <f t="shared" ca="1" si="15"/>
        <v/>
      </c>
      <c r="BG16" s="185" t="str">
        <f t="shared" ca="1" si="15"/>
        <v/>
      </c>
      <c r="BH16" s="185" t="str">
        <f t="shared" ca="1" si="15"/>
        <v/>
      </c>
      <c r="BI16" s="185" t="str">
        <f t="shared" ca="1" si="15"/>
        <v/>
      </c>
      <c r="BJ16" s="185" t="str">
        <f t="shared" ca="1" si="15"/>
        <v/>
      </c>
      <c r="BK16" s="185" t="str">
        <f t="shared" ca="1" si="15"/>
        <v/>
      </c>
      <c r="BL16" s="185" t="str">
        <f t="shared" ca="1" si="15"/>
        <v/>
      </c>
      <c r="BM16" s="185" t="str">
        <f t="shared" ca="1" si="15"/>
        <v/>
      </c>
      <c r="BN16" s="185" t="str">
        <f t="shared" ca="1" si="15"/>
        <v/>
      </c>
      <c r="BO16" s="185" t="str">
        <f t="shared" ca="1" si="15"/>
        <v/>
      </c>
      <c r="BP16" s="185" t="str">
        <f t="shared" ca="1" si="16"/>
        <v/>
      </c>
      <c r="BQ16" s="185" t="str">
        <f t="shared" ca="1" si="16"/>
        <v/>
      </c>
      <c r="BR16" s="185" t="str">
        <f t="shared" ca="1" si="16"/>
        <v/>
      </c>
      <c r="BS16" s="185" t="str">
        <f t="shared" ca="1" si="16"/>
        <v/>
      </c>
      <c r="BT16" s="185" t="str">
        <f t="shared" ca="1" si="16"/>
        <v/>
      </c>
      <c r="BU16" s="185" t="str">
        <f t="shared" ca="1" si="16"/>
        <v/>
      </c>
      <c r="BV16" s="185" t="str">
        <f t="shared" ca="1" si="16"/>
        <v/>
      </c>
      <c r="BW16" s="185" t="str">
        <f t="shared" ca="1" si="16"/>
        <v/>
      </c>
      <c r="BX16" s="185" t="str">
        <f t="shared" ca="1" si="16"/>
        <v/>
      </c>
      <c r="BY16" s="185" t="str">
        <f t="shared" ca="1" si="16"/>
        <v/>
      </c>
      <c r="BZ16" s="185" t="str">
        <f t="shared" ca="1" si="17"/>
        <v/>
      </c>
      <c r="CA16" s="185" t="str">
        <f t="shared" ca="1" si="17"/>
        <v/>
      </c>
      <c r="CB16" s="185" t="str">
        <f t="shared" ca="1" si="17"/>
        <v/>
      </c>
      <c r="CC16" s="185" t="str">
        <f t="shared" ca="1" si="17"/>
        <v/>
      </c>
      <c r="CD16" s="185" t="str">
        <f t="shared" ca="1" si="17"/>
        <v/>
      </c>
      <c r="CE16" s="185" t="str">
        <f t="shared" ca="1" si="17"/>
        <v/>
      </c>
      <c r="CF16" s="185" t="str">
        <f t="shared" ca="1" si="17"/>
        <v/>
      </c>
      <c r="CG16" s="185" t="str">
        <f t="shared" ca="1" si="17"/>
        <v/>
      </c>
      <c r="CH16" s="146"/>
      <c r="CJ16" s="102" t="str">
        <f t="shared" ca="1" si="18"/>
        <v/>
      </c>
      <c r="CK16" s="102" t="str">
        <f t="shared" ca="1" si="19"/>
        <v/>
      </c>
      <c r="CL16" s="102" t="str">
        <f t="shared" ca="1" si="20"/>
        <v/>
      </c>
      <c r="CM16" s="102" t="str">
        <f t="shared" ca="1" si="21"/>
        <v/>
      </c>
      <c r="CN16" s="102" t="str">
        <f t="shared" ca="1" si="22"/>
        <v/>
      </c>
      <c r="CO16" s="102" t="str">
        <f t="shared" ca="1" si="23"/>
        <v/>
      </c>
      <c r="CP16" s="102" t="str">
        <f t="shared" ca="1" si="24"/>
        <v/>
      </c>
      <c r="CQ16" s="102" t="str">
        <f t="shared" ca="1" si="25"/>
        <v/>
      </c>
      <c r="CR16" s="102" t="str">
        <f t="shared" ca="1" si="26"/>
        <v/>
      </c>
      <c r="CS16" s="102" t="str">
        <f t="shared" ca="1" si="27"/>
        <v/>
      </c>
      <c r="CT16" s="102" t="str">
        <f t="shared" ca="1" si="28"/>
        <v/>
      </c>
      <c r="CU16" s="102" t="str">
        <f t="shared" ca="1" si="29"/>
        <v/>
      </c>
      <c r="CV16" s="102" t="str">
        <f t="shared" ca="1" si="30"/>
        <v/>
      </c>
      <c r="CW16" s="102" t="str">
        <f t="shared" ca="1" si="31"/>
        <v/>
      </c>
      <c r="CX16" s="102" t="str">
        <f t="shared" ca="1" si="32"/>
        <v/>
      </c>
      <c r="CY16" s="102" t="str">
        <f t="shared" ca="1" si="33"/>
        <v/>
      </c>
      <c r="CZ16" s="102" t="str">
        <f t="shared" ca="1" si="34"/>
        <v/>
      </c>
      <c r="DA16" s="102" t="str">
        <f t="shared" ca="1" si="35"/>
        <v/>
      </c>
      <c r="DB16" s="102" t="str">
        <f t="shared" ca="1" si="36"/>
        <v/>
      </c>
      <c r="DC16" s="102" t="str">
        <f t="shared" ca="1" si="37"/>
        <v/>
      </c>
      <c r="DD16" s="102" t="str">
        <f t="shared" ca="1" si="38"/>
        <v/>
      </c>
      <c r="DE16" s="102" t="str">
        <f t="shared" ca="1" si="39"/>
        <v/>
      </c>
      <c r="DF16" s="102" t="str">
        <f t="shared" ca="1" si="40"/>
        <v/>
      </c>
      <c r="DG16" s="102" t="str">
        <f t="shared" ca="1" si="41"/>
        <v/>
      </c>
      <c r="DH16" s="102" t="str">
        <f t="shared" ca="1" si="42"/>
        <v/>
      </c>
      <c r="DI16" s="102" t="str">
        <f t="shared" ca="1" si="43"/>
        <v/>
      </c>
      <c r="DJ16" s="102" t="str">
        <f t="shared" ca="1" si="44"/>
        <v/>
      </c>
      <c r="DK16" s="102" t="str">
        <f t="shared" ca="1" si="45"/>
        <v/>
      </c>
      <c r="DL16" s="102" t="str">
        <f t="shared" ca="1" si="46"/>
        <v/>
      </c>
      <c r="DM16" s="102" t="str">
        <f t="shared" ca="1" si="47"/>
        <v/>
      </c>
      <c r="DN16" s="102" t="str">
        <f t="shared" ca="1" si="48"/>
        <v/>
      </c>
      <c r="DO16" s="102" t="str">
        <f t="shared" ca="1" si="49"/>
        <v/>
      </c>
      <c r="DP16" s="102" t="str">
        <f t="shared" ca="1" si="50"/>
        <v/>
      </c>
      <c r="DQ16" s="102" t="str">
        <f t="shared" ca="1" si="51"/>
        <v/>
      </c>
      <c r="DR16" s="102" t="str">
        <f t="shared" ca="1" si="52"/>
        <v/>
      </c>
      <c r="DS16" s="102" t="str">
        <f t="shared" ca="1" si="53"/>
        <v/>
      </c>
      <c r="DT16" s="102" t="str">
        <f t="shared" ca="1" si="54"/>
        <v/>
      </c>
      <c r="DU16" s="102" t="str">
        <f t="shared" ca="1" si="55"/>
        <v/>
      </c>
      <c r="DV16" s="209"/>
      <c r="DX16" s="102" t="str">
        <f t="shared" ca="1" si="56"/>
        <v/>
      </c>
      <c r="DY16" s="102" t="str">
        <f t="shared" ca="1" si="57"/>
        <v/>
      </c>
      <c r="DZ16" s="102" t="str">
        <f t="shared" ca="1" si="58"/>
        <v/>
      </c>
      <c r="EA16" s="102" t="str">
        <f t="shared" ca="1" si="59"/>
        <v/>
      </c>
      <c r="EB16" s="102" t="str">
        <f t="shared" ca="1" si="60"/>
        <v/>
      </c>
      <c r="EC16" s="102" t="str">
        <f t="shared" ca="1" si="61"/>
        <v/>
      </c>
      <c r="ED16" s="102" t="str">
        <f t="shared" ca="1" si="62"/>
        <v/>
      </c>
      <c r="EE16" s="102" t="str">
        <f t="shared" ca="1" si="63"/>
        <v/>
      </c>
      <c r="EF16" s="102" t="str">
        <f t="shared" ca="1" si="64"/>
        <v/>
      </c>
      <c r="EG16" s="102" t="str">
        <f t="shared" ca="1" si="65"/>
        <v/>
      </c>
      <c r="EH16" s="102" t="str">
        <f t="shared" ca="1" si="66"/>
        <v/>
      </c>
      <c r="EI16" s="102" t="str">
        <f t="shared" ca="1" si="67"/>
        <v/>
      </c>
      <c r="EJ16" s="102" t="str">
        <f t="shared" ca="1" si="68"/>
        <v/>
      </c>
      <c r="EK16" s="102" t="str">
        <f t="shared" ca="1" si="69"/>
        <v/>
      </c>
      <c r="EL16" s="102" t="str">
        <f t="shared" ca="1" si="70"/>
        <v/>
      </c>
      <c r="EM16" s="102" t="str">
        <f t="shared" ca="1" si="71"/>
        <v/>
      </c>
      <c r="EN16" s="102" t="str">
        <f t="shared" ca="1" si="72"/>
        <v/>
      </c>
      <c r="EO16" s="102" t="str">
        <f t="shared" ca="1" si="73"/>
        <v/>
      </c>
      <c r="EP16" s="102" t="str">
        <f t="shared" ca="1" si="74"/>
        <v/>
      </c>
      <c r="EQ16" s="102" t="str">
        <f t="shared" ca="1" si="75"/>
        <v/>
      </c>
      <c r="ER16" s="102" t="str">
        <f t="shared" ca="1" si="76"/>
        <v/>
      </c>
      <c r="ES16" s="102" t="str">
        <f t="shared" ca="1" si="77"/>
        <v/>
      </c>
      <c r="ET16" s="102" t="str">
        <f t="shared" ca="1" si="78"/>
        <v/>
      </c>
      <c r="EU16" s="102" t="str">
        <f t="shared" ca="1" si="79"/>
        <v/>
      </c>
      <c r="EV16" s="102" t="str">
        <f t="shared" ca="1" si="80"/>
        <v/>
      </c>
      <c r="EW16" s="102" t="str">
        <f t="shared" ca="1" si="81"/>
        <v/>
      </c>
      <c r="EX16" s="102" t="str">
        <f t="shared" ca="1" si="82"/>
        <v/>
      </c>
      <c r="EY16" s="102" t="str">
        <f t="shared" ca="1" si="83"/>
        <v/>
      </c>
      <c r="EZ16" s="102" t="str">
        <f t="shared" ca="1" si="84"/>
        <v/>
      </c>
      <c r="FA16" s="102" t="str">
        <f t="shared" ca="1" si="85"/>
        <v/>
      </c>
      <c r="FB16" s="102" t="str">
        <f t="shared" ca="1" si="86"/>
        <v/>
      </c>
      <c r="FC16" s="102" t="str">
        <f t="shared" ca="1" si="87"/>
        <v/>
      </c>
      <c r="FD16" s="102" t="str">
        <f t="shared" ca="1" si="88"/>
        <v/>
      </c>
      <c r="FE16" s="102" t="str">
        <f t="shared" ca="1" si="89"/>
        <v/>
      </c>
      <c r="FF16" s="102" t="str">
        <f t="shared" ca="1" si="90"/>
        <v/>
      </c>
      <c r="FG16" s="102" t="str">
        <f t="shared" ca="1" si="91"/>
        <v/>
      </c>
      <c r="FH16" s="102" t="str">
        <f t="shared" ca="1" si="92"/>
        <v/>
      </c>
      <c r="FI16" s="102" t="str">
        <f t="shared" ca="1" si="93"/>
        <v/>
      </c>
      <c r="FK16" s="209"/>
      <c r="FL16" s="209"/>
    </row>
    <row r="17" spans="1:168" ht="15" customHeight="1" thickBot="1" x14ac:dyDescent="0.35">
      <c r="A17" s="94" t="str">
        <f t="shared" si="94"/>
        <v>Fri</v>
      </c>
      <c r="B17" s="42">
        <f>DATE(U3,MONTH(1&amp;R3),1)</f>
        <v>44197</v>
      </c>
      <c r="C17" s="867"/>
      <c r="D17" s="873"/>
      <c r="E17" s="879"/>
      <c r="F17" s="873"/>
      <c r="G17" s="894"/>
      <c r="H17" s="895"/>
      <c r="I17" s="874"/>
      <c r="J17" s="905"/>
      <c r="K17" s="889"/>
      <c r="L17" s="874"/>
      <c r="M17" s="294"/>
      <c r="N17" s="294"/>
      <c r="O17" s="527"/>
      <c r="P17" s="928"/>
      <c r="Q17" s="934"/>
      <c r="R17" s="940"/>
      <c r="S17" s="874"/>
      <c r="T17" s="316"/>
      <c r="U17" s="289" t="str">
        <f t="shared" ca="1" si="10"/>
        <v/>
      </c>
      <c r="V17" s="290" t="str">
        <f t="shared" ca="1" si="11"/>
        <v/>
      </c>
      <c r="W17" s="290" t="str">
        <f t="shared" ca="1" si="12"/>
        <v/>
      </c>
      <c r="X17" s="321" t="str">
        <f t="shared" ca="1" si="13"/>
        <v/>
      </c>
      <c r="Y17" s="295"/>
      <c r="Z17" s="292"/>
      <c r="AA17" s="292"/>
      <c r="AB17" s="296"/>
      <c r="AC17" s="295"/>
      <c r="AD17" s="291"/>
      <c r="AE17" s="291"/>
      <c r="AF17" s="294"/>
      <c r="AG17" s="294"/>
      <c r="AH17" s="298"/>
      <c r="AI17" s="947"/>
      <c r="AJ17" s="294"/>
      <c r="AK17" s="294"/>
      <c r="AL17" s="294"/>
      <c r="AM17" s="298"/>
      <c r="AN17" s="337"/>
      <c r="AO17" s="491"/>
      <c r="AR17" s="145"/>
      <c r="AS17" s="145"/>
      <c r="AT17" s="145"/>
      <c r="AU17" s="145"/>
      <c r="AV17" s="185" t="str">
        <f t="shared" ca="1" si="14"/>
        <v/>
      </c>
      <c r="AW17" s="185" t="str">
        <f t="shared" ca="1" si="14"/>
        <v/>
      </c>
      <c r="AX17" s="185" t="str">
        <f t="shared" ca="1" si="14"/>
        <v/>
      </c>
      <c r="AY17" s="185" t="str">
        <f t="shared" ca="1" si="14"/>
        <v/>
      </c>
      <c r="AZ17" s="185" t="str">
        <f t="shared" ca="1" si="14"/>
        <v/>
      </c>
      <c r="BA17" s="185" t="str">
        <f t="shared" ca="1" si="14"/>
        <v/>
      </c>
      <c r="BB17" s="185" t="str">
        <f t="shared" ca="1" si="14"/>
        <v/>
      </c>
      <c r="BC17" s="185" t="str">
        <f t="shared" ca="1" si="14"/>
        <v/>
      </c>
      <c r="BD17" s="185" t="str">
        <f t="shared" ca="1" si="14"/>
        <v/>
      </c>
      <c r="BE17" s="185" t="str">
        <f t="shared" ca="1" si="14"/>
        <v/>
      </c>
      <c r="BF17" s="185" t="str">
        <f t="shared" ca="1" si="15"/>
        <v/>
      </c>
      <c r="BG17" s="185" t="str">
        <f t="shared" ca="1" si="15"/>
        <v/>
      </c>
      <c r="BH17" s="185" t="str">
        <f t="shared" ca="1" si="15"/>
        <v/>
      </c>
      <c r="BI17" s="185" t="str">
        <f t="shared" ca="1" si="15"/>
        <v/>
      </c>
      <c r="BJ17" s="185" t="str">
        <f t="shared" ca="1" si="15"/>
        <v/>
      </c>
      <c r="BK17" s="185" t="str">
        <f t="shared" ca="1" si="15"/>
        <v/>
      </c>
      <c r="BL17" s="185" t="str">
        <f t="shared" ca="1" si="15"/>
        <v/>
      </c>
      <c r="BM17" s="185" t="str">
        <f t="shared" ca="1" si="15"/>
        <v/>
      </c>
      <c r="BN17" s="185" t="str">
        <f t="shared" ca="1" si="15"/>
        <v/>
      </c>
      <c r="BO17" s="185" t="str">
        <f t="shared" ca="1" si="15"/>
        <v/>
      </c>
      <c r="BP17" s="185" t="str">
        <f t="shared" ca="1" si="16"/>
        <v/>
      </c>
      <c r="BQ17" s="185" t="str">
        <f t="shared" ca="1" si="16"/>
        <v/>
      </c>
      <c r="BR17" s="185" t="str">
        <f t="shared" ca="1" si="16"/>
        <v/>
      </c>
      <c r="BS17" s="185" t="str">
        <f t="shared" ca="1" si="16"/>
        <v/>
      </c>
      <c r="BT17" s="185" t="str">
        <f t="shared" ca="1" si="16"/>
        <v/>
      </c>
      <c r="BU17" s="185" t="str">
        <f t="shared" ca="1" si="16"/>
        <v/>
      </c>
      <c r="BV17" s="185" t="str">
        <f t="shared" ca="1" si="16"/>
        <v/>
      </c>
      <c r="BW17" s="185" t="str">
        <f t="shared" ca="1" si="16"/>
        <v/>
      </c>
      <c r="BX17" s="185" t="str">
        <f t="shared" ca="1" si="16"/>
        <v/>
      </c>
      <c r="BY17" s="185" t="str">
        <f t="shared" ca="1" si="16"/>
        <v/>
      </c>
      <c r="BZ17" s="185" t="str">
        <f t="shared" ca="1" si="17"/>
        <v/>
      </c>
      <c r="CA17" s="185" t="str">
        <f t="shared" ca="1" si="17"/>
        <v/>
      </c>
      <c r="CB17" s="185" t="str">
        <f t="shared" ca="1" si="17"/>
        <v/>
      </c>
      <c r="CC17" s="185" t="str">
        <f t="shared" ca="1" si="17"/>
        <v/>
      </c>
      <c r="CD17" s="185" t="str">
        <f t="shared" ca="1" si="17"/>
        <v/>
      </c>
      <c r="CE17" s="185" t="str">
        <f t="shared" ca="1" si="17"/>
        <v/>
      </c>
      <c r="CF17" s="185" t="str">
        <f t="shared" ca="1" si="17"/>
        <v/>
      </c>
      <c r="CG17" s="185" t="str">
        <f t="shared" ca="1" si="17"/>
        <v/>
      </c>
      <c r="CH17" s="146"/>
      <c r="CJ17" s="102" t="str">
        <f t="shared" ca="1" si="18"/>
        <v/>
      </c>
      <c r="CK17" s="102" t="str">
        <f t="shared" ca="1" si="19"/>
        <v/>
      </c>
      <c r="CL17" s="102" t="str">
        <f t="shared" ca="1" si="20"/>
        <v/>
      </c>
      <c r="CM17" s="102" t="str">
        <f t="shared" ca="1" si="21"/>
        <v/>
      </c>
      <c r="CN17" s="102" t="str">
        <f t="shared" ca="1" si="22"/>
        <v/>
      </c>
      <c r="CO17" s="102" t="str">
        <f t="shared" ca="1" si="23"/>
        <v/>
      </c>
      <c r="CP17" s="102" t="str">
        <f t="shared" ca="1" si="24"/>
        <v/>
      </c>
      <c r="CQ17" s="102" t="str">
        <f t="shared" ca="1" si="25"/>
        <v/>
      </c>
      <c r="CR17" s="102" t="str">
        <f t="shared" ca="1" si="26"/>
        <v/>
      </c>
      <c r="CS17" s="102" t="str">
        <f t="shared" ca="1" si="27"/>
        <v/>
      </c>
      <c r="CT17" s="102" t="str">
        <f t="shared" ca="1" si="28"/>
        <v/>
      </c>
      <c r="CU17" s="102" t="str">
        <f t="shared" ca="1" si="29"/>
        <v/>
      </c>
      <c r="CV17" s="102" t="str">
        <f t="shared" ca="1" si="30"/>
        <v/>
      </c>
      <c r="CW17" s="102" t="str">
        <f t="shared" ca="1" si="31"/>
        <v/>
      </c>
      <c r="CX17" s="102" t="str">
        <f t="shared" ca="1" si="32"/>
        <v/>
      </c>
      <c r="CY17" s="102" t="str">
        <f t="shared" ca="1" si="33"/>
        <v/>
      </c>
      <c r="CZ17" s="102" t="str">
        <f t="shared" ca="1" si="34"/>
        <v/>
      </c>
      <c r="DA17" s="102" t="str">
        <f t="shared" ca="1" si="35"/>
        <v/>
      </c>
      <c r="DB17" s="102" t="str">
        <f t="shared" ca="1" si="36"/>
        <v/>
      </c>
      <c r="DC17" s="102" t="str">
        <f t="shared" ca="1" si="37"/>
        <v/>
      </c>
      <c r="DD17" s="102" t="str">
        <f t="shared" ca="1" si="38"/>
        <v/>
      </c>
      <c r="DE17" s="102" t="str">
        <f t="shared" ca="1" si="39"/>
        <v/>
      </c>
      <c r="DF17" s="102" t="str">
        <f t="shared" ca="1" si="40"/>
        <v/>
      </c>
      <c r="DG17" s="102" t="str">
        <f t="shared" ca="1" si="41"/>
        <v/>
      </c>
      <c r="DH17" s="102" t="str">
        <f t="shared" ca="1" si="42"/>
        <v/>
      </c>
      <c r="DI17" s="102" t="str">
        <f t="shared" ca="1" si="43"/>
        <v/>
      </c>
      <c r="DJ17" s="102" t="str">
        <f t="shared" ca="1" si="44"/>
        <v/>
      </c>
      <c r="DK17" s="102" t="str">
        <f t="shared" ca="1" si="45"/>
        <v/>
      </c>
      <c r="DL17" s="102" t="str">
        <f t="shared" ca="1" si="46"/>
        <v/>
      </c>
      <c r="DM17" s="102" t="str">
        <f t="shared" ca="1" si="47"/>
        <v/>
      </c>
      <c r="DN17" s="102" t="str">
        <f t="shared" ca="1" si="48"/>
        <v/>
      </c>
      <c r="DO17" s="102" t="str">
        <f t="shared" ca="1" si="49"/>
        <v/>
      </c>
      <c r="DP17" s="102" t="str">
        <f t="shared" ca="1" si="50"/>
        <v/>
      </c>
      <c r="DQ17" s="102" t="str">
        <f t="shared" ca="1" si="51"/>
        <v/>
      </c>
      <c r="DR17" s="102" t="str">
        <f t="shared" ca="1" si="52"/>
        <v/>
      </c>
      <c r="DS17" s="102" t="str">
        <f t="shared" ca="1" si="53"/>
        <v/>
      </c>
      <c r="DT17" s="102" t="str">
        <f t="shared" ca="1" si="54"/>
        <v/>
      </c>
      <c r="DU17" s="102" t="str">
        <f t="shared" ca="1" si="55"/>
        <v/>
      </c>
      <c r="DV17" s="209"/>
      <c r="DX17" s="102" t="str">
        <f t="shared" ca="1" si="56"/>
        <v/>
      </c>
      <c r="DY17" s="102" t="str">
        <f t="shared" ca="1" si="57"/>
        <v/>
      </c>
      <c r="DZ17" s="102" t="str">
        <f t="shared" ca="1" si="58"/>
        <v/>
      </c>
      <c r="EA17" s="102" t="str">
        <f t="shared" ca="1" si="59"/>
        <v/>
      </c>
      <c r="EB17" s="102" t="str">
        <f t="shared" ca="1" si="60"/>
        <v/>
      </c>
      <c r="EC17" s="102" t="str">
        <f t="shared" ca="1" si="61"/>
        <v/>
      </c>
      <c r="ED17" s="102" t="str">
        <f t="shared" ca="1" si="62"/>
        <v/>
      </c>
      <c r="EE17" s="102" t="str">
        <f t="shared" ca="1" si="63"/>
        <v/>
      </c>
      <c r="EF17" s="102" t="str">
        <f t="shared" ca="1" si="64"/>
        <v/>
      </c>
      <c r="EG17" s="102" t="str">
        <f t="shared" ca="1" si="65"/>
        <v/>
      </c>
      <c r="EH17" s="102" t="str">
        <f t="shared" ca="1" si="66"/>
        <v/>
      </c>
      <c r="EI17" s="102" t="str">
        <f t="shared" ca="1" si="67"/>
        <v/>
      </c>
      <c r="EJ17" s="102" t="str">
        <f t="shared" ca="1" si="68"/>
        <v/>
      </c>
      <c r="EK17" s="102" t="str">
        <f t="shared" ca="1" si="69"/>
        <v/>
      </c>
      <c r="EL17" s="102" t="str">
        <f t="shared" ca="1" si="70"/>
        <v/>
      </c>
      <c r="EM17" s="102" t="str">
        <f t="shared" ca="1" si="71"/>
        <v/>
      </c>
      <c r="EN17" s="102" t="str">
        <f t="shared" ca="1" si="72"/>
        <v/>
      </c>
      <c r="EO17" s="102" t="str">
        <f t="shared" ca="1" si="73"/>
        <v/>
      </c>
      <c r="EP17" s="102" t="str">
        <f t="shared" ca="1" si="74"/>
        <v/>
      </c>
      <c r="EQ17" s="102" t="str">
        <f t="shared" ca="1" si="75"/>
        <v/>
      </c>
      <c r="ER17" s="102" t="str">
        <f t="shared" ca="1" si="76"/>
        <v/>
      </c>
      <c r="ES17" s="102" t="str">
        <f t="shared" ca="1" si="77"/>
        <v/>
      </c>
      <c r="ET17" s="102" t="str">
        <f t="shared" ca="1" si="78"/>
        <v/>
      </c>
      <c r="EU17" s="102" t="str">
        <f t="shared" ca="1" si="79"/>
        <v/>
      </c>
      <c r="EV17" s="102" t="str">
        <f t="shared" ca="1" si="80"/>
        <v/>
      </c>
      <c r="EW17" s="102" t="str">
        <f t="shared" ca="1" si="81"/>
        <v/>
      </c>
      <c r="EX17" s="102" t="str">
        <f t="shared" ca="1" si="82"/>
        <v/>
      </c>
      <c r="EY17" s="102" t="str">
        <f t="shared" ca="1" si="83"/>
        <v/>
      </c>
      <c r="EZ17" s="102" t="str">
        <f t="shared" ca="1" si="84"/>
        <v/>
      </c>
      <c r="FA17" s="102" t="str">
        <f t="shared" ca="1" si="85"/>
        <v/>
      </c>
      <c r="FB17" s="102" t="str">
        <f t="shared" ca="1" si="86"/>
        <v/>
      </c>
      <c r="FC17" s="102" t="str">
        <f t="shared" ca="1" si="87"/>
        <v/>
      </c>
      <c r="FD17" s="102" t="str">
        <f t="shared" ca="1" si="88"/>
        <v/>
      </c>
      <c r="FE17" s="102" t="str">
        <f t="shared" ca="1" si="89"/>
        <v/>
      </c>
      <c r="FF17" s="102" t="str">
        <f t="shared" ca="1" si="90"/>
        <v/>
      </c>
      <c r="FG17" s="102" t="str">
        <f t="shared" ca="1" si="91"/>
        <v/>
      </c>
      <c r="FH17" s="102" t="str">
        <f t="shared" ca="1" si="92"/>
        <v/>
      </c>
      <c r="FI17" s="102" t="str">
        <f t="shared" ca="1" si="93"/>
        <v/>
      </c>
      <c r="FK17" s="209" t="e">
        <f t="shared" ref="FK17:FK47" ca="1" si="95">AVERAGE(EC11:EC17)</f>
        <v>#DIV/0!</v>
      </c>
      <c r="FL17" s="209" t="e">
        <f t="shared" ref="FL17:FL47" ca="1" si="96">AVERAGE(ER11:ER17)</f>
        <v>#DIV/0!</v>
      </c>
    </row>
    <row r="18" spans="1:168" ht="15" customHeight="1" x14ac:dyDescent="0.3">
      <c r="A18" s="94" t="str">
        <f t="shared" si="94"/>
        <v>Sat</v>
      </c>
      <c r="B18" s="10">
        <f>B17+1</f>
        <v>44198</v>
      </c>
      <c r="C18" s="867"/>
      <c r="D18" s="873"/>
      <c r="E18" s="880"/>
      <c r="F18" s="888"/>
      <c r="G18" s="896"/>
      <c r="H18" s="895"/>
      <c r="I18" s="874"/>
      <c r="J18" s="905"/>
      <c r="K18" s="889"/>
      <c r="L18" s="910"/>
      <c r="M18" s="297"/>
      <c r="N18" s="297"/>
      <c r="O18" s="921"/>
      <c r="P18" s="929"/>
      <c r="Q18" s="935"/>
      <c r="R18" s="941"/>
      <c r="S18" s="916"/>
      <c r="T18" s="317"/>
      <c r="U18" s="289" t="str">
        <f t="shared" ca="1" si="10"/>
        <v/>
      </c>
      <c r="V18" s="290" t="str">
        <f t="shared" ca="1" si="11"/>
        <v/>
      </c>
      <c r="W18" s="290" t="str">
        <f t="shared" ca="1" si="12"/>
        <v/>
      </c>
      <c r="X18" s="321" t="str">
        <f t="shared" ca="1" si="13"/>
        <v/>
      </c>
      <c r="Y18" s="295"/>
      <c r="Z18" s="292"/>
      <c r="AA18" s="292"/>
      <c r="AB18" s="296"/>
      <c r="AC18" s="295"/>
      <c r="AD18" s="291"/>
      <c r="AE18" s="291"/>
      <c r="AF18" s="294"/>
      <c r="AG18" s="294"/>
      <c r="AH18" s="298"/>
      <c r="AI18" s="946"/>
      <c r="AJ18" s="294"/>
      <c r="AK18" s="294"/>
      <c r="AL18" s="294"/>
      <c r="AM18" s="298"/>
      <c r="AN18" s="338"/>
      <c r="AO18" s="492"/>
      <c r="AQ18" s="145"/>
      <c r="AR18" s="145"/>
      <c r="AS18" s="145"/>
      <c r="AT18" s="145"/>
      <c r="AU18" s="145"/>
      <c r="AV18" s="185" t="str">
        <f t="shared" ca="1" si="14"/>
        <v/>
      </c>
      <c r="AW18" s="185" t="str">
        <f t="shared" ca="1" si="14"/>
        <v/>
      </c>
      <c r="AX18" s="185" t="str">
        <f t="shared" ca="1" si="14"/>
        <v/>
      </c>
      <c r="AY18" s="185" t="str">
        <f t="shared" ca="1" si="14"/>
        <v/>
      </c>
      <c r="AZ18" s="185" t="str">
        <f t="shared" ca="1" si="14"/>
        <v/>
      </c>
      <c r="BA18" s="185" t="str">
        <f t="shared" ca="1" si="14"/>
        <v/>
      </c>
      <c r="BB18" s="185" t="str">
        <f t="shared" ca="1" si="14"/>
        <v/>
      </c>
      <c r="BC18" s="185" t="str">
        <f t="shared" ca="1" si="14"/>
        <v/>
      </c>
      <c r="BD18" s="185" t="str">
        <f t="shared" ca="1" si="14"/>
        <v/>
      </c>
      <c r="BE18" s="185" t="str">
        <f t="shared" ca="1" si="14"/>
        <v/>
      </c>
      <c r="BF18" s="185" t="str">
        <f t="shared" ca="1" si="15"/>
        <v/>
      </c>
      <c r="BG18" s="185" t="str">
        <f t="shared" ca="1" si="15"/>
        <v/>
      </c>
      <c r="BH18" s="185" t="str">
        <f t="shared" ca="1" si="15"/>
        <v/>
      </c>
      <c r="BI18" s="185" t="str">
        <f t="shared" ca="1" si="15"/>
        <v/>
      </c>
      <c r="BJ18" s="185" t="str">
        <f t="shared" ca="1" si="15"/>
        <v/>
      </c>
      <c r="BK18" s="185" t="str">
        <f t="shared" ca="1" si="15"/>
        <v/>
      </c>
      <c r="BL18" s="185" t="str">
        <f t="shared" ca="1" si="15"/>
        <v/>
      </c>
      <c r="BM18" s="185" t="str">
        <f t="shared" ca="1" si="15"/>
        <v/>
      </c>
      <c r="BN18" s="185" t="str">
        <f t="shared" ca="1" si="15"/>
        <v/>
      </c>
      <c r="BO18" s="185" t="str">
        <f t="shared" ca="1" si="15"/>
        <v/>
      </c>
      <c r="BP18" s="185" t="str">
        <f t="shared" ca="1" si="16"/>
        <v/>
      </c>
      <c r="BQ18" s="185" t="str">
        <f t="shared" ca="1" si="16"/>
        <v/>
      </c>
      <c r="BR18" s="185" t="str">
        <f t="shared" ca="1" si="16"/>
        <v/>
      </c>
      <c r="BS18" s="185" t="str">
        <f t="shared" ca="1" si="16"/>
        <v/>
      </c>
      <c r="BT18" s="185" t="str">
        <f t="shared" ca="1" si="16"/>
        <v/>
      </c>
      <c r="BU18" s="185" t="str">
        <f t="shared" ca="1" si="16"/>
        <v/>
      </c>
      <c r="BV18" s="185" t="str">
        <f t="shared" ca="1" si="16"/>
        <v/>
      </c>
      <c r="BW18" s="185" t="str">
        <f t="shared" ca="1" si="16"/>
        <v/>
      </c>
      <c r="BX18" s="185" t="str">
        <f t="shared" ca="1" si="16"/>
        <v/>
      </c>
      <c r="BY18" s="185" t="str">
        <f t="shared" ca="1" si="16"/>
        <v/>
      </c>
      <c r="BZ18" s="185" t="str">
        <f t="shared" ca="1" si="17"/>
        <v/>
      </c>
      <c r="CA18" s="185" t="str">
        <f t="shared" ca="1" si="17"/>
        <v/>
      </c>
      <c r="CB18" s="185" t="str">
        <f t="shared" ca="1" si="17"/>
        <v/>
      </c>
      <c r="CC18" s="185" t="str">
        <f t="shared" ca="1" si="17"/>
        <v/>
      </c>
      <c r="CD18" s="185" t="str">
        <f t="shared" ca="1" si="17"/>
        <v/>
      </c>
      <c r="CE18" s="185" t="str">
        <f t="shared" ca="1" si="17"/>
        <v/>
      </c>
      <c r="CF18" s="185" t="str">
        <f t="shared" ca="1" si="17"/>
        <v/>
      </c>
      <c r="CG18" s="185" t="str">
        <f t="shared" ca="1" si="17"/>
        <v/>
      </c>
      <c r="CH18" s="146"/>
      <c r="CJ18" s="102" t="str">
        <f t="shared" ca="1" si="18"/>
        <v/>
      </c>
      <c r="CK18" s="102" t="str">
        <f t="shared" ca="1" si="19"/>
        <v/>
      </c>
      <c r="CL18" s="102" t="str">
        <f t="shared" ca="1" si="20"/>
        <v/>
      </c>
      <c r="CM18" s="102" t="str">
        <f t="shared" ca="1" si="21"/>
        <v/>
      </c>
      <c r="CN18" s="102" t="str">
        <f t="shared" ca="1" si="22"/>
        <v/>
      </c>
      <c r="CO18" s="102" t="str">
        <f t="shared" ca="1" si="23"/>
        <v/>
      </c>
      <c r="CP18" s="102" t="str">
        <f t="shared" ca="1" si="24"/>
        <v/>
      </c>
      <c r="CQ18" s="102" t="str">
        <f t="shared" ca="1" si="25"/>
        <v/>
      </c>
      <c r="CR18" s="102" t="str">
        <f t="shared" ca="1" si="26"/>
        <v/>
      </c>
      <c r="CS18" s="102" t="str">
        <f t="shared" ca="1" si="27"/>
        <v/>
      </c>
      <c r="CT18" s="102" t="str">
        <f t="shared" ca="1" si="28"/>
        <v/>
      </c>
      <c r="CU18" s="102" t="str">
        <f t="shared" ca="1" si="29"/>
        <v/>
      </c>
      <c r="CV18" s="102" t="str">
        <f t="shared" ca="1" si="30"/>
        <v/>
      </c>
      <c r="CW18" s="102" t="str">
        <f t="shared" ca="1" si="31"/>
        <v/>
      </c>
      <c r="CX18" s="102" t="str">
        <f t="shared" ca="1" si="32"/>
        <v/>
      </c>
      <c r="CY18" s="102" t="str">
        <f t="shared" ca="1" si="33"/>
        <v/>
      </c>
      <c r="CZ18" s="102" t="str">
        <f t="shared" ca="1" si="34"/>
        <v/>
      </c>
      <c r="DA18" s="102" t="str">
        <f t="shared" ca="1" si="35"/>
        <v/>
      </c>
      <c r="DB18" s="102" t="str">
        <f t="shared" ca="1" si="36"/>
        <v/>
      </c>
      <c r="DC18" s="102" t="str">
        <f t="shared" ca="1" si="37"/>
        <v/>
      </c>
      <c r="DD18" s="102" t="str">
        <f t="shared" ca="1" si="38"/>
        <v/>
      </c>
      <c r="DE18" s="102" t="str">
        <f t="shared" ca="1" si="39"/>
        <v/>
      </c>
      <c r="DF18" s="102" t="str">
        <f t="shared" ca="1" si="40"/>
        <v/>
      </c>
      <c r="DG18" s="102" t="str">
        <f t="shared" ca="1" si="41"/>
        <v/>
      </c>
      <c r="DH18" s="102" t="str">
        <f t="shared" ca="1" si="42"/>
        <v/>
      </c>
      <c r="DI18" s="102" t="str">
        <f t="shared" ca="1" si="43"/>
        <v/>
      </c>
      <c r="DJ18" s="102" t="str">
        <f t="shared" ca="1" si="44"/>
        <v/>
      </c>
      <c r="DK18" s="102" t="str">
        <f t="shared" ca="1" si="45"/>
        <v/>
      </c>
      <c r="DL18" s="102" t="str">
        <f t="shared" ca="1" si="46"/>
        <v/>
      </c>
      <c r="DM18" s="102" t="str">
        <f t="shared" ca="1" si="47"/>
        <v/>
      </c>
      <c r="DN18" s="102" t="str">
        <f t="shared" ca="1" si="48"/>
        <v/>
      </c>
      <c r="DO18" s="102" t="str">
        <f t="shared" ca="1" si="49"/>
        <v/>
      </c>
      <c r="DP18" s="102" t="str">
        <f t="shared" ca="1" si="50"/>
        <v/>
      </c>
      <c r="DQ18" s="102" t="str">
        <f t="shared" ca="1" si="51"/>
        <v/>
      </c>
      <c r="DR18" s="102" t="str">
        <f t="shared" ca="1" si="52"/>
        <v/>
      </c>
      <c r="DS18" s="102" t="str">
        <f t="shared" ca="1" si="53"/>
        <v/>
      </c>
      <c r="DT18" s="102" t="str">
        <f t="shared" ca="1" si="54"/>
        <v/>
      </c>
      <c r="DU18" s="102" t="str">
        <f t="shared" ca="1" si="55"/>
        <v/>
      </c>
      <c r="DV18" s="209"/>
      <c r="DX18" s="102" t="str">
        <f t="shared" ca="1" si="56"/>
        <v/>
      </c>
      <c r="DY18" s="102" t="str">
        <f t="shared" ca="1" si="57"/>
        <v/>
      </c>
      <c r="DZ18" s="102" t="str">
        <f t="shared" ca="1" si="58"/>
        <v/>
      </c>
      <c r="EA18" s="102" t="str">
        <f t="shared" ca="1" si="59"/>
        <v/>
      </c>
      <c r="EB18" s="102" t="str">
        <f t="shared" ca="1" si="60"/>
        <v/>
      </c>
      <c r="EC18" s="102" t="str">
        <f t="shared" ca="1" si="61"/>
        <v/>
      </c>
      <c r="ED18" s="102" t="str">
        <f t="shared" ca="1" si="62"/>
        <v/>
      </c>
      <c r="EE18" s="102" t="str">
        <f t="shared" ca="1" si="63"/>
        <v/>
      </c>
      <c r="EF18" s="102" t="str">
        <f t="shared" ca="1" si="64"/>
        <v/>
      </c>
      <c r="EG18" s="102" t="str">
        <f t="shared" ca="1" si="65"/>
        <v/>
      </c>
      <c r="EH18" s="102" t="str">
        <f t="shared" ca="1" si="66"/>
        <v/>
      </c>
      <c r="EI18" s="102" t="str">
        <f t="shared" ca="1" si="67"/>
        <v/>
      </c>
      <c r="EJ18" s="102" t="str">
        <f t="shared" ca="1" si="68"/>
        <v/>
      </c>
      <c r="EK18" s="102" t="str">
        <f t="shared" ca="1" si="69"/>
        <v/>
      </c>
      <c r="EL18" s="102" t="str">
        <f t="shared" ca="1" si="70"/>
        <v/>
      </c>
      <c r="EM18" s="102" t="str">
        <f t="shared" ca="1" si="71"/>
        <v/>
      </c>
      <c r="EN18" s="102" t="str">
        <f t="shared" ca="1" si="72"/>
        <v/>
      </c>
      <c r="EO18" s="102" t="str">
        <f t="shared" ca="1" si="73"/>
        <v/>
      </c>
      <c r="EP18" s="102" t="str">
        <f t="shared" ca="1" si="74"/>
        <v/>
      </c>
      <c r="EQ18" s="102" t="str">
        <f t="shared" ca="1" si="75"/>
        <v/>
      </c>
      <c r="ER18" s="102" t="str">
        <f t="shared" ca="1" si="76"/>
        <v/>
      </c>
      <c r="ES18" s="102" t="str">
        <f t="shared" ca="1" si="77"/>
        <v/>
      </c>
      <c r="ET18" s="102" t="str">
        <f t="shared" ca="1" si="78"/>
        <v/>
      </c>
      <c r="EU18" s="102" t="str">
        <f t="shared" ca="1" si="79"/>
        <v/>
      </c>
      <c r="EV18" s="102" t="str">
        <f t="shared" ca="1" si="80"/>
        <v/>
      </c>
      <c r="EW18" s="102" t="str">
        <f t="shared" ca="1" si="81"/>
        <v/>
      </c>
      <c r="EX18" s="102" t="str">
        <f t="shared" ca="1" si="82"/>
        <v/>
      </c>
      <c r="EY18" s="102" t="str">
        <f t="shared" ca="1" si="83"/>
        <v/>
      </c>
      <c r="EZ18" s="102" t="str">
        <f t="shared" ca="1" si="84"/>
        <v/>
      </c>
      <c r="FA18" s="102" t="str">
        <f t="shared" ca="1" si="85"/>
        <v/>
      </c>
      <c r="FB18" s="102" t="str">
        <f t="shared" ca="1" si="86"/>
        <v/>
      </c>
      <c r="FC18" s="102" t="str">
        <f t="shared" ca="1" si="87"/>
        <v/>
      </c>
      <c r="FD18" s="102" t="str">
        <f t="shared" ca="1" si="88"/>
        <v/>
      </c>
      <c r="FE18" s="102" t="str">
        <f t="shared" ca="1" si="89"/>
        <v/>
      </c>
      <c r="FF18" s="102" t="str">
        <f t="shared" ca="1" si="90"/>
        <v/>
      </c>
      <c r="FG18" s="102" t="str">
        <f t="shared" ca="1" si="91"/>
        <v/>
      </c>
      <c r="FH18" s="102" t="str">
        <f t="shared" ca="1" si="92"/>
        <v/>
      </c>
      <c r="FI18" s="102" t="str">
        <f t="shared" ca="1" si="93"/>
        <v/>
      </c>
      <c r="FK18" s="209" t="e">
        <f t="shared" ca="1" si="95"/>
        <v>#DIV/0!</v>
      </c>
      <c r="FL18" s="209" t="e">
        <f t="shared" ca="1" si="96"/>
        <v>#DIV/0!</v>
      </c>
    </row>
    <row r="19" spans="1:168" ht="15" customHeight="1" x14ac:dyDescent="0.3">
      <c r="A19" s="94" t="str">
        <f t="shared" si="94"/>
        <v>Sun</v>
      </c>
      <c r="B19" s="11">
        <f t="shared" ref="B19:B47" si="97">B18+1</f>
        <v>44199</v>
      </c>
      <c r="C19" s="867"/>
      <c r="D19" s="873"/>
      <c r="E19" s="880"/>
      <c r="F19" s="888"/>
      <c r="G19" s="896"/>
      <c r="H19" s="895"/>
      <c r="I19" s="874"/>
      <c r="J19" s="905"/>
      <c r="K19" s="889"/>
      <c r="L19" s="910"/>
      <c r="M19" s="294"/>
      <c r="N19" s="294"/>
      <c r="O19" s="527"/>
      <c r="P19" s="928"/>
      <c r="Q19" s="934"/>
      <c r="R19" s="940"/>
      <c r="S19" s="874"/>
      <c r="T19" s="316"/>
      <c r="U19" s="289" t="str">
        <f t="shared" ca="1" si="10"/>
        <v/>
      </c>
      <c r="V19" s="290" t="str">
        <f t="shared" ca="1" si="11"/>
        <v/>
      </c>
      <c r="W19" s="290" t="str">
        <f t="shared" ca="1" si="12"/>
        <v/>
      </c>
      <c r="X19" s="321" t="str">
        <f t="shared" ca="1" si="13"/>
        <v/>
      </c>
      <c r="Y19" s="295"/>
      <c r="Z19" s="292"/>
      <c r="AA19" s="292"/>
      <c r="AB19" s="296"/>
      <c r="AC19" s="295"/>
      <c r="AD19" s="291"/>
      <c r="AE19" s="291"/>
      <c r="AF19" s="294"/>
      <c r="AG19" s="294"/>
      <c r="AH19" s="298"/>
      <c r="AI19" s="947"/>
      <c r="AJ19" s="294"/>
      <c r="AK19" s="294"/>
      <c r="AL19" s="294"/>
      <c r="AM19" s="298"/>
      <c r="AN19" s="337"/>
      <c r="AO19" s="492"/>
      <c r="AR19" s="145"/>
      <c r="AS19" s="145"/>
      <c r="AV19" s="185" t="str">
        <f t="shared" ca="1" si="14"/>
        <v/>
      </c>
      <c r="AW19" s="185" t="str">
        <f t="shared" ca="1" si="14"/>
        <v/>
      </c>
      <c r="AX19" s="185" t="str">
        <f t="shared" ca="1" si="14"/>
        <v/>
      </c>
      <c r="AY19" s="185" t="str">
        <f t="shared" ca="1" si="14"/>
        <v/>
      </c>
      <c r="AZ19" s="185" t="str">
        <f t="shared" ca="1" si="14"/>
        <v/>
      </c>
      <c r="BA19" s="185" t="str">
        <f t="shared" ca="1" si="14"/>
        <v/>
      </c>
      <c r="BB19" s="185" t="str">
        <f t="shared" ca="1" si="14"/>
        <v/>
      </c>
      <c r="BC19" s="185" t="str">
        <f t="shared" ca="1" si="14"/>
        <v/>
      </c>
      <c r="BD19" s="185" t="str">
        <f t="shared" ca="1" si="14"/>
        <v/>
      </c>
      <c r="BE19" s="185" t="str">
        <f t="shared" ca="1" si="14"/>
        <v/>
      </c>
      <c r="BF19" s="185" t="str">
        <f t="shared" ca="1" si="15"/>
        <v/>
      </c>
      <c r="BG19" s="185" t="str">
        <f t="shared" ca="1" si="15"/>
        <v/>
      </c>
      <c r="BH19" s="185" t="str">
        <f t="shared" ca="1" si="15"/>
        <v/>
      </c>
      <c r="BI19" s="185" t="str">
        <f t="shared" ca="1" si="15"/>
        <v/>
      </c>
      <c r="BJ19" s="185" t="str">
        <f t="shared" ca="1" si="15"/>
        <v/>
      </c>
      <c r="BK19" s="185" t="str">
        <f t="shared" ca="1" si="15"/>
        <v/>
      </c>
      <c r="BL19" s="185" t="str">
        <f t="shared" ca="1" si="15"/>
        <v/>
      </c>
      <c r="BM19" s="185" t="str">
        <f t="shared" ca="1" si="15"/>
        <v/>
      </c>
      <c r="BN19" s="185" t="str">
        <f t="shared" ca="1" si="15"/>
        <v/>
      </c>
      <c r="BO19" s="185" t="str">
        <f t="shared" ca="1" si="15"/>
        <v/>
      </c>
      <c r="BP19" s="185" t="str">
        <f t="shared" ca="1" si="16"/>
        <v/>
      </c>
      <c r="BQ19" s="185" t="str">
        <f t="shared" ca="1" si="16"/>
        <v/>
      </c>
      <c r="BR19" s="185" t="str">
        <f t="shared" ca="1" si="16"/>
        <v/>
      </c>
      <c r="BS19" s="185" t="str">
        <f t="shared" ca="1" si="16"/>
        <v/>
      </c>
      <c r="BT19" s="185" t="str">
        <f t="shared" ca="1" si="16"/>
        <v/>
      </c>
      <c r="BU19" s="185" t="str">
        <f t="shared" ca="1" si="16"/>
        <v/>
      </c>
      <c r="BV19" s="185" t="str">
        <f t="shared" ca="1" si="16"/>
        <v/>
      </c>
      <c r="BW19" s="185" t="str">
        <f t="shared" ca="1" si="16"/>
        <v/>
      </c>
      <c r="BX19" s="185" t="str">
        <f t="shared" ca="1" si="16"/>
        <v/>
      </c>
      <c r="BY19" s="185" t="str">
        <f t="shared" ca="1" si="16"/>
        <v/>
      </c>
      <c r="BZ19" s="185" t="str">
        <f t="shared" ca="1" si="17"/>
        <v/>
      </c>
      <c r="CA19" s="185" t="str">
        <f t="shared" ca="1" si="17"/>
        <v/>
      </c>
      <c r="CB19" s="185" t="str">
        <f t="shared" ca="1" si="17"/>
        <v/>
      </c>
      <c r="CC19" s="185" t="str">
        <f t="shared" ca="1" si="17"/>
        <v/>
      </c>
      <c r="CD19" s="185" t="str">
        <f t="shared" ca="1" si="17"/>
        <v/>
      </c>
      <c r="CE19" s="185" t="str">
        <f t="shared" ca="1" si="17"/>
        <v/>
      </c>
      <c r="CF19" s="185" t="str">
        <f t="shared" ca="1" si="17"/>
        <v/>
      </c>
      <c r="CG19" s="185" t="str">
        <f t="shared" ca="1" si="17"/>
        <v/>
      </c>
      <c r="CH19" s="146"/>
      <c r="CJ19" s="102" t="str">
        <f t="shared" ca="1" si="18"/>
        <v/>
      </c>
      <c r="CK19" s="102" t="str">
        <f t="shared" ca="1" si="19"/>
        <v/>
      </c>
      <c r="CL19" s="102" t="str">
        <f t="shared" ca="1" si="20"/>
        <v/>
      </c>
      <c r="CM19" s="102" t="str">
        <f t="shared" ca="1" si="21"/>
        <v/>
      </c>
      <c r="CN19" s="102" t="str">
        <f t="shared" ca="1" si="22"/>
        <v/>
      </c>
      <c r="CO19" s="102" t="str">
        <f t="shared" ca="1" si="23"/>
        <v/>
      </c>
      <c r="CP19" s="102" t="str">
        <f t="shared" ca="1" si="24"/>
        <v/>
      </c>
      <c r="CQ19" s="102" t="str">
        <f t="shared" ca="1" si="25"/>
        <v/>
      </c>
      <c r="CR19" s="102" t="str">
        <f t="shared" ca="1" si="26"/>
        <v/>
      </c>
      <c r="CS19" s="102" t="str">
        <f t="shared" ca="1" si="27"/>
        <v/>
      </c>
      <c r="CT19" s="102" t="str">
        <f t="shared" ca="1" si="28"/>
        <v/>
      </c>
      <c r="CU19" s="102" t="str">
        <f t="shared" ca="1" si="29"/>
        <v/>
      </c>
      <c r="CV19" s="102" t="str">
        <f t="shared" ca="1" si="30"/>
        <v/>
      </c>
      <c r="CW19" s="102" t="str">
        <f t="shared" ca="1" si="31"/>
        <v/>
      </c>
      <c r="CX19" s="102" t="str">
        <f t="shared" ca="1" si="32"/>
        <v/>
      </c>
      <c r="CY19" s="102" t="str">
        <f t="shared" ca="1" si="33"/>
        <v/>
      </c>
      <c r="CZ19" s="102" t="str">
        <f t="shared" ca="1" si="34"/>
        <v/>
      </c>
      <c r="DA19" s="102" t="str">
        <f t="shared" ca="1" si="35"/>
        <v/>
      </c>
      <c r="DB19" s="102" t="str">
        <f t="shared" ca="1" si="36"/>
        <v/>
      </c>
      <c r="DC19" s="102" t="str">
        <f t="shared" ca="1" si="37"/>
        <v/>
      </c>
      <c r="DD19" s="102" t="str">
        <f t="shared" ca="1" si="38"/>
        <v/>
      </c>
      <c r="DE19" s="102" t="str">
        <f t="shared" ca="1" si="39"/>
        <v/>
      </c>
      <c r="DF19" s="102" t="str">
        <f t="shared" ca="1" si="40"/>
        <v/>
      </c>
      <c r="DG19" s="102" t="str">
        <f t="shared" ca="1" si="41"/>
        <v/>
      </c>
      <c r="DH19" s="102" t="str">
        <f t="shared" ca="1" si="42"/>
        <v/>
      </c>
      <c r="DI19" s="102" t="str">
        <f t="shared" ca="1" si="43"/>
        <v/>
      </c>
      <c r="DJ19" s="102" t="str">
        <f t="shared" ca="1" si="44"/>
        <v/>
      </c>
      <c r="DK19" s="102" t="str">
        <f t="shared" ca="1" si="45"/>
        <v/>
      </c>
      <c r="DL19" s="102" t="str">
        <f t="shared" ca="1" si="46"/>
        <v/>
      </c>
      <c r="DM19" s="102" t="str">
        <f t="shared" ca="1" si="47"/>
        <v/>
      </c>
      <c r="DN19" s="102" t="str">
        <f t="shared" ca="1" si="48"/>
        <v/>
      </c>
      <c r="DO19" s="102" t="str">
        <f t="shared" ca="1" si="49"/>
        <v/>
      </c>
      <c r="DP19" s="102" t="str">
        <f t="shared" ca="1" si="50"/>
        <v/>
      </c>
      <c r="DQ19" s="102" t="str">
        <f t="shared" ca="1" si="51"/>
        <v/>
      </c>
      <c r="DR19" s="102" t="str">
        <f t="shared" ca="1" si="52"/>
        <v/>
      </c>
      <c r="DS19" s="102" t="str">
        <f t="shared" ca="1" si="53"/>
        <v/>
      </c>
      <c r="DT19" s="102" t="str">
        <f t="shared" ca="1" si="54"/>
        <v/>
      </c>
      <c r="DU19" s="102" t="str">
        <f t="shared" ca="1" si="55"/>
        <v/>
      </c>
      <c r="DV19" s="209"/>
      <c r="DX19" s="102" t="str">
        <f t="shared" ca="1" si="56"/>
        <v/>
      </c>
      <c r="DY19" s="102" t="str">
        <f t="shared" ca="1" si="57"/>
        <v/>
      </c>
      <c r="DZ19" s="102" t="str">
        <f t="shared" ca="1" si="58"/>
        <v/>
      </c>
      <c r="EA19" s="102" t="str">
        <f t="shared" ca="1" si="59"/>
        <v/>
      </c>
      <c r="EB19" s="102" t="str">
        <f t="shared" ca="1" si="60"/>
        <v/>
      </c>
      <c r="EC19" s="102" t="str">
        <f t="shared" ca="1" si="61"/>
        <v/>
      </c>
      <c r="ED19" s="102" t="str">
        <f t="shared" ca="1" si="62"/>
        <v/>
      </c>
      <c r="EE19" s="102" t="str">
        <f t="shared" ca="1" si="63"/>
        <v/>
      </c>
      <c r="EF19" s="102" t="str">
        <f t="shared" ca="1" si="64"/>
        <v/>
      </c>
      <c r="EG19" s="102" t="str">
        <f t="shared" ca="1" si="65"/>
        <v/>
      </c>
      <c r="EH19" s="102" t="str">
        <f t="shared" ca="1" si="66"/>
        <v/>
      </c>
      <c r="EI19" s="102" t="str">
        <f t="shared" ca="1" si="67"/>
        <v/>
      </c>
      <c r="EJ19" s="102" t="str">
        <f t="shared" ca="1" si="68"/>
        <v/>
      </c>
      <c r="EK19" s="102" t="str">
        <f t="shared" ca="1" si="69"/>
        <v/>
      </c>
      <c r="EL19" s="102" t="str">
        <f t="shared" ca="1" si="70"/>
        <v/>
      </c>
      <c r="EM19" s="102" t="str">
        <f t="shared" ca="1" si="71"/>
        <v/>
      </c>
      <c r="EN19" s="102" t="str">
        <f t="shared" ca="1" si="72"/>
        <v/>
      </c>
      <c r="EO19" s="102" t="str">
        <f t="shared" ca="1" si="73"/>
        <v/>
      </c>
      <c r="EP19" s="102" t="str">
        <f t="shared" ca="1" si="74"/>
        <v/>
      </c>
      <c r="EQ19" s="102" t="str">
        <f t="shared" ca="1" si="75"/>
        <v/>
      </c>
      <c r="ER19" s="102" t="str">
        <f t="shared" ca="1" si="76"/>
        <v/>
      </c>
      <c r="ES19" s="102" t="str">
        <f t="shared" ca="1" si="77"/>
        <v/>
      </c>
      <c r="ET19" s="102" t="str">
        <f t="shared" ca="1" si="78"/>
        <v/>
      </c>
      <c r="EU19" s="102" t="str">
        <f t="shared" ca="1" si="79"/>
        <v/>
      </c>
      <c r="EV19" s="102" t="str">
        <f t="shared" ca="1" si="80"/>
        <v/>
      </c>
      <c r="EW19" s="102" t="str">
        <f t="shared" ca="1" si="81"/>
        <v/>
      </c>
      <c r="EX19" s="102" t="str">
        <f t="shared" ca="1" si="82"/>
        <v/>
      </c>
      <c r="EY19" s="102" t="str">
        <f t="shared" ca="1" si="83"/>
        <v/>
      </c>
      <c r="EZ19" s="102" t="str">
        <f t="shared" ca="1" si="84"/>
        <v/>
      </c>
      <c r="FA19" s="102" t="str">
        <f t="shared" ca="1" si="85"/>
        <v/>
      </c>
      <c r="FB19" s="102" t="str">
        <f t="shared" ca="1" si="86"/>
        <v/>
      </c>
      <c r="FC19" s="102" t="str">
        <f t="shared" ca="1" si="87"/>
        <v/>
      </c>
      <c r="FD19" s="102" t="str">
        <f t="shared" ca="1" si="88"/>
        <v/>
      </c>
      <c r="FE19" s="102" t="str">
        <f t="shared" ca="1" si="89"/>
        <v/>
      </c>
      <c r="FF19" s="102" t="str">
        <f t="shared" ca="1" si="90"/>
        <v/>
      </c>
      <c r="FG19" s="102" t="str">
        <f t="shared" ca="1" si="91"/>
        <v/>
      </c>
      <c r="FH19" s="102" t="str">
        <f t="shared" ca="1" si="92"/>
        <v/>
      </c>
      <c r="FI19" s="102" t="str">
        <f t="shared" ca="1" si="93"/>
        <v/>
      </c>
      <c r="FK19" s="209" t="e">
        <f t="shared" ca="1" si="95"/>
        <v>#DIV/0!</v>
      </c>
      <c r="FL19" s="209" t="e">
        <f t="shared" ca="1" si="96"/>
        <v>#DIV/0!</v>
      </c>
    </row>
    <row r="20" spans="1:168" ht="15" customHeight="1" x14ac:dyDescent="0.3">
      <c r="A20" s="94" t="str">
        <f t="shared" si="94"/>
        <v>Mon</v>
      </c>
      <c r="B20" s="11">
        <f t="shared" si="97"/>
        <v>44200</v>
      </c>
      <c r="C20" s="867"/>
      <c r="D20" s="873"/>
      <c r="E20" s="880"/>
      <c r="F20" s="888"/>
      <c r="G20" s="896"/>
      <c r="H20" s="895"/>
      <c r="I20" s="873"/>
      <c r="J20" s="905"/>
      <c r="K20" s="889"/>
      <c r="L20" s="910"/>
      <c r="M20" s="297"/>
      <c r="N20" s="297"/>
      <c r="O20" s="527"/>
      <c r="P20" s="928"/>
      <c r="Q20" s="934"/>
      <c r="R20" s="940"/>
      <c r="S20" s="874"/>
      <c r="T20" s="316"/>
      <c r="U20" s="289" t="str">
        <f t="shared" ca="1" si="10"/>
        <v/>
      </c>
      <c r="V20" s="290" t="str">
        <f t="shared" ca="1" si="11"/>
        <v/>
      </c>
      <c r="W20" s="290" t="str">
        <f t="shared" ca="1" si="12"/>
        <v/>
      </c>
      <c r="X20" s="321" t="str">
        <f t="shared" ca="1" si="13"/>
        <v/>
      </c>
      <c r="Y20" s="295"/>
      <c r="Z20" s="292"/>
      <c r="AA20" s="292"/>
      <c r="AB20" s="296"/>
      <c r="AC20" s="295"/>
      <c r="AD20" s="291"/>
      <c r="AE20" s="291"/>
      <c r="AF20" s="294"/>
      <c r="AG20" s="294"/>
      <c r="AH20" s="298"/>
      <c r="AI20" s="946"/>
      <c r="AJ20" s="294"/>
      <c r="AK20" s="294"/>
      <c r="AL20" s="294"/>
      <c r="AM20" s="298"/>
      <c r="AN20" s="337"/>
      <c r="AO20" s="492"/>
      <c r="AR20" s="145"/>
      <c r="AS20" s="145"/>
      <c r="AV20" s="185" t="str">
        <f t="shared" ca="1" si="14"/>
        <v/>
      </c>
      <c r="AW20" s="185" t="str">
        <f t="shared" ca="1" si="14"/>
        <v/>
      </c>
      <c r="AX20" s="185" t="str">
        <f t="shared" ca="1" si="14"/>
        <v/>
      </c>
      <c r="AY20" s="185" t="str">
        <f t="shared" ca="1" si="14"/>
        <v/>
      </c>
      <c r="AZ20" s="185" t="str">
        <f t="shared" ca="1" si="14"/>
        <v/>
      </c>
      <c r="BA20" s="185" t="str">
        <f t="shared" ca="1" si="14"/>
        <v/>
      </c>
      <c r="BB20" s="185" t="str">
        <f t="shared" ca="1" si="14"/>
        <v/>
      </c>
      <c r="BC20" s="185" t="str">
        <f t="shared" ca="1" si="14"/>
        <v/>
      </c>
      <c r="BD20" s="185" t="str">
        <f t="shared" ca="1" si="14"/>
        <v/>
      </c>
      <c r="BE20" s="185" t="str">
        <f t="shared" ca="1" si="14"/>
        <v/>
      </c>
      <c r="BF20" s="185" t="str">
        <f t="shared" ca="1" si="15"/>
        <v/>
      </c>
      <c r="BG20" s="185" t="str">
        <f t="shared" ca="1" si="15"/>
        <v/>
      </c>
      <c r="BH20" s="185" t="str">
        <f t="shared" ca="1" si="15"/>
        <v/>
      </c>
      <c r="BI20" s="185" t="str">
        <f t="shared" ca="1" si="15"/>
        <v/>
      </c>
      <c r="BJ20" s="185" t="str">
        <f t="shared" ca="1" si="15"/>
        <v/>
      </c>
      <c r="BK20" s="185" t="str">
        <f t="shared" ca="1" si="15"/>
        <v/>
      </c>
      <c r="BL20" s="185" t="str">
        <f t="shared" ca="1" si="15"/>
        <v/>
      </c>
      <c r="BM20" s="185" t="str">
        <f t="shared" ca="1" si="15"/>
        <v/>
      </c>
      <c r="BN20" s="185" t="str">
        <f t="shared" ca="1" si="15"/>
        <v/>
      </c>
      <c r="BO20" s="185" t="str">
        <f t="shared" ca="1" si="15"/>
        <v/>
      </c>
      <c r="BP20" s="185" t="str">
        <f t="shared" ca="1" si="16"/>
        <v/>
      </c>
      <c r="BQ20" s="185" t="str">
        <f t="shared" ca="1" si="16"/>
        <v/>
      </c>
      <c r="BR20" s="185" t="str">
        <f t="shared" ca="1" si="16"/>
        <v/>
      </c>
      <c r="BS20" s="185" t="str">
        <f t="shared" ca="1" si="16"/>
        <v/>
      </c>
      <c r="BT20" s="185" t="str">
        <f t="shared" ca="1" si="16"/>
        <v/>
      </c>
      <c r="BU20" s="185" t="str">
        <f t="shared" ca="1" si="16"/>
        <v/>
      </c>
      <c r="BV20" s="185" t="str">
        <f t="shared" ca="1" si="16"/>
        <v/>
      </c>
      <c r="BW20" s="185" t="str">
        <f t="shared" ca="1" si="16"/>
        <v/>
      </c>
      <c r="BX20" s="185" t="str">
        <f t="shared" ca="1" si="16"/>
        <v/>
      </c>
      <c r="BY20" s="185" t="str">
        <f t="shared" ca="1" si="16"/>
        <v/>
      </c>
      <c r="BZ20" s="185" t="str">
        <f t="shared" ca="1" si="17"/>
        <v/>
      </c>
      <c r="CA20" s="185" t="str">
        <f t="shared" ca="1" si="17"/>
        <v/>
      </c>
      <c r="CB20" s="185" t="str">
        <f t="shared" ca="1" si="17"/>
        <v/>
      </c>
      <c r="CC20" s="185" t="str">
        <f t="shared" ca="1" si="17"/>
        <v/>
      </c>
      <c r="CD20" s="185" t="str">
        <f t="shared" ca="1" si="17"/>
        <v/>
      </c>
      <c r="CE20" s="185" t="str">
        <f t="shared" ca="1" si="17"/>
        <v/>
      </c>
      <c r="CF20" s="185" t="str">
        <f t="shared" ca="1" si="17"/>
        <v/>
      </c>
      <c r="CG20" s="185" t="str">
        <f t="shared" ca="1" si="17"/>
        <v/>
      </c>
      <c r="CH20" s="146"/>
      <c r="CJ20" s="102" t="str">
        <f t="shared" ca="1" si="18"/>
        <v/>
      </c>
      <c r="CK20" s="102" t="str">
        <f t="shared" ca="1" si="19"/>
        <v/>
      </c>
      <c r="CL20" s="102" t="str">
        <f t="shared" ca="1" si="20"/>
        <v/>
      </c>
      <c r="CM20" s="102" t="str">
        <f t="shared" ca="1" si="21"/>
        <v/>
      </c>
      <c r="CN20" s="102" t="str">
        <f t="shared" ca="1" si="22"/>
        <v/>
      </c>
      <c r="CO20" s="102" t="str">
        <f t="shared" ca="1" si="23"/>
        <v/>
      </c>
      <c r="CP20" s="102" t="str">
        <f t="shared" ca="1" si="24"/>
        <v/>
      </c>
      <c r="CQ20" s="102" t="str">
        <f t="shared" ca="1" si="25"/>
        <v/>
      </c>
      <c r="CR20" s="102" t="str">
        <f t="shared" ca="1" si="26"/>
        <v/>
      </c>
      <c r="CS20" s="102" t="str">
        <f t="shared" ca="1" si="27"/>
        <v/>
      </c>
      <c r="CT20" s="102" t="str">
        <f t="shared" ca="1" si="28"/>
        <v/>
      </c>
      <c r="CU20" s="102" t="str">
        <f t="shared" ca="1" si="29"/>
        <v/>
      </c>
      <c r="CV20" s="102" t="str">
        <f t="shared" ca="1" si="30"/>
        <v/>
      </c>
      <c r="CW20" s="102" t="str">
        <f t="shared" ca="1" si="31"/>
        <v/>
      </c>
      <c r="CX20" s="102" t="str">
        <f t="shared" ca="1" si="32"/>
        <v/>
      </c>
      <c r="CY20" s="102" t="str">
        <f t="shared" ca="1" si="33"/>
        <v/>
      </c>
      <c r="CZ20" s="102" t="str">
        <f t="shared" ca="1" si="34"/>
        <v/>
      </c>
      <c r="DA20" s="102" t="str">
        <f t="shared" ca="1" si="35"/>
        <v/>
      </c>
      <c r="DB20" s="102" t="str">
        <f t="shared" ca="1" si="36"/>
        <v/>
      </c>
      <c r="DC20" s="102" t="str">
        <f t="shared" ca="1" si="37"/>
        <v/>
      </c>
      <c r="DD20" s="102" t="str">
        <f t="shared" ca="1" si="38"/>
        <v/>
      </c>
      <c r="DE20" s="102" t="str">
        <f t="shared" ca="1" si="39"/>
        <v/>
      </c>
      <c r="DF20" s="102" t="str">
        <f t="shared" ca="1" si="40"/>
        <v/>
      </c>
      <c r="DG20" s="102" t="str">
        <f t="shared" ca="1" si="41"/>
        <v/>
      </c>
      <c r="DH20" s="102" t="str">
        <f t="shared" ca="1" si="42"/>
        <v/>
      </c>
      <c r="DI20" s="102" t="str">
        <f t="shared" ca="1" si="43"/>
        <v/>
      </c>
      <c r="DJ20" s="102" t="str">
        <f t="shared" ca="1" si="44"/>
        <v/>
      </c>
      <c r="DK20" s="102" t="str">
        <f t="shared" ca="1" si="45"/>
        <v/>
      </c>
      <c r="DL20" s="102" t="str">
        <f t="shared" ca="1" si="46"/>
        <v/>
      </c>
      <c r="DM20" s="102" t="str">
        <f t="shared" ca="1" si="47"/>
        <v/>
      </c>
      <c r="DN20" s="102" t="str">
        <f t="shared" ca="1" si="48"/>
        <v/>
      </c>
      <c r="DO20" s="102" t="str">
        <f t="shared" ca="1" si="49"/>
        <v/>
      </c>
      <c r="DP20" s="102" t="str">
        <f t="shared" ca="1" si="50"/>
        <v/>
      </c>
      <c r="DQ20" s="102" t="str">
        <f t="shared" ca="1" si="51"/>
        <v/>
      </c>
      <c r="DR20" s="102" t="str">
        <f t="shared" ca="1" si="52"/>
        <v/>
      </c>
      <c r="DS20" s="102" t="str">
        <f t="shared" ca="1" si="53"/>
        <v/>
      </c>
      <c r="DT20" s="102" t="str">
        <f t="shared" ca="1" si="54"/>
        <v/>
      </c>
      <c r="DU20" s="102" t="str">
        <f t="shared" ca="1" si="55"/>
        <v/>
      </c>
      <c r="DV20" s="209"/>
      <c r="DX20" s="102" t="str">
        <f t="shared" ca="1" si="56"/>
        <v/>
      </c>
      <c r="DY20" s="102" t="str">
        <f t="shared" ca="1" si="57"/>
        <v/>
      </c>
      <c r="DZ20" s="102" t="str">
        <f t="shared" ca="1" si="58"/>
        <v/>
      </c>
      <c r="EA20" s="102" t="str">
        <f t="shared" ca="1" si="59"/>
        <v/>
      </c>
      <c r="EB20" s="102" t="str">
        <f t="shared" ca="1" si="60"/>
        <v/>
      </c>
      <c r="EC20" s="102" t="str">
        <f t="shared" ca="1" si="61"/>
        <v/>
      </c>
      <c r="ED20" s="102" t="str">
        <f t="shared" ca="1" si="62"/>
        <v/>
      </c>
      <c r="EE20" s="102" t="str">
        <f t="shared" ca="1" si="63"/>
        <v/>
      </c>
      <c r="EF20" s="102" t="str">
        <f t="shared" ca="1" si="64"/>
        <v/>
      </c>
      <c r="EG20" s="102" t="str">
        <f t="shared" ca="1" si="65"/>
        <v/>
      </c>
      <c r="EH20" s="102" t="str">
        <f t="shared" ca="1" si="66"/>
        <v/>
      </c>
      <c r="EI20" s="102" t="str">
        <f t="shared" ca="1" si="67"/>
        <v/>
      </c>
      <c r="EJ20" s="102" t="str">
        <f t="shared" ca="1" si="68"/>
        <v/>
      </c>
      <c r="EK20" s="102" t="str">
        <f t="shared" ca="1" si="69"/>
        <v/>
      </c>
      <c r="EL20" s="102" t="str">
        <f t="shared" ca="1" si="70"/>
        <v/>
      </c>
      <c r="EM20" s="102" t="str">
        <f t="shared" ca="1" si="71"/>
        <v/>
      </c>
      <c r="EN20" s="102" t="str">
        <f t="shared" ca="1" si="72"/>
        <v/>
      </c>
      <c r="EO20" s="102" t="str">
        <f t="shared" ca="1" si="73"/>
        <v/>
      </c>
      <c r="EP20" s="102" t="str">
        <f t="shared" ca="1" si="74"/>
        <v/>
      </c>
      <c r="EQ20" s="102" t="str">
        <f t="shared" ca="1" si="75"/>
        <v/>
      </c>
      <c r="ER20" s="102" t="str">
        <f t="shared" ca="1" si="76"/>
        <v/>
      </c>
      <c r="ES20" s="102" t="str">
        <f t="shared" ca="1" si="77"/>
        <v/>
      </c>
      <c r="ET20" s="102" t="str">
        <f t="shared" ca="1" si="78"/>
        <v/>
      </c>
      <c r="EU20" s="102" t="str">
        <f t="shared" ca="1" si="79"/>
        <v/>
      </c>
      <c r="EV20" s="102" t="str">
        <f t="shared" ca="1" si="80"/>
        <v/>
      </c>
      <c r="EW20" s="102" t="str">
        <f t="shared" ca="1" si="81"/>
        <v/>
      </c>
      <c r="EX20" s="102" t="str">
        <f t="shared" ca="1" si="82"/>
        <v/>
      </c>
      <c r="EY20" s="102" t="str">
        <f t="shared" ca="1" si="83"/>
        <v/>
      </c>
      <c r="EZ20" s="102" t="str">
        <f t="shared" ca="1" si="84"/>
        <v/>
      </c>
      <c r="FA20" s="102" t="str">
        <f t="shared" ca="1" si="85"/>
        <v/>
      </c>
      <c r="FB20" s="102" t="str">
        <f t="shared" ca="1" si="86"/>
        <v/>
      </c>
      <c r="FC20" s="102" t="str">
        <f t="shared" ca="1" si="87"/>
        <v/>
      </c>
      <c r="FD20" s="102" t="str">
        <f t="shared" ca="1" si="88"/>
        <v/>
      </c>
      <c r="FE20" s="102" t="str">
        <f t="shared" ca="1" si="89"/>
        <v/>
      </c>
      <c r="FF20" s="102" t="str">
        <f t="shared" ca="1" si="90"/>
        <v/>
      </c>
      <c r="FG20" s="102" t="str">
        <f t="shared" ca="1" si="91"/>
        <v/>
      </c>
      <c r="FH20" s="102" t="str">
        <f t="shared" ca="1" si="92"/>
        <v/>
      </c>
      <c r="FI20" s="102" t="str">
        <f t="shared" ca="1" si="93"/>
        <v/>
      </c>
      <c r="FK20" s="209" t="e">
        <f t="shared" ca="1" si="95"/>
        <v>#DIV/0!</v>
      </c>
      <c r="FL20" s="209" t="e">
        <f t="shared" ca="1" si="96"/>
        <v>#DIV/0!</v>
      </c>
    </row>
    <row r="21" spans="1:168" ht="15" customHeight="1" x14ac:dyDescent="0.3">
      <c r="A21" s="94" t="str">
        <f t="shared" si="94"/>
        <v>Tue</v>
      </c>
      <c r="B21" s="11">
        <f t="shared" si="97"/>
        <v>44201</v>
      </c>
      <c r="C21" s="867"/>
      <c r="D21" s="873"/>
      <c r="E21" s="880"/>
      <c r="F21" s="888"/>
      <c r="G21" s="896"/>
      <c r="H21" s="895"/>
      <c r="I21" s="873"/>
      <c r="J21" s="905"/>
      <c r="K21" s="889"/>
      <c r="L21" s="910"/>
      <c r="M21" s="294"/>
      <c r="N21" s="294"/>
      <c r="O21" s="921"/>
      <c r="P21" s="929"/>
      <c r="Q21" s="934"/>
      <c r="R21" s="940"/>
      <c r="S21" s="874"/>
      <c r="T21" s="316"/>
      <c r="U21" s="289" t="str">
        <f t="shared" ca="1" si="10"/>
        <v/>
      </c>
      <c r="V21" s="290" t="str">
        <f t="shared" ca="1" si="11"/>
        <v/>
      </c>
      <c r="W21" s="290" t="str">
        <f t="shared" ca="1" si="12"/>
        <v/>
      </c>
      <c r="X21" s="321" t="str">
        <f t="shared" ca="1" si="13"/>
        <v/>
      </c>
      <c r="Y21" s="295"/>
      <c r="Z21" s="292"/>
      <c r="AA21" s="292"/>
      <c r="AB21" s="296"/>
      <c r="AC21" s="295"/>
      <c r="AD21" s="291"/>
      <c r="AE21" s="291"/>
      <c r="AF21" s="294"/>
      <c r="AG21" s="294"/>
      <c r="AH21" s="298"/>
      <c r="AI21" s="947"/>
      <c r="AJ21" s="294"/>
      <c r="AK21" s="294"/>
      <c r="AL21" s="294"/>
      <c r="AM21" s="298"/>
      <c r="AN21" s="337"/>
      <c r="AO21" s="492"/>
      <c r="AR21" s="145"/>
      <c r="AS21" s="145"/>
      <c r="AV21" s="185" t="str">
        <f t="shared" ref="AV21:BE30" ca="1" si="98">IF(INDIRECT(AV$5 &amp; ROW())="","",INDIRECT(AV$5 &amp; ROW()))</f>
        <v/>
      </c>
      <c r="AW21" s="185" t="str">
        <f t="shared" ca="1" si="98"/>
        <v/>
      </c>
      <c r="AX21" s="185" t="str">
        <f t="shared" ca="1" si="98"/>
        <v/>
      </c>
      <c r="AY21" s="185" t="str">
        <f t="shared" ca="1" si="98"/>
        <v/>
      </c>
      <c r="AZ21" s="185" t="str">
        <f t="shared" ca="1" si="98"/>
        <v/>
      </c>
      <c r="BA21" s="185" t="str">
        <f t="shared" ca="1" si="98"/>
        <v/>
      </c>
      <c r="BB21" s="185" t="str">
        <f t="shared" ca="1" si="98"/>
        <v/>
      </c>
      <c r="BC21" s="185" t="str">
        <f t="shared" ca="1" si="98"/>
        <v/>
      </c>
      <c r="BD21" s="185" t="str">
        <f t="shared" ca="1" si="98"/>
        <v/>
      </c>
      <c r="BE21" s="185" t="str">
        <f t="shared" ca="1" si="98"/>
        <v/>
      </c>
      <c r="BF21" s="185" t="str">
        <f t="shared" ref="BF21:BO30" ca="1" si="99">IF(INDIRECT(BF$5 &amp; ROW())="","",INDIRECT(BF$5 &amp; ROW()))</f>
        <v/>
      </c>
      <c r="BG21" s="185" t="str">
        <f t="shared" ca="1" si="99"/>
        <v/>
      </c>
      <c r="BH21" s="185" t="str">
        <f t="shared" ca="1" si="99"/>
        <v/>
      </c>
      <c r="BI21" s="185" t="str">
        <f t="shared" ca="1" si="99"/>
        <v/>
      </c>
      <c r="BJ21" s="185" t="str">
        <f t="shared" ca="1" si="99"/>
        <v/>
      </c>
      <c r="BK21" s="185" t="str">
        <f t="shared" ca="1" si="99"/>
        <v/>
      </c>
      <c r="BL21" s="185" t="str">
        <f t="shared" ca="1" si="99"/>
        <v/>
      </c>
      <c r="BM21" s="185" t="str">
        <f t="shared" ca="1" si="99"/>
        <v/>
      </c>
      <c r="BN21" s="185" t="str">
        <f t="shared" ca="1" si="99"/>
        <v/>
      </c>
      <c r="BO21" s="185" t="str">
        <f t="shared" ca="1" si="99"/>
        <v/>
      </c>
      <c r="BP21" s="185" t="str">
        <f t="shared" ref="BP21:BY30" ca="1" si="100">IF(INDIRECT(BP$5 &amp; ROW())="","",INDIRECT(BP$5 &amp; ROW()))</f>
        <v/>
      </c>
      <c r="BQ21" s="185" t="str">
        <f t="shared" ca="1" si="100"/>
        <v/>
      </c>
      <c r="BR21" s="185" t="str">
        <f t="shared" ca="1" si="100"/>
        <v/>
      </c>
      <c r="BS21" s="185" t="str">
        <f t="shared" ca="1" si="100"/>
        <v/>
      </c>
      <c r="BT21" s="185" t="str">
        <f t="shared" ca="1" si="100"/>
        <v/>
      </c>
      <c r="BU21" s="185" t="str">
        <f t="shared" ca="1" si="100"/>
        <v/>
      </c>
      <c r="BV21" s="185" t="str">
        <f t="shared" ca="1" si="100"/>
        <v/>
      </c>
      <c r="BW21" s="185" t="str">
        <f t="shared" ca="1" si="100"/>
        <v/>
      </c>
      <c r="BX21" s="185" t="str">
        <f t="shared" ca="1" si="100"/>
        <v/>
      </c>
      <c r="BY21" s="185" t="str">
        <f t="shared" ca="1" si="100"/>
        <v/>
      </c>
      <c r="BZ21" s="185" t="str">
        <f t="shared" ref="BZ21:CG30" ca="1" si="101">IF(INDIRECT(BZ$5 &amp; ROW())="","",INDIRECT(BZ$5 &amp; ROW()))</f>
        <v/>
      </c>
      <c r="CA21" s="185" t="str">
        <f t="shared" ca="1" si="101"/>
        <v/>
      </c>
      <c r="CB21" s="185" t="str">
        <f t="shared" ca="1" si="101"/>
        <v/>
      </c>
      <c r="CC21" s="185" t="str">
        <f t="shared" ca="1" si="101"/>
        <v/>
      </c>
      <c r="CD21" s="185" t="str">
        <f t="shared" ca="1" si="101"/>
        <v/>
      </c>
      <c r="CE21" s="185" t="str">
        <f t="shared" ca="1" si="101"/>
        <v/>
      </c>
      <c r="CF21" s="185" t="str">
        <f t="shared" ca="1" si="101"/>
        <v/>
      </c>
      <c r="CG21" s="185" t="str">
        <f t="shared" ca="1" si="101"/>
        <v/>
      </c>
      <c r="CH21" s="146"/>
      <c r="CJ21" s="102" t="str">
        <f t="shared" ca="1" si="18"/>
        <v/>
      </c>
      <c r="CK21" s="102" t="str">
        <f t="shared" ca="1" si="19"/>
        <v/>
      </c>
      <c r="CL21" s="102" t="str">
        <f t="shared" ca="1" si="20"/>
        <v/>
      </c>
      <c r="CM21" s="102" t="str">
        <f t="shared" ca="1" si="21"/>
        <v/>
      </c>
      <c r="CN21" s="102" t="str">
        <f t="shared" ca="1" si="22"/>
        <v/>
      </c>
      <c r="CO21" s="102" t="str">
        <f t="shared" ca="1" si="23"/>
        <v/>
      </c>
      <c r="CP21" s="102" t="str">
        <f t="shared" ca="1" si="24"/>
        <v/>
      </c>
      <c r="CQ21" s="102" t="str">
        <f t="shared" ca="1" si="25"/>
        <v/>
      </c>
      <c r="CR21" s="102" t="str">
        <f t="shared" ca="1" si="26"/>
        <v/>
      </c>
      <c r="CS21" s="102" t="str">
        <f t="shared" ca="1" si="27"/>
        <v/>
      </c>
      <c r="CT21" s="102" t="str">
        <f t="shared" ca="1" si="28"/>
        <v/>
      </c>
      <c r="CU21" s="102" t="str">
        <f t="shared" ca="1" si="29"/>
        <v/>
      </c>
      <c r="CV21" s="102" t="str">
        <f t="shared" ca="1" si="30"/>
        <v/>
      </c>
      <c r="CW21" s="102" t="str">
        <f t="shared" ca="1" si="31"/>
        <v/>
      </c>
      <c r="CX21" s="102" t="str">
        <f t="shared" ca="1" si="32"/>
        <v/>
      </c>
      <c r="CY21" s="102" t="str">
        <f t="shared" ca="1" si="33"/>
        <v/>
      </c>
      <c r="CZ21" s="102" t="str">
        <f t="shared" ca="1" si="34"/>
        <v/>
      </c>
      <c r="DA21" s="102" t="str">
        <f t="shared" ca="1" si="35"/>
        <v/>
      </c>
      <c r="DB21" s="102" t="str">
        <f t="shared" ca="1" si="36"/>
        <v/>
      </c>
      <c r="DC21" s="102" t="str">
        <f t="shared" ca="1" si="37"/>
        <v/>
      </c>
      <c r="DD21" s="102" t="str">
        <f t="shared" ca="1" si="38"/>
        <v/>
      </c>
      <c r="DE21" s="102" t="str">
        <f t="shared" ca="1" si="39"/>
        <v/>
      </c>
      <c r="DF21" s="102" t="str">
        <f t="shared" ca="1" si="40"/>
        <v/>
      </c>
      <c r="DG21" s="102" t="str">
        <f t="shared" ca="1" si="41"/>
        <v/>
      </c>
      <c r="DH21" s="102" t="str">
        <f t="shared" ca="1" si="42"/>
        <v/>
      </c>
      <c r="DI21" s="102" t="str">
        <f t="shared" ca="1" si="43"/>
        <v/>
      </c>
      <c r="DJ21" s="102" t="str">
        <f t="shared" ca="1" si="44"/>
        <v/>
      </c>
      <c r="DK21" s="102" t="str">
        <f t="shared" ca="1" si="45"/>
        <v/>
      </c>
      <c r="DL21" s="102" t="str">
        <f t="shared" ca="1" si="46"/>
        <v/>
      </c>
      <c r="DM21" s="102" t="str">
        <f t="shared" ca="1" si="47"/>
        <v/>
      </c>
      <c r="DN21" s="102" t="str">
        <f t="shared" ca="1" si="48"/>
        <v/>
      </c>
      <c r="DO21" s="102" t="str">
        <f t="shared" ca="1" si="49"/>
        <v/>
      </c>
      <c r="DP21" s="102" t="str">
        <f t="shared" ca="1" si="50"/>
        <v/>
      </c>
      <c r="DQ21" s="102" t="str">
        <f t="shared" ca="1" si="51"/>
        <v/>
      </c>
      <c r="DR21" s="102" t="str">
        <f t="shared" ca="1" si="52"/>
        <v/>
      </c>
      <c r="DS21" s="102" t="str">
        <f t="shared" ca="1" si="53"/>
        <v/>
      </c>
      <c r="DT21" s="102" t="str">
        <f t="shared" ca="1" si="54"/>
        <v/>
      </c>
      <c r="DU21" s="102" t="str">
        <f t="shared" ca="1" si="55"/>
        <v/>
      </c>
      <c r="DV21" s="209"/>
      <c r="DX21" s="102" t="str">
        <f t="shared" ca="1" si="56"/>
        <v/>
      </c>
      <c r="DY21" s="102" t="str">
        <f t="shared" ca="1" si="57"/>
        <v/>
      </c>
      <c r="DZ21" s="102" t="str">
        <f t="shared" ca="1" si="58"/>
        <v/>
      </c>
      <c r="EA21" s="102" t="str">
        <f t="shared" ca="1" si="59"/>
        <v/>
      </c>
      <c r="EB21" s="102" t="str">
        <f t="shared" ca="1" si="60"/>
        <v/>
      </c>
      <c r="EC21" s="102" t="str">
        <f t="shared" ca="1" si="61"/>
        <v/>
      </c>
      <c r="ED21" s="102" t="str">
        <f t="shared" ca="1" si="62"/>
        <v/>
      </c>
      <c r="EE21" s="102" t="str">
        <f t="shared" ca="1" si="63"/>
        <v/>
      </c>
      <c r="EF21" s="102" t="str">
        <f t="shared" ca="1" si="64"/>
        <v/>
      </c>
      <c r="EG21" s="102" t="str">
        <f t="shared" ca="1" si="65"/>
        <v/>
      </c>
      <c r="EH21" s="102" t="str">
        <f t="shared" ca="1" si="66"/>
        <v/>
      </c>
      <c r="EI21" s="102" t="str">
        <f t="shared" ca="1" si="67"/>
        <v/>
      </c>
      <c r="EJ21" s="102" t="str">
        <f t="shared" ca="1" si="68"/>
        <v/>
      </c>
      <c r="EK21" s="102" t="str">
        <f t="shared" ca="1" si="69"/>
        <v/>
      </c>
      <c r="EL21" s="102" t="str">
        <f t="shared" ca="1" si="70"/>
        <v/>
      </c>
      <c r="EM21" s="102" t="str">
        <f t="shared" ca="1" si="71"/>
        <v/>
      </c>
      <c r="EN21" s="102" t="str">
        <f t="shared" ca="1" si="72"/>
        <v/>
      </c>
      <c r="EO21" s="102" t="str">
        <f t="shared" ca="1" si="73"/>
        <v/>
      </c>
      <c r="EP21" s="102" t="str">
        <f t="shared" ca="1" si="74"/>
        <v/>
      </c>
      <c r="EQ21" s="102" t="str">
        <f t="shared" ca="1" si="75"/>
        <v/>
      </c>
      <c r="ER21" s="102" t="str">
        <f t="shared" ca="1" si="76"/>
        <v/>
      </c>
      <c r="ES21" s="102" t="str">
        <f t="shared" ca="1" si="77"/>
        <v/>
      </c>
      <c r="ET21" s="102" t="str">
        <f t="shared" ca="1" si="78"/>
        <v/>
      </c>
      <c r="EU21" s="102" t="str">
        <f t="shared" ca="1" si="79"/>
        <v/>
      </c>
      <c r="EV21" s="102" t="str">
        <f t="shared" ca="1" si="80"/>
        <v/>
      </c>
      <c r="EW21" s="102" t="str">
        <f t="shared" ca="1" si="81"/>
        <v/>
      </c>
      <c r="EX21" s="102" t="str">
        <f t="shared" ca="1" si="82"/>
        <v/>
      </c>
      <c r="EY21" s="102" t="str">
        <f t="shared" ca="1" si="83"/>
        <v/>
      </c>
      <c r="EZ21" s="102" t="str">
        <f t="shared" ca="1" si="84"/>
        <v/>
      </c>
      <c r="FA21" s="102" t="str">
        <f t="shared" ca="1" si="85"/>
        <v/>
      </c>
      <c r="FB21" s="102" t="str">
        <f t="shared" ca="1" si="86"/>
        <v/>
      </c>
      <c r="FC21" s="102" t="str">
        <f t="shared" ca="1" si="87"/>
        <v/>
      </c>
      <c r="FD21" s="102" t="str">
        <f t="shared" ca="1" si="88"/>
        <v/>
      </c>
      <c r="FE21" s="102" t="str">
        <f t="shared" ca="1" si="89"/>
        <v/>
      </c>
      <c r="FF21" s="102" t="str">
        <f t="shared" ca="1" si="90"/>
        <v/>
      </c>
      <c r="FG21" s="102" t="str">
        <f t="shared" ca="1" si="91"/>
        <v/>
      </c>
      <c r="FH21" s="102" t="str">
        <f t="shared" ca="1" si="92"/>
        <v/>
      </c>
      <c r="FI21" s="102" t="str">
        <f t="shared" ca="1" si="93"/>
        <v/>
      </c>
      <c r="FK21" s="209" t="e">
        <f t="shared" ca="1" si="95"/>
        <v>#DIV/0!</v>
      </c>
      <c r="FL21" s="209" t="e">
        <f t="shared" ca="1" si="96"/>
        <v>#DIV/0!</v>
      </c>
    </row>
    <row r="22" spans="1:168" ht="15" customHeight="1" x14ac:dyDescent="0.3">
      <c r="A22" s="94" t="str">
        <f t="shared" si="94"/>
        <v>Wed</v>
      </c>
      <c r="B22" s="11">
        <f t="shared" si="97"/>
        <v>44202</v>
      </c>
      <c r="C22" s="867"/>
      <c r="D22" s="874"/>
      <c r="E22" s="880"/>
      <c r="F22" s="888"/>
      <c r="G22" s="896"/>
      <c r="H22" s="895"/>
      <c r="I22" s="873"/>
      <c r="J22" s="905"/>
      <c r="K22" s="889"/>
      <c r="L22" s="910"/>
      <c r="M22" s="297"/>
      <c r="N22" s="297"/>
      <c r="O22" s="527"/>
      <c r="P22" s="928"/>
      <c r="Q22" s="934"/>
      <c r="R22" s="940"/>
      <c r="S22" s="874"/>
      <c r="T22" s="316"/>
      <c r="U22" s="289" t="str">
        <f t="shared" ca="1" si="10"/>
        <v/>
      </c>
      <c r="V22" s="290" t="str">
        <f t="shared" ca="1" si="11"/>
        <v/>
      </c>
      <c r="W22" s="290" t="str">
        <f t="shared" ca="1" si="12"/>
        <v/>
      </c>
      <c r="X22" s="321" t="str">
        <f t="shared" ca="1" si="13"/>
        <v/>
      </c>
      <c r="Y22" s="295"/>
      <c r="Z22" s="292"/>
      <c r="AA22" s="292"/>
      <c r="AB22" s="296"/>
      <c r="AC22" s="295"/>
      <c r="AD22" s="291"/>
      <c r="AE22" s="291"/>
      <c r="AF22" s="294"/>
      <c r="AG22" s="294"/>
      <c r="AH22" s="298"/>
      <c r="AI22" s="946"/>
      <c r="AJ22" s="294"/>
      <c r="AK22" s="294"/>
      <c r="AL22" s="294"/>
      <c r="AM22" s="298"/>
      <c r="AN22" s="337"/>
      <c r="AO22" s="492"/>
      <c r="AR22" s="145"/>
      <c r="AS22" s="145"/>
      <c r="AV22" s="185" t="str">
        <f t="shared" ca="1" si="98"/>
        <v/>
      </c>
      <c r="AW22" s="185" t="str">
        <f t="shared" ca="1" si="98"/>
        <v/>
      </c>
      <c r="AX22" s="185" t="str">
        <f t="shared" ca="1" si="98"/>
        <v/>
      </c>
      <c r="AY22" s="185" t="str">
        <f t="shared" ca="1" si="98"/>
        <v/>
      </c>
      <c r="AZ22" s="185" t="str">
        <f t="shared" ca="1" si="98"/>
        <v/>
      </c>
      <c r="BA22" s="185" t="str">
        <f t="shared" ca="1" si="98"/>
        <v/>
      </c>
      <c r="BB22" s="185" t="str">
        <f t="shared" ca="1" si="98"/>
        <v/>
      </c>
      <c r="BC22" s="185" t="str">
        <f t="shared" ca="1" si="98"/>
        <v/>
      </c>
      <c r="BD22" s="185" t="str">
        <f t="shared" ca="1" si="98"/>
        <v/>
      </c>
      <c r="BE22" s="185" t="str">
        <f t="shared" ca="1" si="98"/>
        <v/>
      </c>
      <c r="BF22" s="185" t="str">
        <f t="shared" ca="1" si="99"/>
        <v/>
      </c>
      <c r="BG22" s="185" t="str">
        <f t="shared" ca="1" si="99"/>
        <v/>
      </c>
      <c r="BH22" s="185" t="str">
        <f t="shared" ca="1" si="99"/>
        <v/>
      </c>
      <c r="BI22" s="185" t="str">
        <f t="shared" ca="1" si="99"/>
        <v/>
      </c>
      <c r="BJ22" s="185" t="str">
        <f t="shared" ca="1" si="99"/>
        <v/>
      </c>
      <c r="BK22" s="185" t="str">
        <f t="shared" ca="1" si="99"/>
        <v/>
      </c>
      <c r="BL22" s="185" t="str">
        <f t="shared" ca="1" si="99"/>
        <v/>
      </c>
      <c r="BM22" s="185" t="str">
        <f t="shared" ca="1" si="99"/>
        <v/>
      </c>
      <c r="BN22" s="185" t="str">
        <f t="shared" ca="1" si="99"/>
        <v/>
      </c>
      <c r="BO22" s="185" t="str">
        <f t="shared" ca="1" si="99"/>
        <v/>
      </c>
      <c r="BP22" s="185" t="str">
        <f t="shared" ca="1" si="100"/>
        <v/>
      </c>
      <c r="BQ22" s="185" t="str">
        <f t="shared" ca="1" si="100"/>
        <v/>
      </c>
      <c r="BR22" s="185" t="str">
        <f t="shared" ca="1" si="100"/>
        <v/>
      </c>
      <c r="BS22" s="185" t="str">
        <f t="shared" ca="1" si="100"/>
        <v/>
      </c>
      <c r="BT22" s="185" t="str">
        <f t="shared" ca="1" si="100"/>
        <v/>
      </c>
      <c r="BU22" s="185" t="str">
        <f t="shared" ca="1" si="100"/>
        <v/>
      </c>
      <c r="BV22" s="185" t="str">
        <f t="shared" ca="1" si="100"/>
        <v/>
      </c>
      <c r="BW22" s="185" t="str">
        <f t="shared" ca="1" si="100"/>
        <v/>
      </c>
      <c r="BX22" s="185" t="str">
        <f t="shared" ca="1" si="100"/>
        <v/>
      </c>
      <c r="BY22" s="185" t="str">
        <f t="shared" ca="1" si="100"/>
        <v/>
      </c>
      <c r="BZ22" s="185" t="str">
        <f t="shared" ca="1" si="101"/>
        <v/>
      </c>
      <c r="CA22" s="185" t="str">
        <f t="shared" ca="1" si="101"/>
        <v/>
      </c>
      <c r="CB22" s="185" t="str">
        <f t="shared" ca="1" si="101"/>
        <v/>
      </c>
      <c r="CC22" s="185" t="str">
        <f t="shared" ca="1" si="101"/>
        <v/>
      </c>
      <c r="CD22" s="185" t="str">
        <f t="shared" ca="1" si="101"/>
        <v/>
      </c>
      <c r="CE22" s="185" t="str">
        <f t="shared" ca="1" si="101"/>
        <v/>
      </c>
      <c r="CF22" s="185" t="str">
        <f t="shared" ca="1" si="101"/>
        <v/>
      </c>
      <c r="CG22" s="185" t="str">
        <f t="shared" ca="1" si="101"/>
        <v/>
      </c>
      <c r="CH22" s="146"/>
      <c r="CJ22" s="102" t="str">
        <f t="shared" ca="1" si="18"/>
        <v/>
      </c>
      <c r="CK22" s="102" t="str">
        <f t="shared" ca="1" si="19"/>
        <v/>
      </c>
      <c r="CL22" s="102" t="str">
        <f t="shared" ca="1" si="20"/>
        <v/>
      </c>
      <c r="CM22" s="102" t="str">
        <f t="shared" ca="1" si="21"/>
        <v/>
      </c>
      <c r="CN22" s="102" t="str">
        <f t="shared" ca="1" si="22"/>
        <v/>
      </c>
      <c r="CO22" s="102" t="str">
        <f t="shared" ca="1" si="23"/>
        <v/>
      </c>
      <c r="CP22" s="102" t="str">
        <f t="shared" ca="1" si="24"/>
        <v/>
      </c>
      <c r="CQ22" s="102" t="str">
        <f t="shared" ca="1" si="25"/>
        <v/>
      </c>
      <c r="CR22" s="102" t="str">
        <f t="shared" ca="1" si="26"/>
        <v/>
      </c>
      <c r="CS22" s="102" t="str">
        <f t="shared" ca="1" si="27"/>
        <v/>
      </c>
      <c r="CT22" s="102" t="str">
        <f t="shared" ca="1" si="28"/>
        <v/>
      </c>
      <c r="CU22" s="102" t="str">
        <f t="shared" ca="1" si="29"/>
        <v/>
      </c>
      <c r="CV22" s="102" t="str">
        <f t="shared" ca="1" si="30"/>
        <v/>
      </c>
      <c r="CW22" s="102" t="str">
        <f t="shared" ca="1" si="31"/>
        <v/>
      </c>
      <c r="CX22" s="102" t="str">
        <f t="shared" ca="1" si="32"/>
        <v/>
      </c>
      <c r="CY22" s="102" t="str">
        <f t="shared" ca="1" si="33"/>
        <v/>
      </c>
      <c r="CZ22" s="102" t="str">
        <f t="shared" ca="1" si="34"/>
        <v/>
      </c>
      <c r="DA22" s="102" t="str">
        <f t="shared" ca="1" si="35"/>
        <v/>
      </c>
      <c r="DB22" s="102" t="str">
        <f t="shared" ca="1" si="36"/>
        <v/>
      </c>
      <c r="DC22" s="102" t="str">
        <f t="shared" ca="1" si="37"/>
        <v/>
      </c>
      <c r="DD22" s="102" t="str">
        <f t="shared" ca="1" si="38"/>
        <v/>
      </c>
      <c r="DE22" s="102" t="str">
        <f t="shared" ca="1" si="39"/>
        <v/>
      </c>
      <c r="DF22" s="102" t="str">
        <f t="shared" ca="1" si="40"/>
        <v/>
      </c>
      <c r="DG22" s="102" t="str">
        <f t="shared" ca="1" si="41"/>
        <v/>
      </c>
      <c r="DH22" s="102" t="str">
        <f t="shared" ca="1" si="42"/>
        <v/>
      </c>
      <c r="DI22" s="102" t="str">
        <f t="shared" ca="1" si="43"/>
        <v/>
      </c>
      <c r="DJ22" s="102" t="str">
        <f t="shared" ca="1" si="44"/>
        <v/>
      </c>
      <c r="DK22" s="102" t="str">
        <f t="shared" ca="1" si="45"/>
        <v/>
      </c>
      <c r="DL22" s="102" t="str">
        <f t="shared" ca="1" si="46"/>
        <v/>
      </c>
      <c r="DM22" s="102" t="str">
        <f t="shared" ca="1" si="47"/>
        <v/>
      </c>
      <c r="DN22" s="102" t="str">
        <f t="shared" ca="1" si="48"/>
        <v/>
      </c>
      <c r="DO22" s="102" t="str">
        <f t="shared" ca="1" si="49"/>
        <v/>
      </c>
      <c r="DP22" s="102" t="str">
        <f t="shared" ca="1" si="50"/>
        <v/>
      </c>
      <c r="DQ22" s="102" t="str">
        <f t="shared" ca="1" si="51"/>
        <v/>
      </c>
      <c r="DR22" s="102" t="str">
        <f t="shared" ca="1" si="52"/>
        <v/>
      </c>
      <c r="DS22" s="102" t="str">
        <f t="shared" ca="1" si="53"/>
        <v/>
      </c>
      <c r="DT22" s="102" t="str">
        <f t="shared" ca="1" si="54"/>
        <v/>
      </c>
      <c r="DU22" s="102" t="str">
        <f t="shared" ca="1" si="55"/>
        <v/>
      </c>
      <c r="DV22" s="209"/>
      <c r="DX22" s="102" t="str">
        <f t="shared" ca="1" si="56"/>
        <v/>
      </c>
      <c r="DY22" s="102" t="str">
        <f t="shared" ca="1" si="57"/>
        <v/>
      </c>
      <c r="DZ22" s="102" t="str">
        <f t="shared" ca="1" si="58"/>
        <v/>
      </c>
      <c r="EA22" s="102" t="str">
        <f t="shared" ca="1" si="59"/>
        <v/>
      </c>
      <c r="EB22" s="102" t="str">
        <f t="shared" ca="1" si="60"/>
        <v/>
      </c>
      <c r="EC22" s="102" t="str">
        <f t="shared" ca="1" si="61"/>
        <v/>
      </c>
      <c r="ED22" s="102" t="str">
        <f t="shared" ca="1" si="62"/>
        <v/>
      </c>
      <c r="EE22" s="102" t="str">
        <f t="shared" ca="1" si="63"/>
        <v/>
      </c>
      <c r="EF22" s="102" t="str">
        <f t="shared" ca="1" si="64"/>
        <v/>
      </c>
      <c r="EG22" s="102" t="str">
        <f t="shared" ca="1" si="65"/>
        <v/>
      </c>
      <c r="EH22" s="102" t="str">
        <f t="shared" ca="1" si="66"/>
        <v/>
      </c>
      <c r="EI22" s="102" t="str">
        <f t="shared" ca="1" si="67"/>
        <v/>
      </c>
      <c r="EJ22" s="102" t="str">
        <f t="shared" ca="1" si="68"/>
        <v/>
      </c>
      <c r="EK22" s="102" t="str">
        <f t="shared" ca="1" si="69"/>
        <v/>
      </c>
      <c r="EL22" s="102" t="str">
        <f t="shared" ca="1" si="70"/>
        <v/>
      </c>
      <c r="EM22" s="102" t="str">
        <f t="shared" ca="1" si="71"/>
        <v/>
      </c>
      <c r="EN22" s="102" t="str">
        <f t="shared" ca="1" si="72"/>
        <v/>
      </c>
      <c r="EO22" s="102" t="str">
        <f t="shared" ca="1" si="73"/>
        <v/>
      </c>
      <c r="EP22" s="102" t="str">
        <f t="shared" ca="1" si="74"/>
        <v/>
      </c>
      <c r="EQ22" s="102" t="str">
        <f t="shared" ca="1" si="75"/>
        <v/>
      </c>
      <c r="ER22" s="102" t="str">
        <f t="shared" ca="1" si="76"/>
        <v/>
      </c>
      <c r="ES22" s="102" t="str">
        <f t="shared" ca="1" si="77"/>
        <v/>
      </c>
      <c r="ET22" s="102" t="str">
        <f t="shared" ca="1" si="78"/>
        <v/>
      </c>
      <c r="EU22" s="102" t="str">
        <f t="shared" ca="1" si="79"/>
        <v/>
      </c>
      <c r="EV22" s="102" t="str">
        <f t="shared" ca="1" si="80"/>
        <v/>
      </c>
      <c r="EW22" s="102" t="str">
        <f t="shared" ca="1" si="81"/>
        <v/>
      </c>
      <c r="EX22" s="102" t="str">
        <f t="shared" ca="1" si="82"/>
        <v/>
      </c>
      <c r="EY22" s="102" t="str">
        <f t="shared" ca="1" si="83"/>
        <v/>
      </c>
      <c r="EZ22" s="102" t="str">
        <f t="shared" ca="1" si="84"/>
        <v/>
      </c>
      <c r="FA22" s="102" t="str">
        <f t="shared" ca="1" si="85"/>
        <v/>
      </c>
      <c r="FB22" s="102" t="str">
        <f t="shared" ca="1" si="86"/>
        <v/>
      </c>
      <c r="FC22" s="102" t="str">
        <f t="shared" ca="1" si="87"/>
        <v/>
      </c>
      <c r="FD22" s="102" t="str">
        <f t="shared" ca="1" si="88"/>
        <v/>
      </c>
      <c r="FE22" s="102" t="str">
        <f t="shared" ca="1" si="89"/>
        <v/>
      </c>
      <c r="FF22" s="102" t="str">
        <f t="shared" ca="1" si="90"/>
        <v/>
      </c>
      <c r="FG22" s="102" t="str">
        <f t="shared" ca="1" si="91"/>
        <v/>
      </c>
      <c r="FH22" s="102" t="str">
        <f t="shared" ca="1" si="92"/>
        <v/>
      </c>
      <c r="FI22" s="102" t="str">
        <f t="shared" ca="1" si="93"/>
        <v/>
      </c>
      <c r="FK22" s="209" t="e">
        <f t="shared" ca="1" si="95"/>
        <v>#DIV/0!</v>
      </c>
      <c r="FL22" s="209" t="e">
        <f t="shared" ca="1" si="96"/>
        <v>#DIV/0!</v>
      </c>
    </row>
    <row r="23" spans="1:168" ht="15" customHeight="1" x14ac:dyDescent="0.3">
      <c r="A23" s="94" t="str">
        <f t="shared" si="94"/>
        <v>Thu</v>
      </c>
      <c r="B23" s="11">
        <f t="shared" si="97"/>
        <v>44203</v>
      </c>
      <c r="C23" s="867"/>
      <c r="D23" s="874"/>
      <c r="E23" s="881"/>
      <c r="F23" s="874"/>
      <c r="G23" s="897"/>
      <c r="H23" s="895"/>
      <c r="I23" s="873"/>
      <c r="J23" s="905"/>
      <c r="K23" s="889"/>
      <c r="L23" s="910"/>
      <c r="M23" s="294"/>
      <c r="N23" s="294"/>
      <c r="O23" s="527"/>
      <c r="P23" s="928"/>
      <c r="Q23" s="934"/>
      <c r="R23" s="940"/>
      <c r="S23" s="874"/>
      <c r="T23" s="316"/>
      <c r="U23" s="289" t="str">
        <f t="shared" ca="1" si="10"/>
        <v/>
      </c>
      <c r="V23" s="290" t="str">
        <f t="shared" ca="1" si="11"/>
        <v/>
      </c>
      <c r="W23" s="290" t="str">
        <f t="shared" ca="1" si="12"/>
        <v/>
      </c>
      <c r="X23" s="321" t="str">
        <f t="shared" ca="1" si="13"/>
        <v/>
      </c>
      <c r="Y23" s="295"/>
      <c r="Z23" s="292"/>
      <c r="AA23" s="292"/>
      <c r="AB23" s="296"/>
      <c r="AC23" s="295"/>
      <c r="AD23" s="291"/>
      <c r="AE23" s="291"/>
      <c r="AF23" s="294"/>
      <c r="AG23" s="294"/>
      <c r="AH23" s="298"/>
      <c r="AI23" s="947"/>
      <c r="AJ23" s="294"/>
      <c r="AK23" s="294"/>
      <c r="AL23" s="294"/>
      <c r="AM23" s="298"/>
      <c r="AN23" s="337"/>
      <c r="AO23" s="492"/>
      <c r="AR23" s="145"/>
      <c r="AS23" s="145"/>
      <c r="AV23" s="185" t="str">
        <f t="shared" ca="1" si="98"/>
        <v/>
      </c>
      <c r="AW23" s="185" t="str">
        <f t="shared" ca="1" si="98"/>
        <v/>
      </c>
      <c r="AX23" s="185" t="str">
        <f t="shared" ca="1" si="98"/>
        <v/>
      </c>
      <c r="AY23" s="185" t="str">
        <f t="shared" ca="1" si="98"/>
        <v/>
      </c>
      <c r="AZ23" s="185" t="str">
        <f t="shared" ca="1" si="98"/>
        <v/>
      </c>
      <c r="BA23" s="185" t="str">
        <f t="shared" ca="1" si="98"/>
        <v/>
      </c>
      <c r="BB23" s="185" t="str">
        <f t="shared" ca="1" si="98"/>
        <v/>
      </c>
      <c r="BC23" s="185" t="str">
        <f t="shared" ca="1" si="98"/>
        <v/>
      </c>
      <c r="BD23" s="185" t="str">
        <f t="shared" ca="1" si="98"/>
        <v/>
      </c>
      <c r="BE23" s="185" t="str">
        <f t="shared" ca="1" si="98"/>
        <v/>
      </c>
      <c r="BF23" s="185" t="str">
        <f t="shared" ca="1" si="99"/>
        <v/>
      </c>
      <c r="BG23" s="185" t="str">
        <f t="shared" ca="1" si="99"/>
        <v/>
      </c>
      <c r="BH23" s="185" t="str">
        <f t="shared" ca="1" si="99"/>
        <v/>
      </c>
      <c r="BI23" s="185" t="str">
        <f t="shared" ca="1" si="99"/>
        <v/>
      </c>
      <c r="BJ23" s="185" t="str">
        <f t="shared" ca="1" si="99"/>
        <v/>
      </c>
      <c r="BK23" s="185" t="str">
        <f t="shared" ca="1" si="99"/>
        <v/>
      </c>
      <c r="BL23" s="185" t="str">
        <f t="shared" ca="1" si="99"/>
        <v/>
      </c>
      <c r="BM23" s="185" t="str">
        <f t="shared" ca="1" si="99"/>
        <v/>
      </c>
      <c r="BN23" s="185" t="str">
        <f t="shared" ca="1" si="99"/>
        <v/>
      </c>
      <c r="BO23" s="185" t="str">
        <f t="shared" ca="1" si="99"/>
        <v/>
      </c>
      <c r="BP23" s="185" t="str">
        <f t="shared" ca="1" si="100"/>
        <v/>
      </c>
      <c r="BQ23" s="185" t="str">
        <f t="shared" ca="1" si="100"/>
        <v/>
      </c>
      <c r="BR23" s="185" t="str">
        <f t="shared" ca="1" si="100"/>
        <v/>
      </c>
      <c r="BS23" s="185" t="str">
        <f t="shared" ca="1" si="100"/>
        <v/>
      </c>
      <c r="BT23" s="185" t="str">
        <f t="shared" ca="1" si="100"/>
        <v/>
      </c>
      <c r="BU23" s="185" t="str">
        <f t="shared" ca="1" si="100"/>
        <v/>
      </c>
      <c r="BV23" s="185" t="str">
        <f t="shared" ca="1" si="100"/>
        <v/>
      </c>
      <c r="BW23" s="185" t="str">
        <f t="shared" ca="1" si="100"/>
        <v/>
      </c>
      <c r="BX23" s="185" t="str">
        <f t="shared" ca="1" si="100"/>
        <v/>
      </c>
      <c r="BY23" s="185" t="str">
        <f t="shared" ca="1" si="100"/>
        <v/>
      </c>
      <c r="BZ23" s="185" t="str">
        <f t="shared" ca="1" si="101"/>
        <v/>
      </c>
      <c r="CA23" s="185" t="str">
        <f t="shared" ca="1" si="101"/>
        <v/>
      </c>
      <c r="CB23" s="185" t="str">
        <f t="shared" ca="1" si="101"/>
        <v/>
      </c>
      <c r="CC23" s="185" t="str">
        <f t="shared" ca="1" si="101"/>
        <v/>
      </c>
      <c r="CD23" s="185" t="str">
        <f t="shared" ca="1" si="101"/>
        <v/>
      </c>
      <c r="CE23" s="185" t="str">
        <f t="shared" ca="1" si="101"/>
        <v/>
      </c>
      <c r="CF23" s="185" t="str">
        <f t="shared" ca="1" si="101"/>
        <v/>
      </c>
      <c r="CG23" s="185" t="str">
        <f t="shared" ca="1" si="101"/>
        <v/>
      </c>
      <c r="CH23" s="146"/>
      <c r="CJ23" s="102" t="str">
        <f t="shared" ca="1" si="18"/>
        <v/>
      </c>
      <c r="CK23" s="102" t="str">
        <f t="shared" ca="1" si="19"/>
        <v/>
      </c>
      <c r="CL23" s="102" t="str">
        <f t="shared" ca="1" si="20"/>
        <v/>
      </c>
      <c r="CM23" s="102" t="str">
        <f t="shared" ca="1" si="21"/>
        <v/>
      </c>
      <c r="CN23" s="102" t="str">
        <f t="shared" ca="1" si="22"/>
        <v/>
      </c>
      <c r="CO23" s="102" t="str">
        <f t="shared" ca="1" si="23"/>
        <v/>
      </c>
      <c r="CP23" s="102" t="str">
        <f t="shared" ca="1" si="24"/>
        <v/>
      </c>
      <c r="CQ23" s="102" t="str">
        <f t="shared" ca="1" si="25"/>
        <v/>
      </c>
      <c r="CR23" s="102" t="str">
        <f t="shared" ca="1" si="26"/>
        <v/>
      </c>
      <c r="CS23" s="102" t="str">
        <f t="shared" ca="1" si="27"/>
        <v/>
      </c>
      <c r="CT23" s="102" t="str">
        <f t="shared" ca="1" si="28"/>
        <v/>
      </c>
      <c r="CU23" s="102" t="str">
        <f t="shared" ca="1" si="29"/>
        <v/>
      </c>
      <c r="CV23" s="102" t="str">
        <f t="shared" ca="1" si="30"/>
        <v/>
      </c>
      <c r="CW23" s="102" t="str">
        <f t="shared" ca="1" si="31"/>
        <v/>
      </c>
      <c r="CX23" s="102" t="str">
        <f t="shared" ca="1" si="32"/>
        <v/>
      </c>
      <c r="CY23" s="102" t="str">
        <f t="shared" ca="1" si="33"/>
        <v/>
      </c>
      <c r="CZ23" s="102" t="str">
        <f t="shared" ca="1" si="34"/>
        <v/>
      </c>
      <c r="DA23" s="102" t="str">
        <f t="shared" ca="1" si="35"/>
        <v/>
      </c>
      <c r="DB23" s="102" t="str">
        <f t="shared" ca="1" si="36"/>
        <v/>
      </c>
      <c r="DC23" s="102" t="str">
        <f t="shared" ca="1" si="37"/>
        <v/>
      </c>
      <c r="DD23" s="102" t="str">
        <f t="shared" ca="1" si="38"/>
        <v/>
      </c>
      <c r="DE23" s="102" t="str">
        <f t="shared" ca="1" si="39"/>
        <v/>
      </c>
      <c r="DF23" s="102" t="str">
        <f t="shared" ca="1" si="40"/>
        <v/>
      </c>
      <c r="DG23" s="102" t="str">
        <f t="shared" ca="1" si="41"/>
        <v/>
      </c>
      <c r="DH23" s="102" t="str">
        <f t="shared" ca="1" si="42"/>
        <v/>
      </c>
      <c r="DI23" s="102" t="str">
        <f t="shared" ca="1" si="43"/>
        <v/>
      </c>
      <c r="DJ23" s="102" t="str">
        <f t="shared" ca="1" si="44"/>
        <v/>
      </c>
      <c r="DK23" s="102" t="str">
        <f t="shared" ca="1" si="45"/>
        <v/>
      </c>
      <c r="DL23" s="102" t="str">
        <f t="shared" ca="1" si="46"/>
        <v/>
      </c>
      <c r="DM23" s="102" t="str">
        <f t="shared" ca="1" si="47"/>
        <v/>
      </c>
      <c r="DN23" s="102" t="str">
        <f t="shared" ca="1" si="48"/>
        <v/>
      </c>
      <c r="DO23" s="102" t="str">
        <f t="shared" ca="1" si="49"/>
        <v/>
      </c>
      <c r="DP23" s="102" t="str">
        <f t="shared" ca="1" si="50"/>
        <v/>
      </c>
      <c r="DQ23" s="102" t="str">
        <f t="shared" ca="1" si="51"/>
        <v/>
      </c>
      <c r="DR23" s="102" t="str">
        <f t="shared" ca="1" si="52"/>
        <v/>
      </c>
      <c r="DS23" s="102" t="str">
        <f t="shared" ca="1" si="53"/>
        <v/>
      </c>
      <c r="DT23" s="102" t="str">
        <f t="shared" ca="1" si="54"/>
        <v/>
      </c>
      <c r="DU23" s="102" t="str">
        <f t="shared" ca="1" si="55"/>
        <v/>
      </c>
      <c r="DV23" s="209"/>
      <c r="DX23" s="102" t="str">
        <f t="shared" ca="1" si="56"/>
        <v/>
      </c>
      <c r="DY23" s="102" t="str">
        <f t="shared" ca="1" si="57"/>
        <v/>
      </c>
      <c r="DZ23" s="102" t="str">
        <f t="shared" ca="1" si="58"/>
        <v/>
      </c>
      <c r="EA23" s="102" t="str">
        <f t="shared" ca="1" si="59"/>
        <v/>
      </c>
      <c r="EB23" s="102" t="str">
        <f t="shared" ca="1" si="60"/>
        <v/>
      </c>
      <c r="EC23" s="102" t="str">
        <f t="shared" ca="1" si="61"/>
        <v/>
      </c>
      <c r="ED23" s="102" t="str">
        <f t="shared" ca="1" si="62"/>
        <v/>
      </c>
      <c r="EE23" s="102" t="str">
        <f t="shared" ca="1" si="63"/>
        <v/>
      </c>
      <c r="EF23" s="102" t="str">
        <f t="shared" ca="1" si="64"/>
        <v/>
      </c>
      <c r="EG23" s="102" t="str">
        <f t="shared" ca="1" si="65"/>
        <v/>
      </c>
      <c r="EH23" s="102" t="str">
        <f t="shared" ca="1" si="66"/>
        <v/>
      </c>
      <c r="EI23" s="102" t="str">
        <f t="shared" ca="1" si="67"/>
        <v/>
      </c>
      <c r="EJ23" s="102" t="str">
        <f t="shared" ca="1" si="68"/>
        <v/>
      </c>
      <c r="EK23" s="102" t="str">
        <f t="shared" ca="1" si="69"/>
        <v/>
      </c>
      <c r="EL23" s="102" t="str">
        <f t="shared" ca="1" si="70"/>
        <v/>
      </c>
      <c r="EM23" s="102" t="str">
        <f t="shared" ca="1" si="71"/>
        <v/>
      </c>
      <c r="EN23" s="102" t="str">
        <f t="shared" ca="1" si="72"/>
        <v/>
      </c>
      <c r="EO23" s="102" t="str">
        <f t="shared" ca="1" si="73"/>
        <v/>
      </c>
      <c r="EP23" s="102" t="str">
        <f t="shared" ca="1" si="74"/>
        <v/>
      </c>
      <c r="EQ23" s="102" t="str">
        <f t="shared" ca="1" si="75"/>
        <v/>
      </c>
      <c r="ER23" s="102" t="str">
        <f t="shared" ca="1" si="76"/>
        <v/>
      </c>
      <c r="ES23" s="102" t="str">
        <f t="shared" ca="1" si="77"/>
        <v/>
      </c>
      <c r="ET23" s="102" t="str">
        <f t="shared" ca="1" si="78"/>
        <v/>
      </c>
      <c r="EU23" s="102" t="str">
        <f t="shared" ca="1" si="79"/>
        <v/>
      </c>
      <c r="EV23" s="102" t="str">
        <f t="shared" ca="1" si="80"/>
        <v/>
      </c>
      <c r="EW23" s="102" t="str">
        <f t="shared" ca="1" si="81"/>
        <v/>
      </c>
      <c r="EX23" s="102" t="str">
        <f t="shared" ca="1" si="82"/>
        <v/>
      </c>
      <c r="EY23" s="102" t="str">
        <f t="shared" ca="1" si="83"/>
        <v/>
      </c>
      <c r="EZ23" s="102" t="str">
        <f t="shared" ca="1" si="84"/>
        <v/>
      </c>
      <c r="FA23" s="102" t="str">
        <f t="shared" ca="1" si="85"/>
        <v/>
      </c>
      <c r="FB23" s="102" t="str">
        <f t="shared" ca="1" si="86"/>
        <v/>
      </c>
      <c r="FC23" s="102" t="str">
        <f t="shared" ca="1" si="87"/>
        <v/>
      </c>
      <c r="FD23" s="102" t="str">
        <f t="shared" ca="1" si="88"/>
        <v/>
      </c>
      <c r="FE23" s="102" t="str">
        <f t="shared" ca="1" si="89"/>
        <v/>
      </c>
      <c r="FF23" s="102" t="str">
        <f t="shared" ca="1" si="90"/>
        <v/>
      </c>
      <c r="FG23" s="102" t="str">
        <f t="shared" ca="1" si="91"/>
        <v/>
      </c>
      <c r="FH23" s="102" t="str">
        <f t="shared" ca="1" si="92"/>
        <v/>
      </c>
      <c r="FI23" s="102" t="str">
        <f t="shared" ca="1" si="93"/>
        <v/>
      </c>
      <c r="FK23" s="209" t="e">
        <f t="shared" ca="1" si="95"/>
        <v>#DIV/0!</v>
      </c>
      <c r="FL23" s="209" t="e">
        <f t="shared" ca="1" si="96"/>
        <v>#DIV/0!</v>
      </c>
    </row>
    <row r="24" spans="1:168" ht="15" customHeight="1" x14ac:dyDescent="0.3">
      <c r="A24" s="94" t="str">
        <f t="shared" si="94"/>
        <v>Fri</v>
      </c>
      <c r="B24" s="11">
        <f t="shared" si="97"/>
        <v>44204</v>
      </c>
      <c r="C24" s="867"/>
      <c r="D24" s="873"/>
      <c r="E24" s="879"/>
      <c r="F24" s="873"/>
      <c r="G24" s="894"/>
      <c r="H24" s="895"/>
      <c r="I24" s="873"/>
      <c r="J24" s="905"/>
      <c r="K24" s="889"/>
      <c r="L24" s="910"/>
      <c r="M24" s="297"/>
      <c r="N24" s="297"/>
      <c r="O24" s="527"/>
      <c r="P24" s="928"/>
      <c r="Q24" s="934"/>
      <c r="R24" s="940"/>
      <c r="S24" s="874"/>
      <c r="T24" s="316"/>
      <c r="U24" s="289" t="str">
        <f t="shared" ca="1" si="10"/>
        <v/>
      </c>
      <c r="V24" s="290" t="str">
        <f t="shared" ca="1" si="11"/>
        <v/>
      </c>
      <c r="W24" s="290" t="str">
        <f t="shared" ca="1" si="12"/>
        <v/>
      </c>
      <c r="X24" s="321" t="str">
        <f t="shared" ca="1" si="13"/>
        <v/>
      </c>
      <c r="Y24" s="295"/>
      <c r="Z24" s="292"/>
      <c r="AA24" s="292"/>
      <c r="AB24" s="296"/>
      <c r="AC24" s="295"/>
      <c r="AD24" s="291"/>
      <c r="AE24" s="291"/>
      <c r="AF24" s="294"/>
      <c r="AG24" s="294"/>
      <c r="AH24" s="298"/>
      <c r="AI24" s="946"/>
      <c r="AJ24" s="294"/>
      <c r="AK24" s="294"/>
      <c r="AL24" s="294"/>
      <c r="AM24" s="298"/>
      <c r="AN24" s="337"/>
      <c r="AO24" s="492"/>
      <c r="AR24" s="145"/>
      <c r="AS24" s="145"/>
      <c r="AV24" s="185" t="str">
        <f t="shared" ca="1" si="98"/>
        <v/>
      </c>
      <c r="AW24" s="185" t="str">
        <f t="shared" ca="1" si="98"/>
        <v/>
      </c>
      <c r="AX24" s="185" t="str">
        <f t="shared" ca="1" si="98"/>
        <v/>
      </c>
      <c r="AY24" s="185" t="str">
        <f t="shared" ca="1" si="98"/>
        <v/>
      </c>
      <c r="AZ24" s="185" t="str">
        <f t="shared" ca="1" si="98"/>
        <v/>
      </c>
      <c r="BA24" s="185" t="str">
        <f t="shared" ca="1" si="98"/>
        <v/>
      </c>
      <c r="BB24" s="185" t="str">
        <f t="shared" ca="1" si="98"/>
        <v/>
      </c>
      <c r="BC24" s="185" t="str">
        <f t="shared" ca="1" si="98"/>
        <v/>
      </c>
      <c r="BD24" s="185" t="str">
        <f t="shared" ca="1" si="98"/>
        <v/>
      </c>
      <c r="BE24" s="185" t="str">
        <f t="shared" ca="1" si="98"/>
        <v/>
      </c>
      <c r="BF24" s="185" t="str">
        <f t="shared" ca="1" si="99"/>
        <v/>
      </c>
      <c r="BG24" s="185" t="str">
        <f t="shared" ca="1" si="99"/>
        <v/>
      </c>
      <c r="BH24" s="185" t="str">
        <f t="shared" ca="1" si="99"/>
        <v/>
      </c>
      <c r="BI24" s="185" t="str">
        <f t="shared" ca="1" si="99"/>
        <v/>
      </c>
      <c r="BJ24" s="185" t="str">
        <f t="shared" ca="1" si="99"/>
        <v/>
      </c>
      <c r="BK24" s="185" t="str">
        <f t="shared" ca="1" si="99"/>
        <v/>
      </c>
      <c r="BL24" s="185" t="str">
        <f t="shared" ca="1" si="99"/>
        <v/>
      </c>
      <c r="BM24" s="185" t="str">
        <f t="shared" ca="1" si="99"/>
        <v/>
      </c>
      <c r="BN24" s="185" t="str">
        <f t="shared" ca="1" si="99"/>
        <v/>
      </c>
      <c r="BO24" s="185" t="str">
        <f t="shared" ca="1" si="99"/>
        <v/>
      </c>
      <c r="BP24" s="185" t="str">
        <f t="shared" ca="1" si="100"/>
        <v/>
      </c>
      <c r="BQ24" s="185" t="str">
        <f t="shared" ca="1" si="100"/>
        <v/>
      </c>
      <c r="BR24" s="185" t="str">
        <f t="shared" ca="1" si="100"/>
        <v/>
      </c>
      <c r="BS24" s="185" t="str">
        <f t="shared" ca="1" si="100"/>
        <v/>
      </c>
      <c r="BT24" s="185" t="str">
        <f t="shared" ca="1" si="100"/>
        <v/>
      </c>
      <c r="BU24" s="185" t="str">
        <f t="shared" ca="1" si="100"/>
        <v/>
      </c>
      <c r="BV24" s="185" t="str">
        <f t="shared" ca="1" si="100"/>
        <v/>
      </c>
      <c r="BW24" s="185" t="str">
        <f t="shared" ca="1" si="100"/>
        <v/>
      </c>
      <c r="BX24" s="185" t="str">
        <f t="shared" ca="1" si="100"/>
        <v/>
      </c>
      <c r="BY24" s="185" t="str">
        <f t="shared" ca="1" si="100"/>
        <v/>
      </c>
      <c r="BZ24" s="185" t="str">
        <f t="shared" ca="1" si="101"/>
        <v/>
      </c>
      <c r="CA24" s="185" t="str">
        <f t="shared" ca="1" si="101"/>
        <v/>
      </c>
      <c r="CB24" s="185" t="str">
        <f t="shared" ca="1" si="101"/>
        <v/>
      </c>
      <c r="CC24" s="185" t="str">
        <f t="shared" ca="1" si="101"/>
        <v/>
      </c>
      <c r="CD24" s="185" t="str">
        <f t="shared" ca="1" si="101"/>
        <v/>
      </c>
      <c r="CE24" s="185" t="str">
        <f t="shared" ca="1" si="101"/>
        <v/>
      </c>
      <c r="CF24" s="185" t="str">
        <f t="shared" ca="1" si="101"/>
        <v/>
      </c>
      <c r="CG24" s="185" t="str">
        <f t="shared" ca="1" si="101"/>
        <v/>
      </c>
      <c r="CH24" s="146"/>
      <c r="CJ24" s="102" t="str">
        <f t="shared" ca="1" si="18"/>
        <v/>
      </c>
      <c r="CK24" s="102" t="str">
        <f t="shared" ca="1" si="19"/>
        <v/>
      </c>
      <c r="CL24" s="102" t="str">
        <f t="shared" ca="1" si="20"/>
        <v/>
      </c>
      <c r="CM24" s="102" t="str">
        <f t="shared" ca="1" si="21"/>
        <v/>
      </c>
      <c r="CN24" s="102" t="str">
        <f t="shared" ca="1" si="22"/>
        <v/>
      </c>
      <c r="CO24" s="102" t="str">
        <f t="shared" ca="1" si="23"/>
        <v/>
      </c>
      <c r="CP24" s="102" t="str">
        <f t="shared" ca="1" si="24"/>
        <v/>
      </c>
      <c r="CQ24" s="102" t="str">
        <f t="shared" ca="1" si="25"/>
        <v/>
      </c>
      <c r="CR24" s="102" t="str">
        <f t="shared" ca="1" si="26"/>
        <v/>
      </c>
      <c r="CS24" s="102" t="str">
        <f t="shared" ca="1" si="27"/>
        <v/>
      </c>
      <c r="CT24" s="102" t="str">
        <f t="shared" ca="1" si="28"/>
        <v/>
      </c>
      <c r="CU24" s="102" t="str">
        <f t="shared" ca="1" si="29"/>
        <v/>
      </c>
      <c r="CV24" s="102" t="str">
        <f t="shared" ca="1" si="30"/>
        <v/>
      </c>
      <c r="CW24" s="102" t="str">
        <f t="shared" ca="1" si="31"/>
        <v/>
      </c>
      <c r="CX24" s="102" t="str">
        <f t="shared" ca="1" si="32"/>
        <v/>
      </c>
      <c r="CY24" s="102" t="str">
        <f t="shared" ca="1" si="33"/>
        <v/>
      </c>
      <c r="CZ24" s="102" t="str">
        <f t="shared" ca="1" si="34"/>
        <v/>
      </c>
      <c r="DA24" s="102" t="str">
        <f t="shared" ca="1" si="35"/>
        <v/>
      </c>
      <c r="DB24" s="102" t="str">
        <f t="shared" ca="1" si="36"/>
        <v/>
      </c>
      <c r="DC24" s="102" t="str">
        <f t="shared" ca="1" si="37"/>
        <v/>
      </c>
      <c r="DD24" s="102" t="str">
        <f t="shared" ca="1" si="38"/>
        <v/>
      </c>
      <c r="DE24" s="102" t="str">
        <f t="shared" ca="1" si="39"/>
        <v/>
      </c>
      <c r="DF24" s="102" t="str">
        <f t="shared" ca="1" si="40"/>
        <v/>
      </c>
      <c r="DG24" s="102" t="str">
        <f t="shared" ca="1" si="41"/>
        <v/>
      </c>
      <c r="DH24" s="102" t="str">
        <f t="shared" ca="1" si="42"/>
        <v/>
      </c>
      <c r="DI24" s="102" t="str">
        <f t="shared" ca="1" si="43"/>
        <v/>
      </c>
      <c r="DJ24" s="102" t="str">
        <f t="shared" ca="1" si="44"/>
        <v/>
      </c>
      <c r="DK24" s="102" t="str">
        <f t="shared" ca="1" si="45"/>
        <v/>
      </c>
      <c r="DL24" s="102" t="str">
        <f t="shared" ca="1" si="46"/>
        <v/>
      </c>
      <c r="DM24" s="102" t="str">
        <f t="shared" ca="1" si="47"/>
        <v/>
      </c>
      <c r="DN24" s="102" t="str">
        <f t="shared" ca="1" si="48"/>
        <v/>
      </c>
      <c r="DO24" s="102" t="str">
        <f t="shared" ca="1" si="49"/>
        <v/>
      </c>
      <c r="DP24" s="102" t="str">
        <f t="shared" ca="1" si="50"/>
        <v/>
      </c>
      <c r="DQ24" s="102" t="str">
        <f t="shared" ca="1" si="51"/>
        <v/>
      </c>
      <c r="DR24" s="102" t="str">
        <f t="shared" ca="1" si="52"/>
        <v/>
      </c>
      <c r="DS24" s="102" t="str">
        <f t="shared" ca="1" si="53"/>
        <v/>
      </c>
      <c r="DT24" s="102" t="str">
        <f t="shared" ca="1" si="54"/>
        <v/>
      </c>
      <c r="DU24" s="102" t="str">
        <f t="shared" ca="1" si="55"/>
        <v/>
      </c>
      <c r="DV24" s="209"/>
      <c r="DX24" s="102" t="str">
        <f t="shared" ca="1" si="56"/>
        <v/>
      </c>
      <c r="DY24" s="102" t="str">
        <f t="shared" ca="1" si="57"/>
        <v/>
      </c>
      <c r="DZ24" s="102" t="str">
        <f t="shared" ca="1" si="58"/>
        <v/>
      </c>
      <c r="EA24" s="102" t="str">
        <f t="shared" ca="1" si="59"/>
        <v/>
      </c>
      <c r="EB24" s="102" t="str">
        <f t="shared" ca="1" si="60"/>
        <v/>
      </c>
      <c r="EC24" s="102" t="str">
        <f t="shared" ca="1" si="61"/>
        <v/>
      </c>
      <c r="ED24" s="102" t="str">
        <f t="shared" ca="1" si="62"/>
        <v/>
      </c>
      <c r="EE24" s="102" t="str">
        <f t="shared" ca="1" si="63"/>
        <v/>
      </c>
      <c r="EF24" s="102" t="str">
        <f t="shared" ca="1" si="64"/>
        <v/>
      </c>
      <c r="EG24" s="102" t="str">
        <f t="shared" ca="1" si="65"/>
        <v/>
      </c>
      <c r="EH24" s="102" t="str">
        <f t="shared" ca="1" si="66"/>
        <v/>
      </c>
      <c r="EI24" s="102" t="str">
        <f t="shared" ca="1" si="67"/>
        <v/>
      </c>
      <c r="EJ24" s="102" t="str">
        <f t="shared" ca="1" si="68"/>
        <v/>
      </c>
      <c r="EK24" s="102" t="str">
        <f t="shared" ca="1" si="69"/>
        <v/>
      </c>
      <c r="EL24" s="102" t="str">
        <f t="shared" ca="1" si="70"/>
        <v/>
      </c>
      <c r="EM24" s="102" t="str">
        <f t="shared" ca="1" si="71"/>
        <v/>
      </c>
      <c r="EN24" s="102" t="str">
        <f t="shared" ca="1" si="72"/>
        <v/>
      </c>
      <c r="EO24" s="102" t="str">
        <f t="shared" ca="1" si="73"/>
        <v/>
      </c>
      <c r="EP24" s="102" t="str">
        <f t="shared" ca="1" si="74"/>
        <v/>
      </c>
      <c r="EQ24" s="102" t="str">
        <f t="shared" ca="1" si="75"/>
        <v/>
      </c>
      <c r="ER24" s="102" t="str">
        <f t="shared" ca="1" si="76"/>
        <v/>
      </c>
      <c r="ES24" s="102" t="str">
        <f t="shared" ca="1" si="77"/>
        <v/>
      </c>
      <c r="ET24" s="102" t="str">
        <f t="shared" ca="1" si="78"/>
        <v/>
      </c>
      <c r="EU24" s="102" t="str">
        <f t="shared" ca="1" si="79"/>
        <v/>
      </c>
      <c r="EV24" s="102" t="str">
        <f t="shared" ca="1" si="80"/>
        <v/>
      </c>
      <c r="EW24" s="102" t="str">
        <f t="shared" ca="1" si="81"/>
        <v/>
      </c>
      <c r="EX24" s="102" t="str">
        <f t="shared" ca="1" si="82"/>
        <v/>
      </c>
      <c r="EY24" s="102" t="str">
        <f t="shared" ca="1" si="83"/>
        <v/>
      </c>
      <c r="EZ24" s="102" t="str">
        <f t="shared" ca="1" si="84"/>
        <v/>
      </c>
      <c r="FA24" s="102" t="str">
        <f t="shared" ca="1" si="85"/>
        <v/>
      </c>
      <c r="FB24" s="102" t="str">
        <f t="shared" ca="1" si="86"/>
        <v/>
      </c>
      <c r="FC24" s="102" t="str">
        <f t="shared" ca="1" si="87"/>
        <v/>
      </c>
      <c r="FD24" s="102" t="str">
        <f t="shared" ca="1" si="88"/>
        <v/>
      </c>
      <c r="FE24" s="102" t="str">
        <f t="shared" ca="1" si="89"/>
        <v/>
      </c>
      <c r="FF24" s="102" t="str">
        <f t="shared" ca="1" si="90"/>
        <v/>
      </c>
      <c r="FG24" s="102" t="str">
        <f t="shared" ca="1" si="91"/>
        <v/>
      </c>
      <c r="FH24" s="102" t="str">
        <f t="shared" ca="1" si="92"/>
        <v/>
      </c>
      <c r="FI24" s="102" t="str">
        <f t="shared" ca="1" si="93"/>
        <v/>
      </c>
      <c r="FK24" s="209" t="e">
        <f t="shared" ca="1" si="95"/>
        <v>#DIV/0!</v>
      </c>
      <c r="FL24" s="209" t="e">
        <f t="shared" ca="1" si="96"/>
        <v>#DIV/0!</v>
      </c>
    </row>
    <row r="25" spans="1:168" ht="15" customHeight="1" x14ac:dyDescent="0.3">
      <c r="A25" s="94" t="str">
        <f t="shared" si="94"/>
        <v>Sat</v>
      </c>
      <c r="B25" s="11">
        <f t="shared" si="97"/>
        <v>44205</v>
      </c>
      <c r="C25" s="867"/>
      <c r="D25" s="873"/>
      <c r="E25" s="879"/>
      <c r="F25" s="889"/>
      <c r="G25" s="898"/>
      <c r="H25" s="899"/>
      <c r="I25" s="889"/>
      <c r="J25" s="906"/>
      <c r="K25" s="889"/>
      <c r="L25" s="910"/>
      <c r="M25" s="291"/>
      <c r="N25" s="294"/>
      <c r="O25" s="527"/>
      <c r="P25" s="928"/>
      <c r="Q25" s="934"/>
      <c r="R25" s="940"/>
      <c r="S25" s="874"/>
      <c r="T25" s="316"/>
      <c r="U25" s="289" t="str">
        <f t="shared" ca="1" si="10"/>
        <v/>
      </c>
      <c r="V25" s="290" t="str">
        <f t="shared" ca="1" si="11"/>
        <v/>
      </c>
      <c r="W25" s="290" t="str">
        <f t="shared" ca="1" si="12"/>
        <v/>
      </c>
      <c r="X25" s="321" t="str">
        <f t="shared" ca="1" si="13"/>
        <v/>
      </c>
      <c r="Y25" s="295"/>
      <c r="Z25" s="292"/>
      <c r="AA25" s="292"/>
      <c r="AB25" s="296"/>
      <c r="AC25" s="295"/>
      <c r="AD25" s="291"/>
      <c r="AE25" s="291"/>
      <c r="AF25" s="294"/>
      <c r="AG25" s="294"/>
      <c r="AH25" s="298"/>
      <c r="AI25" s="947"/>
      <c r="AJ25" s="294"/>
      <c r="AK25" s="294"/>
      <c r="AL25" s="294"/>
      <c r="AM25" s="298"/>
      <c r="AN25" s="337"/>
      <c r="AO25" s="492"/>
      <c r="AR25" s="145"/>
      <c r="AS25" s="145"/>
      <c r="AV25" s="185" t="str">
        <f t="shared" ca="1" si="98"/>
        <v/>
      </c>
      <c r="AW25" s="185" t="str">
        <f t="shared" ca="1" si="98"/>
        <v/>
      </c>
      <c r="AX25" s="185" t="str">
        <f t="shared" ca="1" si="98"/>
        <v/>
      </c>
      <c r="AY25" s="185" t="str">
        <f t="shared" ca="1" si="98"/>
        <v/>
      </c>
      <c r="AZ25" s="185" t="str">
        <f t="shared" ca="1" si="98"/>
        <v/>
      </c>
      <c r="BA25" s="185" t="str">
        <f t="shared" ca="1" si="98"/>
        <v/>
      </c>
      <c r="BB25" s="185" t="str">
        <f t="shared" ca="1" si="98"/>
        <v/>
      </c>
      <c r="BC25" s="185" t="str">
        <f t="shared" ca="1" si="98"/>
        <v/>
      </c>
      <c r="BD25" s="185" t="str">
        <f t="shared" ca="1" si="98"/>
        <v/>
      </c>
      <c r="BE25" s="185" t="str">
        <f t="shared" ca="1" si="98"/>
        <v/>
      </c>
      <c r="BF25" s="185" t="str">
        <f t="shared" ca="1" si="99"/>
        <v/>
      </c>
      <c r="BG25" s="185" t="str">
        <f t="shared" ca="1" si="99"/>
        <v/>
      </c>
      <c r="BH25" s="185" t="str">
        <f t="shared" ca="1" si="99"/>
        <v/>
      </c>
      <c r="BI25" s="185" t="str">
        <f t="shared" ca="1" si="99"/>
        <v/>
      </c>
      <c r="BJ25" s="185" t="str">
        <f t="shared" ca="1" si="99"/>
        <v/>
      </c>
      <c r="BK25" s="185" t="str">
        <f t="shared" ca="1" si="99"/>
        <v/>
      </c>
      <c r="BL25" s="185" t="str">
        <f t="shared" ca="1" si="99"/>
        <v/>
      </c>
      <c r="BM25" s="185" t="str">
        <f t="shared" ca="1" si="99"/>
        <v/>
      </c>
      <c r="BN25" s="185" t="str">
        <f t="shared" ca="1" si="99"/>
        <v/>
      </c>
      <c r="BO25" s="185" t="str">
        <f t="shared" ca="1" si="99"/>
        <v/>
      </c>
      <c r="BP25" s="185" t="str">
        <f t="shared" ca="1" si="100"/>
        <v/>
      </c>
      <c r="BQ25" s="185" t="str">
        <f t="shared" ca="1" si="100"/>
        <v/>
      </c>
      <c r="BR25" s="185" t="str">
        <f t="shared" ca="1" si="100"/>
        <v/>
      </c>
      <c r="BS25" s="185" t="str">
        <f t="shared" ca="1" si="100"/>
        <v/>
      </c>
      <c r="BT25" s="185" t="str">
        <f t="shared" ca="1" si="100"/>
        <v/>
      </c>
      <c r="BU25" s="185" t="str">
        <f t="shared" ca="1" si="100"/>
        <v/>
      </c>
      <c r="BV25" s="185" t="str">
        <f t="shared" ca="1" si="100"/>
        <v/>
      </c>
      <c r="BW25" s="185" t="str">
        <f t="shared" ca="1" si="100"/>
        <v/>
      </c>
      <c r="BX25" s="185" t="str">
        <f t="shared" ca="1" si="100"/>
        <v/>
      </c>
      <c r="BY25" s="185" t="str">
        <f t="shared" ca="1" si="100"/>
        <v/>
      </c>
      <c r="BZ25" s="185" t="str">
        <f t="shared" ca="1" si="101"/>
        <v/>
      </c>
      <c r="CA25" s="185" t="str">
        <f t="shared" ca="1" si="101"/>
        <v/>
      </c>
      <c r="CB25" s="185" t="str">
        <f t="shared" ca="1" si="101"/>
        <v/>
      </c>
      <c r="CC25" s="185" t="str">
        <f t="shared" ca="1" si="101"/>
        <v/>
      </c>
      <c r="CD25" s="185" t="str">
        <f t="shared" ca="1" si="101"/>
        <v/>
      </c>
      <c r="CE25" s="185" t="str">
        <f t="shared" ca="1" si="101"/>
        <v/>
      </c>
      <c r="CF25" s="185" t="str">
        <f t="shared" ca="1" si="101"/>
        <v/>
      </c>
      <c r="CG25" s="185" t="str">
        <f t="shared" ca="1" si="101"/>
        <v/>
      </c>
      <c r="CH25" s="146"/>
      <c r="CJ25" s="102" t="str">
        <f t="shared" ca="1" si="18"/>
        <v/>
      </c>
      <c r="CK25" s="102" t="str">
        <f t="shared" ca="1" si="19"/>
        <v/>
      </c>
      <c r="CL25" s="102" t="str">
        <f t="shared" ca="1" si="20"/>
        <v/>
      </c>
      <c r="CM25" s="102" t="str">
        <f t="shared" ca="1" si="21"/>
        <v/>
      </c>
      <c r="CN25" s="102" t="str">
        <f t="shared" ca="1" si="22"/>
        <v/>
      </c>
      <c r="CO25" s="102" t="str">
        <f t="shared" ca="1" si="23"/>
        <v/>
      </c>
      <c r="CP25" s="102" t="str">
        <f t="shared" ca="1" si="24"/>
        <v/>
      </c>
      <c r="CQ25" s="102" t="str">
        <f t="shared" ca="1" si="25"/>
        <v/>
      </c>
      <c r="CR25" s="102" t="str">
        <f t="shared" ca="1" si="26"/>
        <v/>
      </c>
      <c r="CS25" s="102" t="str">
        <f t="shared" ca="1" si="27"/>
        <v/>
      </c>
      <c r="CT25" s="102" t="str">
        <f t="shared" ca="1" si="28"/>
        <v/>
      </c>
      <c r="CU25" s="102" t="str">
        <f t="shared" ca="1" si="29"/>
        <v/>
      </c>
      <c r="CV25" s="102" t="str">
        <f t="shared" ca="1" si="30"/>
        <v/>
      </c>
      <c r="CW25" s="102" t="str">
        <f t="shared" ca="1" si="31"/>
        <v/>
      </c>
      <c r="CX25" s="102" t="str">
        <f t="shared" ca="1" si="32"/>
        <v/>
      </c>
      <c r="CY25" s="102" t="str">
        <f t="shared" ca="1" si="33"/>
        <v/>
      </c>
      <c r="CZ25" s="102" t="str">
        <f t="shared" ca="1" si="34"/>
        <v/>
      </c>
      <c r="DA25" s="102" t="str">
        <f t="shared" ca="1" si="35"/>
        <v/>
      </c>
      <c r="DB25" s="102" t="str">
        <f t="shared" ca="1" si="36"/>
        <v/>
      </c>
      <c r="DC25" s="102" t="str">
        <f t="shared" ca="1" si="37"/>
        <v/>
      </c>
      <c r="DD25" s="102" t="str">
        <f t="shared" ca="1" si="38"/>
        <v/>
      </c>
      <c r="DE25" s="102" t="str">
        <f t="shared" ca="1" si="39"/>
        <v/>
      </c>
      <c r="DF25" s="102" t="str">
        <f t="shared" ca="1" si="40"/>
        <v/>
      </c>
      <c r="DG25" s="102" t="str">
        <f t="shared" ca="1" si="41"/>
        <v/>
      </c>
      <c r="DH25" s="102" t="str">
        <f t="shared" ca="1" si="42"/>
        <v/>
      </c>
      <c r="DI25" s="102" t="str">
        <f t="shared" ca="1" si="43"/>
        <v/>
      </c>
      <c r="DJ25" s="102" t="str">
        <f t="shared" ca="1" si="44"/>
        <v/>
      </c>
      <c r="DK25" s="102" t="str">
        <f t="shared" ca="1" si="45"/>
        <v/>
      </c>
      <c r="DL25" s="102" t="str">
        <f t="shared" ca="1" si="46"/>
        <v/>
      </c>
      <c r="DM25" s="102" t="str">
        <f t="shared" ca="1" si="47"/>
        <v/>
      </c>
      <c r="DN25" s="102" t="str">
        <f t="shared" ca="1" si="48"/>
        <v/>
      </c>
      <c r="DO25" s="102" t="str">
        <f t="shared" ca="1" si="49"/>
        <v/>
      </c>
      <c r="DP25" s="102" t="str">
        <f t="shared" ca="1" si="50"/>
        <v/>
      </c>
      <c r="DQ25" s="102" t="str">
        <f t="shared" ca="1" si="51"/>
        <v/>
      </c>
      <c r="DR25" s="102" t="str">
        <f t="shared" ca="1" si="52"/>
        <v/>
      </c>
      <c r="DS25" s="102" t="str">
        <f t="shared" ca="1" si="53"/>
        <v/>
      </c>
      <c r="DT25" s="102" t="str">
        <f t="shared" ca="1" si="54"/>
        <v/>
      </c>
      <c r="DU25" s="102" t="str">
        <f t="shared" ca="1" si="55"/>
        <v/>
      </c>
      <c r="DV25" s="209"/>
      <c r="DX25" s="102" t="str">
        <f t="shared" ca="1" si="56"/>
        <v/>
      </c>
      <c r="DY25" s="102" t="str">
        <f t="shared" ca="1" si="57"/>
        <v/>
      </c>
      <c r="DZ25" s="102" t="str">
        <f t="shared" ca="1" si="58"/>
        <v/>
      </c>
      <c r="EA25" s="102" t="str">
        <f t="shared" ca="1" si="59"/>
        <v/>
      </c>
      <c r="EB25" s="102" t="str">
        <f t="shared" ca="1" si="60"/>
        <v/>
      </c>
      <c r="EC25" s="102" t="str">
        <f t="shared" ca="1" si="61"/>
        <v/>
      </c>
      <c r="ED25" s="102" t="str">
        <f t="shared" ca="1" si="62"/>
        <v/>
      </c>
      <c r="EE25" s="102" t="str">
        <f t="shared" ca="1" si="63"/>
        <v/>
      </c>
      <c r="EF25" s="102" t="str">
        <f t="shared" ca="1" si="64"/>
        <v/>
      </c>
      <c r="EG25" s="102" t="str">
        <f t="shared" ca="1" si="65"/>
        <v/>
      </c>
      <c r="EH25" s="102" t="str">
        <f t="shared" ca="1" si="66"/>
        <v/>
      </c>
      <c r="EI25" s="102" t="str">
        <f t="shared" ca="1" si="67"/>
        <v/>
      </c>
      <c r="EJ25" s="102" t="str">
        <f t="shared" ca="1" si="68"/>
        <v/>
      </c>
      <c r="EK25" s="102" t="str">
        <f t="shared" ca="1" si="69"/>
        <v/>
      </c>
      <c r="EL25" s="102" t="str">
        <f t="shared" ca="1" si="70"/>
        <v/>
      </c>
      <c r="EM25" s="102" t="str">
        <f t="shared" ca="1" si="71"/>
        <v/>
      </c>
      <c r="EN25" s="102" t="str">
        <f t="shared" ca="1" si="72"/>
        <v/>
      </c>
      <c r="EO25" s="102" t="str">
        <f t="shared" ca="1" si="73"/>
        <v/>
      </c>
      <c r="EP25" s="102" t="str">
        <f t="shared" ca="1" si="74"/>
        <v/>
      </c>
      <c r="EQ25" s="102" t="str">
        <f t="shared" ca="1" si="75"/>
        <v/>
      </c>
      <c r="ER25" s="102" t="str">
        <f t="shared" ca="1" si="76"/>
        <v/>
      </c>
      <c r="ES25" s="102" t="str">
        <f t="shared" ca="1" si="77"/>
        <v/>
      </c>
      <c r="ET25" s="102" t="str">
        <f t="shared" ca="1" si="78"/>
        <v/>
      </c>
      <c r="EU25" s="102" t="str">
        <f t="shared" ca="1" si="79"/>
        <v/>
      </c>
      <c r="EV25" s="102" t="str">
        <f t="shared" ca="1" si="80"/>
        <v/>
      </c>
      <c r="EW25" s="102" t="str">
        <f t="shared" ca="1" si="81"/>
        <v/>
      </c>
      <c r="EX25" s="102" t="str">
        <f t="shared" ca="1" si="82"/>
        <v/>
      </c>
      <c r="EY25" s="102" t="str">
        <f t="shared" ca="1" si="83"/>
        <v/>
      </c>
      <c r="EZ25" s="102" t="str">
        <f t="shared" ca="1" si="84"/>
        <v/>
      </c>
      <c r="FA25" s="102" t="str">
        <f t="shared" ca="1" si="85"/>
        <v/>
      </c>
      <c r="FB25" s="102" t="str">
        <f t="shared" ca="1" si="86"/>
        <v/>
      </c>
      <c r="FC25" s="102" t="str">
        <f t="shared" ca="1" si="87"/>
        <v/>
      </c>
      <c r="FD25" s="102" t="str">
        <f t="shared" ca="1" si="88"/>
        <v/>
      </c>
      <c r="FE25" s="102" t="str">
        <f t="shared" ca="1" si="89"/>
        <v/>
      </c>
      <c r="FF25" s="102" t="str">
        <f t="shared" ca="1" si="90"/>
        <v/>
      </c>
      <c r="FG25" s="102" t="str">
        <f t="shared" ca="1" si="91"/>
        <v/>
      </c>
      <c r="FH25" s="102" t="str">
        <f t="shared" ca="1" si="92"/>
        <v/>
      </c>
      <c r="FI25" s="102" t="str">
        <f t="shared" ca="1" si="93"/>
        <v/>
      </c>
      <c r="FK25" s="209" t="e">
        <f t="shared" ca="1" si="95"/>
        <v>#DIV/0!</v>
      </c>
      <c r="FL25" s="209" t="e">
        <f t="shared" ca="1" si="96"/>
        <v>#DIV/0!</v>
      </c>
    </row>
    <row r="26" spans="1:168" ht="15" customHeight="1" x14ac:dyDescent="0.3">
      <c r="A26" s="94" t="str">
        <f t="shared" si="94"/>
        <v>Sun</v>
      </c>
      <c r="B26" s="11">
        <f t="shared" si="97"/>
        <v>44206</v>
      </c>
      <c r="C26" s="867"/>
      <c r="D26" s="873"/>
      <c r="E26" s="879"/>
      <c r="F26" s="889"/>
      <c r="G26" s="898"/>
      <c r="H26" s="899"/>
      <c r="I26" s="889"/>
      <c r="J26" s="906"/>
      <c r="K26" s="889"/>
      <c r="L26" s="910"/>
      <c r="M26" s="504"/>
      <c r="N26" s="297"/>
      <c r="O26" s="527"/>
      <c r="P26" s="928"/>
      <c r="Q26" s="934"/>
      <c r="R26" s="940"/>
      <c r="S26" s="874"/>
      <c r="T26" s="316"/>
      <c r="U26" s="289" t="str">
        <f t="shared" ca="1" si="10"/>
        <v/>
      </c>
      <c r="V26" s="290" t="str">
        <f t="shared" ca="1" si="11"/>
        <v/>
      </c>
      <c r="W26" s="290" t="str">
        <f t="shared" ca="1" si="12"/>
        <v/>
      </c>
      <c r="X26" s="321" t="str">
        <f t="shared" ca="1" si="13"/>
        <v/>
      </c>
      <c r="Y26" s="295"/>
      <c r="Z26" s="292"/>
      <c r="AA26" s="292"/>
      <c r="AB26" s="296"/>
      <c r="AC26" s="295"/>
      <c r="AD26" s="291"/>
      <c r="AE26" s="291"/>
      <c r="AF26" s="294"/>
      <c r="AG26" s="294"/>
      <c r="AH26" s="298"/>
      <c r="AI26" s="946"/>
      <c r="AJ26" s="294"/>
      <c r="AK26" s="294"/>
      <c r="AL26" s="294"/>
      <c r="AM26" s="298"/>
      <c r="AN26" s="338"/>
      <c r="AO26" s="492"/>
      <c r="AR26" s="145"/>
      <c r="AS26" s="145"/>
      <c r="AV26" s="185" t="str">
        <f t="shared" ca="1" si="98"/>
        <v/>
      </c>
      <c r="AW26" s="185" t="str">
        <f t="shared" ca="1" si="98"/>
        <v/>
      </c>
      <c r="AX26" s="185" t="str">
        <f t="shared" ca="1" si="98"/>
        <v/>
      </c>
      <c r="AY26" s="185" t="str">
        <f t="shared" ca="1" si="98"/>
        <v/>
      </c>
      <c r="AZ26" s="185" t="str">
        <f t="shared" ca="1" si="98"/>
        <v/>
      </c>
      <c r="BA26" s="185" t="str">
        <f t="shared" ca="1" si="98"/>
        <v/>
      </c>
      <c r="BB26" s="185" t="str">
        <f t="shared" ca="1" si="98"/>
        <v/>
      </c>
      <c r="BC26" s="185" t="str">
        <f t="shared" ca="1" si="98"/>
        <v/>
      </c>
      <c r="BD26" s="185" t="str">
        <f t="shared" ca="1" si="98"/>
        <v/>
      </c>
      <c r="BE26" s="185" t="str">
        <f t="shared" ca="1" si="98"/>
        <v/>
      </c>
      <c r="BF26" s="185" t="str">
        <f t="shared" ca="1" si="99"/>
        <v/>
      </c>
      <c r="BG26" s="185" t="str">
        <f t="shared" ca="1" si="99"/>
        <v/>
      </c>
      <c r="BH26" s="185" t="str">
        <f t="shared" ca="1" si="99"/>
        <v/>
      </c>
      <c r="BI26" s="185" t="str">
        <f t="shared" ca="1" si="99"/>
        <v/>
      </c>
      <c r="BJ26" s="185" t="str">
        <f t="shared" ca="1" si="99"/>
        <v/>
      </c>
      <c r="BK26" s="185" t="str">
        <f t="shared" ca="1" si="99"/>
        <v/>
      </c>
      <c r="BL26" s="185" t="str">
        <f t="shared" ca="1" si="99"/>
        <v/>
      </c>
      <c r="BM26" s="185" t="str">
        <f t="shared" ca="1" si="99"/>
        <v/>
      </c>
      <c r="BN26" s="185" t="str">
        <f t="shared" ca="1" si="99"/>
        <v/>
      </c>
      <c r="BO26" s="185" t="str">
        <f t="shared" ca="1" si="99"/>
        <v/>
      </c>
      <c r="BP26" s="185" t="str">
        <f t="shared" ca="1" si="100"/>
        <v/>
      </c>
      <c r="BQ26" s="185" t="str">
        <f t="shared" ca="1" si="100"/>
        <v/>
      </c>
      <c r="BR26" s="185" t="str">
        <f t="shared" ca="1" si="100"/>
        <v/>
      </c>
      <c r="BS26" s="185" t="str">
        <f t="shared" ca="1" si="100"/>
        <v/>
      </c>
      <c r="BT26" s="185" t="str">
        <f t="shared" ca="1" si="100"/>
        <v/>
      </c>
      <c r="BU26" s="185" t="str">
        <f t="shared" ca="1" si="100"/>
        <v/>
      </c>
      <c r="BV26" s="185" t="str">
        <f t="shared" ca="1" si="100"/>
        <v/>
      </c>
      <c r="BW26" s="185" t="str">
        <f t="shared" ca="1" si="100"/>
        <v/>
      </c>
      <c r="BX26" s="185" t="str">
        <f t="shared" ca="1" si="100"/>
        <v/>
      </c>
      <c r="BY26" s="185" t="str">
        <f t="shared" ca="1" si="100"/>
        <v/>
      </c>
      <c r="BZ26" s="185" t="str">
        <f t="shared" ca="1" si="101"/>
        <v/>
      </c>
      <c r="CA26" s="185" t="str">
        <f t="shared" ca="1" si="101"/>
        <v/>
      </c>
      <c r="CB26" s="185" t="str">
        <f t="shared" ca="1" si="101"/>
        <v/>
      </c>
      <c r="CC26" s="185" t="str">
        <f t="shared" ca="1" si="101"/>
        <v/>
      </c>
      <c r="CD26" s="185" t="str">
        <f t="shared" ca="1" si="101"/>
        <v/>
      </c>
      <c r="CE26" s="185" t="str">
        <f t="shared" ca="1" si="101"/>
        <v/>
      </c>
      <c r="CF26" s="185" t="str">
        <f t="shared" ca="1" si="101"/>
        <v/>
      </c>
      <c r="CG26" s="185" t="str">
        <f t="shared" ca="1" si="101"/>
        <v/>
      </c>
      <c r="CH26" s="146"/>
      <c r="CJ26" s="102" t="str">
        <f t="shared" ca="1" si="18"/>
        <v/>
      </c>
      <c r="CK26" s="102" t="str">
        <f t="shared" ca="1" si="19"/>
        <v/>
      </c>
      <c r="CL26" s="102" t="str">
        <f t="shared" ca="1" si="20"/>
        <v/>
      </c>
      <c r="CM26" s="102" t="str">
        <f t="shared" ca="1" si="21"/>
        <v/>
      </c>
      <c r="CN26" s="102" t="str">
        <f t="shared" ca="1" si="22"/>
        <v/>
      </c>
      <c r="CO26" s="102" t="str">
        <f t="shared" ca="1" si="23"/>
        <v/>
      </c>
      <c r="CP26" s="102" t="str">
        <f t="shared" ca="1" si="24"/>
        <v/>
      </c>
      <c r="CQ26" s="102" t="str">
        <f t="shared" ca="1" si="25"/>
        <v/>
      </c>
      <c r="CR26" s="102" t="str">
        <f t="shared" ca="1" si="26"/>
        <v/>
      </c>
      <c r="CS26" s="102" t="str">
        <f t="shared" ca="1" si="27"/>
        <v/>
      </c>
      <c r="CT26" s="102" t="str">
        <f t="shared" ca="1" si="28"/>
        <v/>
      </c>
      <c r="CU26" s="102" t="str">
        <f t="shared" ca="1" si="29"/>
        <v/>
      </c>
      <c r="CV26" s="102" t="str">
        <f t="shared" ca="1" si="30"/>
        <v/>
      </c>
      <c r="CW26" s="102" t="str">
        <f t="shared" ca="1" si="31"/>
        <v/>
      </c>
      <c r="CX26" s="102" t="str">
        <f t="shared" ca="1" si="32"/>
        <v/>
      </c>
      <c r="CY26" s="102" t="str">
        <f t="shared" ca="1" si="33"/>
        <v/>
      </c>
      <c r="CZ26" s="102" t="str">
        <f t="shared" ca="1" si="34"/>
        <v/>
      </c>
      <c r="DA26" s="102" t="str">
        <f t="shared" ca="1" si="35"/>
        <v/>
      </c>
      <c r="DB26" s="102" t="str">
        <f t="shared" ca="1" si="36"/>
        <v/>
      </c>
      <c r="DC26" s="102" t="str">
        <f t="shared" ca="1" si="37"/>
        <v/>
      </c>
      <c r="DD26" s="102" t="str">
        <f t="shared" ca="1" si="38"/>
        <v/>
      </c>
      <c r="DE26" s="102" t="str">
        <f t="shared" ca="1" si="39"/>
        <v/>
      </c>
      <c r="DF26" s="102" t="str">
        <f t="shared" ca="1" si="40"/>
        <v/>
      </c>
      <c r="DG26" s="102" t="str">
        <f t="shared" ca="1" si="41"/>
        <v/>
      </c>
      <c r="DH26" s="102" t="str">
        <f t="shared" ca="1" si="42"/>
        <v/>
      </c>
      <c r="DI26" s="102" t="str">
        <f t="shared" ca="1" si="43"/>
        <v/>
      </c>
      <c r="DJ26" s="102" t="str">
        <f t="shared" ca="1" si="44"/>
        <v/>
      </c>
      <c r="DK26" s="102" t="str">
        <f t="shared" ca="1" si="45"/>
        <v/>
      </c>
      <c r="DL26" s="102" t="str">
        <f t="shared" ca="1" si="46"/>
        <v/>
      </c>
      <c r="DM26" s="102" t="str">
        <f t="shared" ca="1" si="47"/>
        <v/>
      </c>
      <c r="DN26" s="102" t="str">
        <f t="shared" ca="1" si="48"/>
        <v/>
      </c>
      <c r="DO26" s="102" t="str">
        <f t="shared" ca="1" si="49"/>
        <v/>
      </c>
      <c r="DP26" s="102" t="str">
        <f t="shared" ca="1" si="50"/>
        <v/>
      </c>
      <c r="DQ26" s="102" t="str">
        <f t="shared" ca="1" si="51"/>
        <v/>
      </c>
      <c r="DR26" s="102" t="str">
        <f t="shared" ca="1" si="52"/>
        <v/>
      </c>
      <c r="DS26" s="102" t="str">
        <f t="shared" ca="1" si="53"/>
        <v/>
      </c>
      <c r="DT26" s="102" t="str">
        <f t="shared" ca="1" si="54"/>
        <v/>
      </c>
      <c r="DU26" s="102" t="str">
        <f t="shared" ca="1" si="55"/>
        <v/>
      </c>
      <c r="DV26" s="209"/>
      <c r="DX26" s="102" t="str">
        <f t="shared" ca="1" si="56"/>
        <v/>
      </c>
      <c r="DY26" s="102" t="str">
        <f t="shared" ca="1" si="57"/>
        <v/>
      </c>
      <c r="DZ26" s="102" t="str">
        <f t="shared" ca="1" si="58"/>
        <v/>
      </c>
      <c r="EA26" s="102" t="str">
        <f t="shared" ca="1" si="59"/>
        <v/>
      </c>
      <c r="EB26" s="102" t="str">
        <f t="shared" ca="1" si="60"/>
        <v/>
      </c>
      <c r="EC26" s="102" t="str">
        <f t="shared" ca="1" si="61"/>
        <v/>
      </c>
      <c r="ED26" s="102" t="str">
        <f t="shared" ca="1" si="62"/>
        <v/>
      </c>
      <c r="EE26" s="102" t="str">
        <f t="shared" ca="1" si="63"/>
        <v/>
      </c>
      <c r="EF26" s="102" t="str">
        <f t="shared" ca="1" si="64"/>
        <v/>
      </c>
      <c r="EG26" s="102" t="str">
        <f t="shared" ca="1" si="65"/>
        <v/>
      </c>
      <c r="EH26" s="102" t="str">
        <f t="shared" ca="1" si="66"/>
        <v/>
      </c>
      <c r="EI26" s="102" t="str">
        <f t="shared" ca="1" si="67"/>
        <v/>
      </c>
      <c r="EJ26" s="102" t="str">
        <f t="shared" ca="1" si="68"/>
        <v/>
      </c>
      <c r="EK26" s="102" t="str">
        <f t="shared" ca="1" si="69"/>
        <v/>
      </c>
      <c r="EL26" s="102" t="str">
        <f t="shared" ca="1" si="70"/>
        <v/>
      </c>
      <c r="EM26" s="102" t="str">
        <f t="shared" ca="1" si="71"/>
        <v/>
      </c>
      <c r="EN26" s="102" t="str">
        <f t="shared" ca="1" si="72"/>
        <v/>
      </c>
      <c r="EO26" s="102" t="str">
        <f t="shared" ca="1" si="73"/>
        <v/>
      </c>
      <c r="EP26" s="102" t="str">
        <f t="shared" ca="1" si="74"/>
        <v/>
      </c>
      <c r="EQ26" s="102" t="str">
        <f t="shared" ca="1" si="75"/>
        <v/>
      </c>
      <c r="ER26" s="102" t="str">
        <f t="shared" ca="1" si="76"/>
        <v/>
      </c>
      <c r="ES26" s="102" t="str">
        <f t="shared" ca="1" si="77"/>
        <v/>
      </c>
      <c r="ET26" s="102" t="str">
        <f t="shared" ca="1" si="78"/>
        <v/>
      </c>
      <c r="EU26" s="102" t="str">
        <f t="shared" ca="1" si="79"/>
        <v/>
      </c>
      <c r="EV26" s="102" t="str">
        <f t="shared" ca="1" si="80"/>
        <v/>
      </c>
      <c r="EW26" s="102" t="str">
        <f t="shared" ca="1" si="81"/>
        <v/>
      </c>
      <c r="EX26" s="102" t="str">
        <f t="shared" ca="1" si="82"/>
        <v/>
      </c>
      <c r="EY26" s="102" t="str">
        <f t="shared" ca="1" si="83"/>
        <v/>
      </c>
      <c r="EZ26" s="102" t="str">
        <f t="shared" ca="1" si="84"/>
        <v/>
      </c>
      <c r="FA26" s="102" t="str">
        <f t="shared" ca="1" si="85"/>
        <v/>
      </c>
      <c r="FB26" s="102" t="str">
        <f t="shared" ca="1" si="86"/>
        <v/>
      </c>
      <c r="FC26" s="102" t="str">
        <f t="shared" ca="1" si="87"/>
        <v/>
      </c>
      <c r="FD26" s="102" t="str">
        <f t="shared" ca="1" si="88"/>
        <v/>
      </c>
      <c r="FE26" s="102" t="str">
        <f t="shared" ca="1" si="89"/>
        <v/>
      </c>
      <c r="FF26" s="102" t="str">
        <f t="shared" ca="1" si="90"/>
        <v/>
      </c>
      <c r="FG26" s="102" t="str">
        <f t="shared" ca="1" si="91"/>
        <v/>
      </c>
      <c r="FH26" s="102" t="str">
        <f t="shared" ca="1" si="92"/>
        <v/>
      </c>
      <c r="FI26" s="102" t="str">
        <f t="shared" ca="1" si="93"/>
        <v/>
      </c>
      <c r="FK26" s="209" t="e">
        <f t="shared" ca="1" si="95"/>
        <v>#DIV/0!</v>
      </c>
      <c r="FL26" s="209" t="e">
        <f t="shared" ca="1" si="96"/>
        <v>#DIV/0!</v>
      </c>
    </row>
    <row r="27" spans="1:168" ht="15" customHeight="1" x14ac:dyDescent="0.3">
      <c r="A27" s="94" t="str">
        <f t="shared" si="94"/>
        <v>Mon</v>
      </c>
      <c r="B27" s="11">
        <f t="shared" si="97"/>
        <v>44207</v>
      </c>
      <c r="C27" s="867"/>
      <c r="D27" s="873"/>
      <c r="E27" s="879"/>
      <c r="F27" s="889"/>
      <c r="G27" s="900"/>
      <c r="H27" s="899"/>
      <c r="I27" s="889"/>
      <c r="J27" s="906"/>
      <c r="K27" s="911"/>
      <c r="L27" s="912"/>
      <c r="M27" s="291"/>
      <c r="N27" s="294"/>
      <c r="O27" s="922"/>
      <c r="P27" s="929"/>
      <c r="Q27" s="934"/>
      <c r="R27" s="940"/>
      <c r="S27" s="874"/>
      <c r="T27" s="316"/>
      <c r="U27" s="289" t="str">
        <f t="shared" ca="1" si="10"/>
        <v/>
      </c>
      <c r="V27" s="290" t="str">
        <f t="shared" ca="1" si="11"/>
        <v/>
      </c>
      <c r="W27" s="290" t="str">
        <f t="shared" ca="1" si="12"/>
        <v/>
      </c>
      <c r="X27" s="321" t="str">
        <f t="shared" ca="1" si="13"/>
        <v/>
      </c>
      <c r="Y27" s="295"/>
      <c r="Z27" s="292"/>
      <c r="AA27" s="292"/>
      <c r="AB27" s="296"/>
      <c r="AC27" s="295"/>
      <c r="AD27" s="291"/>
      <c r="AE27" s="291"/>
      <c r="AF27" s="294"/>
      <c r="AG27" s="294"/>
      <c r="AH27" s="298"/>
      <c r="AI27" s="947"/>
      <c r="AJ27" s="294"/>
      <c r="AK27" s="294"/>
      <c r="AL27" s="294"/>
      <c r="AM27" s="298"/>
      <c r="AN27" s="337"/>
      <c r="AO27" s="492"/>
      <c r="AR27" s="145"/>
      <c r="AS27" s="145"/>
      <c r="AV27" s="185" t="str">
        <f t="shared" ca="1" si="98"/>
        <v/>
      </c>
      <c r="AW27" s="185" t="str">
        <f t="shared" ca="1" si="98"/>
        <v/>
      </c>
      <c r="AX27" s="185" t="str">
        <f t="shared" ca="1" si="98"/>
        <v/>
      </c>
      <c r="AY27" s="185" t="str">
        <f t="shared" ca="1" si="98"/>
        <v/>
      </c>
      <c r="AZ27" s="185" t="str">
        <f t="shared" ca="1" si="98"/>
        <v/>
      </c>
      <c r="BA27" s="185" t="str">
        <f t="shared" ca="1" si="98"/>
        <v/>
      </c>
      <c r="BB27" s="185" t="str">
        <f t="shared" ca="1" si="98"/>
        <v/>
      </c>
      <c r="BC27" s="185" t="str">
        <f t="shared" ca="1" si="98"/>
        <v/>
      </c>
      <c r="BD27" s="185" t="str">
        <f t="shared" ca="1" si="98"/>
        <v/>
      </c>
      <c r="BE27" s="185" t="str">
        <f t="shared" ca="1" si="98"/>
        <v/>
      </c>
      <c r="BF27" s="185" t="str">
        <f t="shared" ca="1" si="99"/>
        <v/>
      </c>
      <c r="BG27" s="185" t="str">
        <f t="shared" ca="1" si="99"/>
        <v/>
      </c>
      <c r="BH27" s="185" t="str">
        <f t="shared" ca="1" si="99"/>
        <v/>
      </c>
      <c r="BI27" s="185" t="str">
        <f t="shared" ca="1" si="99"/>
        <v/>
      </c>
      <c r="BJ27" s="185" t="str">
        <f t="shared" ca="1" si="99"/>
        <v/>
      </c>
      <c r="BK27" s="185" t="str">
        <f t="shared" ca="1" si="99"/>
        <v/>
      </c>
      <c r="BL27" s="185" t="str">
        <f t="shared" ca="1" si="99"/>
        <v/>
      </c>
      <c r="BM27" s="185" t="str">
        <f t="shared" ca="1" si="99"/>
        <v/>
      </c>
      <c r="BN27" s="185" t="str">
        <f t="shared" ca="1" si="99"/>
        <v/>
      </c>
      <c r="BO27" s="185" t="str">
        <f t="shared" ca="1" si="99"/>
        <v/>
      </c>
      <c r="BP27" s="185" t="str">
        <f t="shared" ca="1" si="100"/>
        <v/>
      </c>
      <c r="BQ27" s="185" t="str">
        <f t="shared" ca="1" si="100"/>
        <v/>
      </c>
      <c r="BR27" s="185" t="str">
        <f t="shared" ca="1" si="100"/>
        <v/>
      </c>
      <c r="BS27" s="185" t="str">
        <f t="shared" ca="1" si="100"/>
        <v/>
      </c>
      <c r="BT27" s="185" t="str">
        <f t="shared" ca="1" si="100"/>
        <v/>
      </c>
      <c r="BU27" s="185" t="str">
        <f t="shared" ca="1" si="100"/>
        <v/>
      </c>
      <c r="BV27" s="185" t="str">
        <f t="shared" ca="1" si="100"/>
        <v/>
      </c>
      <c r="BW27" s="185" t="str">
        <f t="shared" ca="1" si="100"/>
        <v/>
      </c>
      <c r="BX27" s="185" t="str">
        <f t="shared" ca="1" si="100"/>
        <v/>
      </c>
      <c r="BY27" s="185" t="str">
        <f t="shared" ca="1" si="100"/>
        <v/>
      </c>
      <c r="BZ27" s="185" t="str">
        <f t="shared" ca="1" si="101"/>
        <v/>
      </c>
      <c r="CA27" s="185" t="str">
        <f t="shared" ca="1" si="101"/>
        <v/>
      </c>
      <c r="CB27" s="185" t="str">
        <f t="shared" ca="1" si="101"/>
        <v/>
      </c>
      <c r="CC27" s="185" t="str">
        <f t="shared" ca="1" si="101"/>
        <v/>
      </c>
      <c r="CD27" s="185" t="str">
        <f t="shared" ca="1" si="101"/>
        <v/>
      </c>
      <c r="CE27" s="185" t="str">
        <f t="shared" ca="1" si="101"/>
        <v/>
      </c>
      <c r="CF27" s="185" t="str">
        <f t="shared" ca="1" si="101"/>
        <v/>
      </c>
      <c r="CG27" s="185" t="str">
        <f t="shared" ca="1" si="101"/>
        <v/>
      </c>
      <c r="CH27" s="146"/>
      <c r="CJ27" s="102" t="str">
        <f t="shared" ca="1" si="18"/>
        <v/>
      </c>
      <c r="CK27" s="102" t="str">
        <f t="shared" ca="1" si="19"/>
        <v/>
      </c>
      <c r="CL27" s="102" t="str">
        <f t="shared" ca="1" si="20"/>
        <v/>
      </c>
      <c r="CM27" s="102" t="str">
        <f t="shared" ca="1" si="21"/>
        <v/>
      </c>
      <c r="CN27" s="102" t="str">
        <f t="shared" ca="1" si="22"/>
        <v/>
      </c>
      <c r="CO27" s="102" t="str">
        <f t="shared" ca="1" si="23"/>
        <v/>
      </c>
      <c r="CP27" s="102" t="str">
        <f t="shared" ca="1" si="24"/>
        <v/>
      </c>
      <c r="CQ27" s="102" t="str">
        <f t="shared" ca="1" si="25"/>
        <v/>
      </c>
      <c r="CR27" s="102" t="str">
        <f t="shared" ca="1" si="26"/>
        <v/>
      </c>
      <c r="CS27" s="102" t="str">
        <f t="shared" ca="1" si="27"/>
        <v/>
      </c>
      <c r="CT27" s="102" t="str">
        <f t="shared" ca="1" si="28"/>
        <v/>
      </c>
      <c r="CU27" s="102" t="str">
        <f t="shared" ca="1" si="29"/>
        <v/>
      </c>
      <c r="CV27" s="102" t="str">
        <f t="shared" ca="1" si="30"/>
        <v/>
      </c>
      <c r="CW27" s="102" t="str">
        <f t="shared" ca="1" si="31"/>
        <v/>
      </c>
      <c r="CX27" s="102" t="str">
        <f t="shared" ca="1" si="32"/>
        <v/>
      </c>
      <c r="CY27" s="102" t="str">
        <f t="shared" ca="1" si="33"/>
        <v/>
      </c>
      <c r="CZ27" s="102" t="str">
        <f t="shared" ca="1" si="34"/>
        <v/>
      </c>
      <c r="DA27" s="102" t="str">
        <f t="shared" ca="1" si="35"/>
        <v/>
      </c>
      <c r="DB27" s="102" t="str">
        <f t="shared" ca="1" si="36"/>
        <v/>
      </c>
      <c r="DC27" s="102" t="str">
        <f t="shared" ca="1" si="37"/>
        <v/>
      </c>
      <c r="DD27" s="102" t="str">
        <f t="shared" ca="1" si="38"/>
        <v/>
      </c>
      <c r="DE27" s="102" t="str">
        <f t="shared" ca="1" si="39"/>
        <v/>
      </c>
      <c r="DF27" s="102" t="str">
        <f t="shared" ca="1" si="40"/>
        <v/>
      </c>
      <c r="DG27" s="102" t="str">
        <f t="shared" ca="1" si="41"/>
        <v/>
      </c>
      <c r="DH27" s="102" t="str">
        <f t="shared" ca="1" si="42"/>
        <v/>
      </c>
      <c r="DI27" s="102" t="str">
        <f t="shared" ca="1" si="43"/>
        <v/>
      </c>
      <c r="DJ27" s="102" t="str">
        <f t="shared" ca="1" si="44"/>
        <v/>
      </c>
      <c r="DK27" s="102" t="str">
        <f t="shared" ca="1" si="45"/>
        <v/>
      </c>
      <c r="DL27" s="102" t="str">
        <f t="shared" ca="1" si="46"/>
        <v/>
      </c>
      <c r="DM27" s="102" t="str">
        <f t="shared" ca="1" si="47"/>
        <v/>
      </c>
      <c r="DN27" s="102" t="str">
        <f t="shared" ca="1" si="48"/>
        <v/>
      </c>
      <c r="DO27" s="102" t="str">
        <f t="shared" ca="1" si="49"/>
        <v/>
      </c>
      <c r="DP27" s="102" t="str">
        <f t="shared" ca="1" si="50"/>
        <v/>
      </c>
      <c r="DQ27" s="102" t="str">
        <f t="shared" ca="1" si="51"/>
        <v/>
      </c>
      <c r="DR27" s="102" t="str">
        <f t="shared" ca="1" si="52"/>
        <v/>
      </c>
      <c r="DS27" s="102" t="str">
        <f t="shared" ca="1" si="53"/>
        <v/>
      </c>
      <c r="DT27" s="102" t="str">
        <f t="shared" ca="1" si="54"/>
        <v/>
      </c>
      <c r="DU27" s="102" t="str">
        <f t="shared" ca="1" si="55"/>
        <v/>
      </c>
      <c r="DV27" s="209"/>
      <c r="DX27" s="102" t="str">
        <f t="shared" ca="1" si="56"/>
        <v/>
      </c>
      <c r="DY27" s="102" t="str">
        <f t="shared" ca="1" si="57"/>
        <v/>
      </c>
      <c r="DZ27" s="102" t="str">
        <f t="shared" ca="1" si="58"/>
        <v/>
      </c>
      <c r="EA27" s="102" t="str">
        <f t="shared" ca="1" si="59"/>
        <v/>
      </c>
      <c r="EB27" s="102" t="str">
        <f t="shared" ca="1" si="60"/>
        <v/>
      </c>
      <c r="EC27" s="102" t="str">
        <f t="shared" ca="1" si="61"/>
        <v/>
      </c>
      <c r="ED27" s="102" t="str">
        <f t="shared" ca="1" si="62"/>
        <v/>
      </c>
      <c r="EE27" s="102" t="str">
        <f t="shared" ca="1" si="63"/>
        <v/>
      </c>
      <c r="EF27" s="102" t="str">
        <f t="shared" ca="1" si="64"/>
        <v/>
      </c>
      <c r="EG27" s="102" t="str">
        <f t="shared" ca="1" si="65"/>
        <v/>
      </c>
      <c r="EH27" s="102" t="str">
        <f t="shared" ca="1" si="66"/>
        <v/>
      </c>
      <c r="EI27" s="102" t="str">
        <f t="shared" ca="1" si="67"/>
        <v/>
      </c>
      <c r="EJ27" s="102" t="str">
        <f t="shared" ca="1" si="68"/>
        <v/>
      </c>
      <c r="EK27" s="102" t="str">
        <f t="shared" ca="1" si="69"/>
        <v/>
      </c>
      <c r="EL27" s="102" t="str">
        <f t="shared" ca="1" si="70"/>
        <v/>
      </c>
      <c r="EM27" s="102" t="str">
        <f t="shared" ca="1" si="71"/>
        <v/>
      </c>
      <c r="EN27" s="102" t="str">
        <f t="shared" ca="1" si="72"/>
        <v/>
      </c>
      <c r="EO27" s="102" t="str">
        <f t="shared" ca="1" si="73"/>
        <v/>
      </c>
      <c r="EP27" s="102" t="str">
        <f t="shared" ca="1" si="74"/>
        <v/>
      </c>
      <c r="EQ27" s="102" t="str">
        <f t="shared" ca="1" si="75"/>
        <v/>
      </c>
      <c r="ER27" s="102" t="str">
        <f t="shared" ca="1" si="76"/>
        <v/>
      </c>
      <c r="ES27" s="102" t="str">
        <f t="shared" ca="1" si="77"/>
        <v/>
      </c>
      <c r="ET27" s="102" t="str">
        <f t="shared" ca="1" si="78"/>
        <v/>
      </c>
      <c r="EU27" s="102" t="str">
        <f t="shared" ca="1" si="79"/>
        <v/>
      </c>
      <c r="EV27" s="102" t="str">
        <f t="shared" ca="1" si="80"/>
        <v/>
      </c>
      <c r="EW27" s="102" t="str">
        <f t="shared" ca="1" si="81"/>
        <v/>
      </c>
      <c r="EX27" s="102" t="str">
        <f t="shared" ca="1" si="82"/>
        <v/>
      </c>
      <c r="EY27" s="102" t="str">
        <f t="shared" ca="1" si="83"/>
        <v/>
      </c>
      <c r="EZ27" s="102" t="str">
        <f t="shared" ca="1" si="84"/>
        <v/>
      </c>
      <c r="FA27" s="102" t="str">
        <f t="shared" ca="1" si="85"/>
        <v/>
      </c>
      <c r="FB27" s="102" t="str">
        <f t="shared" ca="1" si="86"/>
        <v/>
      </c>
      <c r="FC27" s="102" t="str">
        <f t="shared" ca="1" si="87"/>
        <v/>
      </c>
      <c r="FD27" s="102" t="str">
        <f t="shared" ca="1" si="88"/>
        <v/>
      </c>
      <c r="FE27" s="102" t="str">
        <f t="shared" ca="1" si="89"/>
        <v/>
      </c>
      <c r="FF27" s="102" t="str">
        <f t="shared" ca="1" si="90"/>
        <v/>
      </c>
      <c r="FG27" s="102" t="str">
        <f t="shared" ca="1" si="91"/>
        <v/>
      </c>
      <c r="FH27" s="102" t="str">
        <f t="shared" ca="1" si="92"/>
        <v/>
      </c>
      <c r="FI27" s="102" t="str">
        <f t="shared" ca="1" si="93"/>
        <v/>
      </c>
      <c r="FK27" s="209" t="e">
        <f t="shared" ca="1" si="95"/>
        <v>#DIV/0!</v>
      </c>
      <c r="FL27" s="209" t="e">
        <f t="shared" ca="1" si="96"/>
        <v>#DIV/0!</v>
      </c>
    </row>
    <row r="28" spans="1:168" ht="15" customHeight="1" x14ac:dyDescent="0.3">
      <c r="A28" s="94" t="str">
        <f t="shared" si="94"/>
        <v>Tue</v>
      </c>
      <c r="B28" s="11">
        <f t="shared" si="97"/>
        <v>44208</v>
      </c>
      <c r="C28" s="867"/>
      <c r="D28" s="873"/>
      <c r="E28" s="879"/>
      <c r="F28" s="889"/>
      <c r="G28" s="898"/>
      <c r="H28" s="899"/>
      <c r="I28" s="889"/>
      <c r="J28" s="906"/>
      <c r="K28" s="889"/>
      <c r="L28" s="910"/>
      <c r="M28" s="504"/>
      <c r="N28" s="297"/>
      <c r="O28" s="527"/>
      <c r="P28" s="928"/>
      <c r="Q28" s="934"/>
      <c r="R28" s="940"/>
      <c r="S28" s="874"/>
      <c r="T28" s="316"/>
      <c r="U28" s="289" t="str">
        <f t="shared" ca="1" si="10"/>
        <v/>
      </c>
      <c r="V28" s="290" t="str">
        <f t="shared" ca="1" si="11"/>
        <v/>
      </c>
      <c r="W28" s="290" t="str">
        <f t="shared" ca="1" si="12"/>
        <v/>
      </c>
      <c r="X28" s="321" t="str">
        <f t="shared" ca="1" si="13"/>
        <v/>
      </c>
      <c r="Y28" s="295"/>
      <c r="Z28" s="292"/>
      <c r="AA28" s="292"/>
      <c r="AB28" s="296"/>
      <c r="AC28" s="295"/>
      <c r="AD28" s="291"/>
      <c r="AE28" s="291"/>
      <c r="AF28" s="294"/>
      <c r="AG28" s="294"/>
      <c r="AH28" s="298"/>
      <c r="AI28" s="946"/>
      <c r="AJ28" s="294"/>
      <c r="AK28" s="294"/>
      <c r="AL28" s="294"/>
      <c r="AM28" s="298"/>
      <c r="AN28" s="337"/>
      <c r="AO28" s="492"/>
      <c r="AV28" s="185" t="str">
        <f t="shared" ca="1" si="98"/>
        <v/>
      </c>
      <c r="AW28" s="185" t="str">
        <f t="shared" ca="1" si="98"/>
        <v/>
      </c>
      <c r="AX28" s="185" t="str">
        <f t="shared" ca="1" si="98"/>
        <v/>
      </c>
      <c r="AY28" s="185" t="str">
        <f t="shared" ca="1" si="98"/>
        <v/>
      </c>
      <c r="AZ28" s="185" t="str">
        <f t="shared" ca="1" si="98"/>
        <v/>
      </c>
      <c r="BA28" s="185" t="str">
        <f t="shared" ca="1" si="98"/>
        <v/>
      </c>
      <c r="BB28" s="185" t="str">
        <f t="shared" ca="1" si="98"/>
        <v/>
      </c>
      <c r="BC28" s="185" t="str">
        <f t="shared" ca="1" si="98"/>
        <v/>
      </c>
      <c r="BD28" s="185" t="str">
        <f t="shared" ca="1" si="98"/>
        <v/>
      </c>
      <c r="BE28" s="185" t="str">
        <f t="shared" ca="1" si="98"/>
        <v/>
      </c>
      <c r="BF28" s="185" t="str">
        <f t="shared" ca="1" si="99"/>
        <v/>
      </c>
      <c r="BG28" s="185" t="str">
        <f t="shared" ca="1" si="99"/>
        <v/>
      </c>
      <c r="BH28" s="185" t="str">
        <f t="shared" ca="1" si="99"/>
        <v/>
      </c>
      <c r="BI28" s="185" t="str">
        <f t="shared" ca="1" si="99"/>
        <v/>
      </c>
      <c r="BJ28" s="185" t="str">
        <f t="shared" ca="1" si="99"/>
        <v/>
      </c>
      <c r="BK28" s="185" t="str">
        <f t="shared" ca="1" si="99"/>
        <v/>
      </c>
      <c r="BL28" s="185" t="str">
        <f t="shared" ca="1" si="99"/>
        <v/>
      </c>
      <c r="BM28" s="185" t="str">
        <f t="shared" ca="1" si="99"/>
        <v/>
      </c>
      <c r="BN28" s="185" t="str">
        <f t="shared" ca="1" si="99"/>
        <v/>
      </c>
      <c r="BO28" s="185" t="str">
        <f t="shared" ca="1" si="99"/>
        <v/>
      </c>
      <c r="BP28" s="185" t="str">
        <f t="shared" ca="1" si="100"/>
        <v/>
      </c>
      <c r="BQ28" s="185" t="str">
        <f t="shared" ca="1" si="100"/>
        <v/>
      </c>
      <c r="BR28" s="185" t="str">
        <f t="shared" ca="1" si="100"/>
        <v/>
      </c>
      <c r="BS28" s="185" t="str">
        <f t="shared" ca="1" si="100"/>
        <v/>
      </c>
      <c r="BT28" s="185" t="str">
        <f t="shared" ca="1" si="100"/>
        <v/>
      </c>
      <c r="BU28" s="185" t="str">
        <f t="shared" ca="1" si="100"/>
        <v/>
      </c>
      <c r="BV28" s="185" t="str">
        <f t="shared" ca="1" si="100"/>
        <v/>
      </c>
      <c r="BW28" s="185" t="str">
        <f t="shared" ca="1" si="100"/>
        <v/>
      </c>
      <c r="BX28" s="185" t="str">
        <f t="shared" ca="1" si="100"/>
        <v/>
      </c>
      <c r="BY28" s="185" t="str">
        <f t="shared" ca="1" si="100"/>
        <v/>
      </c>
      <c r="BZ28" s="185" t="str">
        <f t="shared" ca="1" si="101"/>
        <v/>
      </c>
      <c r="CA28" s="185" t="str">
        <f t="shared" ca="1" si="101"/>
        <v/>
      </c>
      <c r="CB28" s="185" t="str">
        <f t="shared" ca="1" si="101"/>
        <v/>
      </c>
      <c r="CC28" s="185" t="str">
        <f t="shared" ca="1" si="101"/>
        <v/>
      </c>
      <c r="CD28" s="185" t="str">
        <f t="shared" ca="1" si="101"/>
        <v/>
      </c>
      <c r="CE28" s="185" t="str">
        <f t="shared" ca="1" si="101"/>
        <v/>
      </c>
      <c r="CF28" s="185" t="str">
        <f t="shared" ca="1" si="101"/>
        <v/>
      </c>
      <c r="CG28" s="185" t="str">
        <f t="shared" ca="1" si="101"/>
        <v/>
      </c>
      <c r="CH28" s="146"/>
      <c r="CJ28" s="102" t="str">
        <f t="shared" ca="1" si="18"/>
        <v/>
      </c>
      <c r="CK28" s="102" t="str">
        <f t="shared" ca="1" si="19"/>
        <v/>
      </c>
      <c r="CL28" s="102" t="str">
        <f t="shared" ca="1" si="20"/>
        <v/>
      </c>
      <c r="CM28" s="102" t="str">
        <f t="shared" ca="1" si="21"/>
        <v/>
      </c>
      <c r="CN28" s="102" t="str">
        <f t="shared" ca="1" si="22"/>
        <v/>
      </c>
      <c r="CO28" s="102" t="str">
        <f t="shared" ca="1" si="23"/>
        <v/>
      </c>
      <c r="CP28" s="102" t="str">
        <f t="shared" ca="1" si="24"/>
        <v/>
      </c>
      <c r="CQ28" s="102" t="str">
        <f t="shared" ca="1" si="25"/>
        <v/>
      </c>
      <c r="CR28" s="102" t="str">
        <f t="shared" ca="1" si="26"/>
        <v/>
      </c>
      <c r="CS28" s="102" t="str">
        <f t="shared" ca="1" si="27"/>
        <v/>
      </c>
      <c r="CT28" s="102" t="str">
        <f t="shared" ca="1" si="28"/>
        <v/>
      </c>
      <c r="CU28" s="102" t="str">
        <f t="shared" ca="1" si="29"/>
        <v/>
      </c>
      <c r="CV28" s="102" t="str">
        <f t="shared" ca="1" si="30"/>
        <v/>
      </c>
      <c r="CW28" s="102" t="str">
        <f t="shared" ca="1" si="31"/>
        <v/>
      </c>
      <c r="CX28" s="102" t="str">
        <f t="shared" ca="1" si="32"/>
        <v/>
      </c>
      <c r="CY28" s="102" t="str">
        <f t="shared" ca="1" si="33"/>
        <v/>
      </c>
      <c r="CZ28" s="102" t="str">
        <f t="shared" ca="1" si="34"/>
        <v/>
      </c>
      <c r="DA28" s="102" t="str">
        <f t="shared" ca="1" si="35"/>
        <v/>
      </c>
      <c r="DB28" s="102" t="str">
        <f t="shared" ca="1" si="36"/>
        <v/>
      </c>
      <c r="DC28" s="102" t="str">
        <f t="shared" ca="1" si="37"/>
        <v/>
      </c>
      <c r="DD28" s="102" t="str">
        <f t="shared" ca="1" si="38"/>
        <v/>
      </c>
      <c r="DE28" s="102" t="str">
        <f t="shared" ca="1" si="39"/>
        <v/>
      </c>
      <c r="DF28" s="102" t="str">
        <f t="shared" ca="1" si="40"/>
        <v/>
      </c>
      <c r="DG28" s="102" t="str">
        <f t="shared" ca="1" si="41"/>
        <v/>
      </c>
      <c r="DH28" s="102" t="str">
        <f t="shared" ca="1" si="42"/>
        <v/>
      </c>
      <c r="DI28" s="102" t="str">
        <f t="shared" ca="1" si="43"/>
        <v/>
      </c>
      <c r="DJ28" s="102" t="str">
        <f t="shared" ca="1" si="44"/>
        <v/>
      </c>
      <c r="DK28" s="102" t="str">
        <f t="shared" ca="1" si="45"/>
        <v/>
      </c>
      <c r="DL28" s="102" t="str">
        <f t="shared" ca="1" si="46"/>
        <v/>
      </c>
      <c r="DM28" s="102" t="str">
        <f t="shared" ca="1" si="47"/>
        <v/>
      </c>
      <c r="DN28" s="102" t="str">
        <f t="shared" ca="1" si="48"/>
        <v/>
      </c>
      <c r="DO28" s="102" t="str">
        <f t="shared" ca="1" si="49"/>
        <v/>
      </c>
      <c r="DP28" s="102" t="str">
        <f t="shared" ca="1" si="50"/>
        <v/>
      </c>
      <c r="DQ28" s="102" t="str">
        <f t="shared" ca="1" si="51"/>
        <v/>
      </c>
      <c r="DR28" s="102" t="str">
        <f t="shared" ca="1" si="52"/>
        <v/>
      </c>
      <c r="DS28" s="102" t="str">
        <f t="shared" ca="1" si="53"/>
        <v/>
      </c>
      <c r="DT28" s="102" t="str">
        <f t="shared" ca="1" si="54"/>
        <v/>
      </c>
      <c r="DU28" s="102" t="str">
        <f t="shared" ca="1" si="55"/>
        <v/>
      </c>
      <c r="DV28" s="209"/>
      <c r="DX28" s="102" t="str">
        <f t="shared" ca="1" si="56"/>
        <v/>
      </c>
      <c r="DY28" s="102" t="str">
        <f t="shared" ca="1" si="57"/>
        <v/>
      </c>
      <c r="DZ28" s="102" t="str">
        <f t="shared" ca="1" si="58"/>
        <v/>
      </c>
      <c r="EA28" s="102" t="str">
        <f t="shared" ca="1" si="59"/>
        <v/>
      </c>
      <c r="EB28" s="102" t="str">
        <f t="shared" ca="1" si="60"/>
        <v/>
      </c>
      <c r="EC28" s="102" t="str">
        <f t="shared" ca="1" si="61"/>
        <v/>
      </c>
      <c r="ED28" s="102" t="str">
        <f t="shared" ca="1" si="62"/>
        <v/>
      </c>
      <c r="EE28" s="102" t="str">
        <f t="shared" ca="1" si="63"/>
        <v/>
      </c>
      <c r="EF28" s="102" t="str">
        <f t="shared" ca="1" si="64"/>
        <v/>
      </c>
      <c r="EG28" s="102" t="str">
        <f t="shared" ca="1" si="65"/>
        <v/>
      </c>
      <c r="EH28" s="102" t="str">
        <f t="shared" ca="1" si="66"/>
        <v/>
      </c>
      <c r="EI28" s="102" t="str">
        <f t="shared" ca="1" si="67"/>
        <v/>
      </c>
      <c r="EJ28" s="102" t="str">
        <f t="shared" ca="1" si="68"/>
        <v/>
      </c>
      <c r="EK28" s="102" t="str">
        <f t="shared" ca="1" si="69"/>
        <v/>
      </c>
      <c r="EL28" s="102" t="str">
        <f t="shared" ca="1" si="70"/>
        <v/>
      </c>
      <c r="EM28" s="102" t="str">
        <f t="shared" ca="1" si="71"/>
        <v/>
      </c>
      <c r="EN28" s="102" t="str">
        <f t="shared" ca="1" si="72"/>
        <v/>
      </c>
      <c r="EO28" s="102" t="str">
        <f t="shared" ca="1" si="73"/>
        <v/>
      </c>
      <c r="EP28" s="102" t="str">
        <f t="shared" ca="1" si="74"/>
        <v/>
      </c>
      <c r="EQ28" s="102" t="str">
        <f t="shared" ca="1" si="75"/>
        <v/>
      </c>
      <c r="ER28" s="102" t="str">
        <f t="shared" ca="1" si="76"/>
        <v/>
      </c>
      <c r="ES28" s="102" t="str">
        <f t="shared" ca="1" si="77"/>
        <v/>
      </c>
      <c r="ET28" s="102" t="str">
        <f t="shared" ca="1" si="78"/>
        <v/>
      </c>
      <c r="EU28" s="102" t="str">
        <f t="shared" ca="1" si="79"/>
        <v/>
      </c>
      <c r="EV28" s="102" t="str">
        <f t="shared" ca="1" si="80"/>
        <v/>
      </c>
      <c r="EW28" s="102" t="str">
        <f t="shared" ca="1" si="81"/>
        <v/>
      </c>
      <c r="EX28" s="102" t="str">
        <f t="shared" ca="1" si="82"/>
        <v/>
      </c>
      <c r="EY28" s="102" t="str">
        <f t="shared" ca="1" si="83"/>
        <v/>
      </c>
      <c r="EZ28" s="102" t="str">
        <f t="shared" ca="1" si="84"/>
        <v/>
      </c>
      <c r="FA28" s="102" t="str">
        <f t="shared" ca="1" si="85"/>
        <v/>
      </c>
      <c r="FB28" s="102" t="str">
        <f t="shared" ca="1" si="86"/>
        <v/>
      </c>
      <c r="FC28" s="102" t="str">
        <f t="shared" ca="1" si="87"/>
        <v/>
      </c>
      <c r="FD28" s="102" t="str">
        <f t="shared" ca="1" si="88"/>
        <v/>
      </c>
      <c r="FE28" s="102" t="str">
        <f t="shared" ca="1" si="89"/>
        <v/>
      </c>
      <c r="FF28" s="102" t="str">
        <f t="shared" ca="1" si="90"/>
        <v/>
      </c>
      <c r="FG28" s="102" t="str">
        <f t="shared" ca="1" si="91"/>
        <v/>
      </c>
      <c r="FH28" s="102" t="str">
        <f t="shared" ca="1" si="92"/>
        <v/>
      </c>
      <c r="FI28" s="102" t="str">
        <f t="shared" ca="1" si="93"/>
        <v/>
      </c>
      <c r="FK28" s="209" t="e">
        <f t="shared" ca="1" si="95"/>
        <v>#DIV/0!</v>
      </c>
      <c r="FL28" s="209" t="e">
        <f t="shared" ca="1" si="96"/>
        <v>#DIV/0!</v>
      </c>
    </row>
    <row r="29" spans="1:168" ht="15" customHeight="1" x14ac:dyDescent="0.3">
      <c r="A29" s="94" t="str">
        <f t="shared" si="94"/>
        <v>Wed</v>
      </c>
      <c r="B29" s="11">
        <f t="shared" si="97"/>
        <v>44209</v>
      </c>
      <c r="C29" s="867"/>
      <c r="D29" s="874"/>
      <c r="E29" s="881"/>
      <c r="F29" s="889"/>
      <c r="G29" s="898"/>
      <c r="H29" s="899"/>
      <c r="I29" s="889"/>
      <c r="J29" s="906"/>
      <c r="K29" s="889"/>
      <c r="L29" s="910"/>
      <c r="M29" s="291"/>
      <c r="N29" s="294"/>
      <c r="O29" s="527"/>
      <c r="P29" s="928"/>
      <c r="Q29" s="934"/>
      <c r="R29" s="940"/>
      <c r="S29" s="874"/>
      <c r="T29" s="316"/>
      <c r="U29" s="289" t="str">
        <f t="shared" ca="1" si="10"/>
        <v/>
      </c>
      <c r="V29" s="290" t="str">
        <f t="shared" ca="1" si="11"/>
        <v/>
      </c>
      <c r="W29" s="290" t="str">
        <f t="shared" ca="1" si="12"/>
        <v/>
      </c>
      <c r="X29" s="321" t="str">
        <f t="shared" ca="1" si="13"/>
        <v/>
      </c>
      <c r="Y29" s="295"/>
      <c r="Z29" s="292"/>
      <c r="AA29" s="292"/>
      <c r="AB29" s="296"/>
      <c r="AC29" s="295"/>
      <c r="AD29" s="291"/>
      <c r="AE29" s="291"/>
      <c r="AF29" s="294"/>
      <c r="AG29" s="294"/>
      <c r="AH29" s="298"/>
      <c r="AI29" s="947"/>
      <c r="AJ29" s="294"/>
      <c r="AK29" s="311"/>
      <c r="AL29" s="311"/>
      <c r="AM29" s="298"/>
      <c r="AN29" s="337"/>
      <c r="AO29" s="501"/>
      <c r="AV29" s="185" t="str">
        <f t="shared" ca="1" si="98"/>
        <v/>
      </c>
      <c r="AW29" s="185" t="str">
        <f t="shared" ca="1" si="98"/>
        <v/>
      </c>
      <c r="AX29" s="185" t="str">
        <f t="shared" ca="1" si="98"/>
        <v/>
      </c>
      <c r="AY29" s="185" t="str">
        <f t="shared" ca="1" si="98"/>
        <v/>
      </c>
      <c r="AZ29" s="185" t="str">
        <f t="shared" ca="1" si="98"/>
        <v/>
      </c>
      <c r="BA29" s="185" t="str">
        <f t="shared" ca="1" si="98"/>
        <v/>
      </c>
      <c r="BB29" s="185" t="str">
        <f t="shared" ca="1" si="98"/>
        <v/>
      </c>
      <c r="BC29" s="185" t="str">
        <f t="shared" ca="1" si="98"/>
        <v/>
      </c>
      <c r="BD29" s="185" t="str">
        <f t="shared" ca="1" si="98"/>
        <v/>
      </c>
      <c r="BE29" s="185" t="str">
        <f t="shared" ca="1" si="98"/>
        <v/>
      </c>
      <c r="BF29" s="185" t="str">
        <f t="shared" ca="1" si="99"/>
        <v/>
      </c>
      <c r="BG29" s="185" t="str">
        <f t="shared" ca="1" si="99"/>
        <v/>
      </c>
      <c r="BH29" s="185" t="str">
        <f t="shared" ca="1" si="99"/>
        <v/>
      </c>
      <c r="BI29" s="185" t="str">
        <f t="shared" ca="1" si="99"/>
        <v/>
      </c>
      <c r="BJ29" s="185" t="str">
        <f t="shared" ca="1" si="99"/>
        <v/>
      </c>
      <c r="BK29" s="185" t="str">
        <f t="shared" ca="1" si="99"/>
        <v/>
      </c>
      <c r="BL29" s="185" t="str">
        <f t="shared" ca="1" si="99"/>
        <v/>
      </c>
      <c r="BM29" s="185" t="str">
        <f t="shared" ca="1" si="99"/>
        <v/>
      </c>
      <c r="BN29" s="185" t="str">
        <f t="shared" ca="1" si="99"/>
        <v/>
      </c>
      <c r="BO29" s="185" t="str">
        <f t="shared" ca="1" si="99"/>
        <v/>
      </c>
      <c r="BP29" s="185" t="str">
        <f t="shared" ca="1" si="100"/>
        <v/>
      </c>
      <c r="BQ29" s="185" t="str">
        <f t="shared" ca="1" si="100"/>
        <v/>
      </c>
      <c r="BR29" s="185" t="str">
        <f t="shared" ca="1" si="100"/>
        <v/>
      </c>
      <c r="BS29" s="185" t="str">
        <f t="shared" ca="1" si="100"/>
        <v/>
      </c>
      <c r="BT29" s="185" t="str">
        <f t="shared" ca="1" si="100"/>
        <v/>
      </c>
      <c r="BU29" s="185" t="str">
        <f t="shared" ca="1" si="100"/>
        <v/>
      </c>
      <c r="BV29" s="185" t="str">
        <f t="shared" ca="1" si="100"/>
        <v/>
      </c>
      <c r="BW29" s="185" t="str">
        <f t="shared" ca="1" si="100"/>
        <v/>
      </c>
      <c r="BX29" s="185" t="str">
        <f t="shared" ca="1" si="100"/>
        <v/>
      </c>
      <c r="BY29" s="185" t="str">
        <f t="shared" ca="1" si="100"/>
        <v/>
      </c>
      <c r="BZ29" s="185" t="str">
        <f t="shared" ca="1" si="101"/>
        <v/>
      </c>
      <c r="CA29" s="185" t="str">
        <f t="shared" ca="1" si="101"/>
        <v/>
      </c>
      <c r="CB29" s="185" t="str">
        <f t="shared" ca="1" si="101"/>
        <v/>
      </c>
      <c r="CC29" s="185" t="str">
        <f t="shared" ca="1" si="101"/>
        <v/>
      </c>
      <c r="CD29" s="185" t="str">
        <f t="shared" ca="1" si="101"/>
        <v/>
      </c>
      <c r="CE29" s="185" t="str">
        <f t="shared" ca="1" si="101"/>
        <v/>
      </c>
      <c r="CF29" s="185" t="str">
        <f t="shared" ca="1" si="101"/>
        <v/>
      </c>
      <c r="CG29" s="185" t="str">
        <f t="shared" ca="1" si="101"/>
        <v/>
      </c>
      <c r="CH29" s="146"/>
      <c r="CJ29" s="102" t="str">
        <f t="shared" ca="1" si="18"/>
        <v/>
      </c>
      <c r="CK29" s="102" t="str">
        <f t="shared" ca="1" si="19"/>
        <v/>
      </c>
      <c r="CL29" s="102" t="str">
        <f t="shared" ca="1" si="20"/>
        <v/>
      </c>
      <c r="CM29" s="102" t="str">
        <f t="shared" ca="1" si="21"/>
        <v/>
      </c>
      <c r="CN29" s="102" t="str">
        <f t="shared" ca="1" si="22"/>
        <v/>
      </c>
      <c r="CO29" s="102" t="str">
        <f t="shared" ca="1" si="23"/>
        <v/>
      </c>
      <c r="CP29" s="102" t="str">
        <f t="shared" ca="1" si="24"/>
        <v/>
      </c>
      <c r="CQ29" s="102" t="str">
        <f t="shared" ca="1" si="25"/>
        <v/>
      </c>
      <c r="CR29" s="102" t="str">
        <f t="shared" ca="1" si="26"/>
        <v/>
      </c>
      <c r="CS29" s="102" t="str">
        <f t="shared" ca="1" si="27"/>
        <v/>
      </c>
      <c r="CT29" s="102" t="str">
        <f t="shared" ca="1" si="28"/>
        <v/>
      </c>
      <c r="CU29" s="102" t="str">
        <f t="shared" ca="1" si="29"/>
        <v/>
      </c>
      <c r="CV29" s="102" t="str">
        <f t="shared" ca="1" si="30"/>
        <v/>
      </c>
      <c r="CW29" s="102" t="str">
        <f t="shared" ca="1" si="31"/>
        <v/>
      </c>
      <c r="CX29" s="102" t="str">
        <f t="shared" ca="1" si="32"/>
        <v/>
      </c>
      <c r="CY29" s="102" t="str">
        <f t="shared" ca="1" si="33"/>
        <v/>
      </c>
      <c r="CZ29" s="102" t="str">
        <f t="shared" ca="1" si="34"/>
        <v/>
      </c>
      <c r="DA29" s="102" t="str">
        <f t="shared" ca="1" si="35"/>
        <v/>
      </c>
      <c r="DB29" s="102" t="str">
        <f t="shared" ca="1" si="36"/>
        <v/>
      </c>
      <c r="DC29" s="102" t="str">
        <f t="shared" ca="1" si="37"/>
        <v/>
      </c>
      <c r="DD29" s="102" t="str">
        <f t="shared" ca="1" si="38"/>
        <v/>
      </c>
      <c r="DE29" s="102" t="str">
        <f t="shared" ca="1" si="39"/>
        <v/>
      </c>
      <c r="DF29" s="102" t="str">
        <f t="shared" ca="1" si="40"/>
        <v/>
      </c>
      <c r="DG29" s="102" t="str">
        <f t="shared" ca="1" si="41"/>
        <v/>
      </c>
      <c r="DH29" s="102" t="str">
        <f t="shared" ca="1" si="42"/>
        <v/>
      </c>
      <c r="DI29" s="102" t="str">
        <f t="shared" ca="1" si="43"/>
        <v/>
      </c>
      <c r="DJ29" s="102" t="str">
        <f t="shared" ca="1" si="44"/>
        <v/>
      </c>
      <c r="DK29" s="102" t="str">
        <f t="shared" ca="1" si="45"/>
        <v/>
      </c>
      <c r="DL29" s="102" t="str">
        <f t="shared" ca="1" si="46"/>
        <v/>
      </c>
      <c r="DM29" s="102" t="str">
        <f t="shared" ca="1" si="47"/>
        <v/>
      </c>
      <c r="DN29" s="102" t="str">
        <f t="shared" ca="1" si="48"/>
        <v/>
      </c>
      <c r="DO29" s="102" t="str">
        <f t="shared" ca="1" si="49"/>
        <v/>
      </c>
      <c r="DP29" s="102" t="str">
        <f t="shared" ca="1" si="50"/>
        <v/>
      </c>
      <c r="DQ29" s="102" t="str">
        <f t="shared" ca="1" si="51"/>
        <v/>
      </c>
      <c r="DR29" s="102" t="str">
        <f t="shared" ca="1" si="52"/>
        <v/>
      </c>
      <c r="DS29" s="102" t="str">
        <f t="shared" ca="1" si="53"/>
        <v/>
      </c>
      <c r="DT29" s="102" t="str">
        <f t="shared" ca="1" si="54"/>
        <v/>
      </c>
      <c r="DU29" s="102" t="str">
        <f t="shared" ca="1" si="55"/>
        <v/>
      </c>
      <c r="DV29" s="209"/>
      <c r="DX29" s="102" t="str">
        <f t="shared" ca="1" si="56"/>
        <v/>
      </c>
      <c r="DY29" s="102" t="str">
        <f t="shared" ca="1" si="57"/>
        <v/>
      </c>
      <c r="DZ29" s="102" t="str">
        <f t="shared" ca="1" si="58"/>
        <v/>
      </c>
      <c r="EA29" s="102" t="str">
        <f t="shared" ca="1" si="59"/>
        <v/>
      </c>
      <c r="EB29" s="102" t="str">
        <f t="shared" ca="1" si="60"/>
        <v/>
      </c>
      <c r="EC29" s="102" t="str">
        <f t="shared" ca="1" si="61"/>
        <v/>
      </c>
      <c r="ED29" s="102" t="str">
        <f t="shared" ca="1" si="62"/>
        <v/>
      </c>
      <c r="EE29" s="102" t="str">
        <f t="shared" ca="1" si="63"/>
        <v/>
      </c>
      <c r="EF29" s="102" t="str">
        <f t="shared" ca="1" si="64"/>
        <v/>
      </c>
      <c r="EG29" s="102" t="str">
        <f t="shared" ca="1" si="65"/>
        <v/>
      </c>
      <c r="EH29" s="102" t="str">
        <f t="shared" ca="1" si="66"/>
        <v/>
      </c>
      <c r="EI29" s="102" t="str">
        <f t="shared" ca="1" si="67"/>
        <v/>
      </c>
      <c r="EJ29" s="102" t="str">
        <f t="shared" ca="1" si="68"/>
        <v/>
      </c>
      <c r="EK29" s="102" t="str">
        <f t="shared" ca="1" si="69"/>
        <v/>
      </c>
      <c r="EL29" s="102" t="str">
        <f t="shared" ca="1" si="70"/>
        <v/>
      </c>
      <c r="EM29" s="102" t="str">
        <f t="shared" ca="1" si="71"/>
        <v/>
      </c>
      <c r="EN29" s="102" t="str">
        <f t="shared" ca="1" si="72"/>
        <v/>
      </c>
      <c r="EO29" s="102" t="str">
        <f t="shared" ca="1" si="73"/>
        <v/>
      </c>
      <c r="EP29" s="102" t="str">
        <f t="shared" ca="1" si="74"/>
        <v/>
      </c>
      <c r="EQ29" s="102" t="str">
        <f t="shared" ca="1" si="75"/>
        <v/>
      </c>
      <c r="ER29" s="102" t="str">
        <f t="shared" ca="1" si="76"/>
        <v/>
      </c>
      <c r="ES29" s="102" t="str">
        <f t="shared" ca="1" si="77"/>
        <v/>
      </c>
      <c r="ET29" s="102" t="str">
        <f t="shared" ca="1" si="78"/>
        <v/>
      </c>
      <c r="EU29" s="102" t="str">
        <f t="shared" ca="1" si="79"/>
        <v/>
      </c>
      <c r="EV29" s="102" t="str">
        <f t="shared" ca="1" si="80"/>
        <v/>
      </c>
      <c r="EW29" s="102" t="str">
        <f t="shared" ca="1" si="81"/>
        <v/>
      </c>
      <c r="EX29" s="102" t="str">
        <f t="shared" ca="1" si="82"/>
        <v/>
      </c>
      <c r="EY29" s="102" t="str">
        <f t="shared" ca="1" si="83"/>
        <v/>
      </c>
      <c r="EZ29" s="102" t="str">
        <f t="shared" ca="1" si="84"/>
        <v/>
      </c>
      <c r="FA29" s="102" t="str">
        <f t="shared" ca="1" si="85"/>
        <v/>
      </c>
      <c r="FB29" s="102" t="str">
        <f t="shared" ca="1" si="86"/>
        <v/>
      </c>
      <c r="FC29" s="102" t="str">
        <f t="shared" ca="1" si="87"/>
        <v/>
      </c>
      <c r="FD29" s="102" t="str">
        <f t="shared" ca="1" si="88"/>
        <v/>
      </c>
      <c r="FE29" s="102" t="str">
        <f t="shared" ca="1" si="89"/>
        <v/>
      </c>
      <c r="FF29" s="102" t="str">
        <f t="shared" ca="1" si="90"/>
        <v/>
      </c>
      <c r="FG29" s="102" t="str">
        <f t="shared" ca="1" si="91"/>
        <v/>
      </c>
      <c r="FH29" s="102" t="str">
        <f t="shared" ca="1" si="92"/>
        <v/>
      </c>
      <c r="FI29" s="102" t="str">
        <f t="shared" ca="1" si="93"/>
        <v/>
      </c>
      <c r="FK29" s="209" t="e">
        <f t="shared" ca="1" si="95"/>
        <v>#DIV/0!</v>
      </c>
      <c r="FL29" s="209" t="e">
        <f t="shared" ca="1" si="96"/>
        <v>#DIV/0!</v>
      </c>
    </row>
    <row r="30" spans="1:168" ht="15" customHeight="1" x14ac:dyDescent="0.3">
      <c r="A30" s="94" t="str">
        <f t="shared" si="94"/>
        <v>Thu</v>
      </c>
      <c r="B30" s="11">
        <f t="shared" si="97"/>
        <v>44210</v>
      </c>
      <c r="C30" s="867"/>
      <c r="D30" s="874"/>
      <c r="E30" s="881"/>
      <c r="F30" s="889"/>
      <c r="G30" s="898"/>
      <c r="H30" s="899"/>
      <c r="I30" s="889"/>
      <c r="J30" s="906"/>
      <c r="K30" s="889"/>
      <c r="L30" s="910"/>
      <c r="M30" s="504"/>
      <c r="N30" s="297"/>
      <c r="O30" s="527"/>
      <c r="P30" s="928"/>
      <c r="Q30" s="934"/>
      <c r="R30" s="940"/>
      <c r="S30" s="874"/>
      <c r="T30" s="316"/>
      <c r="U30" s="289" t="str">
        <f t="shared" ca="1" si="10"/>
        <v/>
      </c>
      <c r="V30" s="290" t="str">
        <f t="shared" ca="1" si="11"/>
        <v/>
      </c>
      <c r="W30" s="290" t="str">
        <f t="shared" ca="1" si="12"/>
        <v/>
      </c>
      <c r="X30" s="321" t="str">
        <f t="shared" ca="1" si="13"/>
        <v/>
      </c>
      <c r="Y30" s="295"/>
      <c r="Z30" s="292"/>
      <c r="AA30" s="292"/>
      <c r="AB30" s="296"/>
      <c r="AC30" s="295"/>
      <c r="AD30" s="291"/>
      <c r="AE30" s="291"/>
      <c r="AF30" s="294"/>
      <c r="AG30" s="294"/>
      <c r="AH30" s="298"/>
      <c r="AI30" s="946"/>
      <c r="AJ30" s="294"/>
      <c r="AK30" s="294"/>
      <c r="AL30" s="294"/>
      <c r="AM30" s="298"/>
      <c r="AN30" s="337"/>
      <c r="AO30" s="492"/>
      <c r="AV30" s="185" t="str">
        <f t="shared" ca="1" si="98"/>
        <v/>
      </c>
      <c r="AW30" s="185" t="str">
        <f t="shared" ca="1" si="98"/>
        <v/>
      </c>
      <c r="AX30" s="185" t="str">
        <f t="shared" ca="1" si="98"/>
        <v/>
      </c>
      <c r="AY30" s="185" t="str">
        <f t="shared" ca="1" si="98"/>
        <v/>
      </c>
      <c r="AZ30" s="185" t="str">
        <f t="shared" ca="1" si="98"/>
        <v/>
      </c>
      <c r="BA30" s="185" t="str">
        <f t="shared" ca="1" si="98"/>
        <v/>
      </c>
      <c r="BB30" s="185" t="str">
        <f t="shared" ca="1" si="98"/>
        <v/>
      </c>
      <c r="BC30" s="185" t="str">
        <f t="shared" ca="1" si="98"/>
        <v/>
      </c>
      <c r="BD30" s="185" t="str">
        <f t="shared" ca="1" si="98"/>
        <v/>
      </c>
      <c r="BE30" s="185" t="str">
        <f t="shared" ca="1" si="98"/>
        <v/>
      </c>
      <c r="BF30" s="185" t="str">
        <f t="shared" ca="1" si="99"/>
        <v/>
      </c>
      <c r="BG30" s="185" t="str">
        <f t="shared" ca="1" si="99"/>
        <v/>
      </c>
      <c r="BH30" s="185" t="str">
        <f t="shared" ca="1" si="99"/>
        <v/>
      </c>
      <c r="BI30" s="185" t="str">
        <f t="shared" ca="1" si="99"/>
        <v/>
      </c>
      <c r="BJ30" s="185" t="str">
        <f t="shared" ca="1" si="99"/>
        <v/>
      </c>
      <c r="BK30" s="185" t="str">
        <f t="shared" ca="1" si="99"/>
        <v/>
      </c>
      <c r="BL30" s="185" t="str">
        <f t="shared" ca="1" si="99"/>
        <v/>
      </c>
      <c r="BM30" s="185" t="str">
        <f t="shared" ca="1" si="99"/>
        <v/>
      </c>
      <c r="BN30" s="185" t="str">
        <f t="shared" ca="1" si="99"/>
        <v/>
      </c>
      <c r="BO30" s="185" t="str">
        <f t="shared" ca="1" si="99"/>
        <v/>
      </c>
      <c r="BP30" s="185" t="str">
        <f t="shared" ca="1" si="100"/>
        <v/>
      </c>
      <c r="BQ30" s="185" t="str">
        <f t="shared" ca="1" si="100"/>
        <v/>
      </c>
      <c r="BR30" s="185" t="str">
        <f t="shared" ca="1" si="100"/>
        <v/>
      </c>
      <c r="BS30" s="185" t="str">
        <f t="shared" ca="1" si="100"/>
        <v/>
      </c>
      <c r="BT30" s="185" t="str">
        <f t="shared" ca="1" si="100"/>
        <v/>
      </c>
      <c r="BU30" s="185" t="str">
        <f t="shared" ca="1" si="100"/>
        <v/>
      </c>
      <c r="BV30" s="185" t="str">
        <f t="shared" ca="1" si="100"/>
        <v/>
      </c>
      <c r="BW30" s="185" t="str">
        <f t="shared" ca="1" si="100"/>
        <v/>
      </c>
      <c r="BX30" s="185" t="str">
        <f t="shared" ca="1" si="100"/>
        <v/>
      </c>
      <c r="BY30" s="185" t="str">
        <f t="shared" ca="1" si="100"/>
        <v/>
      </c>
      <c r="BZ30" s="185" t="str">
        <f t="shared" ca="1" si="101"/>
        <v/>
      </c>
      <c r="CA30" s="185" t="str">
        <f t="shared" ca="1" si="101"/>
        <v/>
      </c>
      <c r="CB30" s="185" t="str">
        <f t="shared" ca="1" si="101"/>
        <v/>
      </c>
      <c r="CC30" s="185" t="str">
        <f t="shared" ca="1" si="101"/>
        <v/>
      </c>
      <c r="CD30" s="185" t="str">
        <f t="shared" ca="1" si="101"/>
        <v/>
      </c>
      <c r="CE30" s="185" t="str">
        <f t="shared" ca="1" si="101"/>
        <v/>
      </c>
      <c r="CF30" s="185" t="str">
        <f t="shared" ca="1" si="101"/>
        <v/>
      </c>
      <c r="CG30" s="185" t="str">
        <f t="shared" ca="1" si="101"/>
        <v/>
      </c>
      <c r="CH30" s="146"/>
      <c r="CJ30" s="102" t="str">
        <f t="shared" ca="1" si="18"/>
        <v/>
      </c>
      <c r="CK30" s="102" t="str">
        <f t="shared" ca="1" si="19"/>
        <v/>
      </c>
      <c r="CL30" s="102" t="str">
        <f t="shared" ca="1" si="20"/>
        <v/>
      </c>
      <c r="CM30" s="102" t="str">
        <f t="shared" ca="1" si="21"/>
        <v/>
      </c>
      <c r="CN30" s="102" t="str">
        <f t="shared" ca="1" si="22"/>
        <v/>
      </c>
      <c r="CO30" s="102" t="str">
        <f t="shared" ca="1" si="23"/>
        <v/>
      </c>
      <c r="CP30" s="102" t="str">
        <f t="shared" ca="1" si="24"/>
        <v/>
      </c>
      <c r="CQ30" s="102" t="str">
        <f t="shared" ca="1" si="25"/>
        <v/>
      </c>
      <c r="CR30" s="102" t="str">
        <f t="shared" ca="1" si="26"/>
        <v/>
      </c>
      <c r="CS30" s="102" t="str">
        <f t="shared" ca="1" si="27"/>
        <v/>
      </c>
      <c r="CT30" s="102" t="str">
        <f t="shared" ca="1" si="28"/>
        <v/>
      </c>
      <c r="CU30" s="102" t="str">
        <f t="shared" ca="1" si="29"/>
        <v/>
      </c>
      <c r="CV30" s="102" t="str">
        <f t="shared" ca="1" si="30"/>
        <v/>
      </c>
      <c r="CW30" s="102" t="str">
        <f t="shared" ca="1" si="31"/>
        <v/>
      </c>
      <c r="CX30" s="102" t="str">
        <f t="shared" ca="1" si="32"/>
        <v/>
      </c>
      <c r="CY30" s="102" t="str">
        <f t="shared" ca="1" si="33"/>
        <v/>
      </c>
      <c r="CZ30" s="102" t="str">
        <f t="shared" ca="1" si="34"/>
        <v/>
      </c>
      <c r="DA30" s="102" t="str">
        <f t="shared" ca="1" si="35"/>
        <v/>
      </c>
      <c r="DB30" s="102" t="str">
        <f t="shared" ca="1" si="36"/>
        <v/>
      </c>
      <c r="DC30" s="102" t="str">
        <f t="shared" ca="1" si="37"/>
        <v/>
      </c>
      <c r="DD30" s="102" t="str">
        <f t="shared" ca="1" si="38"/>
        <v/>
      </c>
      <c r="DE30" s="102" t="str">
        <f t="shared" ca="1" si="39"/>
        <v/>
      </c>
      <c r="DF30" s="102" t="str">
        <f t="shared" ca="1" si="40"/>
        <v/>
      </c>
      <c r="DG30" s="102" t="str">
        <f t="shared" ca="1" si="41"/>
        <v/>
      </c>
      <c r="DH30" s="102" t="str">
        <f t="shared" ca="1" si="42"/>
        <v/>
      </c>
      <c r="DI30" s="102" t="str">
        <f t="shared" ca="1" si="43"/>
        <v/>
      </c>
      <c r="DJ30" s="102" t="str">
        <f t="shared" ca="1" si="44"/>
        <v/>
      </c>
      <c r="DK30" s="102" t="str">
        <f t="shared" ca="1" si="45"/>
        <v/>
      </c>
      <c r="DL30" s="102" t="str">
        <f t="shared" ca="1" si="46"/>
        <v/>
      </c>
      <c r="DM30" s="102" t="str">
        <f t="shared" ca="1" si="47"/>
        <v/>
      </c>
      <c r="DN30" s="102" t="str">
        <f t="shared" ca="1" si="48"/>
        <v/>
      </c>
      <c r="DO30" s="102" t="str">
        <f t="shared" ca="1" si="49"/>
        <v/>
      </c>
      <c r="DP30" s="102" t="str">
        <f t="shared" ca="1" si="50"/>
        <v/>
      </c>
      <c r="DQ30" s="102" t="str">
        <f t="shared" ca="1" si="51"/>
        <v/>
      </c>
      <c r="DR30" s="102" t="str">
        <f t="shared" ca="1" si="52"/>
        <v/>
      </c>
      <c r="DS30" s="102" t="str">
        <f t="shared" ca="1" si="53"/>
        <v/>
      </c>
      <c r="DT30" s="102" t="str">
        <f t="shared" ca="1" si="54"/>
        <v/>
      </c>
      <c r="DU30" s="102" t="str">
        <f t="shared" ca="1" si="55"/>
        <v/>
      </c>
      <c r="DV30" s="209"/>
      <c r="DX30" s="102" t="str">
        <f t="shared" ca="1" si="56"/>
        <v/>
      </c>
      <c r="DY30" s="102" t="str">
        <f t="shared" ca="1" si="57"/>
        <v/>
      </c>
      <c r="DZ30" s="102" t="str">
        <f t="shared" ca="1" si="58"/>
        <v/>
      </c>
      <c r="EA30" s="102" t="str">
        <f t="shared" ca="1" si="59"/>
        <v/>
      </c>
      <c r="EB30" s="102" t="str">
        <f t="shared" ca="1" si="60"/>
        <v/>
      </c>
      <c r="EC30" s="102" t="str">
        <f t="shared" ca="1" si="61"/>
        <v/>
      </c>
      <c r="ED30" s="102" t="str">
        <f t="shared" ca="1" si="62"/>
        <v/>
      </c>
      <c r="EE30" s="102" t="str">
        <f t="shared" ca="1" si="63"/>
        <v/>
      </c>
      <c r="EF30" s="102" t="str">
        <f t="shared" ca="1" si="64"/>
        <v/>
      </c>
      <c r="EG30" s="102" t="str">
        <f t="shared" ca="1" si="65"/>
        <v/>
      </c>
      <c r="EH30" s="102" t="str">
        <f t="shared" ca="1" si="66"/>
        <v/>
      </c>
      <c r="EI30" s="102" t="str">
        <f t="shared" ca="1" si="67"/>
        <v/>
      </c>
      <c r="EJ30" s="102" t="str">
        <f t="shared" ca="1" si="68"/>
        <v/>
      </c>
      <c r="EK30" s="102" t="str">
        <f t="shared" ca="1" si="69"/>
        <v/>
      </c>
      <c r="EL30" s="102" t="str">
        <f t="shared" ca="1" si="70"/>
        <v/>
      </c>
      <c r="EM30" s="102" t="str">
        <f t="shared" ca="1" si="71"/>
        <v/>
      </c>
      <c r="EN30" s="102" t="str">
        <f t="shared" ca="1" si="72"/>
        <v/>
      </c>
      <c r="EO30" s="102" t="str">
        <f t="shared" ca="1" si="73"/>
        <v/>
      </c>
      <c r="EP30" s="102" t="str">
        <f t="shared" ca="1" si="74"/>
        <v/>
      </c>
      <c r="EQ30" s="102" t="str">
        <f t="shared" ca="1" si="75"/>
        <v/>
      </c>
      <c r="ER30" s="102" t="str">
        <f t="shared" ca="1" si="76"/>
        <v/>
      </c>
      <c r="ES30" s="102" t="str">
        <f t="shared" ca="1" si="77"/>
        <v/>
      </c>
      <c r="ET30" s="102" t="str">
        <f t="shared" ca="1" si="78"/>
        <v/>
      </c>
      <c r="EU30" s="102" t="str">
        <f t="shared" ca="1" si="79"/>
        <v/>
      </c>
      <c r="EV30" s="102" t="str">
        <f t="shared" ca="1" si="80"/>
        <v/>
      </c>
      <c r="EW30" s="102" t="str">
        <f t="shared" ca="1" si="81"/>
        <v/>
      </c>
      <c r="EX30" s="102" t="str">
        <f t="shared" ca="1" si="82"/>
        <v/>
      </c>
      <c r="EY30" s="102" t="str">
        <f t="shared" ca="1" si="83"/>
        <v/>
      </c>
      <c r="EZ30" s="102" t="str">
        <f t="shared" ca="1" si="84"/>
        <v/>
      </c>
      <c r="FA30" s="102" t="str">
        <f t="shared" ca="1" si="85"/>
        <v/>
      </c>
      <c r="FB30" s="102" t="str">
        <f t="shared" ca="1" si="86"/>
        <v/>
      </c>
      <c r="FC30" s="102" t="str">
        <f t="shared" ca="1" si="87"/>
        <v/>
      </c>
      <c r="FD30" s="102" t="str">
        <f t="shared" ca="1" si="88"/>
        <v/>
      </c>
      <c r="FE30" s="102" t="str">
        <f t="shared" ca="1" si="89"/>
        <v/>
      </c>
      <c r="FF30" s="102" t="str">
        <f t="shared" ca="1" si="90"/>
        <v/>
      </c>
      <c r="FG30" s="102" t="str">
        <f t="shared" ca="1" si="91"/>
        <v/>
      </c>
      <c r="FH30" s="102" t="str">
        <f t="shared" ca="1" si="92"/>
        <v/>
      </c>
      <c r="FI30" s="102" t="str">
        <f t="shared" ca="1" si="93"/>
        <v/>
      </c>
      <c r="FK30" s="209" t="e">
        <f t="shared" ca="1" si="95"/>
        <v>#DIV/0!</v>
      </c>
      <c r="FL30" s="209" t="e">
        <f t="shared" ca="1" si="96"/>
        <v>#DIV/0!</v>
      </c>
    </row>
    <row r="31" spans="1:168" ht="15" customHeight="1" x14ac:dyDescent="0.3">
      <c r="A31" s="94" t="str">
        <f t="shared" si="94"/>
        <v>Fri</v>
      </c>
      <c r="B31" s="11">
        <f t="shared" si="97"/>
        <v>44211</v>
      </c>
      <c r="C31" s="867"/>
      <c r="D31" s="873"/>
      <c r="E31" s="879"/>
      <c r="F31" s="889"/>
      <c r="G31" s="898"/>
      <c r="H31" s="899"/>
      <c r="I31" s="889"/>
      <c r="J31" s="906"/>
      <c r="K31" s="889"/>
      <c r="L31" s="910"/>
      <c r="M31" s="291"/>
      <c r="N31" s="294"/>
      <c r="O31" s="527"/>
      <c r="P31" s="928"/>
      <c r="Q31" s="934"/>
      <c r="R31" s="940"/>
      <c r="S31" s="874"/>
      <c r="T31" s="316"/>
      <c r="U31" s="289" t="str">
        <f t="shared" ca="1" si="10"/>
        <v/>
      </c>
      <c r="V31" s="290" t="str">
        <f t="shared" ca="1" si="11"/>
        <v/>
      </c>
      <c r="W31" s="290" t="str">
        <f t="shared" ca="1" si="12"/>
        <v/>
      </c>
      <c r="X31" s="321" t="str">
        <f t="shared" ca="1" si="13"/>
        <v/>
      </c>
      <c r="Y31" s="295"/>
      <c r="Z31" s="292"/>
      <c r="AA31" s="292"/>
      <c r="AB31" s="296"/>
      <c r="AC31" s="295"/>
      <c r="AD31" s="291"/>
      <c r="AE31" s="291"/>
      <c r="AF31" s="294"/>
      <c r="AG31" s="294"/>
      <c r="AH31" s="298"/>
      <c r="AI31" s="947"/>
      <c r="AJ31" s="294"/>
      <c r="AK31" s="294"/>
      <c r="AL31" s="294"/>
      <c r="AM31" s="298"/>
      <c r="AN31" s="337"/>
      <c r="AO31" s="492"/>
      <c r="AV31" s="185" t="str">
        <f t="shared" ref="AV31:BE40" ca="1" si="102">IF(INDIRECT(AV$5 &amp; ROW())="","",INDIRECT(AV$5 &amp; ROW()))</f>
        <v/>
      </c>
      <c r="AW31" s="185" t="str">
        <f t="shared" ca="1" si="102"/>
        <v/>
      </c>
      <c r="AX31" s="185" t="str">
        <f t="shared" ca="1" si="102"/>
        <v/>
      </c>
      <c r="AY31" s="185" t="str">
        <f t="shared" ca="1" si="102"/>
        <v/>
      </c>
      <c r="AZ31" s="185" t="str">
        <f t="shared" ca="1" si="102"/>
        <v/>
      </c>
      <c r="BA31" s="185" t="str">
        <f t="shared" ca="1" si="102"/>
        <v/>
      </c>
      <c r="BB31" s="185" t="str">
        <f t="shared" ca="1" si="102"/>
        <v/>
      </c>
      <c r="BC31" s="185" t="str">
        <f t="shared" ca="1" si="102"/>
        <v/>
      </c>
      <c r="BD31" s="185" t="str">
        <f t="shared" ca="1" si="102"/>
        <v/>
      </c>
      <c r="BE31" s="185" t="str">
        <f t="shared" ca="1" si="102"/>
        <v/>
      </c>
      <c r="BF31" s="185" t="str">
        <f t="shared" ref="BF31:BO40" ca="1" si="103">IF(INDIRECT(BF$5 &amp; ROW())="","",INDIRECT(BF$5 &amp; ROW()))</f>
        <v/>
      </c>
      <c r="BG31" s="185" t="str">
        <f t="shared" ca="1" si="103"/>
        <v/>
      </c>
      <c r="BH31" s="185" t="str">
        <f t="shared" ca="1" si="103"/>
        <v/>
      </c>
      <c r="BI31" s="185" t="str">
        <f t="shared" ca="1" si="103"/>
        <v/>
      </c>
      <c r="BJ31" s="185" t="str">
        <f t="shared" ca="1" si="103"/>
        <v/>
      </c>
      <c r="BK31" s="185" t="str">
        <f t="shared" ca="1" si="103"/>
        <v/>
      </c>
      <c r="BL31" s="185" t="str">
        <f t="shared" ca="1" si="103"/>
        <v/>
      </c>
      <c r="BM31" s="185" t="str">
        <f t="shared" ca="1" si="103"/>
        <v/>
      </c>
      <c r="BN31" s="185" t="str">
        <f t="shared" ca="1" si="103"/>
        <v/>
      </c>
      <c r="BO31" s="185" t="str">
        <f t="shared" ca="1" si="103"/>
        <v/>
      </c>
      <c r="BP31" s="185" t="str">
        <f t="shared" ref="BP31:BY40" ca="1" si="104">IF(INDIRECT(BP$5 &amp; ROW())="","",INDIRECT(BP$5 &amp; ROW()))</f>
        <v/>
      </c>
      <c r="BQ31" s="185" t="str">
        <f t="shared" ca="1" si="104"/>
        <v/>
      </c>
      <c r="BR31" s="185" t="str">
        <f t="shared" ca="1" si="104"/>
        <v/>
      </c>
      <c r="BS31" s="185" t="str">
        <f t="shared" ca="1" si="104"/>
        <v/>
      </c>
      <c r="BT31" s="185" t="str">
        <f t="shared" ca="1" si="104"/>
        <v/>
      </c>
      <c r="BU31" s="185" t="str">
        <f t="shared" ca="1" si="104"/>
        <v/>
      </c>
      <c r="BV31" s="185" t="str">
        <f t="shared" ca="1" si="104"/>
        <v/>
      </c>
      <c r="BW31" s="185" t="str">
        <f t="shared" ca="1" si="104"/>
        <v/>
      </c>
      <c r="BX31" s="185" t="str">
        <f t="shared" ca="1" si="104"/>
        <v/>
      </c>
      <c r="BY31" s="185" t="str">
        <f t="shared" ca="1" si="104"/>
        <v/>
      </c>
      <c r="BZ31" s="185" t="str">
        <f t="shared" ref="BZ31:CG40" ca="1" si="105">IF(INDIRECT(BZ$5 &amp; ROW())="","",INDIRECT(BZ$5 &amp; ROW()))</f>
        <v/>
      </c>
      <c r="CA31" s="185" t="str">
        <f t="shared" ca="1" si="105"/>
        <v/>
      </c>
      <c r="CB31" s="185" t="str">
        <f t="shared" ca="1" si="105"/>
        <v/>
      </c>
      <c r="CC31" s="185" t="str">
        <f t="shared" ca="1" si="105"/>
        <v/>
      </c>
      <c r="CD31" s="185" t="str">
        <f t="shared" ca="1" si="105"/>
        <v/>
      </c>
      <c r="CE31" s="185" t="str">
        <f t="shared" ca="1" si="105"/>
        <v/>
      </c>
      <c r="CF31" s="185" t="str">
        <f t="shared" ca="1" si="105"/>
        <v/>
      </c>
      <c r="CG31" s="185" t="str">
        <f t="shared" ca="1" si="105"/>
        <v/>
      </c>
      <c r="CH31" s="146"/>
      <c r="CJ31" s="102" t="str">
        <f t="shared" ca="1" si="18"/>
        <v/>
      </c>
      <c r="CK31" s="102" t="str">
        <f t="shared" ca="1" si="19"/>
        <v/>
      </c>
      <c r="CL31" s="102" t="str">
        <f t="shared" ca="1" si="20"/>
        <v/>
      </c>
      <c r="CM31" s="102" t="str">
        <f t="shared" ca="1" si="21"/>
        <v/>
      </c>
      <c r="CN31" s="102" t="str">
        <f t="shared" ca="1" si="22"/>
        <v/>
      </c>
      <c r="CO31" s="102" t="str">
        <f t="shared" ca="1" si="23"/>
        <v/>
      </c>
      <c r="CP31" s="102" t="str">
        <f t="shared" ca="1" si="24"/>
        <v/>
      </c>
      <c r="CQ31" s="102" t="str">
        <f t="shared" ca="1" si="25"/>
        <v/>
      </c>
      <c r="CR31" s="102" t="str">
        <f t="shared" ca="1" si="26"/>
        <v/>
      </c>
      <c r="CS31" s="102" t="str">
        <f t="shared" ca="1" si="27"/>
        <v/>
      </c>
      <c r="CT31" s="102" t="str">
        <f t="shared" ca="1" si="28"/>
        <v/>
      </c>
      <c r="CU31" s="102" t="str">
        <f t="shared" ca="1" si="29"/>
        <v/>
      </c>
      <c r="CV31" s="102" t="str">
        <f t="shared" ca="1" si="30"/>
        <v/>
      </c>
      <c r="CW31" s="102" t="str">
        <f t="shared" ca="1" si="31"/>
        <v/>
      </c>
      <c r="CX31" s="102" t="str">
        <f t="shared" ca="1" si="32"/>
        <v/>
      </c>
      <c r="CY31" s="102" t="str">
        <f t="shared" ca="1" si="33"/>
        <v/>
      </c>
      <c r="CZ31" s="102" t="str">
        <f t="shared" ca="1" si="34"/>
        <v/>
      </c>
      <c r="DA31" s="102" t="str">
        <f t="shared" ca="1" si="35"/>
        <v/>
      </c>
      <c r="DB31" s="102" t="str">
        <f t="shared" ca="1" si="36"/>
        <v/>
      </c>
      <c r="DC31" s="102" t="str">
        <f t="shared" ca="1" si="37"/>
        <v/>
      </c>
      <c r="DD31" s="102" t="str">
        <f t="shared" ca="1" si="38"/>
        <v/>
      </c>
      <c r="DE31" s="102" t="str">
        <f t="shared" ca="1" si="39"/>
        <v/>
      </c>
      <c r="DF31" s="102" t="str">
        <f t="shared" ca="1" si="40"/>
        <v/>
      </c>
      <c r="DG31" s="102" t="str">
        <f t="shared" ca="1" si="41"/>
        <v/>
      </c>
      <c r="DH31" s="102" t="str">
        <f t="shared" ca="1" si="42"/>
        <v/>
      </c>
      <c r="DI31" s="102" t="str">
        <f t="shared" ca="1" si="43"/>
        <v/>
      </c>
      <c r="DJ31" s="102" t="str">
        <f t="shared" ca="1" si="44"/>
        <v/>
      </c>
      <c r="DK31" s="102" t="str">
        <f t="shared" ca="1" si="45"/>
        <v/>
      </c>
      <c r="DL31" s="102" t="str">
        <f t="shared" ca="1" si="46"/>
        <v/>
      </c>
      <c r="DM31" s="102" t="str">
        <f t="shared" ca="1" si="47"/>
        <v/>
      </c>
      <c r="DN31" s="102" t="str">
        <f t="shared" ca="1" si="48"/>
        <v/>
      </c>
      <c r="DO31" s="102" t="str">
        <f t="shared" ca="1" si="49"/>
        <v/>
      </c>
      <c r="DP31" s="102" t="str">
        <f t="shared" ca="1" si="50"/>
        <v/>
      </c>
      <c r="DQ31" s="102" t="str">
        <f t="shared" ca="1" si="51"/>
        <v/>
      </c>
      <c r="DR31" s="102" t="str">
        <f t="shared" ca="1" si="52"/>
        <v/>
      </c>
      <c r="DS31" s="102" t="str">
        <f t="shared" ca="1" si="53"/>
        <v/>
      </c>
      <c r="DT31" s="102" t="str">
        <f t="shared" ca="1" si="54"/>
        <v/>
      </c>
      <c r="DU31" s="102" t="str">
        <f t="shared" ca="1" si="55"/>
        <v/>
      </c>
      <c r="DV31" s="209"/>
      <c r="DX31" s="102" t="str">
        <f t="shared" ca="1" si="56"/>
        <v/>
      </c>
      <c r="DY31" s="102" t="str">
        <f t="shared" ca="1" si="57"/>
        <v/>
      </c>
      <c r="DZ31" s="102" t="str">
        <f t="shared" ca="1" si="58"/>
        <v/>
      </c>
      <c r="EA31" s="102" t="str">
        <f t="shared" ca="1" si="59"/>
        <v/>
      </c>
      <c r="EB31" s="102" t="str">
        <f t="shared" ca="1" si="60"/>
        <v/>
      </c>
      <c r="EC31" s="102" t="str">
        <f t="shared" ca="1" si="61"/>
        <v/>
      </c>
      <c r="ED31" s="102" t="str">
        <f t="shared" ca="1" si="62"/>
        <v/>
      </c>
      <c r="EE31" s="102" t="str">
        <f t="shared" ca="1" si="63"/>
        <v/>
      </c>
      <c r="EF31" s="102" t="str">
        <f t="shared" ca="1" si="64"/>
        <v/>
      </c>
      <c r="EG31" s="102" t="str">
        <f t="shared" ca="1" si="65"/>
        <v/>
      </c>
      <c r="EH31" s="102" t="str">
        <f t="shared" ca="1" si="66"/>
        <v/>
      </c>
      <c r="EI31" s="102" t="str">
        <f t="shared" ca="1" si="67"/>
        <v/>
      </c>
      <c r="EJ31" s="102" t="str">
        <f t="shared" ca="1" si="68"/>
        <v/>
      </c>
      <c r="EK31" s="102" t="str">
        <f t="shared" ca="1" si="69"/>
        <v/>
      </c>
      <c r="EL31" s="102" t="str">
        <f t="shared" ca="1" si="70"/>
        <v/>
      </c>
      <c r="EM31" s="102" t="str">
        <f t="shared" ca="1" si="71"/>
        <v/>
      </c>
      <c r="EN31" s="102" t="str">
        <f t="shared" ca="1" si="72"/>
        <v/>
      </c>
      <c r="EO31" s="102" t="str">
        <f t="shared" ca="1" si="73"/>
        <v/>
      </c>
      <c r="EP31" s="102" t="str">
        <f t="shared" ca="1" si="74"/>
        <v/>
      </c>
      <c r="EQ31" s="102" t="str">
        <f t="shared" ca="1" si="75"/>
        <v/>
      </c>
      <c r="ER31" s="102" t="str">
        <f t="shared" ca="1" si="76"/>
        <v/>
      </c>
      <c r="ES31" s="102" t="str">
        <f t="shared" ca="1" si="77"/>
        <v/>
      </c>
      <c r="ET31" s="102" t="str">
        <f t="shared" ca="1" si="78"/>
        <v/>
      </c>
      <c r="EU31" s="102" t="str">
        <f t="shared" ca="1" si="79"/>
        <v/>
      </c>
      <c r="EV31" s="102" t="str">
        <f t="shared" ca="1" si="80"/>
        <v/>
      </c>
      <c r="EW31" s="102" t="str">
        <f t="shared" ca="1" si="81"/>
        <v/>
      </c>
      <c r="EX31" s="102" t="str">
        <f t="shared" ca="1" si="82"/>
        <v/>
      </c>
      <c r="EY31" s="102" t="str">
        <f t="shared" ca="1" si="83"/>
        <v/>
      </c>
      <c r="EZ31" s="102" t="str">
        <f t="shared" ca="1" si="84"/>
        <v/>
      </c>
      <c r="FA31" s="102" t="str">
        <f t="shared" ca="1" si="85"/>
        <v/>
      </c>
      <c r="FB31" s="102" t="str">
        <f t="shared" ca="1" si="86"/>
        <v/>
      </c>
      <c r="FC31" s="102" t="str">
        <f t="shared" ca="1" si="87"/>
        <v/>
      </c>
      <c r="FD31" s="102" t="str">
        <f t="shared" ca="1" si="88"/>
        <v/>
      </c>
      <c r="FE31" s="102" t="str">
        <f t="shared" ca="1" si="89"/>
        <v/>
      </c>
      <c r="FF31" s="102" t="str">
        <f t="shared" ca="1" si="90"/>
        <v/>
      </c>
      <c r="FG31" s="102" t="str">
        <f t="shared" ca="1" si="91"/>
        <v/>
      </c>
      <c r="FH31" s="102" t="str">
        <f t="shared" ca="1" si="92"/>
        <v/>
      </c>
      <c r="FI31" s="102" t="str">
        <f t="shared" ca="1" si="93"/>
        <v/>
      </c>
      <c r="FK31" s="209" t="e">
        <f t="shared" ca="1" si="95"/>
        <v>#DIV/0!</v>
      </c>
      <c r="FL31" s="209" t="e">
        <f t="shared" ca="1" si="96"/>
        <v>#DIV/0!</v>
      </c>
    </row>
    <row r="32" spans="1:168" ht="15" customHeight="1" x14ac:dyDescent="0.3">
      <c r="A32" s="94" t="str">
        <f t="shared" si="94"/>
        <v>Sat</v>
      </c>
      <c r="B32" s="11">
        <f t="shared" si="97"/>
        <v>44212</v>
      </c>
      <c r="C32" s="867"/>
      <c r="D32" s="873"/>
      <c r="E32" s="879"/>
      <c r="F32" s="889"/>
      <c r="G32" s="898"/>
      <c r="H32" s="899"/>
      <c r="I32" s="889"/>
      <c r="J32" s="906"/>
      <c r="K32" s="889"/>
      <c r="L32" s="910"/>
      <c r="M32" s="504"/>
      <c r="N32" s="297"/>
      <c r="O32" s="527"/>
      <c r="P32" s="928"/>
      <c r="Q32" s="934"/>
      <c r="R32" s="940"/>
      <c r="S32" s="874"/>
      <c r="T32" s="316"/>
      <c r="U32" s="289" t="str">
        <f t="shared" ca="1" si="10"/>
        <v/>
      </c>
      <c r="V32" s="290" t="str">
        <f t="shared" ca="1" si="11"/>
        <v/>
      </c>
      <c r="W32" s="290" t="str">
        <f t="shared" ca="1" si="12"/>
        <v/>
      </c>
      <c r="X32" s="321" t="str">
        <f t="shared" ca="1" si="13"/>
        <v/>
      </c>
      <c r="Y32" s="295"/>
      <c r="Z32" s="292"/>
      <c r="AA32" s="292"/>
      <c r="AB32" s="296"/>
      <c r="AC32" s="295"/>
      <c r="AD32" s="291"/>
      <c r="AE32" s="291"/>
      <c r="AF32" s="294"/>
      <c r="AG32" s="294"/>
      <c r="AH32" s="298"/>
      <c r="AI32" s="946"/>
      <c r="AJ32" s="294"/>
      <c r="AK32" s="294"/>
      <c r="AL32" s="294"/>
      <c r="AM32" s="298"/>
      <c r="AN32" s="337"/>
      <c r="AO32" s="492"/>
      <c r="AP32" s="60"/>
      <c r="AV32" s="185" t="str">
        <f t="shared" ca="1" si="102"/>
        <v/>
      </c>
      <c r="AW32" s="185" t="str">
        <f t="shared" ca="1" si="102"/>
        <v/>
      </c>
      <c r="AX32" s="185" t="str">
        <f t="shared" ca="1" si="102"/>
        <v/>
      </c>
      <c r="AY32" s="185" t="str">
        <f t="shared" ca="1" si="102"/>
        <v/>
      </c>
      <c r="AZ32" s="185" t="str">
        <f t="shared" ca="1" si="102"/>
        <v/>
      </c>
      <c r="BA32" s="185" t="str">
        <f t="shared" ca="1" si="102"/>
        <v/>
      </c>
      <c r="BB32" s="185" t="str">
        <f t="shared" ca="1" si="102"/>
        <v/>
      </c>
      <c r="BC32" s="185" t="str">
        <f t="shared" ca="1" si="102"/>
        <v/>
      </c>
      <c r="BD32" s="185" t="str">
        <f t="shared" ca="1" si="102"/>
        <v/>
      </c>
      <c r="BE32" s="185" t="str">
        <f t="shared" ca="1" si="102"/>
        <v/>
      </c>
      <c r="BF32" s="185" t="str">
        <f t="shared" ca="1" si="103"/>
        <v/>
      </c>
      <c r="BG32" s="185" t="str">
        <f t="shared" ca="1" si="103"/>
        <v/>
      </c>
      <c r="BH32" s="185" t="str">
        <f t="shared" ca="1" si="103"/>
        <v/>
      </c>
      <c r="BI32" s="185" t="str">
        <f t="shared" ca="1" si="103"/>
        <v/>
      </c>
      <c r="BJ32" s="185" t="str">
        <f t="shared" ca="1" si="103"/>
        <v/>
      </c>
      <c r="BK32" s="185" t="str">
        <f t="shared" ca="1" si="103"/>
        <v/>
      </c>
      <c r="BL32" s="185" t="str">
        <f t="shared" ca="1" si="103"/>
        <v/>
      </c>
      <c r="BM32" s="185" t="str">
        <f t="shared" ca="1" si="103"/>
        <v/>
      </c>
      <c r="BN32" s="185" t="str">
        <f t="shared" ca="1" si="103"/>
        <v/>
      </c>
      <c r="BO32" s="185" t="str">
        <f t="shared" ca="1" si="103"/>
        <v/>
      </c>
      <c r="BP32" s="185" t="str">
        <f t="shared" ca="1" si="104"/>
        <v/>
      </c>
      <c r="BQ32" s="185" t="str">
        <f t="shared" ca="1" si="104"/>
        <v/>
      </c>
      <c r="BR32" s="185" t="str">
        <f t="shared" ca="1" si="104"/>
        <v/>
      </c>
      <c r="BS32" s="185" t="str">
        <f t="shared" ca="1" si="104"/>
        <v/>
      </c>
      <c r="BT32" s="185" t="str">
        <f t="shared" ca="1" si="104"/>
        <v/>
      </c>
      <c r="BU32" s="185" t="str">
        <f t="shared" ca="1" si="104"/>
        <v/>
      </c>
      <c r="BV32" s="185" t="str">
        <f t="shared" ca="1" si="104"/>
        <v/>
      </c>
      <c r="BW32" s="185" t="str">
        <f t="shared" ca="1" si="104"/>
        <v/>
      </c>
      <c r="BX32" s="185" t="str">
        <f t="shared" ca="1" si="104"/>
        <v/>
      </c>
      <c r="BY32" s="185" t="str">
        <f t="shared" ca="1" si="104"/>
        <v/>
      </c>
      <c r="BZ32" s="185" t="str">
        <f t="shared" ca="1" si="105"/>
        <v/>
      </c>
      <c r="CA32" s="185" t="str">
        <f t="shared" ca="1" si="105"/>
        <v/>
      </c>
      <c r="CB32" s="185" t="str">
        <f t="shared" ca="1" si="105"/>
        <v/>
      </c>
      <c r="CC32" s="185" t="str">
        <f t="shared" ca="1" si="105"/>
        <v/>
      </c>
      <c r="CD32" s="185" t="str">
        <f t="shared" ca="1" si="105"/>
        <v/>
      </c>
      <c r="CE32" s="185" t="str">
        <f t="shared" ca="1" si="105"/>
        <v/>
      </c>
      <c r="CF32" s="185" t="str">
        <f t="shared" ca="1" si="105"/>
        <v/>
      </c>
      <c r="CG32" s="185" t="str">
        <f t="shared" ca="1" si="105"/>
        <v/>
      </c>
      <c r="CH32" s="146"/>
      <c r="CJ32" s="102" t="str">
        <f t="shared" ca="1" si="18"/>
        <v/>
      </c>
      <c r="CK32" s="102" t="str">
        <f t="shared" ca="1" si="19"/>
        <v/>
      </c>
      <c r="CL32" s="102" t="str">
        <f t="shared" ca="1" si="20"/>
        <v/>
      </c>
      <c r="CM32" s="102" t="str">
        <f t="shared" ca="1" si="21"/>
        <v/>
      </c>
      <c r="CN32" s="102" t="str">
        <f t="shared" ca="1" si="22"/>
        <v/>
      </c>
      <c r="CO32" s="102" t="str">
        <f t="shared" ca="1" si="23"/>
        <v/>
      </c>
      <c r="CP32" s="102" t="str">
        <f t="shared" ca="1" si="24"/>
        <v/>
      </c>
      <c r="CQ32" s="102" t="str">
        <f t="shared" ca="1" si="25"/>
        <v/>
      </c>
      <c r="CR32" s="102" t="str">
        <f t="shared" ca="1" si="26"/>
        <v/>
      </c>
      <c r="CS32" s="102" t="str">
        <f t="shared" ca="1" si="27"/>
        <v/>
      </c>
      <c r="CT32" s="102" t="str">
        <f t="shared" ca="1" si="28"/>
        <v/>
      </c>
      <c r="CU32" s="102" t="str">
        <f t="shared" ca="1" si="29"/>
        <v/>
      </c>
      <c r="CV32" s="102" t="str">
        <f t="shared" ca="1" si="30"/>
        <v/>
      </c>
      <c r="CW32" s="102" t="str">
        <f t="shared" ca="1" si="31"/>
        <v/>
      </c>
      <c r="CX32" s="102" t="str">
        <f t="shared" ca="1" si="32"/>
        <v/>
      </c>
      <c r="CY32" s="102" t="str">
        <f t="shared" ca="1" si="33"/>
        <v/>
      </c>
      <c r="CZ32" s="102" t="str">
        <f t="shared" ca="1" si="34"/>
        <v/>
      </c>
      <c r="DA32" s="102" t="str">
        <f t="shared" ca="1" si="35"/>
        <v/>
      </c>
      <c r="DB32" s="102" t="str">
        <f t="shared" ca="1" si="36"/>
        <v/>
      </c>
      <c r="DC32" s="102" t="str">
        <f t="shared" ca="1" si="37"/>
        <v/>
      </c>
      <c r="DD32" s="102" t="str">
        <f t="shared" ca="1" si="38"/>
        <v/>
      </c>
      <c r="DE32" s="102" t="str">
        <f t="shared" ca="1" si="39"/>
        <v/>
      </c>
      <c r="DF32" s="102" t="str">
        <f t="shared" ca="1" si="40"/>
        <v/>
      </c>
      <c r="DG32" s="102" t="str">
        <f t="shared" ca="1" si="41"/>
        <v/>
      </c>
      <c r="DH32" s="102" t="str">
        <f t="shared" ca="1" si="42"/>
        <v/>
      </c>
      <c r="DI32" s="102" t="str">
        <f t="shared" ca="1" si="43"/>
        <v/>
      </c>
      <c r="DJ32" s="102" t="str">
        <f t="shared" ca="1" si="44"/>
        <v/>
      </c>
      <c r="DK32" s="102" t="str">
        <f t="shared" ca="1" si="45"/>
        <v/>
      </c>
      <c r="DL32" s="102" t="str">
        <f t="shared" ca="1" si="46"/>
        <v/>
      </c>
      <c r="DM32" s="102" t="str">
        <f t="shared" ca="1" si="47"/>
        <v/>
      </c>
      <c r="DN32" s="102" t="str">
        <f t="shared" ca="1" si="48"/>
        <v/>
      </c>
      <c r="DO32" s="102" t="str">
        <f t="shared" ca="1" si="49"/>
        <v/>
      </c>
      <c r="DP32" s="102" t="str">
        <f t="shared" ca="1" si="50"/>
        <v/>
      </c>
      <c r="DQ32" s="102" t="str">
        <f t="shared" ca="1" si="51"/>
        <v/>
      </c>
      <c r="DR32" s="102" t="str">
        <f t="shared" ca="1" si="52"/>
        <v/>
      </c>
      <c r="DS32" s="102" t="str">
        <f t="shared" ca="1" si="53"/>
        <v/>
      </c>
      <c r="DT32" s="102" t="str">
        <f t="shared" ca="1" si="54"/>
        <v/>
      </c>
      <c r="DU32" s="102" t="str">
        <f t="shared" ca="1" si="55"/>
        <v/>
      </c>
      <c r="DV32" s="209"/>
      <c r="DX32" s="102" t="str">
        <f t="shared" ca="1" si="56"/>
        <v/>
      </c>
      <c r="DY32" s="102" t="str">
        <f t="shared" ca="1" si="57"/>
        <v/>
      </c>
      <c r="DZ32" s="102" t="str">
        <f t="shared" ca="1" si="58"/>
        <v/>
      </c>
      <c r="EA32" s="102" t="str">
        <f t="shared" ca="1" si="59"/>
        <v/>
      </c>
      <c r="EB32" s="102" t="str">
        <f t="shared" ca="1" si="60"/>
        <v/>
      </c>
      <c r="EC32" s="102" t="str">
        <f t="shared" ca="1" si="61"/>
        <v/>
      </c>
      <c r="ED32" s="102" t="str">
        <f t="shared" ca="1" si="62"/>
        <v/>
      </c>
      <c r="EE32" s="102" t="str">
        <f t="shared" ca="1" si="63"/>
        <v/>
      </c>
      <c r="EF32" s="102" t="str">
        <f t="shared" ca="1" si="64"/>
        <v/>
      </c>
      <c r="EG32" s="102" t="str">
        <f t="shared" ca="1" si="65"/>
        <v/>
      </c>
      <c r="EH32" s="102" t="str">
        <f t="shared" ca="1" si="66"/>
        <v/>
      </c>
      <c r="EI32" s="102" t="str">
        <f t="shared" ca="1" si="67"/>
        <v/>
      </c>
      <c r="EJ32" s="102" t="str">
        <f t="shared" ca="1" si="68"/>
        <v/>
      </c>
      <c r="EK32" s="102" t="str">
        <f t="shared" ca="1" si="69"/>
        <v/>
      </c>
      <c r="EL32" s="102" t="str">
        <f t="shared" ca="1" si="70"/>
        <v/>
      </c>
      <c r="EM32" s="102" t="str">
        <f t="shared" ca="1" si="71"/>
        <v/>
      </c>
      <c r="EN32" s="102" t="str">
        <f t="shared" ca="1" si="72"/>
        <v/>
      </c>
      <c r="EO32" s="102" t="str">
        <f t="shared" ca="1" si="73"/>
        <v/>
      </c>
      <c r="EP32" s="102" t="str">
        <f t="shared" ca="1" si="74"/>
        <v/>
      </c>
      <c r="EQ32" s="102" t="str">
        <f t="shared" ca="1" si="75"/>
        <v/>
      </c>
      <c r="ER32" s="102" t="str">
        <f t="shared" ca="1" si="76"/>
        <v/>
      </c>
      <c r="ES32" s="102" t="str">
        <f t="shared" ca="1" si="77"/>
        <v/>
      </c>
      <c r="ET32" s="102" t="str">
        <f t="shared" ca="1" si="78"/>
        <v/>
      </c>
      <c r="EU32" s="102" t="str">
        <f t="shared" ca="1" si="79"/>
        <v/>
      </c>
      <c r="EV32" s="102" t="str">
        <f t="shared" ca="1" si="80"/>
        <v/>
      </c>
      <c r="EW32" s="102" t="str">
        <f t="shared" ca="1" si="81"/>
        <v/>
      </c>
      <c r="EX32" s="102" t="str">
        <f t="shared" ca="1" si="82"/>
        <v/>
      </c>
      <c r="EY32" s="102" t="str">
        <f t="shared" ca="1" si="83"/>
        <v/>
      </c>
      <c r="EZ32" s="102" t="str">
        <f t="shared" ca="1" si="84"/>
        <v/>
      </c>
      <c r="FA32" s="102" t="str">
        <f t="shared" ca="1" si="85"/>
        <v/>
      </c>
      <c r="FB32" s="102" t="str">
        <f t="shared" ca="1" si="86"/>
        <v/>
      </c>
      <c r="FC32" s="102" t="str">
        <f t="shared" ca="1" si="87"/>
        <v/>
      </c>
      <c r="FD32" s="102" t="str">
        <f t="shared" ca="1" si="88"/>
        <v/>
      </c>
      <c r="FE32" s="102" t="str">
        <f t="shared" ca="1" si="89"/>
        <v/>
      </c>
      <c r="FF32" s="102" t="str">
        <f t="shared" ca="1" si="90"/>
        <v/>
      </c>
      <c r="FG32" s="102" t="str">
        <f t="shared" ca="1" si="91"/>
        <v/>
      </c>
      <c r="FH32" s="102" t="str">
        <f t="shared" ca="1" si="92"/>
        <v/>
      </c>
      <c r="FI32" s="102" t="str">
        <f t="shared" ca="1" si="93"/>
        <v/>
      </c>
      <c r="FK32" s="209" t="e">
        <f t="shared" ca="1" si="95"/>
        <v>#DIV/0!</v>
      </c>
      <c r="FL32" s="209" t="e">
        <f t="shared" ca="1" si="96"/>
        <v>#DIV/0!</v>
      </c>
    </row>
    <row r="33" spans="1:168" ht="15" customHeight="1" x14ac:dyDescent="0.3">
      <c r="A33" s="94" t="str">
        <f t="shared" si="94"/>
        <v>Sun</v>
      </c>
      <c r="B33" s="11">
        <f t="shared" si="97"/>
        <v>44213</v>
      </c>
      <c r="C33" s="867"/>
      <c r="D33" s="873"/>
      <c r="E33" s="879"/>
      <c r="F33" s="873"/>
      <c r="G33" s="894"/>
      <c r="H33" s="895"/>
      <c r="I33" s="874"/>
      <c r="J33" s="905"/>
      <c r="K33" s="889"/>
      <c r="L33" s="910"/>
      <c r="M33" s="294"/>
      <c r="N33" s="294"/>
      <c r="O33" s="921"/>
      <c r="P33" s="929"/>
      <c r="Q33" s="934"/>
      <c r="R33" s="940"/>
      <c r="S33" s="874"/>
      <c r="T33" s="316"/>
      <c r="U33" s="289" t="str">
        <f t="shared" ca="1" si="10"/>
        <v/>
      </c>
      <c r="V33" s="290" t="str">
        <f t="shared" ca="1" si="11"/>
        <v/>
      </c>
      <c r="W33" s="290" t="str">
        <f t="shared" ca="1" si="12"/>
        <v/>
      </c>
      <c r="X33" s="321" t="str">
        <f t="shared" ca="1" si="13"/>
        <v/>
      </c>
      <c r="Y33" s="295"/>
      <c r="Z33" s="292"/>
      <c r="AA33" s="292"/>
      <c r="AB33" s="296"/>
      <c r="AC33" s="295"/>
      <c r="AD33" s="291"/>
      <c r="AE33" s="291"/>
      <c r="AF33" s="294"/>
      <c r="AG33" s="294"/>
      <c r="AH33" s="298"/>
      <c r="AI33" s="947"/>
      <c r="AJ33" s="294"/>
      <c r="AK33" s="294"/>
      <c r="AL33" s="294"/>
      <c r="AM33" s="298"/>
      <c r="AN33" s="337"/>
      <c r="AO33" s="492"/>
      <c r="AV33" s="185" t="str">
        <f t="shared" ca="1" si="102"/>
        <v/>
      </c>
      <c r="AW33" s="185" t="str">
        <f t="shared" ca="1" si="102"/>
        <v/>
      </c>
      <c r="AX33" s="185" t="str">
        <f t="shared" ca="1" si="102"/>
        <v/>
      </c>
      <c r="AY33" s="185" t="str">
        <f t="shared" ca="1" si="102"/>
        <v/>
      </c>
      <c r="AZ33" s="185" t="str">
        <f t="shared" ca="1" si="102"/>
        <v/>
      </c>
      <c r="BA33" s="185" t="str">
        <f t="shared" ca="1" si="102"/>
        <v/>
      </c>
      <c r="BB33" s="185" t="str">
        <f t="shared" ca="1" si="102"/>
        <v/>
      </c>
      <c r="BC33" s="185" t="str">
        <f t="shared" ca="1" si="102"/>
        <v/>
      </c>
      <c r="BD33" s="185" t="str">
        <f t="shared" ca="1" si="102"/>
        <v/>
      </c>
      <c r="BE33" s="185" t="str">
        <f t="shared" ca="1" si="102"/>
        <v/>
      </c>
      <c r="BF33" s="185" t="str">
        <f t="shared" ca="1" si="103"/>
        <v/>
      </c>
      <c r="BG33" s="185" t="str">
        <f t="shared" ca="1" si="103"/>
        <v/>
      </c>
      <c r="BH33" s="185" t="str">
        <f t="shared" ca="1" si="103"/>
        <v/>
      </c>
      <c r="BI33" s="185" t="str">
        <f t="shared" ca="1" si="103"/>
        <v/>
      </c>
      <c r="BJ33" s="185" t="str">
        <f t="shared" ca="1" si="103"/>
        <v/>
      </c>
      <c r="BK33" s="185" t="str">
        <f t="shared" ca="1" si="103"/>
        <v/>
      </c>
      <c r="BL33" s="185" t="str">
        <f t="shared" ca="1" si="103"/>
        <v/>
      </c>
      <c r="BM33" s="185" t="str">
        <f t="shared" ca="1" si="103"/>
        <v/>
      </c>
      <c r="BN33" s="185" t="str">
        <f t="shared" ca="1" si="103"/>
        <v/>
      </c>
      <c r="BO33" s="185" t="str">
        <f t="shared" ca="1" si="103"/>
        <v/>
      </c>
      <c r="BP33" s="185" t="str">
        <f t="shared" ca="1" si="104"/>
        <v/>
      </c>
      <c r="BQ33" s="185" t="str">
        <f t="shared" ca="1" si="104"/>
        <v/>
      </c>
      <c r="BR33" s="185" t="str">
        <f t="shared" ca="1" si="104"/>
        <v/>
      </c>
      <c r="BS33" s="185" t="str">
        <f t="shared" ca="1" si="104"/>
        <v/>
      </c>
      <c r="BT33" s="185" t="str">
        <f t="shared" ca="1" si="104"/>
        <v/>
      </c>
      <c r="BU33" s="185" t="str">
        <f t="shared" ca="1" si="104"/>
        <v/>
      </c>
      <c r="BV33" s="185" t="str">
        <f t="shared" ca="1" si="104"/>
        <v/>
      </c>
      <c r="BW33" s="185" t="str">
        <f t="shared" ca="1" si="104"/>
        <v/>
      </c>
      <c r="BX33" s="185" t="str">
        <f t="shared" ca="1" si="104"/>
        <v/>
      </c>
      <c r="BY33" s="185" t="str">
        <f t="shared" ca="1" si="104"/>
        <v/>
      </c>
      <c r="BZ33" s="185" t="str">
        <f t="shared" ca="1" si="105"/>
        <v/>
      </c>
      <c r="CA33" s="185" t="str">
        <f t="shared" ca="1" si="105"/>
        <v/>
      </c>
      <c r="CB33" s="185" t="str">
        <f t="shared" ca="1" si="105"/>
        <v/>
      </c>
      <c r="CC33" s="185" t="str">
        <f t="shared" ca="1" si="105"/>
        <v/>
      </c>
      <c r="CD33" s="185" t="str">
        <f t="shared" ca="1" si="105"/>
        <v/>
      </c>
      <c r="CE33" s="185" t="str">
        <f t="shared" ca="1" si="105"/>
        <v/>
      </c>
      <c r="CF33" s="185" t="str">
        <f t="shared" ca="1" si="105"/>
        <v/>
      </c>
      <c r="CG33" s="185" t="str">
        <f t="shared" ca="1" si="105"/>
        <v/>
      </c>
      <c r="CH33" s="146"/>
      <c r="CJ33" s="102" t="str">
        <f t="shared" ca="1" si="18"/>
        <v/>
      </c>
      <c r="CK33" s="102" t="str">
        <f t="shared" ca="1" si="19"/>
        <v/>
      </c>
      <c r="CL33" s="102" t="str">
        <f t="shared" ca="1" si="20"/>
        <v/>
      </c>
      <c r="CM33" s="102" t="str">
        <f t="shared" ca="1" si="21"/>
        <v/>
      </c>
      <c r="CN33" s="102" t="str">
        <f t="shared" ca="1" si="22"/>
        <v/>
      </c>
      <c r="CO33" s="102" t="str">
        <f t="shared" ca="1" si="23"/>
        <v/>
      </c>
      <c r="CP33" s="102" t="str">
        <f t="shared" ca="1" si="24"/>
        <v/>
      </c>
      <c r="CQ33" s="102" t="str">
        <f t="shared" ca="1" si="25"/>
        <v/>
      </c>
      <c r="CR33" s="102" t="str">
        <f t="shared" ca="1" si="26"/>
        <v/>
      </c>
      <c r="CS33" s="102" t="str">
        <f t="shared" ca="1" si="27"/>
        <v/>
      </c>
      <c r="CT33" s="102" t="str">
        <f t="shared" ca="1" si="28"/>
        <v/>
      </c>
      <c r="CU33" s="102" t="str">
        <f t="shared" ca="1" si="29"/>
        <v/>
      </c>
      <c r="CV33" s="102" t="str">
        <f t="shared" ca="1" si="30"/>
        <v/>
      </c>
      <c r="CW33" s="102" t="str">
        <f t="shared" ca="1" si="31"/>
        <v/>
      </c>
      <c r="CX33" s="102" t="str">
        <f t="shared" ca="1" si="32"/>
        <v/>
      </c>
      <c r="CY33" s="102" t="str">
        <f t="shared" ca="1" si="33"/>
        <v/>
      </c>
      <c r="CZ33" s="102" t="str">
        <f t="shared" ca="1" si="34"/>
        <v/>
      </c>
      <c r="DA33" s="102" t="str">
        <f t="shared" ca="1" si="35"/>
        <v/>
      </c>
      <c r="DB33" s="102" t="str">
        <f t="shared" ca="1" si="36"/>
        <v/>
      </c>
      <c r="DC33" s="102" t="str">
        <f t="shared" ca="1" si="37"/>
        <v/>
      </c>
      <c r="DD33" s="102" t="str">
        <f t="shared" ca="1" si="38"/>
        <v/>
      </c>
      <c r="DE33" s="102" t="str">
        <f t="shared" ca="1" si="39"/>
        <v/>
      </c>
      <c r="DF33" s="102" t="str">
        <f t="shared" ca="1" si="40"/>
        <v/>
      </c>
      <c r="DG33" s="102" t="str">
        <f t="shared" ca="1" si="41"/>
        <v/>
      </c>
      <c r="DH33" s="102" t="str">
        <f t="shared" ca="1" si="42"/>
        <v/>
      </c>
      <c r="DI33" s="102" t="str">
        <f t="shared" ca="1" si="43"/>
        <v/>
      </c>
      <c r="DJ33" s="102" t="str">
        <f t="shared" ca="1" si="44"/>
        <v/>
      </c>
      <c r="DK33" s="102" t="str">
        <f t="shared" ca="1" si="45"/>
        <v/>
      </c>
      <c r="DL33" s="102" t="str">
        <f t="shared" ca="1" si="46"/>
        <v/>
      </c>
      <c r="DM33" s="102" t="str">
        <f t="shared" ca="1" si="47"/>
        <v/>
      </c>
      <c r="DN33" s="102" t="str">
        <f t="shared" ca="1" si="48"/>
        <v/>
      </c>
      <c r="DO33" s="102" t="str">
        <f t="shared" ca="1" si="49"/>
        <v/>
      </c>
      <c r="DP33" s="102" t="str">
        <f t="shared" ca="1" si="50"/>
        <v/>
      </c>
      <c r="DQ33" s="102" t="str">
        <f t="shared" ca="1" si="51"/>
        <v/>
      </c>
      <c r="DR33" s="102" t="str">
        <f t="shared" ca="1" si="52"/>
        <v/>
      </c>
      <c r="DS33" s="102" t="str">
        <f t="shared" ca="1" si="53"/>
        <v/>
      </c>
      <c r="DT33" s="102" t="str">
        <f t="shared" ca="1" si="54"/>
        <v/>
      </c>
      <c r="DU33" s="102" t="str">
        <f t="shared" ca="1" si="55"/>
        <v/>
      </c>
      <c r="DV33" s="209"/>
      <c r="DX33" s="102" t="str">
        <f t="shared" ca="1" si="56"/>
        <v/>
      </c>
      <c r="DY33" s="102" t="str">
        <f t="shared" ca="1" si="57"/>
        <v/>
      </c>
      <c r="DZ33" s="102" t="str">
        <f t="shared" ca="1" si="58"/>
        <v/>
      </c>
      <c r="EA33" s="102" t="str">
        <f t="shared" ca="1" si="59"/>
        <v/>
      </c>
      <c r="EB33" s="102" t="str">
        <f t="shared" ca="1" si="60"/>
        <v/>
      </c>
      <c r="EC33" s="102" t="str">
        <f t="shared" ca="1" si="61"/>
        <v/>
      </c>
      <c r="ED33" s="102" t="str">
        <f t="shared" ca="1" si="62"/>
        <v/>
      </c>
      <c r="EE33" s="102" t="str">
        <f t="shared" ca="1" si="63"/>
        <v/>
      </c>
      <c r="EF33" s="102" t="str">
        <f t="shared" ca="1" si="64"/>
        <v/>
      </c>
      <c r="EG33" s="102" t="str">
        <f t="shared" ca="1" si="65"/>
        <v/>
      </c>
      <c r="EH33" s="102" t="str">
        <f t="shared" ca="1" si="66"/>
        <v/>
      </c>
      <c r="EI33" s="102" t="str">
        <f t="shared" ca="1" si="67"/>
        <v/>
      </c>
      <c r="EJ33" s="102" t="str">
        <f t="shared" ca="1" si="68"/>
        <v/>
      </c>
      <c r="EK33" s="102" t="str">
        <f t="shared" ca="1" si="69"/>
        <v/>
      </c>
      <c r="EL33" s="102" t="str">
        <f t="shared" ca="1" si="70"/>
        <v/>
      </c>
      <c r="EM33" s="102" t="str">
        <f t="shared" ca="1" si="71"/>
        <v/>
      </c>
      <c r="EN33" s="102" t="str">
        <f t="shared" ca="1" si="72"/>
        <v/>
      </c>
      <c r="EO33" s="102" t="str">
        <f t="shared" ca="1" si="73"/>
        <v/>
      </c>
      <c r="EP33" s="102" t="str">
        <f t="shared" ca="1" si="74"/>
        <v/>
      </c>
      <c r="EQ33" s="102" t="str">
        <f t="shared" ca="1" si="75"/>
        <v/>
      </c>
      <c r="ER33" s="102" t="str">
        <f t="shared" ca="1" si="76"/>
        <v/>
      </c>
      <c r="ES33" s="102" t="str">
        <f t="shared" ca="1" si="77"/>
        <v/>
      </c>
      <c r="ET33" s="102" t="str">
        <f t="shared" ca="1" si="78"/>
        <v/>
      </c>
      <c r="EU33" s="102" t="str">
        <f t="shared" ca="1" si="79"/>
        <v/>
      </c>
      <c r="EV33" s="102" t="str">
        <f t="shared" ca="1" si="80"/>
        <v/>
      </c>
      <c r="EW33" s="102" t="str">
        <f t="shared" ca="1" si="81"/>
        <v/>
      </c>
      <c r="EX33" s="102" t="str">
        <f t="shared" ca="1" si="82"/>
        <v/>
      </c>
      <c r="EY33" s="102" t="str">
        <f t="shared" ca="1" si="83"/>
        <v/>
      </c>
      <c r="EZ33" s="102" t="str">
        <f t="shared" ca="1" si="84"/>
        <v/>
      </c>
      <c r="FA33" s="102" t="str">
        <f t="shared" ca="1" si="85"/>
        <v/>
      </c>
      <c r="FB33" s="102" t="str">
        <f t="shared" ca="1" si="86"/>
        <v/>
      </c>
      <c r="FC33" s="102" t="str">
        <f t="shared" ca="1" si="87"/>
        <v/>
      </c>
      <c r="FD33" s="102" t="str">
        <f t="shared" ca="1" si="88"/>
        <v/>
      </c>
      <c r="FE33" s="102" t="str">
        <f t="shared" ca="1" si="89"/>
        <v/>
      </c>
      <c r="FF33" s="102" t="str">
        <f t="shared" ca="1" si="90"/>
        <v/>
      </c>
      <c r="FG33" s="102" t="str">
        <f t="shared" ca="1" si="91"/>
        <v/>
      </c>
      <c r="FH33" s="102" t="str">
        <f t="shared" ca="1" si="92"/>
        <v/>
      </c>
      <c r="FI33" s="102" t="str">
        <f t="shared" ca="1" si="93"/>
        <v/>
      </c>
      <c r="FK33" s="209" t="e">
        <f t="shared" ca="1" si="95"/>
        <v>#DIV/0!</v>
      </c>
      <c r="FL33" s="209" t="e">
        <f t="shared" ca="1" si="96"/>
        <v>#DIV/0!</v>
      </c>
    </row>
    <row r="34" spans="1:168" ht="15" customHeight="1" x14ac:dyDescent="0.3">
      <c r="A34" s="94" t="str">
        <f t="shared" si="94"/>
        <v>Mon</v>
      </c>
      <c r="B34" s="11">
        <f t="shared" si="97"/>
        <v>44214</v>
      </c>
      <c r="C34" s="867"/>
      <c r="D34" s="873"/>
      <c r="E34" s="879"/>
      <c r="F34" s="873"/>
      <c r="G34" s="894"/>
      <c r="H34" s="895"/>
      <c r="I34" s="873"/>
      <c r="J34" s="905"/>
      <c r="K34" s="889"/>
      <c r="L34" s="910"/>
      <c r="M34" s="297"/>
      <c r="N34" s="297"/>
      <c r="O34" s="527"/>
      <c r="P34" s="928"/>
      <c r="Q34" s="934"/>
      <c r="R34" s="940"/>
      <c r="S34" s="874"/>
      <c r="T34" s="316"/>
      <c r="U34" s="289" t="str">
        <f t="shared" ca="1" si="10"/>
        <v/>
      </c>
      <c r="V34" s="290" t="str">
        <f t="shared" ca="1" si="11"/>
        <v/>
      </c>
      <c r="W34" s="290" t="str">
        <f t="shared" ca="1" si="12"/>
        <v/>
      </c>
      <c r="X34" s="321" t="str">
        <f t="shared" ca="1" si="13"/>
        <v/>
      </c>
      <c r="Y34" s="295"/>
      <c r="Z34" s="292"/>
      <c r="AA34" s="292"/>
      <c r="AB34" s="296"/>
      <c r="AC34" s="295"/>
      <c r="AD34" s="291"/>
      <c r="AE34" s="291"/>
      <c r="AF34" s="294"/>
      <c r="AG34" s="294"/>
      <c r="AH34" s="298"/>
      <c r="AI34" s="946"/>
      <c r="AJ34" s="294"/>
      <c r="AK34" s="294"/>
      <c r="AL34" s="294"/>
      <c r="AM34" s="298"/>
      <c r="AN34" s="338"/>
      <c r="AO34" s="492"/>
      <c r="AV34" s="185" t="str">
        <f t="shared" ca="1" si="102"/>
        <v/>
      </c>
      <c r="AW34" s="185" t="str">
        <f t="shared" ca="1" si="102"/>
        <v/>
      </c>
      <c r="AX34" s="185" t="str">
        <f t="shared" ca="1" si="102"/>
        <v/>
      </c>
      <c r="AY34" s="185" t="str">
        <f t="shared" ca="1" si="102"/>
        <v/>
      </c>
      <c r="AZ34" s="185" t="str">
        <f t="shared" ca="1" si="102"/>
        <v/>
      </c>
      <c r="BA34" s="185" t="str">
        <f t="shared" ca="1" si="102"/>
        <v/>
      </c>
      <c r="BB34" s="185" t="str">
        <f t="shared" ca="1" si="102"/>
        <v/>
      </c>
      <c r="BC34" s="185" t="str">
        <f t="shared" ca="1" si="102"/>
        <v/>
      </c>
      <c r="BD34" s="185" t="str">
        <f t="shared" ca="1" si="102"/>
        <v/>
      </c>
      <c r="BE34" s="185" t="str">
        <f t="shared" ca="1" si="102"/>
        <v/>
      </c>
      <c r="BF34" s="185" t="str">
        <f t="shared" ca="1" si="103"/>
        <v/>
      </c>
      <c r="BG34" s="185" t="str">
        <f t="shared" ca="1" si="103"/>
        <v/>
      </c>
      <c r="BH34" s="185" t="str">
        <f t="shared" ca="1" si="103"/>
        <v/>
      </c>
      <c r="BI34" s="185" t="str">
        <f t="shared" ca="1" si="103"/>
        <v/>
      </c>
      <c r="BJ34" s="185" t="str">
        <f t="shared" ca="1" si="103"/>
        <v/>
      </c>
      <c r="BK34" s="185" t="str">
        <f t="shared" ca="1" si="103"/>
        <v/>
      </c>
      <c r="BL34" s="185" t="str">
        <f t="shared" ca="1" si="103"/>
        <v/>
      </c>
      <c r="BM34" s="185" t="str">
        <f t="shared" ca="1" si="103"/>
        <v/>
      </c>
      <c r="BN34" s="185" t="str">
        <f t="shared" ca="1" si="103"/>
        <v/>
      </c>
      <c r="BO34" s="185" t="str">
        <f t="shared" ca="1" si="103"/>
        <v/>
      </c>
      <c r="BP34" s="185" t="str">
        <f t="shared" ca="1" si="104"/>
        <v/>
      </c>
      <c r="BQ34" s="185" t="str">
        <f t="shared" ca="1" si="104"/>
        <v/>
      </c>
      <c r="BR34" s="185" t="str">
        <f t="shared" ca="1" si="104"/>
        <v/>
      </c>
      <c r="BS34" s="185" t="str">
        <f t="shared" ca="1" si="104"/>
        <v/>
      </c>
      <c r="BT34" s="185" t="str">
        <f t="shared" ca="1" si="104"/>
        <v/>
      </c>
      <c r="BU34" s="185" t="str">
        <f t="shared" ca="1" si="104"/>
        <v/>
      </c>
      <c r="BV34" s="185" t="str">
        <f t="shared" ca="1" si="104"/>
        <v/>
      </c>
      <c r="BW34" s="185" t="str">
        <f t="shared" ca="1" si="104"/>
        <v/>
      </c>
      <c r="BX34" s="185" t="str">
        <f t="shared" ca="1" si="104"/>
        <v/>
      </c>
      <c r="BY34" s="185" t="str">
        <f t="shared" ca="1" si="104"/>
        <v/>
      </c>
      <c r="BZ34" s="185" t="str">
        <f t="shared" ca="1" si="105"/>
        <v/>
      </c>
      <c r="CA34" s="185" t="str">
        <f t="shared" ca="1" si="105"/>
        <v/>
      </c>
      <c r="CB34" s="185" t="str">
        <f t="shared" ca="1" si="105"/>
        <v/>
      </c>
      <c r="CC34" s="185" t="str">
        <f t="shared" ca="1" si="105"/>
        <v/>
      </c>
      <c r="CD34" s="185" t="str">
        <f t="shared" ca="1" si="105"/>
        <v/>
      </c>
      <c r="CE34" s="185" t="str">
        <f t="shared" ca="1" si="105"/>
        <v/>
      </c>
      <c r="CF34" s="185" t="str">
        <f t="shared" ca="1" si="105"/>
        <v/>
      </c>
      <c r="CG34" s="185" t="str">
        <f t="shared" ca="1" si="105"/>
        <v/>
      </c>
      <c r="CH34" s="146"/>
      <c r="CJ34" s="102" t="str">
        <f t="shared" ca="1" si="18"/>
        <v/>
      </c>
      <c r="CK34" s="102" t="str">
        <f t="shared" ca="1" si="19"/>
        <v/>
      </c>
      <c r="CL34" s="102" t="str">
        <f t="shared" ca="1" si="20"/>
        <v/>
      </c>
      <c r="CM34" s="102" t="str">
        <f t="shared" ca="1" si="21"/>
        <v/>
      </c>
      <c r="CN34" s="102" t="str">
        <f t="shared" ca="1" si="22"/>
        <v/>
      </c>
      <c r="CO34" s="102" t="str">
        <f t="shared" ca="1" si="23"/>
        <v/>
      </c>
      <c r="CP34" s="102" t="str">
        <f t="shared" ca="1" si="24"/>
        <v/>
      </c>
      <c r="CQ34" s="102" t="str">
        <f t="shared" ca="1" si="25"/>
        <v/>
      </c>
      <c r="CR34" s="102" t="str">
        <f t="shared" ca="1" si="26"/>
        <v/>
      </c>
      <c r="CS34" s="102" t="str">
        <f t="shared" ca="1" si="27"/>
        <v/>
      </c>
      <c r="CT34" s="102" t="str">
        <f t="shared" ca="1" si="28"/>
        <v/>
      </c>
      <c r="CU34" s="102" t="str">
        <f t="shared" ca="1" si="29"/>
        <v/>
      </c>
      <c r="CV34" s="102" t="str">
        <f t="shared" ca="1" si="30"/>
        <v/>
      </c>
      <c r="CW34" s="102" t="str">
        <f t="shared" ca="1" si="31"/>
        <v/>
      </c>
      <c r="CX34" s="102" t="str">
        <f t="shared" ca="1" si="32"/>
        <v/>
      </c>
      <c r="CY34" s="102" t="str">
        <f t="shared" ca="1" si="33"/>
        <v/>
      </c>
      <c r="CZ34" s="102" t="str">
        <f t="shared" ca="1" si="34"/>
        <v/>
      </c>
      <c r="DA34" s="102" t="str">
        <f t="shared" ca="1" si="35"/>
        <v/>
      </c>
      <c r="DB34" s="102" t="str">
        <f t="shared" ca="1" si="36"/>
        <v/>
      </c>
      <c r="DC34" s="102" t="str">
        <f t="shared" ca="1" si="37"/>
        <v/>
      </c>
      <c r="DD34" s="102" t="str">
        <f t="shared" ca="1" si="38"/>
        <v/>
      </c>
      <c r="DE34" s="102" t="str">
        <f t="shared" ca="1" si="39"/>
        <v/>
      </c>
      <c r="DF34" s="102" t="str">
        <f t="shared" ca="1" si="40"/>
        <v/>
      </c>
      <c r="DG34" s="102" t="str">
        <f t="shared" ca="1" si="41"/>
        <v/>
      </c>
      <c r="DH34" s="102" t="str">
        <f t="shared" ca="1" si="42"/>
        <v/>
      </c>
      <c r="DI34" s="102" t="str">
        <f t="shared" ca="1" si="43"/>
        <v/>
      </c>
      <c r="DJ34" s="102" t="str">
        <f t="shared" ca="1" si="44"/>
        <v/>
      </c>
      <c r="DK34" s="102" t="str">
        <f t="shared" ca="1" si="45"/>
        <v/>
      </c>
      <c r="DL34" s="102" t="str">
        <f t="shared" ca="1" si="46"/>
        <v/>
      </c>
      <c r="DM34" s="102" t="str">
        <f t="shared" ca="1" si="47"/>
        <v/>
      </c>
      <c r="DN34" s="102" t="str">
        <f t="shared" ca="1" si="48"/>
        <v/>
      </c>
      <c r="DO34" s="102" t="str">
        <f t="shared" ca="1" si="49"/>
        <v/>
      </c>
      <c r="DP34" s="102" t="str">
        <f t="shared" ca="1" si="50"/>
        <v/>
      </c>
      <c r="DQ34" s="102" t="str">
        <f t="shared" ca="1" si="51"/>
        <v/>
      </c>
      <c r="DR34" s="102" t="str">
        <f t="shared" ca="1" si="52"/>
        <v/>
      </c>
      <c r="DS34" s="102" t="str">
        <f t="shared" ca="1" si="53"/>
        <v/>
      </c>
      <c r="DT34" s="102" t="str">
        <f t="shared" ca="1" si="54"/>
        <v/>
      </c>
      <c r="DU34" s="102" t="str">
        <f t="shared" ca="1" si="55"/>
        <v/>
      </c>
      <c r="DV34" s="209"/>
      <c r="DX34" s="102" t="str">
        <f t="shared" ca="1" si="56"/>
        <v/>
      </c>
      <c r="DY34" s="102" t="str">
        <f t="shared" ca="1" si="57"/>
        <v/>
      </c>
      <c r="DZ34" s="102" t="str">
        <f t="shared" ca="1" si="58"/>
        <v/>
      </c>
      <c r="EA34" s="102" t="str">
        <f t="shared" ca="1" si="59"/>
        <v/>
      </c>
      <c r="EB34" s="102" t="str">
        <f t="shared" ca="1" si="60"/>
        <v/>
      </c>
      <c r="EC34" s="102" t="str">
        <f t="shared" ca="1" si="61"/>
        <v/>
      </c>
      <c r="ED34" s="102" t="str">
        <f t="shared" ca="1" si="62"/>
        <v/>
      </c>
      <c r="EE34" s="102" t="str">
        <f t="shared" ca="1" si="63"/>
        <v/>
      </c>
      <c r="EF34" s="102" t="str">
        <f t="shared" ca="1" si="64"/>
        <v/>
      </c>
      <c r="EG34" s="102" t="str">
        <f t="shared" ca="1" si="65"/>
        <v/>
      </c>
      <c r="EH34" s="102" t="str">
        <f t="shared" ca="1" si="66"/>
        <v/>
      </c>
      <c r="EI34" s="102" t="str">
        <f t="shared" ca="1" si="67"/>
        <v/>
      </c>
      <c r="EJ34" s="102" t="str">
        <f t="shared" ca="1" si="68"/>
        <v/>
      </c>
      <c r="EK34" s="102" t="str">
        <f t="shared" ca="1" si="69"/>
        <v/>
      </c>
      <c r="EL34" s="102" t="str">
        <f t="shared" ca="1" si="70"/>
        <v/>
      </c>
      <c r="EM34" s="102" t="str">
        <f t="shared" ca="1" si="71"/>
        <v/>
      </c>
      <c r="EN34" s="102" t="str">
        <f t="shared" ca="1" si="72"/>
        <v/>
      </c>
      <c r="EO34" s="102" t="str">
        <f t="shared" ca="1" si="73"/>
        <v/>
      </c>
      <c r="EP34" s="102" t="str">
        <f t="shared" ca="1" si="74"/>
        <v/>
      </c>
      <c r="EQ34" s="102" t="str">
        <f t="shared" ca="1" si="75"/>
        <v/>
      </c>
      <c r="ER34" s="102" t="str">
        <f t="shared" ca="1" si="76"/>
        <v/>
      </c>
      <c r="ES34" s="102" t="str">
        <f t="shared" ca="1" si="77"/>
        <v/>
      </c>
      <c r="ET34" s="102" t="str">
        <f t="shared" ca="1" si="78"/>
        <v/>
      </c>
      <c r="EU34" s="102" t="str">
        <f t="shared" ca="1" si="79"/>
        <v/>
      </c>
      <c r="EV34" s="102" t="str">
        <f t="shared" ca="1" si="80"/>
        <v/>
      </c>
      <c r="EW34" s="102" t="str">
        <f t="shared" ca="1" si="81"/>
        <v/>
      </c>
      <c r="EX34" s="102" t="str">
        <f t="shared" ca="1" si="82"/>
        <v/>
      </c>
      <c r="EY34" s="102" t="str">
        <f t="shared" ca="1" si="83"/>
        <v/>
      </c>
      <c r="EZ34" s="102" t="str">
        <f t="shared" ca="1" si="84"/>
        <v/>
      </c>
      <c r="FA34" s="102" t="str">
        <f t="shared" ca="1" si="85"/>
        <v/>
      </c>
      <c r="FB34" s="102" t="str">
        <f t="shared" ca="1" si="86"/>
        <v/>
      </c>
      <c r="FC34" s="102" t="str">
        <f t="shared" ca="1" si="87"/>
        <v/>
      </c>
      <c r="FD34" s="102" t="str">
        <f t="shared" ca="1" si="88"/>
        <v/>
      </c>
      <c r="FE34" s="102" t="str">
        <f t="shared" ca="1" si="89"/>
        <v/>
      </c>
      <c r="FF34" s="102" t="str">
        <f t="shared" ca="1" si="90"/>
        <v/>
      </c>
      <c r="FG34" s="102" t="str">
        <f t="shared" ca="1" si="91"/>
        <v/>
      </c>
      <c r="FH34" s="102" t="str">
        <f t="shared" ca="1" si="92"/>
        <v/>
      </c>
      <c r="FI34" s="102" t="str">
        <f t="shared" ca="1" si="93"/>
        <v/>
      </c>
      <c r="FK34" s="209" t="e">
        <f t="shared" ca="1" si="95"/>
        <v>#DIV/0!</v>
      </c>
      <c r="FL34" s="209" t="e">
        <f t="shared" ca="1" si="96"/>
        <v>#DIV/0!</v>
      </c>
    </row>
    <row r="35" spans="1:168" ht="15" customHeight="1" x14ac:dyDescent="0.3">
      <c r="A35" s="94" t="str">
        <f t="shared" si="94"/>
        <v>Tue</v>
      </c>
      <c r="B35" s="11">
        <f t="shared" si="97"/>
        <v>44215</v>
      </c>
      <c r="C35" s="867"/>
      <c r="D35" s="873"/>
      <c r="E35" s="879"/>
      <c r="F35" s="873"/>
      <c r="G35" s="894"/>
      <c r="H35" s="895"/>
      <c r="I35" s="873"/>
      <c r="J35" s="905"/>
      <c r="K35" s="889"/>
      <c r="L35" s="910"/>
      <c r="M35" s="294"/>
      <c r="N35" s="294"/>
      <c r="O35" s="527"/>
      <c r="P35" s="928"/>
      <c r="Q35" s="934"/>
      <c r="R35" s="940"/>
      <c r="S35" s="874"/>
      <c r="T35" s="316"/>
      <c r="U35" s="289" t="str">
        <f t="shared" ca="1" si="10"/>
        <v/>
      </c>
      <c r="V35" s="290" t="str">
        <f t="shared" ca="1" si="11"/>
        <v/>
      </c>
      <c r="W35" s="290" t="str">
        <f t="shared" ca="1" si="12"/>
        <v/>
      </c>
      <c r="X35" s="321" t="str">
        <f t="shared" ca="1" si="13"/>
        <v/>
      </c>
      <c r="Y35" s="295"/>
      <c r="Z35" s="292"/>
      <c r="AA35" s="292"/>
      <c r="AB35" s="296"/>
      <c r="AC35" s="295"/>
      <c r="AD35" s="291"/>
      <c r="AE35" s="291"/>
      <c r="AF35" s="294"/>
      <c r="AG35" s="294"/>
      <c r="AH35" s="298"/>
      <c r="AI35" s="947"/>
      <c r="AJ35" s="294"/>
      <c r="AK35" s="294"/>
      <c r="AL35" s="294"/>
      <c r="AM35" s="298"/>
      <c r="AN35" s="337"/>
      <c r="AO35" s="492"/>
      <c r="AV35" s="185" t="str">
        <f t="shared" ca="1" si="102"/>
        <v/>
      </c>
      <c r="AW35" s="185" t="str">
        <f t="shared" ca="1" si="102"/>
        <v/>
      </c>
      <c r="AX35" s="185" t="str">
        <f t="shared" ca="1" si="102"/>
        <v/>
      </c>
      <c r="AY35" s="185" t="str">
        <f t="shared" ca="1" si="102"/>
        <v/>
      </c>
      <c r="AZ35" s="185" t="str">
        <f t="shared" ca="1" si="102"/>
        <v/>
      </c>
      <c r="BA35" s="185" t="str">
        <f t="shared" ca="1" si="102"/>
        <v/>
      </c>
      <c r="BB35" s="185" t="str">
        <f t="shared" ca="1" si="102"/>
        <v/>
      </c>
      <c r="BC35" s="185" t="str">
        <f t="shared" ca="1" si="102"/>
        <v/>
      </c>
      <c r="BD35" s="185" t="str">
        <f t="shared" ca="1" si="102"/>
        <v/>
      </c>
      <c r="BE35" s="185" t="str">
        <f t="shared" ca="1" si="102"/>
        <v/>
      </c>
      <c r="BF35" s="185" t="str">
        <f t="shared" ca="1" si="103"/>
        <v/>
      </c>
      <c r="BG35" s="185" t="str">
        <f t="shared" ca="1" si="103"/>
        <v/>
      </c>
      <c r="BH35" s="185" t="str">
        <f t="shared" ca="1" si="103"/>
        <v/>
      </c>
      <c r="BI35" s="185" t="str">
        <f t="shared" ca="1" si="103"/>
        <v/>
      </c>
      <c r="BJ35" s="185" t="str">
        <f t="shared" ca="1" si="103"/>
        <v/>
      </c>
      <c r="BK35" s="185" t="str">
        <f t="shared" ca="1" si="103"/>
        <v/>
      </c>
      <c r="BL35" s="185" t="str">
        <f t="shared" ca="1" si="103"/>
        <v/>
      </c>
      <c r="BM35" s="185" t="str">
        <f t="shared" ca="1" si="103"/>
        <v/>
      </c>
      <c r="BN35" s="185" t="str">
        <f t="shared" ca="1" si="103"/>
        <v/>
      </c>
      <c r="BO35" s="185" t="str">
        <f t="shared" ca="1" si="103"/>
        <v/>
      </c>
      <c r="BP35" s="185" t="str">
        <f t="shared" ca="1" si="104"/>
        <v/>
      </c>
      <c r="BQ35" s="185" t="str">
        <f t="shared" ca="1" si="104"/>
        <v/>
      </c>
      <c r="BR35" s="185" t="str">
        <f t="shared" ca="1" si="104"/>
        <v/>
      </c>
      <c r="BS35" s="185" t="str">
        <f t="shared" ca="1" si="104"/>
        <v/>
      </c>
      <c r="BT35" s="185" t="str">
        <f t="shared" ca="1" si="104"/>
        <v/>
      </c>
      <c r="BU35" s="185" t="str">
        <f t="shared" ca="1" si="104"/>
        <v/>
      </c>
      <c r="BV35" s="185" t="str">
        <f t="shared" ca="1" si="104"/>
        <v/>
      </c>
      <c r="BW35" s="185" t="str">
        <f t="shared" ca="1" si="104"/>
        <v/>
      </c>
      <c r="BX35" s="185" t="str">
        <f t="shared" ca="1" si="104"/>
        <v/>
      </c>
      <c r="BY35" s="185" t="str">
        <f t="shared" ca="1" si="104"/>
        <v/>
      </c>
      <c r="BZ35" s="185" t="str">
        <f t="shared" ca="1" si="105"/>
        <v/>
      </c>
      <c r="CA35" s="185" t="str">
        <f t="shared" ca="1" si="105"/>
        <v/>
      </c>
      <c r="CB35" s="185" t="str">
        <f t="shared" ca="1" si="105"/>
        <v/>
      </c>
      <c r="CC35" s="185" t="str">
        <f t="shared" ca="1" si="105"/>
        <v/>
      </c>
      <c r="CD35" s="185" t="str">
        <f t="shared" ca="1" si="105"/>
        <v/>
      </c>
      <c r="CE35" s="185" t="str">
        <f t="shared" ca="1" si="105"/>
        <v/>
      </c>
      <c r="CF35" s="185" t="str">
        <f t="shared" ca="1" si="105"/>
        <v/>
      </c>
      <c r="CG35" s="185" t="str">
        <f t="shared" ca="1" si="105"/>
        <v/>
      </c>
      <c r="CH35" s="146"/>
      <c r="CJ35" s="102" t="str">
        <f t="shared" ca="1" si="18"/>
        <v/>
      </c>
      <c r="CK35" s="102" t="str">
        <f t="shared" ca="1" si="19"/>
        <v/>
      </c>
      <c r="CL35" s="102" t="str">
        <f t="shared" ca="1" si="20"/>
        <v/>
      </c>
      <c r="CM35" s="102" t="str">
        <f t="shared" ca="1" si="21"/>
        <v/>
      </c>
      <c r="CN35" s="102" t="str">
        <f t="shared" ca="1" si="22"/>
        <v/>
      </c>
      <c r="CO35" s="102" t="str">
        <f t="shared" ca="1" si="23"/>
        <v/>
      </c>
      <c r="CP35" s="102" t="str">
        <f t="shared" ca="1" si="24"/>
        <v/>
      </c>
      <c r="CQ35" s="102" t="str">
        <f t="shared" ca="1" si="25"/>
        <v/>
      </c>
      <c r="CR35" s="102" t="str">
        <f t="shared" ca="1" si="26"/>
        <v/>
      </c>
      <c r="CS35" s="102" t="str">
        <f t="shared" ca="1" si="27"/>
        <v/>
      </c>
      <c r="CT35" s="102" t="str">
        <f t="shared" ca="1" si="28"/>
        <v/>
      </c>
      <c r="CU35" s="102" t="str">
        <f t="shared" ca="1" si="29"/>
        <v/>
      </c>
      <c r="CV35" s="102" t="str">
        <f t="shared" ca="1" si="30"/>
        <v/>
      </c>
      <c r="CW35" s="102" t="str">
        <f t="shared" ca="1" si="31"/>
        <v/>
      </c>
      <c r="CX35" s="102" t="str">
        <f t="shared" ca="1" si="32"/>
        <v/>
      </c>
      <c r="CY35" s="102" t="str">
        <f t="shared" ca="1" si="33"/>
        <v/>
      </c>
      <c r="CZ35" s="102" t="str">
        <f t="shared" ca="1" si="34"/>
        <v/>
      </c>
      <c r="DA35" s="102" t="str">
        <f t="shared" ca="1" si="35"/>
        <v/>
      </c>
      <c r="DB35" s="102" t="str">
        <f t="shared" ca="1" si="36"/>
        <v/>
      </c>
      <c r="DC35" s="102" t="str">
        <f t="shared" ca="1" si="37"/>
        <v/>
      </c>
      <c r="DD35" s="102" t="str">
        <f t="shared" ca="1" si="38"/>
        <v/>
      </c>
      <c r="DE35" s="102" t="str">
        <f t="shared" ca="1" si="39"/>
        <v/>
      </c>
      <c r="DF35" s="102" t="str">
        <f t="shared" ca="1" si="40"/>
        <v/>
      </c>
      <c r="DG35" s="102" t="str">
        <f t="shared" ca="1" si="41"/>
        <v/>
      </c>
      <c r="DH35" s="102" t="str">
        <f t="shared" ca="1" si="42"/>
        <v/>
      </c>
      <c r="DI35" s="102" t="str">
        <f t="shared" ca="1" si="43"/>
        <v/>
      </c>
      <c r="DJ35" s="102" t="str">
        <f t="shared" ca="1" si="44"/>
        <v/>
      </c>
      <c r="DK35" s="102" t="str">
        <f t="shared" ca="1" si="45"/>
        <v/>
      </c>
      <c r="DL35" s="102" t="str">
        <f t="shared" ca="1" si="46"/>
        <v/>
      </c>
      <c r="DM35" s="102" t="str">
        <f t="shared" ca="1" si="47"/>
        <v/>
      </c>
      <c r="DN35" s="102" t="str">
        <f t="shared" ca="1" si="48"/>
        <v/>
      </c>
      <c r="DO35" s="102" t="str">
        <f t="shared" ca="1" si="49"/>
        <v/>
      </c>
      <c r="DP35" s="102" t="str">
        <f t="shared" ca="1" si="50"/>
        <v/>
      </c>
      <c r="DQ35" s="102" t="str">
        <f t="shared" ca="1" si="51"/>
        <v/>
      </c>
      <c r="DR35" s="102" t="str">
        <f t="shared" ca="1" si="52"/>
        <v/>
      </c>
      <c r="DS35" s="102" t="str">
        <f t="shared" ca="1" si="53"/>
        <v/>
      </c>
      <c r="DT35" s="102" t="str">
        <f t="shared" ca="1" si="54"/>
        <v/>
      </c>
      <c r="DU35" s="102" t="str">
        <f t="shared" ca="1" si="55"/>
        <v/>
      </c>
      <c r="DV35" s="209"/>
      <c r="DX35" s="102" t="str">
        <f t="shared" ca="1" si="56"/>
        <v/>
      </c>
      <c r="DY35" s="102" t="str">
        <f t="shared" ca="1" si="57"/>
        <v/>
      </c>
      <c r="DZ35" s="102" t="str">
        <f t="shared" ca="1" si="58"/>
        <v/>
      </c>
      <c r="EA35" s="102" t="str">
        <f t="shared" ca="1" si="59"/>
        <v/>
      </c>
      <c r="EB35" s="102" t="str">
        <f t="shared" ca="1" si="60"/>
        <v/>
      </c>
      <c r="EC35" s="102" t="str">
        <f t="shared" ca="1" si="61"/>
        <v/>
      </c>
      <c r="ED35" s="102" t="str">
        <f t="shared" ca="1" si="62"/>
        <v/>
      </c>
      <c r="EE35" s="102" t="str">
        <f t="shared" ca="1" si="63"/>
        <v/>
      </c>
      <c r="EF35" s="102" t="str">
        <f t="shared" ca="1" si="64"/>
        <v/>
      </c>
      <c r="EG35" s="102" t="str">
        <f t="shared" ca="1" si="65"/>
        <v/>
      </c>
      <c r="EH35" s="102" t="str">
        <f t="shared" ca="1" si="66"/>
        <v/>
      </c>
      <c r="EI35" s="102" t="str">
        <f t="shared" ca="1" si="67"/>
        <v/>
      </c>
      <c r="EJ35" s="102" t="str">
        <f t="shared" ca="1" si="68"/>
        <v/>
      </c>
      <c r="EK35" s="102" t="str">
        <f t="shared" ca="1" si="69"/>
        <v/>
      </c>
      <c r="EL35" s="102" t="str">
        <f t="shared" ca="1" si="70"/>
        <v/>
      </c>
      <c r="EM35" s="102" t="str">
        <f t="shared" ca="1" si="71"/>
        <v/>
      </c>
      <c r="EN35" s="102" t="str">
        <f t="shared" ca="1" si="72"/>
        <v/>
      </c>
      <c r="EO35" s="102" t="str">
        <f t="shared" ca="1" si="73"/>
        <v/>
      </c>
      <c r="EP35" s="102" t="str">
        <f t="shared" ca="1" si="74"/>
        <v/>
      </c>
      <c r="EQ35" s="102" t="str">
        <f t="shared" ca="1" si="75"/>
        <v/>
      </c>
      <c r="ER35" s="102" t="str">
        <f t="shared" ca="1" si="76"/>
        <v/>
      </c>
      <c r="ES35" s="102" t="str">
        <f t="shared" ca="1" si="77"/>
        <v/>
      </c>
      <c r="ET35" s="102" t="str">
        <f t="shared" ca="1" si="78"/>
        <v/>
      </c>
      <c r="EU35" s="102" t="str">
        <f t="shared" ca="1" si="79"/>
        <v/>
      </c>
      <c r="EV35" s="102" t="str">
        <f t="shared" ca="1" si="80"/>
        <v/>
      </c>
      <c r="EW35" s="102" t="str">
        <f t="shared" ca="1" si="81"/>
        <v/>
      </c>
      <c r="EX35" s="102" t="str">
        <f t="shared" ca="1" si="82"/>
        <v/>
      </c>
      <c r="EY35" s="102" t="str">
        <f t="shared" ca="1" si="83"/>
        <v/>
      </c>
      <c r="EZ35" s="102" t="str">
        <f t="shared" ca="1" si="84"/>
        <v/>
      </c>
      <c r="FA35" s="102" t="str">
        <f t="shared" ca="1" si="85"/>
        <v/>
      </c>
      <c r="FB35" s="102" t="str">
        <f t="shared" ca="1" si="86"/>
        <v/>
      </c>
      <c r="FC35" s="102" t="str">
        <f t="shared" ca="1" si="87"/>
        <v/>
      </c>
      <c r="FD35" s="102" t="str">
        <f t="shared" ca="1" si="88"/>
        <v/>
      </c>
      <c r="FE35" s="102" t="str">
        <f t="shared" ca="1" si="89"/>
        <v/>
      </c>
      <c r="FF35" s="102" t="str">
        <f t="shared" ca="1" si="90"/>
        <v/>
      </c>
      <c r="FG35" s="102" t="str">
        <f t="shared" ca="1" si="91"/>
        <v/>
      </c>
      <c r="FH35" s="102" t="str">
        <f t="shared" ca="1" si="92"/>
        <v/>
      </c>
      <c r="FI35" s="102" t="str">
        <f t="shared" ca="1" si="93"/>
        <v/>
      </c>
      <c r="FK35" s="209" t="e">
        <f t="shared" ca="1" si="95"/>
        <v>#DIV/0!</v>
      </c>
      <c r="FL35" s="209" t="e">
        <f t="shared" ca="1" si="96"/>
        <v>#DIV/0!</v>
      </c>
    </row>
    <row r="36" spans="1:168" ht="15" customHeight="1" x14ac:dyDescent="0.3">
      <c r="A36" s="94" t="str">
        <f t="shared" si="94"/>
        <v>Wed</v>
      </c>
      <c r="B36" s="11">
        <f t="shared" si="97"/>
        <v>44216</v>
      </c>
      <c r="C36" s="867"/>
      <c r="D36" s="874"/>
      <c r="E36" s="881"/>
      <c r="F36" s="874"/>
      <c r="G36" s="897"/>
      <c r="H36" s="895"/>
      <c r="I36" s="873"/>
      <c r="J36" s="905"/>
      <c r="K36" s="889"/>
      <c r="L36" s="910"/>
      <c r="M36" s="297"/>
      <c r="N36" s="297"/>
      <c r="O36" s="527"/>
      <c r="P36" s="928"/>
      <c r="Q36" s="934"/>
      <c r="R36" s="940"/>
      <c r="S36" s="874"/>
      <c r="T36" s="316"/>
      <c r="U36" s="289" t="str">
        <f t="shared" ca="1" si="10"/>
        <v/>
      </c>
      <c r="V36" s="290" t="str">
        <f t="shared" ca="1" si="11"/>
        <v/>
      </c>
      <c r="W36" s="290" t="str">
        <f t="shared" ca="1" si="12"/>
        <v/>
      </c>
      <c r="X36" s="321" t="str">
        <f t="shared" ca="1" si="13"/>
        <v/>
      </c>
      <c r="Y36" s="295"/>
      <c r="Z36" s="292"/>
      <c r="AA36" s="292"/>
      <c r="AB36" s="296"/>
      <c r="AC36" s="295"/>
      <c r="AD36" s="291"/>
      <c r="AE36" s="291"/>
      <c r="AF36" s="294"/>
      <c r="AG36" s="294"/>
      <c r="AH36" s="298"/>
      <c r="AI36" s="946"/>
      <c r="AJ36" s="294"/>
      <c r="AK36" s="294"/>
      <c r="AL36" s="294"/>
      <c r="AM36" s="298"/>
      <c r="AN36" s="337"/>
      <c r="AO36" s="492"/>
      <c r="AV36" s="185" t="str">
        <f t="shared" ca="1" si="102"/>
        <v/>
      </c>
      <c r="AW36" s="185" t="str">
        <f t="shared" ca="1" si="102"/>
        <v/>
      </c>
      <c r="AX36" s="185" t="str">
        <f t="shared" ca="1" si="102"/>
        <v/>
      </c>
      <c r="AY36" s="185" t="str">
        <f t="shared" ca="1" si="102"/>
        <v/>
      </c>
      <c r="AZ36" s="185" t="str">
        <f t="shared" ca="1" si="102"/>
        <v/>
      </c>
      <c r="BA36" s="185" t="str">
        <f t="shared" ca="1" si="102"/>
        <v/>
      </c>
      <c r="BB36" s="185" t="str">
        <f t="shared" ca="1" si="102"/>
        <v/>
      </c>
      <c r="BC36" s="185" t="str">
        <f t="shared" ca="1" si="102"/>
        <v/>
      </c>
      <c r="BD36" s="185" t="str">
        <f t="shared" ca="1" si="102"/>
        <v/>
      </c>
      <c r="BE36" s="185" t="str">
        <f t="shared" ca="1" si="102"/>
        <v/>
      </c>
      <c r="BF36" s="185" t="str">
        <f t="shared" ca="1" si="103"/>
        <v/>
      </c>
      <c r="BG36" s="185" t="str">
        <f t="shared" ca="1" si="103"/>
        <v/>
      </c>
      <c r="BH36" s="185" t="str">
        <f t="shared" ca="1" si="103"/>
        <v/>
      </c>
      <c r="BI36" s="185" t="str">
        <f t="shared" ca="1" si="103"/>
        <v/>
      </c>
      <c r="BJ36" s="185" t="str">
        <f t="shared" ca="1" si="103"/>
        <v/>
      </c>
      <c r="BK36" s="185" t="str">
        <f t="shared" ca="1" si="103"/>
        <v/>
      </c>
      <c r="BL36" s="185" t="str">
        <f t="shared" ca="1" si="103"/>
        <v/>
      </c>
      <c r="BM36" s="185" t="str">
        <f t="shared" ca="1" si="103"/>
        <v/>
      </c>
      <c r="BN36" s="185" t="str">
        <f t="shared" ca="1" si="103"/>
        <v/>
      </c>
      <c r="BO36" s="185" t="str">
        <f t="shared" ca="1" si="103"/>
        <v/>
      </c>
      <c r="BP36" s="185" t="str">
        <f t="shared" ca="1" si="104"/>
        <v/>
      </c>
      <c r="BQ36" s="185" t="str">
        <f t="shared" ca="1" si="104"/>
        <v/>
      </c>
      <c r="BR36" s="185" t="str">
        <f t="shared" ca="1" si="104"/>
        <v/>
      </c>
      <c r="BS36" s="185" t="str">
        <f t="shared" ca="1" si="104"/>
        <v/>
      </c>
      <c r="BT36" s="185" t="str">
        <f t="shared" ca="1" si="104"/>
        <v/>
      </c>
      <c r="BU36" s="185" t="str">
        <f t="shared" ca="1" si="104"/>
        <v/>
      </c>
      <c r="BV36" s="185" t="str">
        <f t="shared" ca="1" si="104"/>
        <v/>
      </c>
      <c r="BW36" s="185" t="str">
        <f t="shared" ca="1" si="104"/>
        <v/>
      </c>
      <c r="BX36" s="185" t="str">
        <f t="shared" ca="1" si="104"/>
        <v/>
      </c>
      <c r="BY36" s="185" t="str">
        <f t="shared" ca="1" si="104"/>
        <v/>
      </c>
      <c r="BZ36" s="185" t="str">
        <f t="shared" ca="1" si="105"/>
        <v/>
      </c>
      <c r="CA36" s="185" t="str">
        <f t="shared" ca="1" si="105"/>
        <v/>
      </c>
      <c r="CB36" s="185" t="str">
        <f t="shared" ca="1" si="105"/>
        <v/>
      </c>
      <c r="CC36" s="185" t="str">
        <f t="shared" ca="1" si="105"/>
        <v/>
      </c>
      <c r="CD36" s="185" t="str">
        <f t="shared" ca="1" si="105"/>
        <v/>
      </c>
      <c r="CE36" s="185" t="str">
        <f t="shared" ca="1" si="105"/>
        <v/>
      </c>
      <c r="CF36" s="185" t="str">
        <f t="shared" ca="1" si="105"/>
        <v/>
      </c>
      <c r="CG36" s="185" t="str">
        <f t="shared" ca="1" si="105"/>
        <v/>
      </c>
      <c r="CH36" s="146"/>
      <c r="CJ36" s="102" t="str">
        <f t="shared" ca="1" si="18"/>
        <v/>
      </c>
      <c r="CK36" s="102" t="str">
        <f t="shared" ca="1" si="19"/>
        <v/>
      </c>
      <c r="CL36" s="102" t="str">
        <f t="shared" ca="1" si="20"/>
        <v/>
      </c>
      <c r="CM36" s="102" t="str">
        <f t="shared" ca="1" si="21"/>
        <v/>
      </c>
      <c r="CN36" s="102" t="str">
        <f t="shared" ca="1" si="22"/>
        <v/>
      </c>
      <c r="CO36" s="102" t="str">
        <f t="shared" ca="1" si="23"/>
        <v/>
      </c>
      <c r="CP36" s="102" t="str">
        <f t="shared" ca="1" si="24"/>
        <v/>
      </c>
      <c r="CQ36" s="102" t="str">
        <f t="shared" ca="1" si="25"/>
        <v/>
      </c>
      <c r="CR36" s="102" t="str">
        <f t="shared" ca="1" si="26"/>
        <v/>
      </c>
      <c r="CS36" s="102" t="str">
        <f t="shared" ca="1" si="27"/>
        <v/>
      </c>
      <c r="CT36" s="102" t="str">
        <f t="shared" ca="1" si="28"/>
        <v/>
      </c>
      <c r="CU36" s="102" t="str">
        <f t="shared" ca="1" si="29"/>
        <v/>
      </c>
      <c r="CV36" s="102" t="str">
        <f t="shared" ca="1" si="30"/>
        <v/>
      </c>
      <c r="CW36" s="102" t="str">
        <f t="shared" ca="1" si="31"/>
        <v/>
      </c>
      <c r="CX36" s="102" t="str">
        <f t="shared" ca="1" si="32"/>
        <v/>
      </c>
      <c r="CY36" s="102" t="str">
        <f t="shared" ca="1" si="33"/>
        <v/>
      </c>
      <c r="CZ36" s="102" t="str">
        <f t="shared" ca="1" si="34"/>
        <v/>
      </c>
      <c r="DA36" s="102" t="str">
        <f t="shared" ca="1" si="35"/>
        <v/>
      </c>
      <c r="DB36" s="102" t="str">
        <f t="shared" ca="1" si="36"/>
        <v/>
      </c>
      <c r="DC36" s="102" t="str">
        <f t="shared" ca="1" si="37"/>
        <v/>
      </c>
      <c r="DD36" s="102" t="str">
        <f t="shared" ca="1" si="38"/>
        <v/>
      </c>
      <c r="DE36" s="102" t="str">
        <f t="shared" ca="1" si="39"/>
        <v/>
      </c>
      <c r="DF36" s="102" t="str">
        <f t="shared" ca="1" si="40"/>
        <v/>
      </c>
      <c r="DG36" s="102" t="str">
        <f t="shared" ca="1" si="41"/>
        <v/>
      </c>
      <c r="DH36" s="102" t="str">
        <f t="shared" ca="1" si="42"/>
        <v/>
      </c>
      <c r="DI36" s="102" t="str">
        <f t="shared" ca="1" si="43"/>
        <v/>
      </c>
      <c r="DJ36" s="102" t="str">
        <f t="shared" ca="1" si="44"/>
        <v/>
      </c>
      <c r="DK36" s="102" t="str">
        <f t="shared" ca="1" si="45"/>
        <v/>
      </c>
      <c r="DL36" s="102" t="str">
        <f t="shared" ca="1" si="46"/>
        <v/>
      </c>
      <c r="DM36" s="102" t="str">
        <f t="shared" ca="1" si="47"/>
        <v/>
      </c>
      <c r="DN36" s="102" t="str">
        <f t="shared" ca="1" si="48"/>
        <v/>
      </c>
      <c r="DO36" s="102" t="str">
        <f t="shared" ca="1" si="49"/>
        <v/>
      </c>
      <c r="DP36" s="102" t="str">
        <f t="shared" ca="1" si="50"/>
        <v/>
      </c>
      <c r="DQ36" s="102" t="str">
        <f t="shared" ca="1" si="51"/>
        <v/>
      </c>
      <c r="DR36" s="102" t="str">
        <f t="shared" ca="1" si="52"/>
        <v/>
      </c>
      <c r="DS36" s="102" t="str">
        <f t="shared" ca="1" si="53"/>
        <v/>
      </c>
      <c r="DT36" s="102" t="str">
        <f t="shared" ca="1" si="54"/>
        <v/>
      </c>
      <c r="DU36" s="102" t="str">
        <f t="shared" ca="1" si="55"/>
        <v/>
      </c>
      <c r="DV36" s="209"/>
      <c r="DX36" s="102" t="str">
        <f t="shared" ca="1" si="56"/>
        <v/>
      </c>
      <c r="DY36" s="102" t="str">
        <f t="shared" ca="1" si="57"/>
        <v/>
      </c>
      <c r="DZ36" s="102" t="str">
        <f t="shared" ca="1" si="58"/>
        <v/>
      </c>
      <c r="EA36" s="102" t="str">
        <f t="shared" ca="1" si="59"/>
        <v/>
      </c>
      <c r="EB36" s="102" t="str">
        <f t="shared" ca="1" si="60"/>
        <v/>
      </c>
      <c r="EC36" s="102" t="str">
        <f t="shared" ca="1" si="61"/>
        <v/>
      </c>
      <c r="ED36" s="102" t="str">
        <f t="shared" ca="1" si="62"/>
        <v/>
      </c>
      <c r="EE36" s="102" t="str">
        <f t="shared" ca="1" si="63"/>
        <v/>
      </c>
      <c r="EF36" s="102" t="str">
        <f t="shared" ca="1" si="64"/>
        <v/>
      </c>
      <c r="EG36" s="102" t="str">
        <f t="shared" ca="1" si="65"/>
        <v/>
      </c>
      <c r="EH36" s="102" t="str">
        <f t="shared" ca="1" si="66"/>
        <v/>
      </c>
      <c r="EI36" s="102" t="str">
        <f t="shared" ca="1" si="67"/>
        <v/>
      </c>
      <c r="EJ36" s="102" t="str">
        <f t="shared" ca="1" si="68"/>
        <v/>
      </c>
      <c r="EK36" s="102" t="str">
        <f t="shared" ca="1" si="69"/>
        <v/>
      </c>
      <c r="EL36" s="102" t="str">
        <f t="shared" ca="1" si="70"/>
        <v/>
      </c>
      <c r="EM36" s="102" t="str">
        <f t="shared" ca="1" si="71"/>
        <v/>
      </c>
      <c r="EN36" s="102" t="str">
        <f t="shared" ca="1" si="72"/>
        <v/>
      </c>
      <c r="EO36" s="102" t="str">
        <f t="shared" ca="1" si="73"/>
        <v/>
      </c>
      <c r="EP36" s="102" t="str">
        <f t="shared" ca="1" si="74"/>
        <v/>
      </c>
      <c r="EQ36" s="102" t="str">
        <f t="shared" ca="1" si="75"/>
        <v/>
      </c>
      <c r="ER36" s="102" t="str">
        <f t="shared" ca="1" si="76"/>
        <v/>
      </c>
      <c r="ES36" s="102" t="str">
        <f t="shared" ca="1" si="77"/>
        <v/>
      </c>
      <c r="ET36" s="102" t="str">
        <f t="shared" ca="1" si="78"/>
        <v/>
      </c>
      <c r="EU36" s="102" t="str">
        <f t="shared" ca="1" si="79"/>
        <v/>
      </c>
      <c r="EV36" s="102" t="str">
        <f t="shared" ca="1" si="80"/>
        <v/>
      </c>
      <c r="EW36" s="102" t="str">
        <f t="shared" ca="1" si="81"/>
        <v/>
      </c>
      <c r="EX36" s="102" t="str">
        <f t="shared" ca="1" si="82"/>
        <v/>
      </c>
      <c r="EY36" s="102" t="str">
        <f t="shared" ca="1" si="83"/>
        <v/>
      </c>
      <c r="EZ36" s="102" t="str">
        <f t="shared" ca="1" si="84"/>
        <v/>
      </c>
      <c r="FA36" s="102" t="str">
        <f t="shared" ca="1" si="85"/>
        <v/>
      </c>
      <c r="FB36" s="102" t="str">
        <f t="shared" ca="1" si="86"/>
        <v/>
      </c>
      <c r="FC36" s="102" t="str">
        <f t="shared" ca="1" si="87"/>
        <v/>
      </c>
      <c r="FD36" s="102" t="str">
        <f t="shared" ca="1" si="88"/>
        <v/>
      </c>
      <c r="FE36" s="102" t="str">
        <f t="shared" ca="1" si="89"/>
        <v/>
      </c>
      <c r="FF36" s="102" t="str">
        <f t="shared" ca="1" si="90"/>
        <v/>
      </c>
      <c r="FG36" s="102" t="str">
        <f t="shared" ca="1" si="91"/>
        <v/>
      </c>
      <c r="FH36" s="102" t="str">
        <f t="shared" ca="1" si="92"/>
        <v/>
      </c>
      <c r="FI36" s="102" t="str">
        <f t="shared" ca="1" si="93"/>
        <v/>
      </c>
      <c r="FK36" s="209" t="e">
        <f t="shared" ca="1" si="95"/>
        <v>#DIV/0!</v>
      </c>
      <c r="FL36" s="209" t="e">
        <f t="shared" ca="1" si="96"/>
        <v>#DIV/0!</v>
      </c>
    </row>
    <row r="37" spans="1:168" ht="15" customHeight="1" x14ac:dyDescent="0.3">
      <c r="A37" s="94" t="str">
        <f t="shared" si="94"/>
        <v>Thu</v>
      </c>
      <c r="B37" s="11">
        <f t="shared" si="97"/>
        <v>44217</v>
      </c>
      <c r="C37" s="867"/>
      <c r="D37" s="874"/>
      <c r="E37" s="881"/>
      <c r="F37" s="874"/>
      <c r="G37" s="897"/>
      <c r="H37" s="895"/>
      <c r="I37" s="873"/>
      <c r="J37" s="905"/>
      <c r="K37" s="889"/>
      <c r="L37" s="910"/>
      <c r="M37" s="294"/>
      <c r="N37" s="294"/>
      <c r="O37" s="527"/>
      <c r="P37" s="928"/>
      <c r="Q37" s="934"/>
      <c r="R37" s="940"/>
      <c r="S37" s="874"/>
      <c r="T37" s="316"/>
      <c r="U37" s="289" t="str">
        <f t="shared" ca="1" si="10"/>
        <v/>
      </c>
      <c r="V37" s="290" t="str">
        <f t="shared" ca="1" si="11"/>
        <v/>
      </c>
      <c r="W37" s="290" t="str">
        <f t="shared" ca="1" si="12"/>
        <v/>
      </c>
      <c r="X37" s="321" t="str">
        <f t="shared" ca="1" si="13"/>
        <v/>
      </c>
      <c r="Y37" s="295"/>
      <c r="Z37" s="292"/>
      <c r="AA37" s="292"/>
      <c r="AB37" s="296"/>
      <c r="AC37" s="295"/>
      <c r="AD37" s="291"/>
      <c r="AE37" s="291"/>
      <c r="AF37" s="294"/>
      <c r="AG37" s="294"/>
      <c r="AH37" s="298"/>
      <c r="AI37" s="947"/>
      <c r="AJ37" s="294"/>
      <c r="AK37" s="294"/>
      <c r="AL37" s="294"/>
      <c r="AM37" s="298"/>
      <c r="AN37" s="337"/>
      <c r="AO37" s="492"/>
      <c r="AV37" s="185" t="str">
        <f t="shared" ca="1" si="102"/>
        <v/>
      </c>
      <c r="AW37" s="185" t="str">
        <f t="shared" ca="1" si="102"/>
        <v/>
      </c>
      <c r="AX37" s="185" t="str">
        <f t="shared" ca="1" si="102"/>
        <v/>
      </c>
      <c r="AY37" s="185" t="str">
        <f t="shared" ca="1" si="102"/>
        <v/>
      </c>
      <c r="AZ37" s="185" t="str">
        <f t="shared" ca="1" si="102"/>
        <v/>
      </c>
      <c r="BA37" s="185" t="str">
        <f t="shared" ca="1" si="102"/>
        <v/>
      </c>
      <c r="BB37" s="185" t="str">
        <f t="shared" ca="1" si="102"/>
        <v/>
      </c>
      <c r="BC37" s="185" t="str">
        <f t="shared" ca="1" si="102"/>
        <v/>
      </c>
      <c r="BD37" s="185" t="str">
        <f t="shared" ca="1" si="102"/>
        <v/>
      </c>
      <c r="BE37" s="185" t="str">
        <f t="shared" ca="1" si="102"/>
        <v/>
      </c>
      <c r="BF37" s="185" t="str">
        <f t="shared" ca="1" si="103"/>
        <v/>
      </c>
      <c r="BG37" s="185" t="str">
        <f t="shared" ca="1" si="103"/>
        <v/>
      </c>
      <c r="BH37" s="185" t="str">
        <f t="shared" ca="1" si="103"/>
        <v/>
      </c>
      <c r="BI37" s="185" t="str">
        <f t="shared" ca="1" si="103"/>
        <v/>
      </c>
      <c r="BJ37" s="185" t="str">
        <f t="shared" ca="1" si="103"/>
        <v/>
      </c>
      <c r="BK37" s="185" t="str">
        <f t="shared" ca="1" si="103"/>
        <v/>
      </c>
      <c r="BL37" s="185" t="str">
        <f t="shared" ca="1" si="103"/>
        <v/>
      </c>
      <c r="BM37" s="185" t="str">
        <f t="shared" ca="1" si="103"/>
        <v/>
      </c>
      <c r="BN37" s="185" t="str">
        <f t="shared" ca="1" si="103"/>
        <v/>
      </c>
      <c r="BO37" s="185" t="str">
        <f t="shared" ca="1" si="103"/>
        <v/>
      </c>
      <c r="BP37" s="185" t="str">
        <f t="shared" ca="1" si="104"/>
        <v/>
      </c>
      <c r="BQ37" s="185" t="str">
        <f t="shared" ca="1" si="104"/>
        <v/>
      </c>
      <c r="BR37" s="185" t="str">
        <f t="shared" ca="1" si="104"/>
        <v/>
      </c>
      <c r="BS37" s="185" t="str">
        <f t="shared" ca="1" si="104"/>
        <v/>
      </c>
      <c r="BT37" s="185" t="str">
        <f t="shared" ca="1" si="104"/>
        <v/>
      </c>
      <c r="BU37" s="185" t="str">
        <f t="shared" ca="1" si="104"/>
        <v/>
      </c>
      <c r="BV37" s="185" t="str">
        <f t="shared" ca="1" si="104"/>
        <v/>
      </c>
      <c r="BW37" s="185" t="str">
        <f t="shared" ca="1" si="104"/>
        <v/>
      </c>
      <c r="BX37" s="185" t="str">
        <f t="shared" ca="1" si="104"/>
        <v/>
      </c>
      <c r="BY37" s="185" t="str">
        <f t="shared" ca="1" si="104"/>
        <v/>
      </c>
      <c r="BZ37" s="185" t="str">
        <f t="shared" ca="1" si="105"/>
        <v/>
      </c>
      <c r="CA37" s="185" t="str">
        <f t="shared" ca="1" si="105"/>
        <v/>
      </c>
      <c r="CB37" s="185" t="str">
        <f t="shared" ca="1" si="105"/>
        <v/>
      </c>
      <c r="CC37" s="185" t="str">
        <f t="shared" ca="1" si="105"/>
        <v/>
      </c>
      <c r="CD37" s="185" t="str">
        <f t="shared" ca="1" si="105"/>
        <v/>
      </c>
      <c r="CE37" s="185" t="str">
        <f t="shared" ca="1" si="105"/>
        <v/>
      </c>
      <c r="CF37" s="185" t="str">
        <f t="shared" ca="1" si="105"/>
        <v/>
      </c>
      <c r="CG37" s="185" t="str">
        <f t="shared" ca="1" si="105"/>
        <v/>
      </c>
      <c r="CH37" s="146"/>
      <c r="CJ37" s="102" t="str">
        <f t="shared" ca="1" si="18"/>
        <v/>
      </c>
      <c r="CK37" s="102" t="str">
        <f t="shared" ca="1" si="19"/>
        <v/>
      </c>
      <c r="CL37" s="102" t="str">
        <f t="shared" ca="1" si="20"/>
        <v/>
      </c>
      <c r="CM37" s="102" t="str">
        <f t="shared" ca="1" si="21"/>
        <v/>
      </c>
      <c r="CN37" s="102" t="str">
        <f t="shared" ca="1" si="22"/>
        <v/>
      </c>
      <c r="CO37" s="102" t="str">
        <f t="shared" ca="1" si="23"/>
        <v/>
      </c>
      <c r="CP37" s="102" t="str">
        <f t="shared" ca="1" si="24"/>
        <v/>
      </c>
      <c r="CQ37" s="102" t="str">
        <f t="shared" ca="1" si="25"/>
        <v/>
      </c>
      <c r="CR37" s="102" t="str">
        <f t="shared" ca="1" si="26"/>
        <v/>
      </c>
      <c r="CS37" s="102" t="str">
        <f t="shared" ca="1" si="27"/>
        <v/>
      </c>
      <c r="CT37" s="102" t="str">
        <f t="shared" ca="1" si="28"/>
        <v/>
      </c>
      <c r="CU37" s="102" t="str">
        <f t="shared" ca="1" si="29"/>
        <v/>
      </c>
      <c r="CV37" s="102" t="str">
        <f t="shared" ca="1" si="30"/>
        <v/>
      </c>
      <c r="CW37" s="102" t="str">
        <f t="shared" ca="1" si="31"/>
        <v/>
      </c>
      <c r="CX37" s="102" t="str">
        <f t="shared" ca="1" si="32"/>
        <v/>
      </c>
      <c r="CY37" s="102" t="str">
        <f t="shared" ca="1" si="33"/>
        <v/>
      </c>
      <c r="CZ37" s="102" t="str">
        <f t="shared" ca="1" si="34"/>
        <v/>
      </c>
      <c r="DA37" s="102" t="str">
        <f t="shared" ca="1" si="35"/>
        <v/>
      </c>
      <c r="DB37" s="102" t="str">
        <f t="shared" ca="1" si="36"/>
        <v/>
      </c>
      <c r="DC37" s="102" t="str">
        <f t="shared" ca="1" si="37"/>
        <v/>
      </c>
      <c r="DD37" s="102" t="str">
        <f t="shared" ca="1" si="38"/>
        <v/>
      </c>
      <c r="DE37" s="102" t="str">
        <f t="shared" ca="1" si="39"/>
        <v/>
      </c>
      <c r="DF37" s="102" t="str">
        <f t="shared" ca="1" si="40"/>
        <v/>
      </c>
      <c r="DG37" s="102" t="str">
        <f t="shared" ca="1" si="41"/>
        <v/>
      </c>
      <c r="DH37" s="102" t="str">
        <f t="shared" ca="1" si="42"/>
        <v/>
      </c>
      <c r="DI37" s="102" t="str">
        <f t="shared" ca="1" si="43"/>
        <v/>
      </c>
      <c r="DJ37" s="102" t="str">
        <f t="shared" ca="1" si="44"/>
        <v/>
      </c>
      <c r="DK37" s="102" t="str">
        <f t="shared" ca="1" si="45"/>
        <v/>
      </c>
      <c r="DL37" s="102" t="str">
        <f t="shared" ca="1" si="46"/>
        <v/>
      </c>
      <c r="DM37" s="102" t="str">
        <f t="shared" ca="1" si="47"/>
        <v/>
      </c>
      <c r="DN37" s="102" t="str">
        <f t="shared" ca="1" si="48"/>
        <v/>
      </c>
      <c r="DO37" s="102" t="str">
        <f t="shared" ca="1" si="49"/>
        <v/>
      </c>
      <c r="DP37" s="102" t="str">
        <f t="shared" ca="1" si="50"/>
        <v/>
      </c>
      <c r="DQ37" s="102" t="str">
        <f t="shared" ca="1" si="51"/>
        <v/>
      </c>
      <c r="DR37" s="102" t="str">
        <f t="shared" ca="1" si="52"/>
        <v/>
      </c>
      <c r="DS37" s="102" t="str">
        <f t="shared" ca="1" si="53"/>
        <v/>
      </c>
      <c r="DT37" s="102" t="str">
        <f t="shared" ca="1" si="54"/>
        <v/>
      </c>
      <c r="DU37" s="102" t="str">
        <f t="shared" ca="1" si="55"/>
        <v/>
      </c>
      <c r="DV37" s="209"/>
      <c r="DX37" s="102" t="str">
        <f t="shared" ca="1" si="56"/>
        <v/>
      </c>
      <c r="DY37" s="102" t="str">
        <f t="shared" ca="1" si="57"/>
        <v/>
      </c>
      <c r="DZ37" s="102" t="str">
        <f t="shared" ca="1" si="58"/>
        <v/>
      </c>
      <c r="EA37" s="102" t="str">
        <f t="shared" ca="1" si="59"/>
        <v/>
      </c>
      <c r="EB37" s="102" t="str">
        <f t="shared" ca="1" si="60"/>
        <v/>
      </c>
      <c r="EC37" s="102" t="str">
        <f t="shared" ca="1" si="61"/>
        <v/>
      </c>
      <c r="ED37" s="102" t="str">
        <f t="shared" ca="1" si="62"/>
        <v/>
      </c>
      <c r="EE37" s="102" t="str">
        <f t="shared" ca="1" si="63"/>
        <v/>
      </c>
      <c r="EF37" s="102" t="str">
        <f t="shared" ca="1" si="64"/>
        <v/>
      </c>
      <c r="EG37" s="102" t="str">
        <f t="shared" ca="1" si="65"/>
        <v/>
      </c>
      <c r="EH37" s="102" t="str">
        <f t="shared" ca="1" si="66"/>
        <v/>
      </c>
      <c r="EI37" s="102" t="str">
        <f t="shared" ca="1" si="67"/>
        <v/>
      </c>
      <c r="EJ37" s="102" t="str">
        <f t="shared" ca="1" si="68"/>
        <v/>
      </c>
      <c r="EK37" s="102" t="str">
        <f t="shared" ca="1" si="69"/>
        <v/>
      </c>
      <c r="EL37" s="102" t="str">
        <f t="shared" ca="1" si="70"/>
        <v/>
      </c>
      <c r="EM37" s="102" t="str">
        <f t="shared" ca="1" si="71"/>
        <v/>
      </c>
      <c r="EN37" s="102" t="str">
        <f t="shared" ca="1" si="72"/>
        <v/>
      </c>
      <c r="EO37" s="102" t="str">
        <f t="shared" ca="1" si="73"/>
        <v/>
      </c>
      <c r="EP37" s="102" t="str">
        <f t="shared" ca="1" si="74"/>
        <v/>
      </c>
      <c r="EQ37" s="102" t="str">
        <f t="shared" ca="1" si="75"/>
        <v/>
      </c>
      <c r="ER37" s="102" t="str">
        <f t="shared" ca="1" si="76"/>
        <v/>
      </c>
      <c r="ES37" s="102" t="str">
        <f t="shared" ca="1" si="77"/>
        <v/>
      </c>
      <c r="ET37" s="102" t="str">
        <f t="shared" ca="1" si="78"/>
        <v/>
      </c>
      <c r="EU37" s="102" t="str">
        <f t="shared" ca="1" si="79"/>
        <v/>
      </c>
      <c r="EV37" s="102" t="str">
        <f t="shared" ca="1" si="80"/>
        <v/>
      </c>
      <c r="EW37" s="102" t="str">
        <f t="shared" ca="1" si="81"/>
        <v/>
      </c>
      <c r="EX37" s="102" t="str">
        <f t="shared" ca="1" si="82"/>
        <v/>
      </c>
      <c r="EY37" s="102" t="str">
        <f t="shared" ca="1" si="83"/>
        <v/>
      </c>
      <c r="EZ37" s="102" t="str">
        <f t="shared" ca="1" si="84"/>
        <v/>
      </c>
      <c r="FA37" s="102" t="str">
        <f t="shared" ca="1" si="85"/>
        <v/>
      </c>
      <c r="FB37" s="102" t="str">
        <f t="shared" ca="1" si="86"/>
        <v/>
      </c>
      <c r="FC37" s="102" t="str">
        <f t="shared" ca="1" si="87"/>
        <v/>
      </c>
      <c r="FD37" s="102" t="str">
        <f t="shared" ca="1" si="88"/>
        <v/>
      </c>
      <c r="FE37" s="102" t="str">
        <f t="shared" ca="1" si="89"/>
        <v/>
      </c>
      <c r="FF37" s="102" t="str">
        <f t="shared" ca="1" si="90"/>
        <v/>
      </c>
      <c r="FG37" s="102" t="str">
        <f t="shared" ca="1" si="91"/>
        <v/>
      </c>
      <c r="FH37" s="102" t="str">
        <f t="shared" ca="1" si="92"/>
        <v/>
      </c>
      <c r="FI37" s="102" t="str">
        <f t="shared" ca="1" si="93"/>
        <v/>
      </c>
      <c r="FK37" s="209" t="e">
        <f t="shared" ca="1" si="95"/>
        <v>#DIV/0!</v>
      </c>
      <c r="FL37" s="209" t="e">
        <f t="shared" ca="1" si="96"/>
        <v>#DIV/0!</v>
      </c>
    </row>
    <row r="38" spans="1:168" ht="15" customHeight="1" x14ac:dyDescent="0.3">
      <c r="A38" s="94" t="str">
        <f t="shared" si="94"/>
        <v>Fri</v>
      </c>
      <c r="B38" s="11">
        <f t="shared" si="97"/>
        <v>44218</v>
      </c>
      <c r="C38" s="867"/>
      <c r="D38" s="873"/>
      <c r="E38" s="879"/>
      <c r="F38" s="873"/>
      <c r="G38" s="894"/>
      <c r="H38" s="895"/>
      <c r="I38" s="873"/>
      <c r="J38" s="905"/>
      <c r="K38" s="889"/>
      <c r="L38" s="910"/>
      <c r="M38" s="297"/>
      <c r="N38" s="297"/>
      <c r="O38" s="527"/>
      <c r="P38" s="928"/>
      <c r="Q38" s="934"/>
      <c r="R38" s="940"/>
      <c r="S38" s="874"/>
      <c r="T38" s="316"/>
      <c r="U38" s="289" t="str">
        <f t="shared" ca="1" si="10"/>
        <v/>
      </c>
      <c r="V38" s="290" t="str">
        <f t="shared" ca="1" si="11"/>
        <v/>
      </c>
      <c r="W38" s="290" t="str">
        <f t="shared" ca="1" si="12"/>
        <v/>
      </c>
      <c r="X38" s="321" t="str">
        <f t="shared" ca="1" si="13"/>
        <v/>
      </c>
      <c r="Y38" s="295"/>
      <c r="Z38" s="292"/>
      <c r="AA38" s="292"/>
      <c r="AB38" s="296"/>
      <c r="AC38" s="295"/>
      <c r="AD38" s="291"/>
      <c r="AE38" s="291"/>
      <c r="AF38" s="294"/>
      <c r="AG38" s="294"/>
      <c r="AH38" s="298"/>
      <c r="AI38" s="946"/>
      <c r="AJ38" s="294"/>
      <c r="AK38" s="294"/>
      <c r="AL38" s="294"/>
      <c r="AM38" s="298"/>
      <c r="AN38" s="337"/>
      <c r="AO38" s="492"/>
      <c r="AV38" s="185" t="str">
        <f t="shared" ca="1" si="102"/>
        <v/>
      </c>
      <c r="AW38" s="185" t="str">
        <f t="shared" ca="1" si="102"/>
        <v/>
      </c>
      <c r="AX38" s="185" t="str">
        <f t="shared" ca="1" si="102"/>
        <v/>
      </c>
      <c r="AY38" s="185" t="str">
        <f t="shared" ca="1" si="102"/>
        <v/>
      </c>
      <c r="AZ38" s="185" t="str">
        <f t="shared" ca="1" si="102"/>
        <v/>
      </c>
      <c r="BA38" s="185" t="str">
        <f t="shared" ca="1" si="102"/>
        <v/>
      </c>
      <c r="BB38" s="185" t="str">
        <f t="shared" ca="1" si="102"/>
        <v/>
      </c>
      <c r="BC38" s="185" t="str">
        <f t="shared" ca="1" si="102"/>
        <v/>
      </c>
      <c r="BD38" s="185" t="str">
        <f t="shared" ca="1" si="102"/>
        <v/>
      </c>
      <c r="BE38" s="185" t="str">
        <f t="shared" ca="1" si="102"/>
        <v/>
      </c>
      <c r="BF38" s="185" t="str">
        <f t="shared" ca="1" si="103"/>
        <v/>
      </c>
      <c r="BG38" s="185" t="str">
        <f t="shared" ca="1" si="103"/>
        <v/>
      </c>
      <c r="BH38" s="185" t="str">
        <f t="shared" ca="1" si="103"/>
        <v/>
      </c>
      <c r="BI38" s="185" t="str">
        <f t="shared" ca="1" si="103"/>
        <v/>
      </c>
      <c r="BJ38" s="185" t="str">
        <f t="shared" ca="1" si="103"/>
        <v/>
      </c>
      <c r="BK38" s="185" t="str">
        <f t="shared" ca="1" si="103"/>
        <v/>
      </c>
      <c r="BL38" s="185" t="str">
        <f t="shared" ca="1" si="103"/>
        <v/>
      </c>
      <c r="BM38" s="185" t="str">
        <f t="shared" ca="1" si="103"/>
        <v/>
      </c>
      <c r="BN38" s="185" t="str">
        <f t="shared" ca="1" si="103"/>
        <v/>
      </c>
      <c r="BO38" s="185" t="str">
        <f t="shared" ca="1" si="103"/>
        <v/>
      </c>
      <c r="BP38" s="185" t="str">
        <f t="shared" ca="1" si="104"/>
        <v/>
      </c>
      <c r="BQ38" s="185" t="str">
        <f t="shared" ca="1" si="104"/>
        <v/>
      </c>
      <c r="BR38" s="185" t="str">
        <f t="shared" ca="1" si="104"/>
        <v/>
      </c>
      <c r="BS38" s="185" t="str">
        <f t="shared" ca="1" si="104"/>
        <v/>
      </c>
      <c r="BT38" s="185" t="str">
        <f t="shared" ca="1" si="104"/>
        <v/>
      </c>
      <c r="BU38" s="185" t="str">
        <f t="shared" ca="1" si="104"/>
        <v/>
      </c>
      <c r="BV38" s="185" t="str">
        <f t="shared" ca="1" si="104"/>
        <v/>
      </c>
      <c r="BW38" s="185" t="str">
        <f t="shared" ca="1" si="104"/>
        <v/>
      </c>
      <c r="BX38" s="185" t="str">
        <f t="shared" ca="1" si="104"/>
        <v/>
      </c>
      <c r="BY38" s="185" t="str">
        <f t="shared" ca="1" si="104"/>
        <v/>
      </c>
      <c r="BZ38" s="185" t="str">
        <f t="shared" ca="1" si="105"/>
        <v/>
      </c>
      <c r="CA38" s="185" t="str">
        <f t="shared" ca="1" si="105"/>
        <v/>
      </c>
      <c r="CB38" s="185" t="str">
        <f t="shared" ca="1" si="105"/>
        <v/>
      </c>
      <c r="CC38" s="185" t="str">
        <f t="shared" ca="1" si="105"/>
        <v/>
      </c>
      <c r="CD38" s="185" t="str">
        <f t="shared" ca="1" si="105"/>
        <v/>
      </c>
      <c r="CE38" s="185" t="str">
        <f t="shared" ca="1" si="105"/>
        <v/>
      </c>
      <c r="CF38" s="185" t="str">
        <f t="shared" ca="1" si="105"/>
        <v/>
      </c>
      <c r="CG38" s="185" t="str">
        <f t="shared" ca="1" si="105"/>
        <v/>
      </c>
      <c r="CH38" s="146"/>
      <c r="CJ38" s="102" t="str">
        <f t="shared" ca="1" si="18"/>
        <v/>
      </c>
      <c r="CK38" s="102" t="str">
        <f t="shared" ca="1" si="19"/>
        <v/>
      </c>
      <c r="CL38" s="102" t="str">
        <f t="shared" ca="1" si="20"/>
        <v/>
      </c>
      <c r="CM38" s="102" t="str">
        <f t="shared" ca="1" si="21"/>
        <v/>
      </c>
      <c r="CN38" s="102" t="str">
        <f t="shared" ca="1" si="22"/>
        <v/>
      </c>
      <c r="CO38" s="102" t="str">
        <f t="shared" ca="1" si="23"/>
        <v/>
      </c>
      <c r="CP38" s="102" t="str">
        <f t="shared" ca="1" si="24"/>
        <v/>
      </c>
      <c r="CQ38" s="102" t="str">
        <f t="shared" ca="1" si="25"/>
        <v/>
      </c>
      <c r="CR38" s="102" t="str">
        <f t="shared" ca="1" si="26"/>
        <v/>
      </c>
      <c r="CS38" s="102" t="str">
        <f t="shared" ca="1" si="27"/>
        <v/>
      </c>
      <c r="CT38" s="102" t="str">
        <f t="shared" ca="1" si="28"/>
        <v/>
      </c>
      <c r="CU38" s="102" t="str">
        <f t="shared" ca="1" si="29"/>
        <v/>
      </c>
      <c r="CV38" s="102" t="str">
        <f t="shared" ca="1" si="30"/>
        <v/>
      </c>
      <c r="CW38" s="102" t="str">
        <f t="shared" ca="1" si="31"/>
        <v/>
      </c>
      <c r="CX38" s="102" t="str">
        <f t="shared" ca="1" si="32"/>
        <v/>
      </c>
      <c r="CY38" s="102" t="str">
        <f t="shared" ca="1" si="33"/>
        <v/>
      </c>
      <c r="CZ38" s="102" t="str">
        <f t="shared" ca="1" si="34"/>
        <v/>
      </c>
      <c r="DA38" s="102" t="str">
        <f t="shared" ca="1" si="35"/>
        <v/>
      </c>
      <c r="DB38" s="102" t="str">
        <f t="shared" ca="1" si="36"/>
        <v/>
      </c>
      <c r="DC38" s="102" t="str">
        <f t="shared" ca="1" si="37"/>
        <v/>
      </c>
      <c r="DD38" s="102" t="str">
        <f t="shared" ca="1" si="38"/>
        <v/>
      </c>
      <c r="DE38" s="102" t="str">
        <f t="shared" ca="1" si="39"/>
        <v/>
      </c>
      <c r="DF38" s="102" t="str">
        <f t="shared" ca="1" si="40"/>
        <v/>
      </c>
      <c r="DG38" s="102" t="str">
        <f t="shared" ca="1" si="41"/>
        <v/>
      </c>
      <c r="DH38" s="102" t="str">
        <f t="shared" ca="1" si="42"/>
        <v/>
      </c>
      <c r="DI38" s="102" t="str">
        <f t="shared" ca="1" si="43"/>
        <v/>
      </c>
      <c r="DJ38" s="102" t="str">
        <f t="shared" ca="1" si="44"/>
        <v/>
      </c>
      <c r="DK38" s="102" t="str">
        <f t="shared" ca="1" si="45"/>
        <v/>
      </c>
      <c r="DL38" s="102" t="str">
        <f t="shared" ca="1" si="46"/>
        <v/>
      </c>
      <c r="DM38" s="102" t="str">
        <f t="shared" ca="1" si="47"/>
        <v/>
      </c>
      <c r="DN38" s="102" t="str">
        <f t="shared" ca="1" si="48"/>
        <v/>
      </c>
      <c r="DO38" s="102" t="str">
        <f t="shared" ca="1" si="49"/>
        <v/>
      </c>
      <c r="DP38" s="102" t="str">
        <f t="shared" ca="1" si="50"/>
        <v/>
      </c>
      <c r="DQ38" s="102" t="str">
        <f t="shared" ca="1" si="51"/>
        <v/>
      </c>
      <c r="DR38" s="102" t="str">
        <f t="shared" ca="1" si="52"/>
        <v/>
      </c>
      <c r="DS38" s="102" t="str">
        <f t="shared" ca="1" si="53"/>
        <v/>
      </c>
      <c r="DT38" s="102" t="str">
        <f t="shared" ca="1" si="54"/>
        <v/>
      </c>
      <c r="DU38" s="102" t="str">
        <f t="shared" ca="1" si="55"/>
        <v/>
      </c>
      <c r="DV38" s="209"/>
      <c r="DX38" s="102" t="str">
        <f t="shared" ca="1" si="56"/>
        <v/>
      </c>
      <c r="DY38" s="102" t="str">
        <f t="shared" ca="1" si="57"/>
        <v/>
      </c>
      <c r="DZ38" s="102" t="str">
        <f t="shared" ca="1" si="58"/>
        <v/>
      </c>
      <c r="EA38" s="102" t="str">
        <f t="shared" ca="1" si="59"/>
        <v/>
      </c>
      <c r="EB38" s="102" t="str">
        <f t="shared" ca="1" si="60"/>
        <v/>
      </c>
      <c r="EC38" s="102" t="str">
        <f t="shared" ca="1" si="61"/>
        <v/>
      </c>
      <c r="ED38" s="102" t="str">
        <f t="shared" ca="1" si="62"/>
        <v/>
      </c>
      <c r="EE38" s="102" t="str">
        <f t="shared" ca="1" si="63"/>
        <v/>
      </c>
      <c r="EF38" s="102" t="str">
        <f t="shared" ca="1" si="64"/>
        <v/>
      </c>
      <c r="EG38" s="102" t="str">
        <f t="shared" ca="1" si="65"/>
        <v/>
      </c>
      <c r="EH38" s="102" t="str">
        <f t="shared" ca="1" si="66"/>
        <v/>
      </c>
      <c r="EI38" s="102" t="str">
        <f t="shared" ca="1" si="67"/>
        <v/>
      </c>
      <c r="EJ38" s="102" t="str">
        <f t="shared" ca="1" si="68"/>
        <v/>
      </c>
      <c r="EK38" s="102" t="str">
        <f t="shared" ca="1" si="69"/>
        <v/>
      </c>
      <c r="EL38" s="102" t="str">
        <f t="shared" ca="1" si="70"/>
        <v/>
      </c>
      <c r="EM38" s="102" t="str">
        <f t="shared" ca="1" si="71"/>
        <v/>
      </c>
      <c r="EN38" s="102" t="str">
        <f t="shared" ca="1" si="72"/>
        <v/>
      </c>
      <c r="EO38" s="102" t="str">
        <f t="shared" ca="1" si="73"/>
        <v/>
      </c>
      <c r="EP38" s="102" t="str">
        <f t="shared" ca="1" si="74"/>
        <v/>
      </c>
      <c r="EQ38" s="102" t="str">
        <f t="shared" ca="1" si="75"/>
        <v/>
      </c>
      <c r="ER38" s="102" t="str">
        <f t="shared" ca="1" si="76"/>
        <v/>
      </c>
      <c r="ES38" s="102" t="str">
        <f t="shared" ca="1" si="77"/>
        <v/>
      </c>
      <c r="ET38" s="102" t="str">
        <f t="shared" ca="1" si="78"/>
        <v/>
      </c>
      <c r="EU38" s="102" t="str">
        <f t="shared" ca="1" si="79"/>
        <v/>
      </c>
      <c r="EV38" s="102" t="str">
        <f t="shared" ca="1" si="80"/>
        <v/>
      </c>
      <c r="EW38" s="102" t="str">
        <f t="shared" ca="1" si="81"/>
        <v/>
      </c>
      <c r="EX38" s="102" t="str">
        <f t="shared" ca="1" si="82"/>
        <v/>
      </c>
      <c r="EY38" s="102" t="str">
        <f t="shared" ca="1" si="83"/>
        <v/>
      </c>
      <c r="EZ38" s="102" t="str">
        <f t="shared" ca="1" si="84"/>
        <v/>
      </c>
      <c r="FA38" s="102" t="str">
        <f t="shared" ca="1" si="85"/>
        <v/>
      </c>
      <c r="FB38" s="102" t="str">
        <f t="shared" ca="1" si="86"/>
        <v/>
      </c>
      <c r="FC38" s="102" t="str">
        <f t="shared" ca="1" si="87"/>
        <v/>
      </c>
      <c r="FD38" s="102" t="str">
        <f t="shared" ca="1" si="88"/>
        <v/>
      </c>
      <c r="FE38" s="102" t="str">
        <f t="shared" ca="1" si="89"/>
        <v/>
      </c>
      <c r="FF38" s="102" t="str">
        <f t="shared" ca="1" si="90"/>
        <v/>
      </c>
      <c r="FG38" s="102" t="str">
        <f t="shared" ca="1" si="91"/>
        <v/>
      </c>
      <c r="FH38" s="102" t="str">
        <f t="shared" ca="1" si="92"/>
        <v/>
      </c>
      <c r="FI38" s="102" t="str">
        <f t="shared" ca="1" si="93"/>
        <v/>
      </c>
      <c r="FK38" s="209" t="e">
        <f t="shared" ca="1" si="95"/>
        <v>#DIV/0!</v>
      </c>
      <c r="FL38" s="209" t="e">
        <f t="shared" ca="1" si="96"/>
        <v>#DIV/0!</v>
      </c>
    </row>
    <row r="39" spans="1:168" ht="15" customHeight="1" x14ac:dyDescent="0.3">
      <c r="A39" s="94" t="str">
        <f t="shared" si="94"/>
        <v>Sat</v>
      </c>
      <c r="B39" s="11">
        <f t="shared" si="97"/>
        <v>44219</v>
      </c>
      <c r="C39" s="867"/>
      <c r="D39" s="873"/>
      <c r="E39" s="879"/>
      <c r="F39" s="873"/>
      <c r="G39" s="894"/>
      <c r="H39" s="895"/>
      <c r="I39" s="873"/>
      <c r="J39" s="905"/>
      <c r="K39" s="889"/>
      <c r="L39" s="910"/>
      <c r="M39" s="294"/>
      <c r="N39" s="294"/>
      <c r="O39" s="921"/>
      <c r="P39" s="929"/>
      <c r="Q39" s="934"/>
      <c r="R39" s="940"/>
      <c r="S39" s="874"/>
      <c r="T39" s="316"/>
      <c r="U39" s="289" t="str">
        <f t="shared" ca="1" si="10"/>
        <v/>
      </c>
      <c r="V39" s="290" t="str">
        <f t="shared" ca="1" si="11"/>
        <v/>
      </c>
      <c r="W39" s="290" t="str">
        <f t="shared" ca="1" si="12"/>
        <v/>
      </c>
      <c r="X39" s="321" t="str">
        <f t="shared" ca="1" si="13"/>
        <v/>
      </c>
      <c r="Y39" s="295"/>
      <c r="Z39" s="292"/>
      <c r="AA39" s="292"/>
      <c r="AB39" s="296"/>
      <c r="AC39" s="295"/>
      <c r="AD39" s="291"/>
      <c r="AE39" s="291"/>
      <c r="AF39" s="294"/>
      <c r="AG39" s="294"/>
      <c r="AH39" s="298"/>
      <c r="AI39" s="947"/>
      <c r="AJ39" s="294"/>
      <c r="AK39" s="294"/>
      <c r="AL39" s="294"/>
      <c r="AM39" s="298"/>
      <c r="AN39" s="337"/>
      <c r="AO39" s="492"/>
      <c r="AV39" s="185" t="str">
        <f t="shared" ca="1" si="102"/>
        <v/>
      </c>
      <c r="AW39" s="185" t="str">
        <f t="shared" ca="1" si="102"/>
        <v/>
      </c>
      <c r="AX39" s="185" t="str">
        <f t="shared" ca="1" si="102"/>
        <v/>
      </c>
      <c r="AY39" s="185" t="str">
        <f t="shared" ca="1" si="102"/>
        <v/>
      </c>
      <c r="AZ39" s="185" t="str">
        <f t="shared" ca="1" si="102"/>
        <v/>
      </c>
      <c r="BA39" s="185" t="str">
        <f t="shared" ca="1" si="102"/>
        <v/>
      </c>
      <c r="BB39" s="185" t="str">
        <f t="shared" ca="1" si="102"/>
        <v/>
      </c>
      <c r="BC39" s="185" t="str">
        <f t="shared" ca="1" si="102"/>
        <v/>
      </c>
      <c r="BD39" s="185" t="str">
        <f t="shared" ca="1" si="102"/>
        <v/>
      </c>
      <c r="BE39" s="185" t="str">
        <f t="shared" ca="1" si="102"/>
        <v/>
      </c>
      <c r="BF39" s="185" t="str">
        <f t="shared" ca="1" si="103"/>
        <v/>
      </c>
      <c r="BG39" s="185" t="str">
        <f t="shared" ca="1" si="103"/>
        <v/>
      </c>
      <c r="BH39" s="185" t="str">
        <f t="shared" ca="1" si="103"/>
        <v/>
      </c>
      <c r="BI39" s="185" t="str">
        <f t="shared" ca="1" si="103"/>
        <v/>
      </c>
      <c r="BJ39" s="185" t="str">
        <f t="shared" ca="1" si="103"/>
        <v/>
      </c>
      <c r="BK39" s="185" t="str">
        <f t="shared" ca="1" si="103"/>
        <v/>
      </c>
      <c r="BL39" s="185" t="str">
        <f t="shared" ca="1" si="103"/>
        <v/>
      </c>
      <c r="BM39" s="185" t="str">
        <f t="shared" ca="1" si="103"/>
        <v/>
      </c>
      <c r="BN39" s="185" t="str">
        <f t="shared" ca="1" si="103"/>
        <v/>
      </c>
      <c r="BO39" s="185" t="str">
        <f t="shared" ca="1" si="103"/>
        <v/>
      </c>
      <c r="BP39" s="185" t="str">
        <f t="shared" ca="1" si="104"/>
        <v/>
      </c>
      <c r="BQ39" s="185" t="str">
        <f t="shared" ca="1" si="104"/>
        <v/>
      </c>
      <c r="BR39" s="185" t="str">
        <f t="shared" ca="1" si="104"/>
        <v/>
      </c>
      <c r="BS39" s="185" t="str">
        <f t="shared" ca="1" si="104"/>
        <v/>
      </c>
      <c r="BT39" s="185" t="str">
        <f t="shared" ca="1" si="104"/>
        <v/>
      </c>
      <c r="BU39" s="185" t="str">
        <f t="shared" ca="1" si="104"/>
        <v/>
      </c>
      <c r="BV39" s="185" t="str">
        <f t="shared" ca="1" si="104"/>
        <v/>
      </c>
      <c r="BW39" s="185" t="str">
        <f t="shared" ca="1" si="104"/>
        <v/>
      </c>
      <c r="BX39" s="185" t="str">
        <f t="shared" ca="1" si="104"/>
        <v/>
      </c>
      <c r="BY39" s="185" t="str">
        <f t="shared" ca="1" si="104"/>
        <v/>
      </c>
      <c r="BZ39" s="185" t="str">
        <f t="shared" ca="1" si="105"/>
        <v/>
      </c>
      <c r="CA39" s="185" t="str">
        <f t="shared" ca="1" si="105"/>
        <v/>
      </c>
      <c r="CB39" s="185" t="str">
        <f t="shared" ca="1" si="105"/>
        <v/>
      </c>
      <c r="CC39" s="185" t="str">
        <f t="shared" ca="1" si="105"/>
        <v/>
      </c>
      <c r="CD39" s="185" t="str">
        <f t="shared" ca="1" si="105"/>
        <v/>
      </c>
      <c r="CE39" s="185" t="str">
        <f t="shared" ca="1" si="105"/>
        <v/>
      </c>
      <c r="CF39" s="185" t="str">
        <f t="shared" ca="1" si="105"/>
        <v/>
      </c>
      <c r="CG39" s="185" t="str">
        <f t="shared" ca="1" si="105"/>
        <v/>
      </c>
      <c r="CH39" s="146"/>
      <c r="CJ39" s="102" t="str">
        <f t="shared" ca="1" si="18"/>
        <v/>
      </c>
      <c r="CK39" s="102" t="str">
        <f t="shared" ca="1" si="19"/>
        <v/>
      </c>
      <c r="CL39" s="102" t="str">
        <f t="shared" ca="1" si="20"/>
        <v/>
      </c>
      <c r="CM39" s="102" t="str">
        <f t="shared" ca="1" si="21"/>
        <v/>
      </c>
      <c r="CN39" s="102" t="str">
        <f t="shared" ca="1" si="22"/>
        <v/>
      </c>
      <c r="CO39" s="102" t="str">
        <f t="shared" ca="1" si="23"/>
        <v/>
      </c>
      <c r="CP39" s="102" t="str">
        <f t="shared" ca="1" si="24"/>
        <v/>
      </c>
      <c r="CQ39" s="102" t="str">
        <f t="shared" ca="1" si="25"/>
        <v/>
      </c>
      <c r="CR39" s="102" t="str">
        <f t="shared" ca="1" si="26"/>
        <v/>
      </c>
      <c r="CS39" s="102" t="str">
        <f t="shared" ca="1" si="27"/>
        <v/>
      </c>
      <c r="CT39" s="102" t="str">
        <f t="shared" ca="1" si="28"/>
        <v/>
      </c>
      <c r="CU39" s="102" t="str">
        <f t="shared" ca="1" si="29"/>
        <v/>
      </c>
      <c r="CV39" s="102" t="str">
        <f t="shared" ca="1" si="30"/>
        <v/>
      </c>
      <c r="CW39" s="102" t="str">
        <f t="shared" ca="1" si="31"/>
        <v/>
      </c>
      <c r="CX39" s="102" t="str">
        <f t="shared" ca="1" si="32"/>
        <v/>
      </c>
      <c r="CY39" s="102" t="str">
        <f t="shared" ca="1" si="33"/>
        <v/>
      </c>
      <c r="CZ39" s="102" t="str">
        <f t="shared" ca="1" si="34"/>
        <v/>
      </c>
      <c r="DA39" s="102" t="str">
        <f t="shared" ca="1" si="35"/>
        <v/>
      </c>
      <c r="DB39" s="102" t="str">
        <f t="shared" ca="1" si="36"/>
        <v/>
      </c>
      <c r="DC39" s="102" t="str">
        <f t="shared" ca="1" si="37"/>
        <v/>
      </c>
      <c r="DD39" s="102" t="str">
        <f t="shared" ca="1" si="38"/>
        <v/>
      </c>
      <c r="DE39" s="102" t="str">
        <f t="shared" ca="1" si="39"/>
        <v/>
      </c>
      <c r="DF39" s="102" t="str">
        <f t="shared" ca="1" si="40"/>
        <v/>
      </c>
      <c r="DG39" s="102" t="str">
        <f t="shared" ca="1" si="41"/>
        <v/>
      </c>
      <c r="DH39" s="102" t="str">
        <f t="shared" ca="1" si="42"/>
        <v/>
      </c>
      <c r="DI39" s="102" t="str">
        <f t="shared" ca="1" si="43"/>
        <v/>
      </c>
      <c r="DJ39" s="102" t="str">
        <f t="shared" ca="1" si="44"/>
        <v/>
      </c>
      <c r="DK39" s="102" t="str">
        <f t="shared" ca="1" si="45"/>
        <v/>
      </c>
      <c r="DL39" s="102" t="str">
        <f t="shared" ca="1" si="46"/>
        <v/>
      </c>
      <c r="DM39" s="102" t="str">
        <f t="shared" ca="1" si="47"/>
        <v/>
      </c>
      <c r="DN39" s="102" t="str">
        <f t="shared" ca="1" si="48"/>
        <v/>
      </c>
      <c r="DO39" s="102" t="str">
        <f t="shared" ca="1" si="49"/>
        <v/>
      </c>
      <c r="DP39" s="102" t="str">
        <f t="shared" ca="1" si="50"/>
        <v/>
      </c>
      <c r="DQ39" s="102" t="str">
        <f t="shared" ca="1" si="51"/>
        <v/>
      </c>
      <c r="DR39" s="102" t="str">
        <f t="shared" ca="1" si="52"/>
        <v/>
      </c>
      <c r="DS39" s="102" t="str">
        <f t="shared" ca="1" si="53"/>
        <v/>
      </c>
      <c r="DT39" s="102" t="str">
        <f t="shared" ca="1" si="54"/>
        <v/>
      </c>
      <c r="DU39" s="102" t="str">
        <f t="shared" ca="1" si="55"/>
        <v/>
      </c>
      <c r="DV39" s="209"/>
      <c r="DX39" s="102" t="str">
        <f t="shared" ca="1" si="56"/>
        <v/>
      </c>
      <c r="DY39" s="102" t="str">
        <f t="shared" ca="1" si="57"/>
        <v/>
      </c>
      <c r="DZ39" s="102" t="str">
        <f t="shared" ca="1" si="58"/>
        <v/>
      </c>
      <c r="EA39" s="102" t="str">
        <f t="shared" ca="1" si="59"/>
        <v/>
      </c>
      <c r="EB39" s="102" t="str">
        <f t="shared" ca="1" si="60"/>
        <v/>
      </c>
      <c r="EC39" s="102" t="str">
        <f t="shared" ca="1" si="61"/>
        <v/>
      </c>
      <c r="ED39" s="102" t="str">
        <f t="shared" ca="1" si="62"/>
        <v/>
      </c>
      <c r="EE39" s="102" t="str">
        <f t="shared" ca="1" si="63"/>
        <v/>
      </c>
      <c r="EF39" s="102" t="str">
        <f t="shared" ca="1" si="64"/>
        <v/>
      </c>
      <c r="EG39" s="102" t="str">
        <f t="shared" ca="1" si="65"/>
        <v/>
      </c>
      <c r="EH39" s="102" t="str">
        <f t="shared" ca="1" si="66"/>
        <v/>
      </c>
      <c r="EI39" s="102" t="str">
        <f t="shared" ca="1" si="67"/>
        <v/>
      </c>
      <c r="EJ39" s="102" t="str">
        <f t="shared" ca="1" si="68"/>
        <v/>
      </c>
      <c r="EK39" s="102" t="str">
        <f t="shared" ca="1" si="69"/>
        <v/>
      </c>
      <c r="EL39" s="102" t="str">
        <f t="shared" ca="1" si="70"/>
        <v/>
      </c>
      <c r="EM39" s="102" t="str">
        <f t="shared" ca="1" si="71"/>
        <v/>
      </c>
      <c r="EN39" s="102" t="str">
        <f t="shared" ca="1" si="72"/>
        <v/>
      </c>
      <c r="EO39" s="102" t="str">
        <f t="shared" ca="1" si="73"/>
        <v/>
      </c>
      <c r="EP39" s="102" t="str">
        <f t="shared" ca="1" si="74"/>
        <v/>
      </c>
      <c r="EQ39" s="102" t="str">
        <f t="shared" ca="1" si="75"/>
        <v/>
      </c>
      <c r="ER39" s="102" t="str">
        <f t="shared" ca="1" si="76"/>
        <v/>
      </c>
      <c r="ES39" s="102" t="str">
        <f t="shared" ca="1" si="77"/>
        <v/>
      </c>
      <c r="ET39" s="102" t="str">
        <f t="shared" ca="1" si="78"/>
        <v/>
      </c>
      <c r="EU39" s="102" t="str">
        <f t="shared" ca="1" si="79"/>
        <v/>
      </c>
      <c r="EV39" s="102" t="str">
        <f t="shared" ca="1" si="80"/>
        <v/>
      </c>
      <c r="EW39" s="102" t="str">
        <f t="shared" ca="1" si="81"/>
        <v/>
      </c>
      <c r="EX39" s="102" t="str">
        <f t="shared" ca="1" si="82"/>
        <v/>
      </c>
      <c r="EY39" s="102" t="str">
        <f t="shared" ca="1" si="83"/>
        <v/>
      </c>
      <c r="EZ39" s="102" t="str">
        <f t="shared" ca="1" si="84"/>
        <v/>
      </c>
      <c r="FA39" s="102" t="str">
        <f t="shared" ca="1" si="85"/>
        <v/>
      </c>
      <c r="FB39" s="102" t="str">
        <f t="shared" ca="1" si="86"/>
        <v/>
      </c>
      <c r="FC39" s="102" t="str">
        <f t="shared" ca="1" si="87"/>
        <v/>
      </c>
      <c r="FD39" s="102" t="str">
        <f t="shared" ca="1" si="88"/>
        <v/>
      </c>
      <c r="FE39" s="102" t="str">
        <f t="shared" ca="1" si="89"/>
        <v/>
      </c>
      <c r="FF39" s="102" t="str">
        <f t="shared" ca="1" si="90"/>
        <v/>
      </c>
      <c r="FG39" s="102" t="str">
        <f t="shared" ca="1" si="91"/>
        <v/>
      </c>
      <c r="FH39" s="102" t="str">
        <f t="shared" ca="1" si="92"/>
        <v/>
      </c>
      <c r="FI39" s="102" t="str">
        <f t="shared" ca="1" si="93"/>
        <v/>
      </c>
      <c r="FK39" s="209" t="e">
        <f t="shared" ca="1" si="95"/>
        <v>#DIV/0!</v>
      </c>
      <c r="FL39" s="209" t="e">
        <f t="shared" ca="1" si="96"/>
        <v>#DIV/0!</v>
      </c>
    </row>
    <row r="40" spans="1:168" ht="15" customHeight="1" x14ac:dyDescent="0.3">
      <c r="A40" s="94" t="str">
        <f t="shared" si="94"/>
        <v>Sun</v>
      </c>
      <c r="B40" s="11">
        <f t="shared" si="97"/>
        <v>44220</v>
      </c>
      <c r="C40" s="867"/>
      <c r="D40" s="873"/>
      <c r="E40" s="879"/>
      <c r="F40" s="873"/>
      <c r="G40" s="894"/>
      <c r="H40" s="895"/>
      <c r="I40" s="873"/>
      <c r="J40" s="905"/>
      <c r="K40" s="889"/>
      <c r="L40" s="910"/>
      <c r="M40" s="297"/>
      <c r="N40" s="297"/>
      <c r="O40" s="527"/>
      <c r="P40" s="928"/>
      <c r="Q40" s="934"/>
      <c r="R40" s="940"/>
      <c r="S40" s="874"/>
      <c r="T40" s="316"/>
      <c r="U40" s="289" t="str">
        <f t="shared" ca="1" si="10"/>
        <v/>
      </c>
      <c r="V40" s="290" t="str">
        <f t="shared" ca="1" si="11"/>
        <v/>
      </c>
      <c r="W40" s="290" t="str">
        <f t="shared" ca="1" si="12"/>
        <v/>
      </c>
      <c r="X40" s="321" t="str">
        <f t="shared" ca="1" si="13"/>
        <v/>
      </c>
      <c r="Y40" s="295"/>
      <c r="Z40" s="292"/>
      <c r="AA40" s="292"/>
      <c r="AB40" s="296"/>
      <c r="AC40" s="295"/>
      <c r="AD40" s="291"/>
      <c r="AE40" s="291"/>
      <c r="AF40" s="294"/>
      <c r="AG40" s="294"/>
      <c r="AH40" s="298"/>
      <c r="AI40" s="946"/>
      <c r="AJ40" s="294"/>
      <c r="AK40" s="294"/>
      <c r="AL40" s="294"/>
      <c r="AM40" s="298"/>
      <c r="AN40" s="337"/>
      <c r="AO40" s="492"/>
      <c r="AV40" s="185" t="str">
        <f t="shared" ca="1" si="102"/>
        <v/>
      </c>
      <c r="AW40" s="185" t="str">
        <f t="shared" ca="1" si="102"/>
        <v/>
      </c>
      <c r="AX40" s="185" t="str">
        <f t="shared" ca="1" si="102"/>
        <v/>
      </c>
      <c r="AY40" s="185" t="str">
        <f t="shared" ca="1" si="102"/>
        <v/>
      </c>
      <c r="AZ40" s="185" t="str">
        <f t="shared" ca="1" si="102"/>
        <v/>
      </c>
      <c r="BA40" s="185" t="str">
        <f t="shared" ca="1" si="102"/>
        <v/>
      </c>
      <c r="BB40" s="185" t="str">
        <f t="shared" ca="1" si="102"/>
        <v/>
      </c>
      <c r="BC40" s="185" t="str">
        <f t="shared" ca="1" si="102"/>
        <v/>
      </c>
      <c r="BD40" s="185" t="str">
        <f t="shared" ca="1" si="102"/>
        <v/>
      </c>
      <c r="BE40" s="185" t="str">
        <f t="shared" ca="1" si="102"/>
        <v/>
      </c>
      <c r="BF40" s="185" t="str">
        <f t="shared" ca="1" si="103"/>
        <v/>
      </c>
      <c r="BG40" s="185" t="str">
        <f t="shared" ca="1" si="103"/>
        <v/>
      </c>
      <c r="BH40" s="185" t="str">
        <f t="shared" ca="1" si="103"/>
        <v/>
      </c>
      <c r="BI40" s="185" t="str">
        <f t="shared" ca="1" si="103"/>
        <v/>
      </c>
      <c r="BJ40" s="185" t="str">
        <f t="shared" ca="1" si="103"/>
        <v/>
      </c>
      <c r="BK40" s="185" t="str">
        <f t="shared" ca="1" si="103"/>
        <v/>
      </c>
      <c r="BL40" s="185" t="str">
        <f t="shared" ca="1" si="103"/>
        <v/>
      </c>
      <c r="BM40" s="185" t="str">
        <f t="shared" ca="1" si="103"/>
        <v/>
      </c>
      <c r="BN40" s="185" t="str">
        <f t="shared" ca="1" si="103"/>
        <v/>
      </c>
      <c r="BO40" s="185" t="str">
        <f t="shared" ca="1" si="103"/>
        <v/>
      </c>
      <c r="BP40" s="185" t="str">
        <f t="shared" ca="1" si="104"/>
        <v/>
      </c>
      <c r="BQ40" s="185" t="str">
        <f t="shared" ca="1" si="104"/>
        <v/>
      </c>
      <c r="BR40" s="185" t="str">
        <f t="shared" ca="1" si="104"/>
        <v/>
      </c>
      <c r="BS40" s="185" t="str">
        <f t="shared" ca="1" si="104"/>
        <v/>
      </c>
      <c r="BT40" s="185" t="str">
        <f t="shared" ca="1" si="104"/>
        <v/>
      </c>
      <c r="BU40" s="185" t="str">
        <f t="shared" ca="1" si="104"/>
        <v/>
      </c>
      <c r="BV40" s="185" t="str">
        <f t="shared" ca="1" si="104"/>
        <v/>
      </c>
      <c r="BW40" s="185" t="str">
        <f t="shared" ca="1" si="104"/>
        <v/>
      </c>
      <c r="BX40" s="185" t="str">
        <f t="shared" ca="1" si="104"/>
        <v/>
      </c>
      <c r="BY40" s="185" t="str">
        <f t="shared" ca="1" si="104"/>
        <v/>
      </c>
      <c r="BZ40" s="185" t="str">
        <f t="shared" ca="1" si="105"/>
        <v/>
      </c>
      <c r="CA40" s="185" t="str">
        <f t="shared" ca="1" si="105"/>
        <v/>
      </c>
      <c r="CB40" s="185" t="str">
        <f t="shared" ca="1" si="105"/>
        <v/>
      </c>
      <c r="CC40" s="185" t="str">
        <f t="shared" ca="1" si="105"/>
        <v/>
      </c>
      <c r="CD40" s="185" t="str">
        <f t="shared" ca="1" si="105"/>
        <v/>
      </c>
      <c r="CE40" s="185" t="str">
        <f t="shared" ca="1" si="105"/>
        <v/>
      </c>
      <c r="CF40" s="185" t="str">
        <f t="shared" ca="1" si="105"/>
        <v/>
      </c>
      <c r="CG40" s="185" t="str">
        <f t="shared" ca="1" si="105"/>
        <v/>
      </c>
      <c r="CH40" s="146"/>
      <c r="CJ40" s="102" t="str">
        <f t="shared" ca="1" si="18"/>
        <v/>
      </c>
      <c r="CK40" s="102" t="str">
        <f t="shared" ca="1" si="19"/>
        <v/>
      </c>
      <c r="CL40" s="102" t="str">
        <f t="shared" ca="1" si="20"/>
        <v/>
      </c>
      <c r="CM40" s="102" t="str">
        <f t="shared" ca="1" si="21"/>
        <v/>
      </c>
      <c r="CN40" s="102" t="str">
        <f t="shared" ca="1" si="22"/>
        <v/>
      </c>
      <c r="CO40" s="102" t="str">
        <f t="shared" ca="1" si="23"/>
        <v/>
      </c>
      <c r="CP40" s="102" t="str">
        <f t="shared" ca="1" si="24"/>
        <v/>
      </c>
      <c r="CQ40" s="102" t="str">
        <f t="shared" ca="1" si="25"/>
        <v/>
      </c>
      <c r="CR40" s="102" t="str">
        <f t="shared" ca="1" si="26"/>
        <v/>
      </c>
      <c r="CS40" s="102" t="str">
        <f t="shared" ca="1" si="27"/>
        <v/>
      </c>
      <c r="CT40" s="102" t="str">
        <f t="shared" ca="1" si="28"/>
        <v/>
      </c>
      <c r="CU40" s="102" t="str">
        <f t="shared" ca="1" si="29"/>
        <v/>
      </c>
      <c r="CV40" s="102" t="str">
        <f t="shared" ca="1" si="30"/>
        <v/>
      </c>
      <c r="CW40" s="102" t="str">
        <f t="shared" ca="1" si="31"/>
        <v/>
      </c>
      <c r="CX40" s="102" t="str">
        <f t="shared" ca="1" si="32"/>
        <v/>
      </c>
      <c r="CY40" s="102" t="str">
        <f t="shared" ca="1" si="33"/>
        <v/>
      </c>
      <c r="CZ40" s="102" t="str">
        <f t="shared" ca="1" si="34"/>
        <v/>
      </c>
      <c r="DA40" s="102" t="str">
        <f t="shared" ca="1" si="35"/>
        <v/>
      </c>
      <c r="DB40" s="102" t="str">
        <f t="shared" ca="1" si="36"/>
        <v/>
      </c>
      <c r="DC40" s="102" t="str">
        <f t="shared" ca="1" si="37"/>
        <v/>
      </c>
      <c r="DD40" s="102" t="str">
        <f t="shared" ca="1" si="38"/>
        <v/>
      </c>
      <c r="DE40" s="102" t="str">
        <f t="shared" ca="1" si="39"/>
        <v/>
      </c>
      <c r="DF40" s="102" t="str">
        <f t="shared" ca="1" si="40"/>
        <v/>
      </c>
      <c r="DG40" s="102" t="str">
        <f t="shared" ca="1" si="41"/>
        <v/>
      </c>
      <c r="DH40" s="102" t="str">
        <f t="shared" ca="1" si="42"/>
        <v/>
      </c>
      <c r="DI40" s="102" t="str">
        <f t="shared" ca="1" si="43"/>
        <v/>
      </c>
      <c r="DJ40" s="102" t="str">
        <f t="shared" ca="1" si="44"/>
        <v/>
      </c>
      <c r="DK40" s="102" t="str">
        <f t="shared" ca="1" si="45"/>
        <v/>
      </c>
      <c r="DL40" s="102" t="str">
        <f t="shared" ca="1" si="46"/>
        <v/>
      </c>
      <c r="DM40" s="102" t="str">
        <f t="shared" ca="1" si="47"/>
        <v/>
      </c>
      <c r="DN40" s="102" t="str">
        <f t="shared" ca="1" si="48"/>
        <v/>
      </c>
      <c r="DO40" s="102" t="str">
        <f t="shared" ca="1" si="49"/>
        <v/>
      </c>
      <c r="DP40" s="102" t="str">
        <f t="shared" ca="1" si="50"/>
        <v/>
      </c>
      <c r="DQ40" s="102" t="str">
        <f t="shared" ca="1" si="51"/>
        <v/>
      </c>
      <c r="DR40" s="102" t="str">
        <f t="shared" ca="1" si="52"/>
        <v/>
      </c>
      <c r="DS40" s="102" t="str">
        <f t="shared" ca="1" si="53"/>
        <v/>
      </c>
      <c r="DT40" s="102" t="str">
        <f t="shared" ca="1" si="54"/>
        <v/>
      </c>
      <c r="DU40" s="102" t="str">
        <f t="shared" ca="1" si="55"/>
        <v/>
      </c>
      <c r="DV40" s="209"/>
      <c r="DX40" s="102" t="str">
        <f t="shared" ca="1" si="56"/>
        <v/>
      </c>
      <c r="DY40" s="102" t="str">
        <f t="shared" ca="1" si="57"/>
        <v/>
      </c>
      <c r="DZ40" s="102" t="str">
        <f t="shared" ca="1" si="58"/>
        <v/>
      </c>
      <c r="EA40" s="102" t="str">
        <f t="shared" ca="1" si="59"/>
        <v/>
      </c>
      <c r="EB40" s="102" t="str">
        <f t="shared" ca="1" si="60"/>
        <v/>
      </c>
      <c r="EC40" s="102" t="str">
        <f t="shared" ca="1" si="61"/>
        <v/>
      </c>
      <c r="ED40" s="102" t="str">
        <f t="shared" ca="1" si="62"/>
        <v/>
      </c>
      <c r="EE40" s="102" t="str">
        <f t="shared" ca="1" si="63"/>
        <v/>
      </c>
      <c r="EF40" s="102" t="str">
        <f t="shared" ca="1" si="64"/>
        <v/>
      </c>
      <c r="EG40" s="102" t="str">
        <f t="shared" ca="1" si="65"/>
        <v/>
      </c>
      <c r="EH40" s="102" t="str">
        <f t="shared" ca="1" si="66"/>
        <v/>
      </c>
      <c r="EI40" s="102" t="str">
        <f t="shared" ca="1" si="67"/>
        <v/>
      </c>
      <c r="EJ40" s="102" t="str">
        <f t="shared" ca="1" si="68"/>
        <v/>
      </c>
      <c r="EK40" s="102" t="str">
        <f t="shared" ca="1" si="69"/>
        <v/>
      </c>
      <c r="EL40" s="102" t="str">
        <f t="shared" ca="1" si="70"/>
        <v/>
      </c>
      <c r="EM40" s="102" t="str">
        <f t="shared" ca="1" si="71"/>
        <v/>
      </c>
      <c r="EN40" s="102" t="str">
        <f t="shared" ca="1" si="72"/>
        <v/>
      </c>
      <c r="EO40" s="102" t="str">
        <f t="shared" ca="1" si="73"/>
        <v/>
      </c>
      <c r="EP40" s="102" t="str">
        <f t="shared" ca="1" si="74"/>
        <v/>
      </c>
      <c r="EQ40" s="102" t="str">
        <f t="shared" ca="1" si="75"/>
        <v/>
      </c>
      <c r="ER40" s="102" t="str">
        <f t="shared" ca="1" si="76"/>
        <v/>
      </c>
      <c r="ES40" s="102" t="str">
        <f t="shared" ca="1" si="77"/>
        <v/>
      </c>
      <c r="ET40" s="102" t="str">
        <f t="shared" ca="1" si="78"/>
        <v/>
      </c>
      <c r="EU40" s="102" t="str">
        <f t="shared" ca="1" si="79"/>
        <v/>
      </c>
      <c r="EV40" s="102" t="str">
        <f t="shared" ca="1" si="80"/>
        <v/>
      </c>
      <c r="EW40" s="102" t="str">
        <f t="shared" ca="1" si="81"/>
        <v/>
      </c>
      <c r="EX40" s="102" t="str">
        <f t="shared" ca="1" si="82"/>
        <v/>
      </c>
      <c r="EY40" s="102" t="str">
        <f t="shared" ca="1" si="83"/>
        <v/>
      </c>
      <c r="EZ40" s="102" t="str">
        <f t="shared" ca="1" si="84"/>
        <v/>
      </c>
      <c r="FA40" s="102" t="str">
        <f t="shared" ca="1" si="85"/>
        <v/>
      </c>
      <c r="FB40" s="102" t="str">
        <f t="shared" ca="1" si="86"/>
        <v/>
      </c>
      <c r="FC40" s="102" t="str">
        <f t="shared" ca="1" si="87"/>
        <v/>
      </c>
      <c r="FD40" s="102" t="str">
        <f t="shared" ca="1" si="88"/>
        <v/>
      </c>
      <c r="FE40" s="102" t="str">
        <f t="shared" ca="1" si="89"/>
        <v/>
      </c>
      <c r="FF40" s="102" t="str">
        <f t="shared" ca="1" si="90"/>
        <v/>
      </c>
      <c r="FG40" s="102" t="str">
        <f t="shared" ca="1" si="91"/>
        <v/>
      </c>
      <c r="FH40" s="102" t="str">
        <f t="shared" ca="1" si="92"/>
        <v/>
      </c>
      <c r="FI40" s="102" t="str">
        <f t="shared" ca="1" si="93"/>
        <v/>
      </c>
      <c r="FK40" s="209" t="e">
        <f t="shared" ca="1" si="95"/>
        <v>#DIV/0!</v>
      </c>
      <c r="FL40" s="209" t="e">
        <f t="shared" ca="1" si="96"/>
        <v>#DIV/0!</v>
      </c>
    </row>
    <row r="41" spans="1:168" ht="15" customHeight="1" x14ac:dyDescent="0.3">
      <c r="A41" s="94" t="str">
        <f t="shared" si="94"/>
        <v>Mon</v>
      </c>
      <c r="B41" s="11">
        <f t="shared" si="97"/>
        <v>44221</v>
      </c>
      <c r="C41" s="867"/>
      <c r="D41" s="873"/>
      <c r="E41" s="879"/>
      <c r="F41" s="873"/>
      <c r="G41" s="894"/>
      <c r="H41" s="895"/>
      <c r="I41" s="873"/>
      <c r="J41" s="905"/>
      <c r="K41" s="889"/>
      <c r="L41" s="910"/>
      <c r="M41" s="294"/>
      <c r="N41" s="294"/>
      <c r="O41" s="923"/>
      <c r="P41" s="928"/>
      <c r="Q41" s="934"/>
      <c r="R41" s="940"/>
      <c r="S41" s="874"/>
      <c r="T41" s="316"/>
      <c r="U41" s="289" t="str">
        <f t="shared" ca="1" si="10"/>
        <v/>
      </c>
      <c r="V41" s="290" t="str">
        <f t="shared" ca="1" si="11"/>
        <v/>
      </c>
      <c r="W41" s="290" t="str">
        <f t="shared" ca="1" si="12"/>
        <v/>
      </c>
      <c r="X41" s="321" t="str">
        <f t="shared" ca="1" si="13"/>
        <v/>
      </c>
      <c r="Y41" s="295"/>
      <c r="Z41" s="292"/>
      <c r="AA41" s="292"/>
      <c r="AB41" s="296"/>
      <c r="AC41" s="295"/>
      <c r="AD41" s="291"/>
      <c r="AE41" s="291"/>
      <c r="AF41" s="294"/>
      <c r="AG41" s="294"/>
      <c r="AH41" s="298"/>
      <c r="AI41" s="947"/>
      <c r="AJ41" s="294"/>
      <c r="AK41" s="294"/>
      <c r="AL41" s="294"/>
      <c r="AM41" s="298"/>
      <c r="AN41" s="338"/>
      <c r="AO41" s="492"/>
      <c r="AV41" s="185" t="str">
        <f t="shared" ref="AV41:BE47" ca="1" si="106">IF(INDIRECT(AV$5 &amp; ROW())="","",INDIRECT(AV$5 &amp; ROW()))</f>
        <v/>
      </c>
      <c r="AW41" s="185" t="str">
        <f t="shared" ca="1" si="106"/>
        <v/>
      </c>
      <c r="AX41" s="185" t="str">
        <f t="shared" ca="1" si="106"/>
        <v/>
      </c>
      <c r="AY41" s="185" t="str">
        <f t="shared" ca="1" si="106"/>
        <v/>
      </c>
      <c r="AZ41" s="185" t="str">
        <f t="shared" ca="1" si="106"/>
        <v/>
      </c>
      <c r="BA41" s="185" t="str">
        <f t="shared" ca="1" si="106"/>
        <v/>
      </c>
      <c r="BB41" s="185" t="str">
        <f t="shared" ca="1" si="106"/>
        <v/>
      </c>
      <c r="BC41" s="185" t="str">
        <f t="shared" ca="1" si="106"/>
        <v/>
      </c>
      <c r="BD41" s="185" t="str">
        <f t="shared" ca="1" si="106"/>
        <v/>
      </c>
      <c r="BE41" s="185" t="str">
        <f t="shared" ca="1" si="106"/>
        <v/>
      </c>
      <c r="BF41" s="185" t="str">
        <f t="shared" ref="BF41:BO47" ca="1" si="107">IF(INDIRECT(BF$5 &amp; ROW())="","",INDIRECT(BF$5 &amp; ROW()))</f>
        <v/>
      </c>
      <c r="BG41" s="185" t="str">
        <f t="shared" ca="1" si="107"/>
        <v/>
      </c>
      <c r="BH41" s="185" t="str">
        <f t="shared" ca="1" si="107"/>
        <v/>
      </c>
      <c r="BI41" s="185" t="str">
        <f t="shared" ca="1" si="107"/>
        <v/>
      </c>
      <c r="BJ41" s="185" t="str">
        <f t="shared" ca="1" si="107"/>
        <v/>
      </c>
      <c r="BK41" s="185" t="str">
        <f t="shared" ca="1" si="107"/>
        <v/>
      </c>
      <c r="BL41" s="185" t="str">
        <f t="shared" ca="1" si="107"/>
        <v/>
      </c>
      <c r="BM41" s="185" t="str">
        <f t="shared" ca="1" si="107"/>
        <v/>
      </c>
      <c r="BN41" s="185" t="str">
        <f t="shared" ca="1" si="107"/>
        <v/>
      </c>
      <c r="BO41" s="185" t="str">
        <f t="shared" ca="1" si="107"/>
        <v/>
      </c>
      <c r="BP41" s="185" t="str">
        <f t="shared" ref="BP41:BY47" ca="1" si="108">IF(INDIRECT(BP$5 &amp; ROW())="","",INDIRECT(BP$5 &amp; ROW()))</f>
        <v/>
      </c>
      <c r="BQ41" s="185" t="str">
        <f t="shared" ca="1" si="108"/>
        <v/>
      </c>
      <c r="BR41" s="185" t="str">
        <f t="shared" ca="1" si="108"/>
        <v/>
      </c>
      <c r="BS41" s="185" t="str">
        <f t="shared" ca="1" si="108"/>
        <v/>
      </c>
      <c r="BT41" s="185" t="str">
        <f t="shared" ca="1" si="108"/>
        <v/>
      </c>
      <c r="BU41" s="185" t="str">
        <f t="shared" ca="1" si="108"/>
        <v/>
      </c>
      <c r="BV41" s="185" t="str">
        <f t="shared" ca="1" si="108"/>
        <v/>
      </c>
      <c r="BW41" s="185" t="str">
        <f t="shared" ca="1" si="108"/>
        <v/>
      </c>
      <c r="BX41" s="185" t="str">
        <f t="shared" ca="1" si="108"/>
        <v/>
      </c>
      <c r="BY41" s="185" t="str">
        <f t="shared" ca="1" si="108"/>
        <v/>
      </c>
      <c r="BZ41" s="185" t="str">
        <f t="shared" ref="BZ41:CG47" ca="1" si="109">IF(INDIRECT(BZ$5 &amp; ROW())="","",INDIRECT(BZ$5 &amp; ROW()))</f>
        <v/>
      </c>
      <c r="CA41" s="185" t="str">
        <f t="shared" ca="1" si="109"/>
        <v/>
      </c>
      <c r="CB41" s="185" t="str">
        <f t="shared" ca="1" si="109"/>
        <v/>
      </c>
      <c r="CC41" s="185" t="str">
        <f t="shared" ca="1" si="109"/>
        <v/>
      </c>
      <c r="CD41" s="185" t="str">
        <f t="shared" ca="1" si="109"/>
        <v/>
      </c>
      <c r="CE41" s="185" t="str">
        <f t="shared" ca="1" si="109"/>
        <v/>
      </c>
      <c r="CF41" s="185" t="str">
        <f t="shared" ca="1" si="109"/>
        <v/>
      </c>
      <c r="CG41" s="185" t="str">
        <f t="shared" ca="1" si="109"/>
        <v/>
      </c>
      <c r="CH41" s="146"/>
      <c r="CJ41" s="102" t="str">
        <f t="shared" ca="1" si="18"/>
        <v/>
      </c>
      <c r="CK41" s="102" t="str">
        <f t="shared" ca="1" si="19"/>
        <v/>
      </c>
      <c r="CL41" s="102" t="str">
        <f t="shared" ca="1" si="20"/>
        <v/>
      </c>
      <c r="CM41" s="102" t="str">
        <f t="shared" ca="1" si="21"/>
        <v/>
      </c>
      <c r="CN41" s="102" t="str">
        <f t="shared" ca="1" si="22"/>
        <v/>
      </c>
      <c r="CO41" s="102" t="str">
        <f t="shared" ca="1" si="23"/>
        <v/>
      </c>
      <c r="CP41" s="102" t="str">
        <f t="shared" ca="1" si="24"/>
        <v/>
      </c>
      <c r="CQ41" s="102" t="str">
        <f t="shared" ca="1" si="25"/>
        <v/>
      </c>
      <c r="CR41" s="102" t="str">
        <f t="shared" ca="1" si="26"/>
        <v/>
      </c>
      <c r="CS41" s="102" t="str">
        <f t="shared" ca="1" si="27"/>
        <v/>
      </c>
      <c r="CT41" s="102" t="str">
        <f t="shared" ca="1" si="28"/>
        <v/>
      </c>
      <c r="CU41" s="102" t="str">
        <f t="shared" ca="1" si="29"/>
        <v/>
      </c>
      <c r="CV41" s="102" t="str">
        <f t="shared" ca="1" si="30"/>
        <v/>
      </c>
      <c r="CW41" s="102" t="str">
        <f t="shared" ca="1" si="31"/>
        <v/>
      </c>
      <c r="CX41" s="102" t="str">
        <f t="shared" ca="1" si="32"/>
        <v/>
      </c>
      <c r="CY41" s="102" t="str">
        <f t="shared" ca="1" si="33"/>
        <v/>
      </c>
      <c r="CZ41" s="102" t="str">
        <f t="shared" ca="1" si="34"/>
        <v/>
      </c>
      <c r="DA41" s="102" t="str">
        <f t="shared" ca="1" si="35"/>
        <v/>
      </c>
      <c r="DB41" s="102" t="str">
        <f t="shared" ca="1" si="36"/>
        <v/>
      </c>
      <c r="DC41" s="102" t="str">
        <f t="shared" ca="1" si="37"/>
        <v/>
      </c>
      <c r="DD41" s="102" t="str">
        <f t="shared" ca="1" si="38"/>
        <v/>
      </c>
      <c r="DE41" s="102" t="str">
        <f t="shared" ca="1" si="39"/>
        <v/>
      </c>
      <c r="DF41" s="102" t="str">
        <f t="shared" ca="1" si="40"/>
        <v/>
      </c>
      <c r="DG41" s="102" t="str">
        <f t="shared" ca="1" si="41"/>
        <v/>
      </c>
      <c r="DH41" s="102" t="str">
        <f t="shared" ca="1" si="42"/>
        <v/>
      </c>
      <c r="DI41" s="102" t="str">
        <f t="shared" ca="1" si="43"/>
        <v/>
      </c>
      <c r="DJ41" s="102" t="str">
        <f t="shared" ca="1" si="44"/>
        <v/>
      </c>
      <c r="DK41" s="102" t="str">
        <f t="shared" ca="1" si="45"/>
        <v/>
      </c>
      <c r="DL41" s="102" t="str">
        <f t="shared" ca="1" si="46"/>
        <v/>
      </c>
      <c r="DM41" s="102" t="str">
        <f t="shared" ca="1" si="47"/>
        <v/>
      </c>
      <c r="DN41" s="102" t="str">
        <f t="shared" ca="1" si="48"/>
        <v/>
      </c>
      <c r="DO41" s="102" t="str">
        <f t="shared" ca="1" si="49"/>
        <v/>
      </c>
      <c r="DP41" s="102" t="str">
        <f t="shared" ca="1" si="50"/>
        <v/>
      </c>
      <c r="DQ41" s="102" t="str">
        <f t="shared" ca="1" si="51"/>
        <v/>
      </c>
      <c r="DR41" s="102" t="str">
        <f t="shared" ca="1" si="52"/>
        <v/>
      </c>
      <c r="DS41" s="102" t="str">
        <f t="shared" ca="1" si="53"/>
        <v/>
      </c>
      <c r="DT41" s="102" t="str">
        <f t="shared" ca="1" si="54"/>
        <v/>
      </c>
      <c r="DU41" s="102" t="str">
        <f t="shared" ca="1" si="55"/>
        <v/>
      </c>
      <c r="DV41" s="209"/>
      <c r="DX41" s="102" t="str">
        <f t="shared" ca="1" si="56"/>
        <v/>
      </c>
      <c r="DY41" s="102" t="str">
        <f t="shared" ca="1" si="57"/>
        <v/>
      </c>
      <c r="DZ41" s="102" t="str">
        <f t="shared" ca="1" si="58"/>
        <v/>
      </c>
      <c r="EA41" s="102" t="str">
        <f t="shared" ca="1" si="59"/>
        <v/>
      </c>
      <c r="EB41" s="102" t="str">
        <f t="shared" ca="1" si="60"/>
        <v/>
      </c>
      <c r="EC41" s="102" t="str">
        <f t="shared" ca="1" si="61"/>
        <v/>
      </c>
      <c r="ED41" s="102" t="str">
        <f t="shared" ca="1" si="62"/>
        <v/>
      </c>
      <c r="EE41" s="102" t="str">
        <f t="shared" ca="1" si="63"/>
        <v/>
      </c>
      <c r="EF41" s="102" t="str">
        <f t="shared" ca="1" si="64"/>
        <v/>
      </c>
      <c r="EG41" s="102" t="str">
        <f t="shared" ca="1" si="65"/>
        <v/>
      </c>
      <c r="EH41" s="102" t="str">
        <f t="shared" ca="1" si="66"/>
        <v/>
      </c>
      <c r="EI41" s="102" t="str">
        <f t="shared" ca="1" si="67"/>
        <v/>
      </c>
      <c r="EJ41" s="102" t="str">
        <f t="shared" ca="1" si="68"/>
        <v/>
      </c>
      <c r="EK41" s="102" t="str">
        <f t="shared" ca="1" si="69"/>
        <v/>
      </c>
      <c r="EL41" s="102" t="str">
        <f t="shared" ca="1" si="70"/>
        <v/>
      </c>
      <c r="EM41" s="102" t="str">
        <f t="shared" ca="1" si="71"/>
        <v/>
      </c>
      <c r="EN41" s="102" t="str">
        <f t="shared" ca="1" si="72"/>
        <v/>
      </c>
      <c r="EO41" s="102" t="str">
        <f t="shared" ca="1" si="73"/>
        <v/>
      </c>
      <c r="EP41" s="102" t="str">
        <f t="shared" ca="1" si="74"/>
        <v/>
      </c>
      <c r="EQ41" s="102" t="str">
        <f t="shared" ca="1" si="75"/>
        <v/>
      </c>
      <c r="ER41" s="102" t="str">
        <f t="shared" ca="1" si="76"/>
        <v/>
      </c>
      <c r="ES41" s="102" t="str">
        <f t="shared" ca="1" si="77"/>
        <v/>
      </c>
      <c r="ET41" s="102" t="str">
        <f t="shared" ca="1" si="78"/>
        <v/>
      </c>
      <c r="EU41" s="102" t="str">
        <f t="shared" ca="1" si="79"/>
        <v/>
      </c>
      <c r="EV41" s="102" t="str">
        <f t="shared" ca="1" si="80"/>
        <v/>
      </c>
      <c r="EW41" s="102" t="str">
        <f t="shared" ca="1" si="81"/>
        <v/>
      </c>
      <c r="EX41" s="102" t="str">
        <f t="shared" ca="1" si="82"/>
        <v/>
      </c>
      <c r="EY41" s="102" t="str">
        <f t="shared" ca="1" si="83"/>
        <v/>
      </c>
      <c r="EZ41" s="102" t="str">
        <f t="shared" ca="1" si="84"/>
        <v/>
      </c>
      <c r="FA41" s="102" t="str">
        <f t="shared" ca="1" si="85"/>
        <v/>
      </c>
      <c r="FB41" s="102" t="str">
        <f t="shared" ca="1" si="86"/>
        <v/>
      </c>
      <c r="FC41" s="102" t="str">
        <f t="shared" ca="1" si="87"/>
        <v/>
      </c>
      <c r="FD41" s="102" t="str">
        <f t="shared" ca="1" si="88"/>
        <v/>
      </c>
      <c r="FE41" s="102" t="str">
        <f t="shared" ca="1" si="89"/>
        <v/>
      </c>
      <c r="FF41" s="102" t="str">
        <f t="shared" ca="1" si="90"/>
        <v/>
      </c>
      <c r="FG41" s="102" t="str">
        <f t="shared" ca="1" si="91"/>
        <v/>
      </c>
      <c r="FH41" s="102" t="str">
        <f t="shared" ca="1" si="92"/>
        <v/>
      </c>
      <c r="FI41" s="102" t="str">
        <f t="shared" ca="1" si="93"/>
        <v/>
      </c>
      <c r="FK41" s="209" t="e">
        <f t="shared" ca="1" si="95"/>
        <v>#DIV/0!</v>
      </c>
      <c r="FL41" s="209" t="e">
        <f t="shared" ca="1" si="96"/>
        <v>#DIV/0!</v>
      </c>
    </row>
    <row r="42" spans="1:168" ht="15" customHeight="1" x14ac:dyDescent="0.3">
      <c r="A42" s="94" t="str">
        <f t="shared" si="94"/>
        <v>Tue</v>
      </c>
      <c r="B42" s="11">
        <f t="shared" si="97"/>
        <v>44222</v>
      </c>
      <c r="C42" s="867"/>
      <c r="D42" s="873"/>
      <c r="E42" s="879"/>
      <c r="F42" s="873"/>
      <c r="G42" s="894"/>
      <c r="H42" s="895"/>
      <c r="I42" s="873"/>
      <c r="J42" s="905"/>
      <c r="K42" s="889"/>
      <c r="L42" s="910"/>
      <c r="M42" s="297"/>
      <c r="N42" s="297"/>
      <c r="O42" s="527"/>
      <c r="P42" s="928"/>
      <c r="Q42" s="934"/>
      <c r="R42" s="940"/>
      <c r="S42" s="874"/>
      <c r="T42" s="316"/>
      <c r="U42" s="289" t="str">
        <f t="shared" ca="1" si="10"/>
        <v/>
      </c>
      <c r="V42" s="290" t="str">
        <f t="shared" ca="1" si="11"/>
        <v/>
      </c>
      <c r="W42" s="290" t="str">
        <f t="shared" ca="1" si="12"/>
        <v/>
      </c>
      <c r="X42" s="321" t="str">
        <f t="shared" ca="1" si="13"/>
        <v/>
      </c>
      <c r="Y42" s="295"/>
      <c r="Z42" s="292"/>
      <c r="AA42" s="292"/>
      <c r="AB42" s="296"/>
      <c r="AC42" s="295"/>
      <c r="AD42" s="291"/>
      <c r="AE42" s="291"/>
      <c r="AF42" s="294"/>
      <c r="AG42" s="294"/>
      <c r="AH42" s="298"/>
      <c r="AI42" s="946"/>
      <c r="AJ42" s="294"/>
      <c r="AK42" s="294"/>
      <c r="AL42" s="294"/>
      <c r="AM42" s="298"/>
      <c r="AN42" s="337"/>
      <c r="AO42" s="492"/>
      <c r="AV42" s="185" t="str">
        <f t="shared" ca="1" si="106"/>
        <v/>
      </c>
      <c r="AW42" s="185" t="str">
        <f t="shared" ca="1" si="106"/>
        <v/>
      </c>
      <c r="AX42" s="185" t="str">
        <f t="shared" ca="1" si="106"/>
        <v/>
      </c>
      <c r="AY42" s="185" t="str">
        <f t="shared" ca="1" si="106"/>
        <v/>
      </c>
      <c r="AZ42" s="185" t="str">
        <f t="shared" ca="1" si="106"/>
        <v/>
      </c>
      <c r="BA42" s="185" t="str">
        <f t="shared" ca="1" si="106"/>
        <v/>
      </c>
      <c r="BB42" s="185" t="str">
        <f t="shared" ca="1" si="106"/>
        <v/>
      </c>
      <c r="BC42" s="185" t="str">
        <f t="shared" ca="1" si="106"/>
        <v/>
      </c>
      <c r="BD42" s="185" t="str">
        <f t="shared" ca="1" si="106"/>
        <v/>
      </c>
      <c r="BE42" s="185" t="str">
        <f t="shared" ca="1" si="106"/>
        <v/>
      </c>
      <c r="BF42" s="185" t="str">
        <f t="shared" ca="1" si="107"/>
        <v/>
      </c>
      <c r="BG42" s="185" t="str">
        <f t="shared" ca="1" si="107"/>
        <v/>
      </c>
      <c r="BH42" s="185" t="str">
        <f t="shared" ca="1" si="107"/>
        <v/>
      </c>
      <c r="BI42" s="185" t="str">
        <f t="shared" ca="1" si="107"/>
        <v/>
      </c>
      <c r="BJ42" s="185" t="str">
        <f t="shared" ca="1" si="107"/>
        <v/>
      </c>
      <c r="BK42" s="185" t="str">
        <f t="shared" ca="1" si="107"/>
        <v/>
      </c>
      <c r="BL42" s="185" t="str">
        <f t="shared" ca="1" si="107"/>
        <v/>
      </c>
      <c r="BM42" s="185" t="str">
        <f t="shared" ca="1" si="107"/>
        <v/>
      </c>
      <c r="BN42" s="185" t="str">
        <f t="shared" ca="1" si="107"/>
        <v/>
      </c>
      <c r="BO42" s="185" t="str">
        <f t="shared" ca="1" si="107"/>
        <v/>
      </c>
      <c r="BP42" s="185" t="str">
        <f t="shared" ca="1" si="108"/>
        <v/>
      </c>
      <c r="BQ42" s="185" t="str">
        <f t="shared" ca="1" si="108"/>
        <v/>
      </c>
      <c r="BR42" s="185" t="str">
        <f t="shared" ca="1" si="108"/>
        <v/>
      </c>
      <c r="BS42" s="185" t="str">
        <f t="shared" ca="1" si="108"/>
        <v/>
      </c>
      <c r="BT42" s="185" t="str">
        <f t="shared" ca="1" si="108"/>
        <v/>
      </c>
      <c r="BU42" s="185" t="str">
        <f t="shared" ca="1" si="108"/>
        <v/>
      </c>
      <c r="BV42" s="185" t="str">
        <f t="shared" ca="1" si="108"/>
        <v/>
      </c>
      <c r="BW42" s="185" t="str">
        <f t="shared" ca="1" si="108"/>
        <v/>
      </c>
      <c r="BX42" s="185" t="str">
        <f t="shared" ca="1" si="108"/>
        <v/>
      </c>
      <c r="BY42" s="185" t="str">
        <f t="shared" ca="1" si="108"/>
        <v/>
      </c>
      <c r="BZ42" s="185" t="str">
        <f t="shared" ca="1" si="109"/>
        <v/>
      </c>
      <c r="CA42" s="185" t="str">
        <f t="shared" ca="1" si="109"/>
        <v/>
      </c>
      <c r="CB42" s="185" t="str">
        <f t="shared" ca="1" si="109"/>
        <v/>
      </c>
      <c r="CC42" s="185" t="str">
        <f t="shared" ca="1" si="109"/>
        <v/>
      </c>
      <c r="CD42" s="185" t="str">
        <f t="shared" ca="1" si="109"/>
        <v/>
      </c>
      <c r="CE42" s="185" t="str">
        <f t="shared" ca="1" si="109"/>
        <v/>
      </c>
      <c r="CF42" s="185" t="str">
        <f t="shared" ca="1" si="109"/>
        <v/>
      </c>
      <c r="CG42" s="185" t="str">
        <f t="shared" ca="1" si="109"/>
        <v/>
      </c>
      <c r="CH42" s="146"/>
      <c r="CJ42" s="102" t="str">
        <f t="shared" ca="1" si="18"/>
        <v/>
      </c>
      <c r="CK42" s="102" t="str">
        <f t="shared" ca="1" si="19"/>
        <v/>
      </c>
      <c r="CL42" s="102" t="str">
        <f t="shared" ca="1" si="20"/>
        <v/>
      </c>
      <c r="CM42" s="102" t="str">
        <f t="shared" ca="1" si="21"/>
        <v/>
      </c>
      <c r="CN42" s="102" t="str">
        <f t="shared" ca="1" si="22"/>
        <v/>
      </c>
      <c r="CO42" s="102" t="str">
        <f t="shared" ca="1" si="23"/>
        <v/>
      </c>
      <c r="CP42" s="102" t="str">
        <f t="shared" ca="1" si="24"/>
        <v/>
      </c>
      <c r="CQ42" s="102" t="str">
        <f t="shared" ca="1" si="25"/>
        <v/>
      </c>
      <c r="CR42" s="102" t="str">
        <f t="shared" ca="1" si="26"/>
        <v/>
      </c>
      <c r="CS42" s="102" t="str">
        <f t="shared" ca="1" si="27"/>
        <v/>
      </c>
      <c r="CT42" s="102" t="str">
        <f t="shared" ca="1" si="28"/>
        <v/>
      </c>
      <c r="CU42" s="102" t="str">
        <f t="shared" ca="1" si="29"/>
        <v/>
      </c>
      <c r="CV42" s="102" t="str">
        <f t="shared" ca="1" si="30"/>
        <v/>
      </c>
      <c r="CW42" s="102" t="str">
        <f t="shared" ca="1" si="31"/>
        <v/>
      </c>
      <c r="CX42" s="102" t="str">
        <f t="shared" ca="1" si="32"/>
        <v/>
      </c>
      <c r="CY42" s="102" t="str">
        <f t="shared" ca="1" si="33"/>
        <v/>
      </c>
      <c r="CZ42" s="102" t="str">
        <f t="shared" ca="1" si="34"/>
        <v/>
      </c>
      <c r="DA42" s="102" t="str">
        <f t="shared" ca="1" si="35"/>
        <v/>
      </c>
      <c r="DB42" s="102" t="str">
        <f t="shared" ca="1" si="36"/>
        <v/>
      </c>
      <c r="DC42" s="102" t="str">
        <f t="shared" ca="1" si="37"/>
        <v/>
      </c>
      <c r="DD42" s="102" t="str">
        <f t="shared" ca="1" si="38"/>
        <v/>
      </c>
      <c r="DE42" s="102" t="str">
        <f t="shared" ca="1" si="39"/>
        <v/>
      </c>
      <c r="DF42" s="102" t="str">
        <f t="shared" ca="1" si="40"/>
        <v/>
      </c>
      <c r="DG42" s="102" t="str">
        <f t="shared" ca="1" si="41"/>
        <v/>
      </c>
      <c r="DH42" s="102" t="str">
        <f t="shared" ca="1" si="42"/>
        <v/>
      </c>
      <c r="DI42" s="102" t="str">
        <f t="shared" ca="1" si="43"/>
        <v/>
      </c>
      <c r="DJ42" s="102" t="str">
        <f t="shared" ca="1" si="44"/>
        <v/>
      </c>
      <c r="DK42" s="102" t="str">
        <f t="shared" ca="1" si="45"/>
        <v/>
      </c>
      <c r="DL42" s="102" t="str">
        <f t="shared" ca="1" si="46"/>
        <v/>
      </c>
      <c r="DM42" s="102" t="str">
        <f t="shared" ca="1" si="47"/>
        <v/>
      </c>
      <c r="DN42" s="102" t="str">
        <f t="shared" ca="1" si="48"/>
        <v/>
      </c>
      <c r="DO42" s="102" t="str">
        <f t="shared" ca="1" si="49"/>
        <v/>
      </c>
      <c r="DP42" s="102" t="str">
        <f t="shared" ca="1" si="50"/>
        <v/>
      </c>
      <c r="DQ42" s="102" t="str">
        <f t="shared" ca="1" si="51"/>
        <v/>
      </c>
      <c r="DR42" s="102" t="str">
        <f t="shared" ca="1" si="52"/>
        <v/>
      </c>
      <c r="DS42" s="102" t="str">
        <f t="shared" ca="1" si="53"/>
        <v/>
      </c>
      <c r="DT42" s="102" t="str">
        <f t="shared" ca="1" si="54"/>
        <v/>
      </c>
      <c r="DU42" s="102" t="str">
        <f t="shared" ca="1" si="55"/>
        <v/>
      </c>
      <c r="DV42" s="209"/>
      <c r="DX42" s="102" t="str">
        <f t="shared" ca="1" si="56"/>
        <v/>
      </c>
      <c r="DY42" s="102" t="str">
        <f t="shared" ca="1" si="57"/>
        <v/>
      </c>
      <c r="DZ42" s="102" t="str">
        <f t="shared" ca="1" si="58"/>
        <v/>
      </c>
      <c r="EA42" s="102" t="str">
        <f t="shared" ca="1" si="59"/>
        <v/>
      </c>
      <c r="EB42" s="102" t="str">
        <f t="shared" ca="1" si="60"/>
        <v/>
      </c>
      <c r="EC42" s="102" t="str">
        <f t="shared" ca="1" si="61"/>
        <v/>
      </c>
      <c r="ED42" s="102" t="str">
        <f t="shared" ca="1" si="62"/>
        <v/>
      </c>
      <c r="EE42" s="102" t="str">
        <f t="shared" ca="1" si="63"/>
        <v/>
      </c>
      <c r="EF42" s="102" t="str">
        <f t="shared" ca="1" si="64"/>
        <v/>
      </c>
      <c r="EG42" s="102" t="str">
        <f t="shared" ca="1" si="65"/>
        <v/>
      </c>
      <c r="EH42" s="102" t="str">
        <f t="shared" ca="1" si="66"/>
        <v/>
      </c>
      <c r="EI42" s="102" t="str">
        <f t="shared" ca="1" si="67"/>
        <v/>
      </c>
      <c r="EJ42" s="102" t="str">
        <f t="shared" ca="1" si="68"/>
        <v/>
      </c>
      <c r="EK42" s="102" t="str">
        <f t="shared" ca="1" si="69"/>
        <v/>
      </c>
      <c r="EL42" s="102" t="str">
        <f t="shared" ca="1" si="70"/>
        <v/>
      </c>
      <c r="EM42" s="102" t="str">
        <f t="shared" ca="1" si="71"/>
        <v/>
      </c>
      <c r="EN42" s="102" t="str">
        <f t="shared" ca="1" si="72"/>
        <v/>
      </c>
      <c r="EO42" s="102" t="str">
        <f t="shared" ca="1" si="73"/>
        <v/>
      </c>
      <c r="EP42" s="102" t="str">
        <f t="shared" ca="1" si="74"/>
        <v/>
      </c>
      <c r="EQ42" s="102" t="str">
        <f t="shared" ca="1" si="75"/>
        <v/>
      </c>
      <c r="ER42" s="102" t="str">
        <f t="shared" ca="1" si="76"/>
        <v/>
      </c>
      <c r="ES42" s="102" t="str">
        <f t="shared" ca="1" si="77"/>
        <v/>
      </c>
      <c r="ET42" s="102" t="str">
        <f t="shared" ca="1" si="78"/>
        <v/>
      </c>
      <c r="EU42" s="102" t="str">
        <f t="shared" ca="1" si="79"/>
        <v/>
      </c>
      <c r="EV42" s="102" t="str">
        <f t="shared" ca="1" si="80"/>
        <v/>
      </c>
      <c r="EW42" s="102" t="str">
        <f t="shared" ca="1" si="81"/>
        <v/>
      </c>
      <c r="EX42" s="102" t="str">
        <f t="shared" ca="1" si="82"/>
        <v/>
      </c>
      <c r="EY42" s="102" t="str">
        <f t="shared" ca="1" si="83"/>
        <v/>
      </c>
      <c r="EZ42" s="102" t="str">
        <f t="shared" ca="1" si="84"/>
        <v/>
      </c>
      <c r="FA42" s="102" t="str">
        <f t="shared" ca="1" si="85"/>
        <v/>
      </c>
      <c r="FB42" s="102" t="str">
        <f t="shared" ca="1" si="86"/>
        <v/>
      </c>
      <c r="FC42" s="102" t="str">
        <f t="shared" ca="1" si="87"/>
        <v/>
      </c>
      <c r="FD42" s="102" t="str">
        <f t="shared" ca="1" si="88"/>
        <v/>
      </c>
      <c r="FE42" s="102" t="str">
        <f t="shared" ca="1" si="89"/>
        <v/>
      </c>
      <c r="FF42" s="102" t="str">
        <f t="shared" ca="1" si="90"/>
        <v/>
      </c>
      <c r="FG42" s="102" t="str">
        <f t="shared" ca="1" si="91"/>
        <v/>
      </c>
      <c r="FH42" s="102" t="str">
        <f t="shared" ca="1" si="92"/>
        <v/>
      </c>
      <c r="FI42" s="102" t="str">
        <f t="shared" ca="1" si="93"/>
        <v/>
      </c>
      <c r="FK42" s="209" t="e">
        <f t="shared" ca="1" si="95"/>
        <v>#DIV/0!</v>
      </c>
      <c r="FL42" s="209" t="e">
        <f t="shared" ca="1" si="96"/>
        <v>#DIV/0!</v>
      </c>
    </row>
    <row r="43" spans="1:168" ht="15" customHeight="1" x14ac:dyDescent="0.3">
      <c r="A43" s="94" t="str">
        <f t="shared" si="94"/>
        <v>Wed</v>
      </c>
      <c r="B43" s="11">
        <f t="shared" si="97"/>
        <v>44223</v>
      </c>
      <c r="C43" s="867"/>
      <c r="D43" s="874"/>
      <c r="E43" s="881"/>
      <c r="F43" s="874"/>
      <c r="G43" s="897"/>
      <c r="H43" s="895"/>
      <c r="I43" s="873"/>
      <c r="J43" s="905"/>
      <c r="K43" s="889"/>
      <c r="L43" s="910"/>
      <c r="M43" s="294"/>
      <c r="N43" s="294"/>
      <c r="O43" s="527"/>
      <c r="P43" s="928"/>
      <c r="Q43" s="934"/>
      <c r="R43" s="940"/>
      <c r="S43" s="874"/>
      <c r="T43" s="316"/>
      <c r="U43" s="289" t="str">
        <f t="shared" ca="1" si="10"/>
        <v/>
      </c>
      <c r="V43" s="290" t="str">
        <f t="shared" ca="1" si="11"/>
        <v/>
      </c>
      <c r="W43" s="290" t="str">
        <f t="shared" ca="1" si="12"/>
        <v/>
      </c>
      <c r="X43" s="321" t="str">
        <f t="shared" ca="1" si="13"/>
        <v/>
      </c>
      <c r="Y43" s="295"/>
      <c r="Z43" s="292"/>
      <c r="AA43" s="292"/>
      <c r="AB43" s="296"/>
      <c r="AC43" s="295"/>
      <c r="AD43" s="291"/>
      <c r="AE43" s="291"/>
      <c r="AF43" s="294"/>
      <c r="AG43" s="294"/>
      <c r="AH43" s="298"/>
      <c r="AI43" s="947"/>
      <c r="AJ43" s="294"/>
      <c r="AK43" s="294"/>
      <c r="AL43" s="294"/>
      <c r="AM43" s="298"/>
      <c r="AN43" s="337"/>
      <c r="AO43" s="492"/>
      <c r="AV43" s="185" t="str">
        <f t="shared" ca="1" si="106"/>
        <v/>
      </c>
      <c r="AW43" s="185" t="str">
        <f t="shared" ca="1" si="106"/>
        <v/>
      </c>
      <c r="AX43" s="185" t="str">
        <f t="shared" ca="1" si="106"/>
        <v/>
      </c>
      <c r="AY43" s="185" t="str">
        <f t="shared" ca="1" si="106"/>
        <v/>
      </c>
      <c r="AZ43" s="185" t="str">
        <f t="shared" ca="1" si="106"/>
        <v/>
      </c>
      <c r="BA43" s="185" t="str">
        <f t="shared" ca="1" si="106"/>
        <v/>
      </c>
      <c r="BB43" s="185" t="str">
        <f t="shared" ca="1" si="106"/>
        <v/>
      </c>
      <c r="BC43" s="185" t="str">
        <f t="shared" ca="1" si="106"/>
        <v/>
      </c>
      <c r="BD43" s="185" t="str">
        <f t="shared" ca="1" si="106"/>
        <v/>
      </c>
      <c r="BE43" s="185" t="str">
        <f t="shared" ca="1" si="106"/>
        <v/>
      </c>
      <c r="BF43" s="185" t="str">
        <f t="shared" ca="1" si="107"/>
        <v/>
      </c>
      <c r="BG43" s="185" t="str">
        <f t="shared" ca="1" si="107"/>
        <v/>
      </c>
      <c r="BH43" s="185" t="str">
        <f t="shared" ca="1" si="107"/>
        <v/>
      </c>
      <c r="BI43" s="185" t="str">
        <f t="shared" ca="1" si="107"/>
        <v/>
      </c>
      <c r="BJ43" s="185" t="str">
        <f t="shared" ca="1" si="107"/>
        <v/>
      </c>
      <c r="BK43" s="185" t="str">
        <f t="shared" ca="1" si="107"/>
        <v/>
      </c>
      <c r="BL43" s="185" t="str">
        <f t="shared" ca="1" si="107"/>
        <v/>
      </c>
      <c r="BM43" s="185" t="str">
        <f t="shared" ca="1" si="107"/>
        <v/>
      </c>
      <c r="BN43" s="185" t="str">
        <f t="shared" ca="1" si="107"/>
        <v/>
      </c>
      <c r="BO43" s="185" t="str">
        <f t="shared" ca="1" si="107"/>
        <v/>
      </c>
      <c r="BP43" s="185" t="str">
        <f t="shared" ca="1" si="108"/>
        <v/>
      </c>
      <c r="BQ43" s="185" t="str">
        <f t="shared" ca="1" si="108"/>
        <v/>
      </c>
      <c r="BR43" s="185" t="str">
        <f t="shared" ca="1" si="108"/>
        <v/>
      </c>
      <c r="BS43" s="185" t="str">
        <f t="shared" ca="1" si="108"/>
        <v/>
      </c>
      <c r="BT43" s="185" t="str">
        <f t="shared" ca="1" si="108"/>
        <v/>
      </c>
      <c r="BU43" s="185" t="str">
        <f t="shared" ca="1" si="108"/>
        <v/>
      </c>
      <c r="BV43" s="185" t="str">
        <f t="shared" ca="1" si="108"/>
        <v/>
      </c>
      <c r="BW43" s="185" t="str">
        <f t="shared" ca="1" si="108"/>
        <v/>
      </c>
      <c r="BX43" s="185" t="str">
        <f t="shared" ca="1" si="108"/>
        <v/>
      </c>
      <c r="BY43" s="185" t="str">
        <f t="shared" ca="1" si="108"/>
        <v/>
      </c>
      <c r="BZ43" s="185" t="str">
        <f t="shared" ca="1" si="109"/>
        <v/>
      </c>
      <c r="CA43" s="185" t="str">
        <f t="shared" ca="1" si="109"/>
        <v/>
      </c>
      <c r="CB43" s="185" t="str">
        <f t="shared" ca="1" si="109"/>
        <v/>
      </c>
      <c r="CC43" s="185" t="str">
        <f t="shared" ca="1" si="109"/>
        <v/>
      </c>
      <c r="CD43" s="185" t="str">
        <f t="shared" ca="1" si="109"/>
        <v/>
      </c>
      <c r="CE43" s="185" t="str">
        <f t="shared" ca="1" si="109"/>
        <v/>
      </c>
      <c r="CF43" s="185" t="str">
        <f t="shared" ca="1" si="109"/>
        <v/>
      </c>
      <c r="CG43" s="185" t="str">
        <f t="shared" ca="1" si="109"/>
        <v/>
      </c>
      <c r="CH43" s="146"/>
      <c r="CJ43" s="102" t="str">
        <f t="shared" ca="1" si="18"/>
        <v/>
      </c>
      <c r="CK43" s="102" t="str">
        <f t="shared" ca="1" si="19"/>
        <v/>
      </c>
      <c r="CL43" s="102" t="str">
        <f t="shared" ca="1" si="20"/>
        <v/>
      </c>
      <c r="CM43" s="102" t="str">
        <f t="shared" ca="1" si="21"/>
        <v/>
      </c>
      <c r="CN43" s="102" t="str">
        <f t="shared" ca="1" si="22"/>
        <v/>
      </c>
      <c r="CO43" s="102" t="str">
        <f t="shared" ca="1" si="23"/>
        <v/>
      </c>
      <c r="CP43" s="102" t="str">
        <f t="shared" ca="1" si="24"/>
        <v/>
      </c>
      <c r="CQ43" s="102" t="str">
        <f t="shared" ca="1" si="25"/>
        <v/>
      </c>
      <c r="CR43" s="102" t="str">
        <f t="shared" ca="1" si="26"/>
        <v/>
      </c>
      <c r="CS43" s="102" t="str">
        <f t="shared" ca="1" si="27"/>
        <v/>
      </c>
      <c r="CT43" s="102" t="str">
        <f t="shared" ca="1" si="28"/>
        <v/>
      </c>
      <c r="CU43" s="102" t="str">
        <f t="shared" ca="1" si="29"/>
        <v/>
      </c>
      <c r="CV43" s="102" t="str">
        <f t="shared" ca="1" si="30"/>
        <v/>
      </c>
      <c r="CW43" s="102" t="str">
        <f t="shared" ca="1" si="31"/>
        <v/>
      </c>
      <c r="CX43" s="102" t="str">
        <f t="shared" ca="1" si="32"/>
        <v/>
      </c>
      <c r="CY43" s="102" t="str">
        <f t="shared" ca="1" si="33"/>
        <v/>
      </c>
      <c r="CZ43" s="102" t="str">
        <f t="shared" ca="1" si="34"/>
        <v/>
      </c>
      <c r="DA43" s="102" t="str">
        <f t="shared" ca="1" si="35"/>
        <v/>
      </c>
      <c r="DB43" s="102" t="str">
        <f t="shared" ca="1" si="36"/>
        <v/>
      </c>
      <c r="DC43" s="102" t="str">
        <f t="shared" ca="1" si="37"/>
        <v/>
      </c>
      <c r="DD43" s="102" t="str">
        <f t="shared" ca="1" si="38"/>
        <v/>
      </c>
      <c r="DE43" s="102" t="str">
        <f t="shared" ca="1" si="39"/>
        <v/>
      </c>
      <c r="DF43" s="102" t="str">
        <f t="shared" ca="1" si="40"/>
        <v/>
      </c>
      <c r="DG43" s="102" t="str">
        <f t="shared" ca="1" si="41"/>
        <v/>
      </c>
      <c r="DH43" s="102" t="str">
        <f t="shared" ca="1" si="42"/>
        <v/>
      </c>
      <c r="DI43" s="102" t="str">
        <f t="shared" ca="1" si="43"/>
        <v/>
      </c>
      <c r="DJ43" s="102" t="str">
        <f t="shared" ca="1" si="44"/>
        <v/>
      </c>
      <c r="DK43" s="102" t="str">
        <f t="shared" ca="1" si="45"/>
        <v/>
      </c>
      <c r="DL43" s="102" t="str">
        <f t="shared" ca="1" si="46"/>
        <v/>
      </c>
      <c r="DM43" s="102" t="str">
        <f t="shared" ca="1" si="47"/>
        <v/>
      </c>
      <c r="DN43" s="102" t="str">
        <f t="shared" ca="1" si="48"/>
        <v/>
      </c>
      <c r="DO43" s="102" t="str">
        <f t="shared" ca="1" si="49"/>
        <v/>
      </c>
      <c r="DP43" s="102" t="str">
        <f t="shared" ca="1" si="50"/>
        <v/>
      </c>
      <c r="DQ43" s="102" t="str">
        <f t="shared" ca="1" si="51"/>
        <v/>
      </c>
      <c r="DR43" s="102" t="str">
        <f t="shared" ca="1" si="52"/>
        <v/>
      </c>
      <c r="DS43" s="102" t="str">
        <f t="shared" ca="1" si="53"/>
        <v/>
      </c>
      <c r="DT43" s="102" t="str">
        <f t="shared" ca="1" si="54"/>
        <v/>
      </c>
      <c r="DU43" s="102" t="str">
        <f t="shared" ca="1" si="55"/>
        <v/>
      </c>
      <c r="DV43" s="209"/>
      <c r="DX43" s="102" t="str">
        <f t="shared" ca="1" si="56"/>
        <v/>
      </c>
      <c r="DY43" s="102" t="str">
        <f t="shared" ca="1" si="57"/>
        <v/>
      </c>
      <c r="DZ43" s="102" t="str">
        <f t="shared" ca="1" si="58"/>
        <v/>
      </c>
      <c r="EA43" s="102" t="str">
        <f t="shared" ca="1" si="59"/>
        <v/>
      </c>
      <c r="EB43" s="102" t="str">
        <f t="shared" ca="1" si="60"/>
        <v/>
      </c>
      <c r="EC43" s="102" t="str">
        <f t="shared" ca="1" si="61"/>
        <v/>
      </c>
      <c r="ED43" s="102" t="str">
        <f t="shared" ca="1" si="62"/>
        <v/>
      </c>
      <c r="EE43" s="102" t="str">
        <f t="shared" ca="1" si="63"/>
        <v/>
      </c>
      <c r="EF43" s="102" t="str">
        <f t="shared" ca="1" si="64"/>
        <v/>
      </c>
      <c r="EG43" s="102" t="str">
        <f t="shared" ca="1" si="65"/>
        <v/>
      </c>
      <c r="EH43" s="102" t="str">
        <f t="shared" ca="1" si="66"/>
        <v/>
      </c>
      <c r="EI43" s="102" t="str">
        <f t="shared" ca="1" si="67"/>
        <v/>
      </c>
      <c r="EJ43" s="102" t="str">
        <f t="shared" ca="1" si="68"/>
        <v/>
      </c>
      <c r="EK43" s="102" t="str">
        <f t="shared" ca="1" si="69"/>
        <v/>
      </c>
      <c r="EL43" s="102" t="str">
        <f t="shared" ca="1" si="70"/>
        <v/>
      </c>
      <c r="EM43" s="102" t="str">
        <f t="shared" ca="1" si="71"/>
        <v/>
      </c>
      <c r="EN43" s="102" t="str">
        <f t="shared" ca="1" si="72"/>
        <v/>
      </c>
      <c r="EO43" s="102" t="str">
        <f t="shared" ca="1" si="73"/>
        <v/>
      </c>
      <c r="EP43" s="102" t="str">
        <f t="shared" ca="1" si="74"/>
        <v/>
      </c>
      <c r="EQ43" s="102" t="str">
        <f t="shared" ca="1" si="75"/>
        <v/>
      </c>
      <c r="ER43" s="102" t="str">
        <f t="shared" ca="1" si="76"/>
        <v/>
      </c>
      <c r="ES43" s="102" t="str">
        <f t="shared" ca="1" si="77"/>
        <v/>
      </c>
      <c r="ET43" s="102" t="str">
        <f t="shared" ca="1" si="78"/>
        <v/>
      </c>
      <c r="EU43" s="102" t="str">
        <f t="shared" ca="1" si="79"/>
        <v/>
      </c>
      <c r="EV43" s="102" t="str">
        <f t="shared" ca="1" si="80"/>
        <v/>
      </c>
      <c r="EW43" s="102" t="str">
        <f t="shared" ca="1" si="81"/>
        <v/>
      </c>
      <c r="EX43" s="102" t="str">
        <f t="shared" ca="1" si="82"/>
        <v/>
      </c>
      <c r="EY43" s="102" t="str">
        <f t="shared" ca="1" si="83"/>
        <v/>
      </c>
      <c r="EZ43" s="102" t="str">
        <f t="shared" ca="1" si="84"/>
        <v/>
      </c>
      <c r="FA43" s="102" t="str">
        <f t="shared" ca="1" si="85"/>
        <v/>
      </c>
      <c r="FB43" s="102" t="str">
        <f t="shared" ca="1" si="86"/>
        <v/>
      </c>
      <c r="FC43" s="102" t="str">
        <f t="shared" ca="1" si="87"/>
        <v/>
      </c>
      <c r="FD43" s="102" t="str">
        <f t="shared" ca="1" si="88"/>
        <v/>
      </c>
      <c r="FE43" s="102" t="str">
        <f t="shared" ca="1" si="89"/>
        <v/>
      </c>
      <c r="FF43" s="102" t="str">
        <f t="shared" ca="1" si="90"/>
        <v/>
      </c>
      <c r="FG43" s="102" t="str">
        <f t="shared" ca="1" si="91"/>
        <v/>
      </c>
      <c r="FH43" s="102" t="str">
        <f t="shared" ca="1" si="92"/>
        <v/>
      </c>
      <c r="FI43" s="102" t="str">
        <f t="shared" ca="1" si="93"/>
        <v/>
      </c>
      <c r="FK43" s="209" t="e">
        <f t="shared" ca="1" si="95"/>
        <v>#DIV/0!</v>
      </c>
      <c r="FL43" s="209" t="e">
        <f t="shared" ca="1" si="96"/>
        <v>#DIV/0!</v>
      </c>
    </row>
    <row r="44" spans="1:168" ht="15" customHeight="1" x14ac:dyDescent="0.3">
      <c r="A44" s="94" t="str">
        <f>IF(ISNUMBER(B44),TEXT(B44,"ddd"),"")</f>
        <v>Thu</v>
      </c>
      <c r="B44" s="11">
        <f t="shared" si="97"/>
        <v>44224</v>
      </c>
      <c r="C44" s="868"/>
      <c r="D44" s="873"/>
      <c r="E44" s="879"/>
      <c r="F44" s="873"/>
      <c r="G44" s="894"/>
      <c r="H44" s="868"/>
      <c r="I44" s="873"/>
      <c r="J44" s="879"/>
      <c r="K44" s="889"/>
      <c r="L44" s="873"/>
      <c r="M44" s="288"/>
      <c r="N44" s="288"/>
      <c r="O44" s="526"/>
      <c r="P44" s="930"/>
      <c r="Q44" s="868"/>
      <c r="R44" s="873"/>
      <c r="S44" s="873"/>
      <c r="T44" s="312"/>
      <c r="U44" s="289" t="str">
        <f t="shared" ca="1" si="10"/>
        <v/>
      </c>
      <c r="V44" s="290" t="str">
        <f t="shared" ca="1" si="11"/>
        <v/>
      </c>
      <c r="W44" s="290" t="str">
        <f t="shared" ca="1" si="12"/>
        <v/>
      </c>
      <c r="X44" s="321" t="str">
        <f t="shared" ca="1" si="13"/>
        <v/>
      </c>
      <c r="Y44" s="313"/>
      <c r="Z44" s="288"/>
      <c r="AA44" s="288"/>
      <c r="AB44" s="312"/>
      <c r="AC44" s="313"/>
      <c r="AD44" s="288"/>
      <c r="AE44" s="288"/>
      <c r="AF44" s="288"/>
      <c r="AG44" s="288"/>
      <c r="AH44" s="293"/>
      <c r="AI44" s="947"/>
      <c r="AJ44" s="288"/>
      <c r="AK44" s="288"/>
      <c r="AL44" s="288"/>
      <c r="AM44" s="293"/>
      <c r="AN44" s="339"/>
      <c r="AO44" s="330"/>
      <c r="AV44" s="185" t="str">
        <f t="shared" ca="1" si="106"/>
        <v/>
      </c>
      <c r="AW44" s="185" t="str">
        <f t="shared" ca="1" si="106"/>
        <v/>
      </c>
      <c r="AX44" s="185" t="str">
        <f t="shared" ca="1" si="106"/>
        <v/>
      </c>
      <c r="AY44" s="185" t="str">
        <f t="shared" ca="1" si="106"/>
        <v/>
      </c>
      <c r="AZ44" s="185" t="str">
        <f t="shared" ca="1" si="106"/>
        <v/>
      </c>
      <c r="BA44" s="185" t="str">
        <f t="shared" ca="1" si="106"/>
        <v/>
      </c>
      <c r="BB44" s="185" t="str">
        <f t="shared" ca="1" si="106"/>
        <v/>
      </c>
      <c r="BC44" s="185" t="str">
        <f t="shared" ca="1" si="106"/>
        <v/>
      </c>
      <c r="BD44" s="185" t="str">
        <f t="shared" ca="1" si="106"/>
        <v/>
      </c>
      <c r="BE44" s="185" t="str">
        <f t="shared" ca="1" si="106"/>
        <v/>
      </c>
      <c r="BF44" s="185" t="str">
        <f t="shared" ca="1" si="107"/>
        <v/>
      </c>
      <c r="BG44" s="185" t="str">
        <f t="shared" ca="1" si="107"/>
        <v/>
      </c>
      <c r="BH44" s="185" t="str">
        <f t="shared" ca="1" si="107"/>
        <v/>
      </c>
      <c r="BI44" s="185" t="str">
        <f t="shared" ca="1" si="107"/>
        <v/>
      </c>
      <c r="BJ44" s="185" t="str">
        <f t="shared" ca="1" si="107"/>
        <v/>
      </c>
      <c r="BK44" s="185" t="str">
        <f t="shared" ca="1" si="107"/>
        <v/>
      </c>
      <c r="BL44" s="185" t="str">
        <f t="shared" ca="1" si="107"/>
        <v/>
      </c>
      <c r="BM44" s="185" t="str">
        <f t="shared" ca="1" si="107"/>
        <v/>
      </c>
      <c r="BN44" s="185" t="str">
        <f t="shared" ca="1" si="107"/>
        <v/>
      </c>
      <c r="BO44" s="185" t="str">
        <f t="shared" ca="1" si="107"/>
        <v/>
      </c>
      <c r="BP44" s="185" t="str">
        <f t="shared" ca="1" si="108"/>
        <v/>
      </c>
      <c r="BQ44" s="185" t="str">
        <f t="shared" ca="1" si="108"/>
        <v/>
      </c>
      <c r="BR44" s="185" t="str">
        <f t="shared" ca="1" si="108"/>
        <v/>
      </c>
      <c r="BS44" s="185" t="str">
        <f t="shared" ca="1" si="108"/>
        <v/>
      </c>
      <c r="BT44" s="185" t="str">
        <f t="shared" ca="1" si="108"/>
        <v/>
      </c>
      <c r="BU44" s="185" t="str">
        <f t="shared" ca="1" si="108"/>
        <v/>
      </c>
      <c r="BV44" s="185" t="str">
        <f t="shared" ca="1" si="108"/>
        <v/>
      </c>
      <c r="BW44" s="185" t="str">
        <f t="shared" ca="1" si="108"/>
        <v/>
      </c>
      <c r="BX44" s="185" t="str">
        <f t="shared" ca="1" si="108"/>
        <v/>
      </c>
      <c r="BY44" s="185" t="str">
        <f t="shared" ca="1" si="108"/>
        <v/>
      </c>
      <c r="BZ44" s="185" t="str">
        <f t="shared" ca="1" si="109"/>
        <v/>
      </c>
      <c r="CA44" s="185" t="str">
        <f t="shared" ca="1" si="109"/>
        <v/>
      </c>
      <c r="CB44" s="185" t="str">
        <f t="shared" ca="1" si="109"/>
        <v/>
      </c>
      <c r="CC44" s="185" t="str">
        <f t="shared" ca="1" si="109"/>
        <v/>
      </c>
      <c r="CD44" s="185" t="str">
        <f t="shared" ca="1" si="109"/>
        <v/>
      </c>
      <c r="CE44" s="185" t="str">
        <f t="shared" ca="1" si="109"/>
        <v/>
      </c>
      <c r="CF44" s="185" t="str">
        <f t="shared" ca="1" si="109"/>
        <v/>
      </c>
      <c r="CG44" s="185" t="str">
        <f t="shared" ca="1" si="109"/>
        <v/>
      </c>
      <c r="CH44" s="146"/>
      <c r="CJ44" s="102" t="str">
        <f t="shared" ca="1" si="18"/>
        <v/>
      </c>
      <c r="CK44" s="102" t="str">
        <f t="shared" ca="1" si="19"/>
        <v/>
      </c>
      <c r="CL44" s="102" t="str">
        <f t="shared" ca="1" si="20"/>
        <v/>
      </c>
      <c r="CM44" s="102" t="str">
        <f t="shared" ca="1" si="21"/>
        <v/>
      </c>
      <c r="CN44" s="102" t="str">
        <f t="shared" ca="1" si="22"/>
        <v/>
      </c>
      <c r="CO44" s="102" t="str">
        <f t="shared" ca="1" si="23"/>
        <v/>
      </c>
      <c r="CP44" s="102" t="str">
        <f t="shared" ca="1" si="24"/>
        <v/>
      </c>
      <c r="CQ44" s="102" t="str">
        <f t="shared" ca="1" si="25"/>
        <v/>
      </c>
      <c r="CR44" s="102" t="str">
        <f t="shared" ca="1" si="26"/>
        <v/>
      </c>
      <c r="CS44" s="102" t="str">
        <f t="shared" ca="1" si="27"/>
        <v/>
      </c>
      <c r="CT44" s="102" t="str">
        <f t="shared" ca="1" si="28"/>
        <v/>
      </c>
      <c r="CU44" s="102" t="str">
        <f t="shared" ca="1" si="29"/>
        <v/>
      </c>
      <c r="CV44" s="102" t="str">
        <f t="shared" ca="1" si="30"/>
        <v/>
      </c>
      <c r="CW44" s="102" t="str">
        <f t="shared" ca="1" si="31"/>
        <v/>
      </c>
      <c r="CX44" s="102" t="str">
        <f t="shared" ca="1" si="32"/>
        <v/>
      </c>
      <c r="CY44" s="102" t="str">
        <f t="shared" ca="1" si="33"/>
        <v/>
      </c>
      <c r="CZ44" s="102" t="str">
        <f t="shared" ca="1" si="34"/>
        <v/>
      </c>
      <c r="DA44" s="102" t="str">
        <f t="shared" ca="1" si="35"/>
        <v/>
      </c>
      <c r="DB44" s="102" t="str">
        <f t="shared" ca="1" si="36"/>
        <v/>
      </c>
      <c r="DC44" s="102" t="str">
        <f t="shared" ca="1" si="37"/>
        <v/>
      </c>
      <c r="DD44" s="102" t="str">
        <f t="shared" ca="1" si="38"/>
        <v/>
      </c>
      <c r="DE44" s="102" t="str">
        <f t="shared" ca="1" si="39"/>
        <v/>
      </c>
      <c r="DF44" s="102" t="str">
        <f t="shared" ca="1" si="40"/>
        <v/>
      </c>
      <c r="DG44" s="102" t="str">
        <f t="shared" ca="1" si="41"/>
        <v/>
      </c>
      <c r="DH44" s="102" t="str">
        <f t="shared" ca="1" si="42"/>
        <v/>
      </c>
      <c r="DI44" s="102" t="str">
        <f t="shared" ca="1" si="43"/>
        <v/>
      </c>
      <c r="DJ44" s="102" t="str">
        <f t="shared" ca="1" si="44"/>
        <v/>
      </c>
      <c r="DK44" s="102" t="str">
        <f t="shared" ca="1" si="45"/>
        <v/>
      </c>
      <c r="DL44" s="102" t="str">
        <f t="shared" ca="1" si="46"/>
        <v/>
      </c>
      <c r="DM44" s="102" t="str">
        <f t="shared" ca="1" si="47"/>
        <v/>
      </c>
      <c r="DN44" s="102" t="str">
        <f t="shared" ca="1" si="48"/>
        <v/>
      </c>
      <c r="DO44" s="102" t="str">
        <f t="shared" ca="1" si="49"/>
        <v/>
      </c>
      <c r="DP44" s="102" t="str">
        <f t="shared" ca="1" si="50"/>
        <v/>
      </c>
      <c r="DQ44" s="102" t="str">
        <f t="shared" ca="1" si="51"/>
        <v/>
      </c>
      <c r="DR44" s="102" t="str">
        <f t="shared" ca="1" si="52"/>
        <v/>
      </c>
      <c r="DS44" s="102" t="str">
        <f t="shared" ca="1" si="53"/>
        <v/>
      </c>
      <c r="DT44" s="102" t="str">
        <f t="shared" ca="1" si="54"/>
        <v/>
      </c>
      <c r="DU44" s="102" t="str">
        <f t="shared" ca="1" si="55"/>
        <v/>
      </c>
      <c r="DV44" s="209"/>
      <c r="DX44" s="102" t="str">
        <f t="shared" ca="1" si="56"/>
        <v/>
      </c>
      <c r="DY44" s="102" t="str">
        <f t="shared" ca="1" si="57"/>
        <v/>
      </c>
      <c r="DZ44" s="102" t="str">
        <f t="shared" ca="1" si="58"/>
        <v/>
      </c>
      <c r="EA44" s="102" t="str">
        <f t="shared" ca="1" si="59"/>
        <v/>
      </c>
      <c r="EB44" s="102" t="str">
        <f t="shared" ca="1" si="60"/>
        <v/>
      </c>
      <c r="EC44" s="102" t="str">
        <f t="shared" ca="1" si="61"/>
        <v/>
      </c>
      <c r="ED44" s="102" t="str">
        <f t="shared" ca="1" si="62"/>
        <v/>
      </c>
      <c r="EE44" s="102" t="str">
        <f t="shared" ca="1" si="63"/>
        <v/>
      </c>
      <c r="EF44" s="102" t="str">
        <f t="shared" ca="1" si="64"/>
        <v/>
      </c>
      <c r="EG44" s="102" t="str">
        <f t="shared" ca="1" si="65"/>
        <v/>
      </c>
      <c r="EH44" s="102" t="str">
        <f t="shared" ca="1" si="66"/>
        <v/>
      </c>
      <c r="EI44" s="102" t="str">
        <f t="shared" ca="1" si="67"/>
        <v/>
      </c>
      <c r="EJ44" s="102" t="str">
        <f t="shared" ca="1" si="68"/>
        <v/>
      </c>
      <c r="EK44" s="102" t="str">
        <f t="shared" ca="1" si="69"/>
        <v/>
      </c>
      <c r="EL44" s="102" t="str">
        <f t="shared" ca="1" si="70"/>
        <v/>
      </c>
      <c r="EM44" s="102" t="str">
        <f t="shared" ca="1" si="71"/>
        <v/>
      </c>
      <c r="EN44" s="102" t="str">
        <f t="shared" ca="1" si="72"/>
        <v/>
      </c>
      <c r="EO44" s="102" t="str">
        <f t="shared" ca="1" si="73"/>
        <v/>
      </c>
      <c r="EP44" s="102" t="str">
        <f t="shared" ca="1" si="74"/>
        <v/>
      </c>
      <c r="EQ44" s="102" t="str">
        <f t="shared" ca="1" si="75"/>
        <v/>
      </c>
      <c r="ER44" s="102" t="str">
        <f t="shared" ca="1" si="76"/>
        <v/>
      </c>
      <c r="ES44" s="102" t="str">
        <f t="shared" ca="1" si="77"/>
        <v/>
      </c>
      <c r="ET44" s="102" t="str">
        <f t="shared" ca="1" si="78"/>
        <v/>
      </c>
      <c r="EU44" s="102" t="str">
        <f t="shared" ca="1" si="79"/>
        <v/>
      </c>
      <c r="EV44" s="102" t="str">
        <f t="shared" ca="1" si="80"/>
        <v/>
      </c>
      <c r="EW44" s="102" t="str">
        <f t="shared" ca="1" si="81"/>
        <v/>
      </c>
      <c r="EX44" s="102" t="str">
        <f t="shared" ca="1" si="82"/>
        <v/>
      </c>
      <c r="EY44" s="102" t="str">
        <f t="shared" ca="1" si="83"/>
        <v/>
      </c>
      <c r="EZ44" s="102" t="str">
        <f t="shared" ca="1" si="84"/>
        <v/>
      </c>
      <c r="FA44" s="102" t="str">
        <f t="shared" ca="1" si="85"/>
        <v/>
      </c>
      <c r="FB44" s="102" t="str">
        <f t="shared" ca="1" si="86"/>
        <v/>
      </c>
      <c r="FC44" s="102" t="str">
        <f t="shared" ca="1" si="87"/>
        <v/>
      </c>
      <c r="FD44" s="102" t="str">
        <f t="shared" ca="1" si="88"/>
        <v/>
      </c>
      <c r="FE44" s="102" t="str">
        <f t="shared" ca="1" si="89"/>
        <v/>
      </c>
      <c r="FF44" s="102" t="str">
        <f t="shared" ca="1" si="90"/>
        <v/>
      </c>
      <c r="FG44" s="102" t="str">
        <f t="shared" ca="1" si="91"/>
        <v/>
      </c>
      <c r="FH44" s="102" t="str">
        <f t="shared" ca="1" si="92"/>
        <v/>
      </c>
      <c r="FI44" s="102" t="str">
        <f t="shared" ca="1" si="93"/>
        <v/>
      </c>
      <c r="FK44" s="209" t="e">
        <f t="shared" ca="1" si="95"/>
        <v>#DIV/0!</v>
      </c>
      <c r="FL44" s="209" t="e">
        <f t="shared" ca="1" si="96"/>
        <v>#DIV/0!</v>
      </c>
    </row>
    <row r="45" spans="1:168" ht="15" customHeight="1" x14ac:dyDescent="0.3">
      <c r="A45" s="94" t="str">
        <f>IF(ISNUMBER(B45),TEXT(B45,"ddd"),"")</f>
        <v>Fri</v>
      </c>
      <c r="B45" s="11">
        <f t="shared" si="97"/>
        <v>44225</v>
      </c>
      <c r="C45" s="868"/>
      <c r="D45" s="873"/>
      <c r="E45" s="879"/>
      <c r="F45" s="873"/>
      <c r="G45" s="894"/>
      <c r="H45" s="868"/>
      <c r="I45" s="873"/>
      <c r="J45" s="879"/>
      <c r="K45" s="889"/>
      <c r="L45" s="873"/>
      <c r="M45" s="288"/>
      <c r="N45" s="288"/>
      <c r="O45" s="526"/>
      <c r="P45" s="930"/>
      <c r="Q45" s="868"/>
      <c r="R45" s="873"/>
      <c r="S45" s="873"/>
      <c r="T45" s="312"/>
      <c r="U45" s="289" t="str">
        <f t="shared" ca="1" si="10"/>
        <v/>
      </c>
      <c r="V45" s="290" t="str">
        <f t="shared" ca="1" si="11"/>
        <v/>
      </c>
      <c r="W45" s="290" t="str">
        <f t="shared" ca="1" si="12"/>
        <v/>
      </c>
      <c r="X45" s="321" t="str">
        <f t="shared" ca="1" si="13"/>
        <v/>
      </c>
      <c r="Y45" s="313"/>
      <c r="Z45" s="288"/>
      <c r="AA45" s="288"/>
      <c r="AB45" s="312"/>
      <c r="AC45" s="313"/>
      <c r="AD45" s="288"/>
      <c r="AE45" s="288"/>
      <c r="AF45" s="288"/>
      <c r="AG45" s="288"/>
      <c r="AH45" s="293"/>
      <c r="AI45" s="868"/>
      <c r="AJ45" s="288"/>
      <c r="AK45" s="288"/>
      <c r="AL45" s="288"/>
      <c r="AM45" s="293"/>
      <c r="AN45" s="339"/>
      <c r="AO45" s="330"/>
      <c r="AV45" s="185" t="str">
        <f t="shared" ca="1" si="106"/>
        <v/>
      </c>
      <c r="AW45" s="185" t="str">
        <f t="shared" ca="1" si="106"/>
        <v/>
      </c>
      <c r="AX45" s="185" t="str">
        <f t="shared" ca="1" si="106"/>
        <v/>
      </c>
      <c r="AY45" s="185" t="str">
        <f t="shared" ca="1" si="106"/>
        <v/>
      </c>
      <c r="AZ45" s="185" t="str">
        <f t="shared" ca="1" si="106"/>
        <v/>
      </c>
      <c r="BA45" s="185" t="str">
        <f t="shared" ca="1" si="106"/>
        <v/>
      </c>
      <c r="BB45" s="185" t="str">
        <f t="shared" ca="1" si="106"/>
        <v/>
      </c>
      <c r="BC45" s="185" t="str">
        <f t="shared" ca="1" si="106"/>
        <v/>
      </c>
      <c r="BD45" s="185" t="str">
        <f t="shared" ca="1" si="106"/>
        <v/>
      </c>
      <c r="BE45" s="185" t="str">
        <f t="shared" ca="1" si="106"/>
        <v/>
      </c>
      <c r="BF45" s="185" t="str">
        <f t="shared" ca="1" si="107"/>
        <v/>
      </c>
      <c r="BG45" s="185" t="str">
        <f t="shared" ca="1" si="107"/>
        <v/>
      </c>
      <c r="BH45" s="185" t="str">
        <f t="shared" ca="1" si="107"/>
        <v/>
      </c>
      <c r="BI45" s="185" t="str">
        <f t="shared" ca="1" si="107"/>
        <v/>
      </c>
      <c r="BJ45" s="185" t="str">
        <f t="shared" ca="1" si="107"/>
        <v/>
      </c>
      <c r="BK45" s="185" t="str">
        <f t="shared" ca="1" si="107"/>
        <v/>
      </c>
      <c r="BL45" s="185" t="str">
        <f t="shared" ca="1" si="107"/>
        <v/>
      </c>
      <c r="BM45" s="185" t="str">
        <f t="shared" ca="1" si="107"/>
        <v/>
      </c>
      <c r="BN45" s="185" t="str">
        <f t="shared" ca="1" si="107"/>
        <v/>
      </c>
      <c r="BO45" s="185" t="str">
        <f t="shared" ca="1" si="107"/>
        <v/>
      </c>
      <c r="BP45" s="185" t="str">
        <f t="shared" ca="1" si="108"/>
        <v/>
      </c>
      <c r="BQ45" s="185" t="str">
        <f t="shared" ca="1" si="108"/>
        <v/>
      </c>
      <c r="BR45" s="185" t="str">
        <f t="shared" ca="1" si="108"/>
        <v/>
      </c>
      <c r="BS45" s="185" t="str">
        <f t="shared" ca="1" si="108"/>
        <v/>
      </c>
      <c r="BT45" s="185" t="str">
        <f t="shared" ca="1" si="108"/>
        <v/>
      </c>
      <c r="BU45" s="185" t="str">
        <f t="shared" ca="1" si="108"/>
        <v/>
      </c>
      <c r="BV45" s="185" t="str">
        <f t="shared" ca="1" si="108"/>
        <v/>
      </c>
      <c r="BW45" s="185" t="str">
        <f t="shared" ca="1" si="108"/>
        <v/>
      </c>
      <c r="BX45" s="185" t="str">
        <f t="shared" ca="1" si="108"/>
        <v/>
      </c>
      <c r="BY45" s="185" t="str">
        <f t="shared" ca="1" si="108"/>
        <v/>
      </c>
      <c r="BZ45" s="185" t="str">
        <f t="shared" ca="1" si="109"/>
        <v/>
      </c>
      <c r="CA45" s="185" t="str">
        <f t="shared" ca="1" si="109"/>
        <v/>
      </c>
      <c r="CB45" s="185" t="str">
        <f t="shared" ca="1" si="109"/>
        <v/>
      </c>
      <c r="CC45" s="185" t="str">
        <f t="shared" ca="1" si="109"/>
        <v/>
      </c>
      <c r="CD45" s="185" t="str">
        <f t="shared" ca="1" si="109"/>
        <v/>
      </c>
      <c r="CE45" s="185" t="str">
        <f t="shared" ca="1" si="109"/>
        <v/>
      </c>
      <c r="CF45" s="185" t="str">
        <f t="shared" ca="1" si="109"/>
        <v/>
      </c>
      <c r="CG45" s="185" t="str">
        <f t="shared" ca="1" si="109"/>
        <v/>
      </c>
      <c r="CH45" s="146"/>
      <c r="CJ45" s="102" t="str">
        <f t="shared" ca="1" si="18"/>
        <v/>
      </c>
      <c r="CK45" s="102" t="str">
        <f t="shared" ca="1" si="19"/>
        <v/>
      </c>
      <c r="CL45" s="102" t="str">
        <f t="shared" ca="1" si="20"/>
        <v/>
      </c>
      <c r="CM45" s="102" t="str">
        <f t="shared" ca="1" si="21"/>
        <v/>
      </c>
      <c r="CN45" s="102" t="str">
        <f t="shared" ca="1" si="22"/>
        <v/>
      </c>
      <c r="CO45" s="102" t="str">
        <f t="shared" ca="1" si="23"/>
        <v/>
      </c>
      <c r="CP45" s="102" t="str">
        <f t="shared" ca="1" si="24"/>
        <v/>
      </c>
      <c r="CQ45" s="102" t="str">
        <f t="shared" ca="1" si="25"/>
        <v/>
      </c>
      <c r="CR45" s="102" t="str">
        <f t="shared" ca="1" si="26"/>
        <v/>
      </c>
      <c r="CS45" s="102" t="str">
        <f t="shared" ca="1" si="27"/>
        <v/>
      </c>
      <c r="CT45" s="102" t="str">
        <f t="shared" ca="1" si="28"/>
        <v/>
      </c>
      <c r="CU45" s="102" t="str">
        <f t="shared" ca="1" si="29"/>
        <v/>
      </c>
      <c r="CV45" s="102" t="str">
        <f t="shared" ca="1" si="30"/>
        <v/>
      </c>
      <c r="CW45" s="102" t="str">
        <f t="shared" ca="1" si="31"/>
        <v/>
      </c>
      <c r="CX45" s="102" t="str">
        <f t="shared" ca="1" si="32"/>
        <v/>
      </c>
      <c r="CY45" s="102" t="str">
        <f t="shared" ca="1" si="33"/>
        <v/>
      </c>
      <c r="CZ45" s="102" t="str">
        <f t="shared" ca="1" si="34"/>
        <v/>
      </c>
      <c r="DA45" s="102" t="str">
        <f t="shared" ca="1" si="35"/>
        <v/>
      </c>
      <c r="DB45" s="102" t="str">
        <f t="shared" ca="1" si="36"/>
        <v/>
      </c>
      <c r="DC45" s="102" t="str">
        <f t="shared" ca="1" si="37"/>
        <v/>
      </c>
      <c r="DD45" s="102" t="str">
        <f t="shared" ca="1" si="38"/>
        <v/>
      </c>
      <c r="DE45" s="102" t="str">
        <f t="shared" ca="1" si="39"/>
        <v/>
      </c>
      <c r="DF45" s="102" t="str">
        <f t="shared" ca="1" si="40"/>
        <v/>
      </c>
      <c r="DG45" s="102" t="str">
        <f t="shared" ca="1" si="41"/>
        <v/>
      </c>
      <c r="DH45" s="102" t="str">
        <f t="shared" ca="1" si="42"/>
        <v/>
      </c>
      <c r="DI45" s="102" t="str">
        <f t="shared" ca="1" si="43"/>
        <v/>
      </c>
      <c r="DJ45" s="102" t="str">
        <f t="shared" ca="1" si="44"/>
        <v/>
      </c>
      <c r="DK45" s="102" t="str">
        <f t="shared" ca="1" si="45"/>
        <v/>
      </c>
      <c r="DL45" s="102" t="str">
        <f t="shared" ca="1" si="46"/>
        <v/>
      </c>
      <c r="DM45" s="102" t="str">
        <f t="shared" ca="1" si="47"/>
        <v/>
      </c>
      <c r="DN45" s="102" t="str">
        <f t="shared" ca="1" si="48"/>
        <v/>
      </c>
      <c r="DO45" s="102" t="str">
        <f t="shared" ca="1" si="49"/>
        <v/>
      </c>
      <c r="DP45" s="102" t="str">
        <f t="shared" ca="1" si="50"/>
        <v/>
      </c>
      <c r="DQ45" s="102" t="str">
        <f t="shared" ca="1" si="51"/>
        <v/>
      </c>
      <c r="DR45" s="102" t="str">
        <f t="shared" ca="1" si="52"/>
        <v/>
      </c>
      <c r="DS45" s="102" t="str">
        <f t="shared" ca="1" si="53"/>
        <v/>
      </c>
      <c r="DT45" s="102" t="str">
        <f t="shared" ca="1" si="54"/>
        <v/>
      </c>
      <c r="DU45" s="102" t="str">
        <f t="shared" ca="1" si="55"/>
        <v/>
      </c>
      <c r="DV45" s="209"/>
      <c r="DX45" s="102" t="str">
        <f t="shared" ca="1" si="56"/>
        <v/>
      </c>
      <c r="DY45" s="102" t="str">
        <f t="shared" ca="1" si="57"/>
        <v/>
      </c>
      <c r="DZ45" s="102" t="str">
        <f t="shared" ca="1" si="58"/>
        <v/>
      </c>
      <c r="EA45" s="102" t="str">
        <f t="shared" ca="1" si="59"/>
        <v/>
      </c>
      <c r="EB45" s="102" t="str">
        <f t="shared" ca="1" si="60"/>
        <v/>
      </c>
      <c r="EC45" s="102" t="str">
        <f t="shared" ca="1" si="61"/>
        <v/>
      </c>
      <c r="ED45" s="102" t="str">
        <f t="shared" ca="1" si="62"/>
        <v/>
      </c>
      <c r="EE45" s="102" t="str">
        <f t="shared" ca="1" si="63"/>
        <v/>
      </c>
      <c r="EF45" s="102" t="str">
        <f t="shared" ca="1" si="64"/>
        <v/>
      </c>
      <c r="EG45" s="102" t="str">
        <f t="shared" ca="1" si="65"/>
        <v/>
      </c>
      <c r="EH45" s="102" t="str">
        <f t="shared" ca="1" si="66"/>
        <v/>
      </c>
      <c r="EI45" s="102" t="str">
        <f t="shared" ca="1" si="67"/>
        <v/>
      </c>
      <c r="EJ45" s="102" t="str">
        <f t="shared" ca="1" si="68"/>
        <v/>
      </c>
      <c r="EK45" s="102" t="str">
        <f t="shared" ca="1" si="69"/>
        <v/>
      </c>
      <c r="EL45" s="102" t="str">
        <f t="shared" ca="1" si="70"/>
        <v/>
      </c>
      <c r="EM45" s="102" t="str">
        <f t="shared" ca="1" si="71"/>
        <v/>
      </c>
      <c r="EN45" s="102" t="str">
        <f t="shared" ca="1" si="72"/>
        <v/>
      </c>
      <c r="EO45" s="102" t="str">
        <f t="shared" ca="1" si="73"/>
        <v/>
      </c>
      <c r="EP45" s="102" t="str">
        <f t="shared" ca="1" si="74"/>
        <v/>
      </c>
      <c r="EQ45" s="102" t="str">
        <f t="shared" ca="1" si="75"/>
        <v/>
      </c>
      <c r="ER45" s="102" t="str">
        <f t="shared" ca="1" si="76"/>
        <v/>
      </c>
      <c r="ES45" s="102" t="str">
        <f t="shared" ca="1" si="77"/>
        <v/>
      </c>
      <c r="ET45" s="102" t="str">
        <f t="shared" ca="1" si="78"/>
        <v/>
      </c>
      <c r="EU45" s="102" t="str">
        <f t="shared" ca="1" si="79"/>
        <v/>
      </c>
      <c r="EV45" s="102" t="str">
        <f t="shared" ca="1" si="80"/>
        <v/>
      </c>
      <c r="EW45" s="102" t="str">
        <f t="shared" ca="1" si="81"/>
        <v/>
      </c>
      <c r="EX45" s="102" t="str">
        <f t="shared" ca="1" si="82"/>
        <v/>
      </c>
      <c r="EY45" s="102" t="str">
        <f t="shared" ca="1" si="83"/>
        <v/>
      </c>
      <c r="EZ45" s="102" t="str">
        <f t="shared" ca="1" si="84"/>
        <v/>
      </c>
      <c r="FA45" s="102" t="str">
        <f t="shared" ca="1" si="85"/>
        <v/>
      </c>
      <c r="FB45" s="102" t="str">
        <f t="shared" ca="1" si="86"/>
        <v/>
      </c>
      <c r="FC45" s="102" t="str">
        <f t="shared" ca="1" si="87"/>
        <v/>
      </c>
      <c r="FD45" s="102" t="str">
        <f t="shared" ca="1" si="88"/>
        <v/>
      </c>
      <c r="FE45" s="102" t="str">
        <f t="shared" ca="1" si="89"/>
        <v/>
      </c>
      <c r="FF45" s="102" t="str">
        <f t="shared" ca="1" si="90"/>
        <v/>
      </c>
      <c r="FG45" s="102" t="str">
        <f t="shared" ca="1" si="91"/>
        <v/>
      </c>
      <c r="FH45" s="102" t="str">
        <f t="shared" ca="1" si="92"/>
        <v/>
      </c>
      <c r="FI45" s="102" t="str">
        <f t="shared" ca="1" si="93"/>
        <v/>
      </c>
      <c r="FK45" s="209" t="e">
        <f t="shared" ca="1" si="95"/>
        <v>#DIV/0!</v>
      </c>
      <c r="FL45" s="209" t="e">
        <f t="shared" ca="1" si="96"/>
        <v>#DIV/0!</v>
      </c>
    </row>
    <row r="46" spans="1:168" ht="15" customHeight="1" x14ac:dyDescent="0.3">
      <c r="A46" s="94" t="str">
        <f>IF(ISNUMBER(B46),TEXT(B46,"ddd"),"")</f>
        <v>Sat</v>
      </c>
      <c r="B46" s="11">
        <f t="shared" si="97"/>
        <v>44226</v>
      </c>
      <c r="C46" s="868"/>
      <c r="D46" s="873"/>
      <c r="E46" s="879"/>
      <c r="F46" s="873"/>
      <c r="G46" s="894"/>
      <c r="H46" s="868"/>
      <c r="I46" s="873"/>
      <c r="J46" s="879"/>
      <c r="K46" s="889"/>
      <c r="L46" s="873"/>
      <c r="M46" s="288"/>
      <c r="N46" s="288"/>
      <c r="O46" s="526"/>
      <c r="P46" s="930"/>
      <c r="Q46" s="868"/>
      <c r="R46" s="873"/>
      <c r="S46" s="873"/>
      <c r="T46" s="312"/>
      <c r="U46" s="289" t="str">
        <f t="shared" ca="1" si="10"/>
        <v/>
      </c>
      <c r="V46" s="290" t="str">
        <f t="shared" ca="1" si="11"/>
        <v/>
      </c>
      <c r="W46" s="290" t="str">
        <f t="shared" ca="1" si="12"/>
        <v/>
      </c>
      <c r="X46" s="321" t="str">
        <f t="shared" ca="1" si="13"/>
        <v/>
      </c>
      <c r="Y46" s="313"/>
      <c r="Z46" s="288"/>
      <c r="AA46" s="288"/>
      <c r="AB46" s="312"/>
      <c r="AC46" s="313"/>
      <c r="AD46" s="288"/>
      <c r="AE46" s="288"/>
      <c r="AF46" s="288"/>
      <c r="AG46" s="288"/>
      <c r="AH46" s="293"/>
      <c r="AI46" s="868"/>
      <c r="AJ46" s="288"/>
      <c r="AK46" s="288"/>
      <c r="AL46" s="288"/>
      <c r="AM46" s="293"/>
      <c r="AN46" s="339"/>
      <c r="AO46" s="330"/>
      <c r="AV46" s="185" t="str">
        <f t="shared" ca="1" si="106"/>
        <v/>
      </c>
      <c r="AW46" s="185" t="str">
        <f t="shared" ca="1" si="106"/>
        <v/>
      </c>
      <c r="AX46" s="185" t="str">
        <f t="shared" ca="1" si="106"/>
        <v/>
      </c>
      <c r="AY46" s="185" t="str">
        <f t="shared" ca="1" si="106"/>
        <v/>
      </c>
      <c r="AZ46" s="185" t="str">
        <f t="shared" ca="1" si="106"/>
        <v/>
      </c>
      <c r="BA46" s="185" t="str">
        <f t="shared" ca="1" si="106"/>
        <v/>
      </c>
      <c r="BB46" s="185" t="str">
        <f t="shared" ca="1" si="106"/>
        <v/>
      </c>
      <c r="BC46" s="185" t="str">
        <f t="shared" ca="1" si="106"/>
        <v/>
      </c>
      <c r="BD46" s="185" t="str">
        <f t="shared" ca="1" si="106"/>
        <v/>
      </c>
      <c r="BE46" s="185" t="str">
        <f t="shared" ca="1" si="106"/>
        <v/>
      </c>
      <c r="BF46" s="185" t="str">
        <f t="shared" ca="1" si="107"/>
        <v/>
      </c>
      <c r="BG46" s="185" t="str">
        <f t="shared" ca="1" si="107"/>
        <v/>
      </c>
      <c r="BH46" s="185" t="str">
        <f t="shared" ca="1" si="107"/>
        <v/>
      </c>
      <c r="BI46" s="185" t="str">
        <f t="shared" ca="1" si="107"/>
        <v/>
      </c>
      <c r="BJ46" s="185" t="str">
        <f t="shared" ca="1" si="107"/>
        <v/>
      </c>
      <c r="BK46" s="185" t="str">
        <f t="shared" ca="1" si="107"/>
        <v/>
      </c>
      <c r="BL46" s="185" t="str">
        <f t="shared" ca="1" si="107"/>
        <v/>
      </c>
      <c r="BM46" s="185" t="str">
        <f t="shared" ca="1" si="107"/>
        <v/>
      </c>
      <c r="BN46" s="185" t="str">
        <f t="shared" ca="1" si="107"/>
        <v/>
      </c>
      <c r="BO46" s="185" t="str">
        <f t="shared" ca="1" si="107"/>
        <v/>
      </c>
      <c r="BP46" s="185" t="str">
        <f t="shared" ca="1" si="108"/>
        <v/>
      </c>
      <c r="BQ46" s="185" t="str">
        <f t="shared" ca="1" si="108"/>
        <v/>
      </c>
      <c r="BR46" s="185" t="str">
        <f t="shared" ca="1" si="108"/>
        <v/>
      </c>
      <c r="BS46" s="185" t="str">
        <f t="shared" ca="1" si="108"/>
        <v/>
      </c>
      <c r="BT46" s="185" t="str">
        <f t="shared" ca="1" si="108"/>
        <v/>
      </c>
      <c r="BU46" s="185" t="str">
        <f t="shared" ca="1" si="108"/>
        <v/>
      </c>
      <c r="BV46" s="185" t="str">
        <f t="shared" ca="1" si="108"/>
        <v/>
      </c>
      <c r="BW46" s="185" t="str">
        <f t="shared" ca="1" si="108"/>
        <v/>
      </c>
      <c r="BX46" s="185" t="str">
        <f t="shared" ca="1" si="108"/>
        <v/>
      </c>
      <c r="BY46" s="185" t="str">
        <f t="shared" ca="1" si="108"/>
        <v/>
      </c>
      <c r="BZ46" s="185" t="str">
        <f t="shared" ca="1" si="109"/>
        <v/>
      </c>
      <c r="CA46" s="185" t="str">
        <f t="shared" ca="1" si="109"/>
        <v/>
      </c>
      <c r="CB46" s="185" t="str">
        <f t="shared" ca="1" si="109"/>
        <v/>
      </c>
      <c r="CC46" s="185" t="str">
        <f t="shared" ca="1" si="109"/>
        <v/>
      </c>
      <c r="CD46" s="185" t="str">
        <f t="shared" ca="1" si="109"/>
        <v/>
      </c>
      <c r="CE46" s="185" t="str">
        <f t="shared" ca="1" si="109"/>
        <v/>
      </c>
      <c r="CF46" s="185" t="str">
        <f t="shared" ca="1" si="109"/>
        <v/>
      </c>
      <c r="CG46" s="185" t="str">
        <f t="shared" ca="1" si="109"/>
        <v/>
      </c>
      <c r="CH46" s="146"/>
      <c r="CI46" s="25"/>
      <c r="CJ46" s="102" t="str">
        <f t="shared" ca="1" si="18"/>
        <v/>
      </c>
      <c r="CK46" s="102" t="str">
        <f t="shared" ca="1" si="19"/>
        <v/>
      </c>
      <c r="CL46" s="102" t="str">
        <f t="shared" ca="1" si="20"/>
        <v/>
      </c>
      <c r="CM46" s="102" t="str">
        <f t="shared" ca="1" si="21"/>
        <v/>
      </c>
      <c r="CN46" s="102" t="str">
        <f t="shared" ca="1" si="22"/>
        <v/>
      </c>
      <c r="CO46" s="102" t="str">
        <f t="shared" ca="1" si="23"/>
        <v/>
      </c>
      <c r="CP46" s="102" t="str">
        <f t="shared" ca="1" si="24"/>
        <v/>
      </c>
      <c r="CQ46" s="102" t="str">
        <f t="shared" ca="1" si="25"/>
        <v/>
      </c>
      <c r="CR46" s="102" t="str">
        <f t="shared" ca="1" si="26"/>
        <v/>
      </c>
      <c r="CS46" s="102" t="str">
        <f t="shared" ca="1" si="27"/>
        <v/>
      </c>
      <c r="CT46" s="102" t="str">
        <f t="shared" ca="1" si="28"/>
        <v/>
      </c>
      <c r="CU46" s="102" t="str">
        <f t="shared" ca="1" si="29"/>
        <v/>
      </c>
      <c r="CV46" s="102" t="str">
        <f t="shared" ca="1" si="30"/>
        <v/>
      </c>
      <c r="CW46" s="102" t="str">
        <f t="shared" ca="1" si="31"/>
        <v/>
      </c>
      <c r="CX46" s="102" t="str">
        <f t="shared" ca="1" si="32"/>
        <v/>
      </c>
      <c r="CY46" s="102" t="str">
        <f t="shared" ca="1" si="33"/>
        <v/>
      </c>
      <c r="CZ46" s="102" t="str">
        <f t="shared" ca="1" si="34"/>
        <v/>
      </c>
      <c r="DA46" s="102" t="str">
        <f t="shared" ca="1" si="35"/>
        <v/>
      </c>
      <c r="DB46" s="102" t="str">
        <f t="shared" ca="1" si="36"/>
        <v/>
      </c>
      <c r="DC46" s="102" t="str">
        <f t="shared" ca="1" si="37"/>
        <v/>
      </c>
      <c r="DD46" s="102" t="str">
        <f t="shared" ca="1" si="38"/>
        <v/>
      </c>
      <c r="DE46" s="102" t="str">
        <f t="shared" ca="1" si="39"/>
        <v/>
      </c>
      <c r="DF46" s="102" t="str">
        <f t="shared" ca="1" si="40"/>
        <v/>
      </c>
      <c r="DG46" s="102" t="str">
        <f t="shared" ca="1" si="41"/>
        <v/>
      </c>
      <c r="DH46" s="102" t="str">
        <f t="shared" ca="1" si="42"/>
        <v/>
      </c>
      <c r="DI46" s="102" t="str">
        <f t="shared" ca="1" si="43"/>
        <v/>
      </c>
      <c r="DJ46" s="102" t="str">
        <f t="shared" ca="1" si="44"/>
        <v/>
      </c>
      <c r="DK46" s="102" t="str">
        <f t="shared" ca="1" si="45"/>
        <v/>
      </c>
      <c r="DL46" s="102" t="str">
        <f t="shared" ca="1" si="46"/>
        <v/>
      </c>
      <c r="DM46" s="102" t="str">
        <f t="shared" ca="1" si="47"/>
        <v/>
      </c>
      <c r="DN46" s="102" t="str">
        <f t="shared" ca="1" si="48"/>
        <v/>
      </c>
      <c r="DO46" s="102" t="str">
        <f t="shared" ca="1" si="49"/>
        <v/>
      </c>
      <c r="DP46" s="102" t="str">
        <f t="shared" ca="1" si="50"/>
        <v/>
      </c>
      <c r="DQ46" s="102" t="str">
        <f t="shared" ca="1" si="51"/>
        <v/>
      </c>
      <c r="DR46" s="102" t="str">
        <f t="shared" ca="1" si="52"/>
        <v/>
      </c>
      <c r="DS46" s="102" t="str">
        <f t="shared" ca="1" si="53"/>
        <v/>
      </c>
      <c r="DT46" s="102" t="str">
        <f t="shared" ca="1" si="54"/>
        <v/>
      </c>
      <c r="DU46" s="102" t="str">
        <f t="shared" ca="1" si="55"/>
        <v/>
      </c>
      <c r="DV46" s="209"/>
      <c r="DX46" s="102" t="str">
        <f t="shared" ca="1" si="56"/>
        <v/>
      </c>
      <c r="DY46" s="102" t="str">
        <f t="shared" ca="1" si="57"/>
        <v/>
      </c>
      <c r="DZ46" s="102" t="str">
        <f t="shared" ca="1" si="58"/>
        <v/>
      </c>
      <c r="EA46" s="102" t="str">
        <f t="shared" ca="1" si="59"/>
        <v/>
      </c>
      <c r="EB46" s="102" t="str">
        <f t="shared" ca="1" si="60"/>
        <v/>
      </c>
      <c r="EC46" s="102" t="str">
        <f t="shared" ca="1" si="61"/>
        <v/>
      </c>
      <c r="ED46" s="102" t="str">
        <f t="shared" ca="1" si="62"/>
        <v/>
      </c>
      <c r="EE46" s="102" t="str">
        <f t="shared" ca="1" si="63"/>
        <v/>
      </c>
      <c r="EF46" s="102" t="str">
        <f t="shared" ca="1" si="64"/>
        <v/>
      </c>
      <c r="EG46" s="102" t="str">
        <f t="shared" ca="1" si="65"/>
        <v/>
      </c>
      <c r="EH46" s="102" t="str">
        <f t="shared" ca="1" si="66"/>
        <v/>
      </c>
      <c r="EI46" s="102" t="str">
        <f t="shared" ca="1" si="67"/>
        <v/>
      </c>
      <c r="EJ46" s="102" t="str">
        <f t="shared" ca="1" si="68"/>
        <v/>
      </c>
      <c r="EK46" s="102" t="str">
        <f t="shared" ca="1" si="69"/>
        <v/>
      </c>
      <c r="EL46" s="102" t="str">
        <f t="shared" ca="1" si="70"/>
        <v/>
      </c>
      <c r="EM46" s="102" t="str">
        <f t="shared" ca="1" si="71"/>
        <v/>
      </c>
      <c r="EN46" s="102" t="str">
        <f t="shared" ca="1" si="72"/>
        <v/>
      </c>
      <c r="EO46" s="102" t="str">
        <f t="shared" ca="1" si="73"/>
        <v/>
      </c>
      <c r="EP46" s="102" t="str">
        <f t="shared" ca="1" si="74"/>
        <v/>
      </c>
      <c r="EQ46" s="102" t="str">
        <f t="shared" ca="1" si="75"/>
        <v/>
      </c>
      <c r="ER46" s="102" t="str">
        <f t="shared" ca="1" si="76"/>
        <v/>
      </c>
      <c r="ES46" s="102" t="str">
        <f t="shared" ca="1" si="77"/>
        <v/>
      </c>
      <c r="ET46" s="102" t="str">
        <f t="shared" ca="1" si="78"/>
        <v/>
      </c>
      <c r="EU46" s="102" t="str">
        <f t="shared" ca="1" si="79"/>
        <v/>
      </c>
      <c r="EV46" s="102" t="str">
        <f t="shared" ca="1" si="80"/>
        <v/>
      </c>
      <c r="EW46" s="102" t="str">
        <f t="shared" ca="1" si="81"/>
        <v/>
      </c>
      <c r="EX46" s="102" t="str">
        <f t="shared" ca="1" si="82"/>
        <v/>
      </c>
      <c r="EY46" s="102" t="str">
        <f t="shared" ca="1" si="83"/>
        <v/>
      </c>
      <c r="EZ46" s="102" t="str">
        <f t="shared" ca="1" si="84"/>
        <v/>
      </c>
      <c r="FA46" s="102" t="str">
        <f t="shared" ca="1" si="85"/>
        <v/>
      </c>
      <c r="FB46" s="102" t="str">
        <f t="shared" ca="1" si="86"/>
        <v/>
      </c>
      <c r="FC46" s="102" t="str">
        <f t="shared" ca="1" si="87"/>
        <v/>
      </c>
      <c r="FD46" s="102" t="str">
        <f t="shared" ca="1" si="88"/>
        <v/>
      </c>
      <c r="FE46" s="102" t="str">
        <f t="shared" ca="1" si="89"/>
        <v/>
      </c>
      <c r="FF46" s="102" t="str">
        <f t="shared" ca="1" si="90"/>
        <v/>
      </c>
      <c r="FG46" s="102" t="str">
        <f t="shared" ca="1" si="91"/>
        <v/>
      </c>
      <c r="FH46" s="102" t="str">
        <f t="shared" ca="1" si="92"/>
        <v/>
      </c>
      <c r="FI46" s="102" t="str">
        <f t="shared" ca="1" si="93"/>
        <v/>
      </c>
      <c r="FK46" s="209" t="e">
        <f t="shared" ca="1" si="95"/>
        <v>#DIV/0!</v>
      </c>
      <c r="FL46" s="209" t="e">
        <f t="shared" ca="1" si="96"/>
        <v>#DIV/0!</v>
      </c>
    </row>
    <row r="47" spans="1:168" ht="15" customHeight="1" thickBot="1" x14ac:dyDescent="0.35">
      <c r="A47" s="103" t="str">
        <f t="shared" si="94"/>
        <v>Sun</v>
      </c>
      <c r="B47" s="9">
        <f t="shared" si="97"/>
        <v>44227</v>
      </c>
      <c r="C47" s="869"/>
      <c r="D47" s="875"/>
      <c r="E47" s="882"/>
      <c r="F47" s="875"/>
      <c r="G47" s="901"/>
      <c r="H47" s="869"/>
      <c r="I47" s="875"/>
      <c r="J47" s="882"/>
      <c r="K47" s="875"/>
      <c r="L47" s="875"/>
      <c r="M47" s="299"/>
      <c r="N47" s="299"/>
      <c r="O47" s="528"/>
      <c r="P47" s="931"/>
      <c r="Q47" s="869"/>
      <c r="R47" s="875"/>
      <c r="S47" s="875"/>
      <c r="T47" s="315"/>
      <c r="U47" s="322" t="str">
        <f t="shared" ca="1" si="10"/>
        <v/>
      </c>
      <c r="V47" s="323" t="str">
        <f t="shared" ca="1" si="11"/>
        <v/>
      </c>
      <c r="W47" s="323" t="str">
        <f t="shared" ca="1" si="12"/>
        <v/>
      </c>
      <c r="X47" s="324" t="str">
        <f t="shared" ca="1" si="13"/>
        <v/>
      </c>
      <c r="Y47" s="314"/>
      <c r="Z47" s="299"/>
      <c r="AA47" s="299"/>
      <c r="AB47" s="315"/>
      <c r="AC47" s="314"/>
      <c r="AD47" s="299"/>
      <c r="AE47" s="299"/>
      <c r="AF47" s="299"/>
      <c r="AG47" s="299"/>
      <c r="AH47" s="329"/>
      <c r="AI47" s="869"/>
      <c r="AJ47" s="299"/>
      <c r="AK47" s="299"/>
      <c r="AL47" s="299"/>
      <c r="AM47" s="329"/>
      <c r="AN47" s="340"/>
      <c r="AO47" s="331"/>
      <c r="AV47" s="185" t="str">
        <f t="shared" ca="1" si="106"/>
        <v/>
      </c>
      <c r="AW47" s="185" t="str">
        <f t="shared" ca="1" si="106"/>
        <v/>
      </c>
      <c r="AX47" s="185" t="str">
        <f t="shared" ca="1" si="106"/>
        <v/>
      </c>
      <c r="AY47" s="185" t="str">
        <f t="shared" ca="1" si="106"/>
        <v/>
      </c>
      <c r="AZ47" s="185" t="str">
        <f t="shared" ca="1" si="106"/>
        <v/>
      </c>
      <c r="BA47" s="185" t="str">
        <f t="shared" ca="1" si="106"/>
        <v/>
      </c>
      <c r="BB47" s="185" t="str">
        <f t="shared" ca="1" si="106"/>
        <v/>
      </c>
      <c r="BC47" s="185" t="str">
        <f t="shared" ca="1" si="106"/>
        <v/>
      </c>
      <c r="BD47" s="185" t="str">
        <f t="shared" ca="1" si="106"/>
        <v/>
      </c>
      <c r="BE47" s="185" t="str">
        <f t="shared" ca="1" si="106"/>
        <v/>
      </c>
      <c r="BF47" s="185" t="str">
        <f t="shared" ca="1" si="107"/>
        <v/>
      </c>
      <c r="BG47" s="185" t="str">
        <f t="shared" ca="1" si="107"/>
        <v/>
      </c>
      <c r="BH47" s="185" t="str">
        <f t="shared" ca="1" si="107"/>
        <v/>
      </c>
      <c r="BI47" s="185" t="str">
        <f t="shared" ca="1" si="107"/>
        <v/>
      </c>
      <c r="BJ47" s="185" t="str">
        <f t="shared" ca="1" si="107"/>
        <v/>
      </c>
      <c r="BK47" s="185" t="str">
        <f t="shared" ca="1" si="107"/>
        <v/>
      </c>
      <c r="BL47" s="185" t="str">
        <f t="shared" ca="1" si="107"/>
        <v/>
      </c>
      <c r="BM47" s="185" t="str">
        <f t="shared" ca="1" si="107"/>
        <v/>
      </c>
      <c r="BN47" s="185" t="str">
        <f t="shared" ca="1" si="107"/>
        <v/>
      </c>
      <c r="BO47" s="185" t="str">
        <f t="shared" ca="1" si="107"/>
        <v/>
      </c>
      <c r="BP47" s="185" t="str">
        <f t="shared" ca="1" si="108"/>
        <v/>
      </c>
      <c r="BQ47" s="185" t="str">
        <f t="shared" ca="1" si="108"/>
        <v/>
      </c>
      <c r="BR47" s="185" t="str">
        <f t="shared" ca="1" si="108"/>
        <v/>
      </c>
      <c r="BS47" s="185" t="str">
        <f t="shared" ca="1" si="108"/>
        <v/>
      </c>
      <c r="BT47" s="185" t="str">
        <f t="shared" ca="1" si="108"/>
        <v/>
      </c>
      <c r="BU47" s="185" t="str">
        <f t="shared" ca="1" si="108"/>
        <v/>
      </c>
      <c r="BV47" s="185" t="str">
        <f t="shared" ca="1" si="108"/>
        <v/>
      </c>
      <c r="BW47" s="185" t="str">
        <f t="shared" ca="1" si="108"/>
        <v/>
      </c>
      <c r="BX47" s="185" t="str">
        <f t="shared" ca="1" si="108"/>
        <v/>
      </c>
      <c r="BY47" s="185" t="str">
        <f t="shared" ca="1" si="108"/>
        <v/>
      </c>
      <c r="BZ47" s="185" t="str">
        <f t="shared" ca="1" si="109"/>
        <v/>
      </c>
      <c r="CA47" s="185" t="str">
        <f t="shared" ca="1" si="109"/>
        <v/>
      </c>
      <c r="CB47" s="185" t="str">
        <f t="shared" ca="1" si="109"/>
        <v/>
      </c>
      <c r="CC47" s="185" t="str">
        <f t="shared" ca="1" si="109"/>
        <v/>
      </c>
      <c r="CD47" s="185" t="str">
        <f t="shared" ca="1" si="109"/>
        <v/>
      </c>
      <c r="CE47" s="185" t="str">
        <f t="shared" ca="1" si="109"/>
        <v/>
      </c>
      <c r="CF47" s="185" t="str">
        <f t="shared" ca="1" si="109"/>
        <v/>
      </c>
      <c r="CG47" s="185" t="str">
        <f t="shared" ca="1" si="109"/>
        <v/>
      </c>
      <c r="CH47" s="146"/>
      <c r="CI47" s="25"/>
      <c r="CJ47" s="206" t="str">
        <f t="shared" ca="1" si="18"/>
        <v/>
      </c>
      <c r="CK47" s="206" t="str">
        <f t="shared" ca="1" si="19"/>
        <v/>
      </c>
      <c r="CL47" s="206" t="str">
        <f t="shared" ca="1" si="20"/>
        <v/>
      </c>
      <c r="CM47" s="206" t="str">
        <f t="shared" ca="1" si="21"/>
        <v/>
      </c>
      <c r="CN47" s="206" t="str">
        <f t="shared" ca="1" si="22"/>
        <v/>
      </c>
      <c r="CO47" s="206" t="str">
        <f t="shared" ca="1" si="23"/>
        <v/>
      </c>
      <c r="CP47" s="206" t="str">
        <f t="shared" ca="1" si="24"/>
        <v/>
      </c>
      <c r="CQ47" s="206" t="str">
        <f t="shared" ca="1" si="25"/>
        <v/>
      </c>
      <c r="CR47" s="206" t="str">
        <f t="shared" ca="1" si="26"/>
        <v/>
      </c>
      <c r="CS47" s="206" t="str">
        <f t="shared" ca="1" si="27"/>
        <v/>
      </c>
      <c r="CT47" s="206" t="str">
        <f t="shared" ca="1" si="28"/>
        <v/>
      </c>
      <c r="CU47" s="206" t="str">
        <f t="shared" ca="1" si="29"/>
        <v/>
      </c>
      <c r="CV47" s="206" t="str">
        <f t="shared" ca="1" si="30"/>
        <v/>
      </c>
      <c r="CW47" s="206" t="str">
        <f t="shared" ca="1" si="31"/>
        <v/>
      </c>
      <c r="CX47" s="206" t="str">
        <f t="shared" ca="1" si="32"/>
        <v/>
      </c>
      <c r="CY47" s="206" t="str">
        <f t="shared" ca="1" si="33"/>
        <v/>
      </c>
      <c r="CZ47" s="206" t="str">
        <f t="shared" ca="1" si="34"/>
        <v/>
      </c>
      <c r="DA47" s="206" t="str">
        <f t="shared" ca="1" si="35"/>
        <v/>
      </c>
      <c r="DB47" s="206" t="str">
        <f t="shared" ca="1" si="36"/>
        <v/>
      </c>
      <c r="DC47" s="206" t="str">
        <f t="shared" ca="1" si="37"/>
        <v/>
      </c>
      <c r="DD47" s="206" t="str">
        <f t="shared" ca="1" si="38"/>
        <v/>
      </c>
      <c r="DE47" s="206" t="str">
        <f t="shared" ca="1" si="39"/>
        <v/>
      </c>
      <c r="DF47" s="206" t="str">
        <f t="shared" ca="1" si="40"/>
        <v/>
      </c>
      <c r="DG47" s="206" t="str">
        <f t="shared" ca="1" si="41"/>
        <v/>
      </c>
      <c r="DH47" s="206" t="str">
        <f t="shared" ca="1" si="42"/>
        <v/>
      </c>
      <c r="DI47" s="206" t="str">
        <f t="shared" ca="1" si="43"/>
        <v/>
      </c>
      <c r="DJ47" s="206" t="str">
        <f t="shared" ca="1" si="44"/>
        <v/>
      </c>
      <c r="DK47" s="206" t="str">
        <f t="shared" ca="1" si="45"/>
        <v/>
      </c>
      <c r="DL47" s="206" t="str">
        <f t="shared" ca="1" si="46"/>
        <v/>
      </c>
      <c r="DM47" s="206" t="str">
        <f t="shared" ca="1" si="47"/>
        <v/>
      </c>
      <c r="DN47" s="206" t="str">
        <f t="shared" ca="1" si="48"/>
        <v/>
      </c>
      <c r="DO47" s="206" t="str">
        <f t="shared" ca="1" si="49"/>
        <v/>
      </c>
      <c r="DP47" s="206" t="str">
        <f t="shared" ca="1" si="50"/>
        <v/>
      </c>
      <c r="DQ47" s="206" t="str">
        <f t="shared" ca="1" si="51"/>
        <v/>
      </c>
      <c r="DR47" s="206" t="str">
        <f t="shared" ca="1" si="52"/>
        <v/>
      </c>
      <c r="DS47" s="206" t="str">
        <f t="shared" ca="1" si="53"/>
        <v/>
      </c>
      <c r="DT47" s="206" t="str">
        <f t="shared" ca="1" si="54"/>
        <v/>
      </c>
      <c r="DU47" s="206" t="str">
        <f t="shared" ca="1" si="55"/>
        <v/>
      </c>
      <c r="DV47" s="209"/>
      <c r="DX47" s="102" t="str">
        <f t="shared" ca="1" si="56"/>
        <v/>
      </c>
      <c r="DY47" s="102" t="str">
        <f t="shared" ca="1" si="57"/>
        <v/>
      </c>
      <c r="DZ47" s="102" t="str">
        <f t="shared" ca="1" si="58"/>
        <v/>
      </c>
      <c r="EA47" s="102" t="str">
        <f t="shared" ca="1" si="59"/>
        <v/>
      </c>
      <c r="EB47" s="102" t="str">
        <f t="shared" ca="1" si="60"/>
        <v/>
      </c>
      <c r="EC47" s="102" t="str">
        <f t="shared" ca="1" si="61"/>
        <v/>
      </c>
      <c r="ED47" s="102" t="str">
        <f t="shared" ca="1" si="62"/>
        <v/>
      </c>
      <c r="EE47" s="102" t="str">
        <f t="shared" ca="1" si="63"/>
        <v/>
      </c>
      <c r="EF47" s="102" t="str">
        <f t="shared" ca="1" si="64"/>
        <v/>
      </c>
      <c r="EG47" s="102" t="str">
        <f t="shared" ca="1" si="65"/>
        <v/>
      </c>
      <c r="EH47" s="102" t="str">
        <f t="shared" ca="1" si="66"/>
        <v/>
      </c>
      <c r="EI47" s="102" t="str">
        <f t="shared" ca="1" si="67"/>
        <v/>
      </c>
      <c r="EJ47" s="102" t="str">
        <f t="shared" ca="1" si="68"/>
        <v/>
      </c>
      <c r="EK47" s="102" t="str">
        <f t="shared" ca="1" si="69"/>
        <v/>
      </c>
      <c r="EL47" s="102" t="str">
        <f t="shared" ca="1" si="70"/>
        <v/>
      </c>
      <c r="EM47" s="102" t="str">
        <f t="shared" ca="1" si="71"/>
        <v/>
      </c>
      <c r="EN47" s="102" t="str">
        <f t="shared" ca="1" si="72"/>
        <v/>
      </c>
      <c r="EO47" s="102" t="str">
        <f t="shared" ca="1" si="73"/>
        <v/>
      </c>
      <c r="EP47" s="102" t="str">
        <f t="shared" ca="1" si="74"/>
        <v/>
      </c>
      <c r="EQ47" s="102" t="str">
        <f t="shared" ca="1" si="75"/>
        <v/>
      </c>
      <c r="ER47" s="102" t="str">
        <f t="shared" ca="1" si="76"/>
        <v/>
      </c>
      <c r="ES47" s="102" t="str">
        <f t="shared" ca="1" si="77"/>
        <v/>
      </c>
      <c r="ET47" s="102" t="str">
        <f t="shared" ca="1" si="78"/>
        <v/>
      </c>
      <c r="EU47" s="102" t="str">
        <f t="shared" ca="1" si="79"/>
        <v/>
      </c>
      <c r="EV47" s="102" t="str">
        <f t="shared" ca="1" si="80"/>
        <v/>
      </c>
      <c r="EW47" s="102" t="str">
        <f t="shared" ca="1" si="81"/>
        <v/>
      </c>
      <c r="EX47" s="102" t="str">
        <f t="shared" ca="1" si="82"/>
        <v/>
      </c>
      <c r="EY47" s="102" t="str">
        <f t="shared" ca="1" si="83"/>
        <v/>
      </c>
      <c r="EZ47" s="102" t="str">
        <f t="shared" ca="1" si="84"/>
        <v/>
      </c>
      <c r="FA47" s="102" t="str">
        <f t="shared" ca="1" si="85"/>
        <v/>
      </c>
      <c r="FB47" s="102" t="str">
        <f t="shared" ca="1" si="86"/>
        <v/>
      </c>
      <c r="FC47" s="102" t="str">
        <f t="shared" ca="1" si="87"/>
        <v/>
      </c>
      <c r="FD47" s="102" t="str">
        <f t="shared" ca="1" si="88"/>
        <v/>
      </c>
      <c r="FE47" s="102" t="str">
        <f t="shared" ca="1" si="89"/>
        <v/>
      </c>
      <c r="FF47" s="102" t="str">
        <f t="shared" ca="1" si="90"/>
        <v/>
      </c>
      <c r="FG47" s="102" t="str">
        <f t="shared" ca="1" si="91"/>
        <v/>
      </c>
      <c r="FH47" s="102" t="str">
        <f t="shared" ca="1" si="92"/>
        <v/>
      </c>
      <c r="FI47" s="102" t="str">
        <f t="shared" ca="1" si="93"/>
        <v/>
      </c>
      <c r="FK47" s="209" t="e">
        <f t="shared" ca="1" si="95"/>
        <v>#DIV/0!</v>
      </c>
      <c r="FL47" s="209" t="e">
        <f t="shared" ca="1" si="96"/>
        <v>#DIV/0!</v>
      </c>
    </row>
    <row r="48" spans="1:168" s="58" customFormat="1" ht="19.5" customHeight="1" x14ac:dyDescent="0.3">
      <c r="A48" s="995" t="s">
        <v>12</v>
      </c>
      <c r="B48" s="996"/>
      <c r="C48" s="670" t="str">
        <f t="shared" ref="C48:AN48" ca="1" si="110">IF(AV48=31,"",CJ48)</f>
        <v/>
      </c>
      <c r="D48" s="670" t="str">
        <f t="shared" ca="1" si="110"/>
        <v/>
      </c>
      <c r="E48" s="883" t="str">
        <f t="shared" ca="1" si="110"/>
        <v/>
      </c>
      <c r="F48" s="670" t="str">
        <f t="shared" ca="1" si="110"/>
        <v/>
      </c>
      <c r="G48" s="670" t="str">
        <f t="shared" ca="1" si="110"/>
        <v/>
      </c>
      <c r="H48" s="670" t="str">
        <f t="shared" ca="1" si="110"/>
        <v/>
      </c>
      <c r="I48" s="670" t="str">
        <f t="shared" ca="1" si="110"/>
        <v/>
      </c>
      <c r="J48" s="883" t="str">
        <f t="shared" ca="1" si="110"/>
        <v/>
      </c>
      <c r="K48" s="670" t="str">
        <f t="shared" ca="1" si="110"/>
        <v/>
      </c>
      <c r="L48" s="670" t="str">
        <f t="shared" ca="1" si="110"/>
        <v/>
      </c>
      <c r="M48" s="913" t="str">
        <f t="shared" ca="1" si="110"/>
        <v/>
      </c>
      <c r="N48" s="913" t="str">
        <f t="shared" ca="1" si="110"/>
        <v/>
      </c>
      <c r="O48" s="671" t="str">
        <f t="shared" ca="1" si="110"/>
        <v/>
      </c>
      <c r="P48" s="883" t="str">
        <f t="shared" ca="1" si="110"/>
        <v/>
      </c>
      <c r="Q48" s="670" t="str">
        <f t="shared" ca="1" si="110"/>
        <v/>
      </c>
      <c r="R48" s="670" t="str">
        <f t="shared" ca="1" si="110"/>
        <v/>
      </c>
      <c r="S48" s="670" t="str">
        <f t="shared" ca="1" si="110"/>
        <v/>
      </c>
      <c r="T48" s="913" t="str">
        <f t="shared" ca="1" si="110"/>
        <v/>
      </c>
      <c r="U48" s="670" t="str">
        <f t="shared" ca="1" si="110"/>
        <v/>
      </c>
      <c r="V48" s="670" t="str">
        <f t="shared" ca="1" si="110"/>
        <v/>
      </c>
      <c r="W48" s="670" t="str">
        <f t="shared" ca="1" si="110"/>
        <v/>
      </c>
      <c r="X48" s="670" t="str">
        <f t="shared" ca="1" si="110"/>
        <v/>
      </c>
      <c r="Y48" s="670" t="str">
        <f t="shared" ca="1" si="110"/>
        <v/>
      </c>
      <c r="Z48" s="670" t="str">
        <f t="shared" ca="1" si="110"/>
        <v/>
      </c>
      <c r="AA48" s="670" t="str">
        <f t="shared" ca="1" si="110"/>
        <v/>
      </c>
      <c r="AB48" s="670" t="str">
        <f t="shared" ca="1" si="110"/>
        <v/>
      </c>
      <c r="AC48" s="670" t="str">
        <f t="shared" ca="1" si="110"/>
        <v/>
      </c>
      <c r="AD48" s="670" t="str">
        <f t="shared" ca="1" si="110"/>
        <v/>
      </c>
      <c r="AE48" s="670" t="str">
        <f t="shared" ca="1" si="110"/>
        <v/>
      </c>
      <c r="AF48" s="670" t="str">
        <f t="shared" ca="1" si="110"/>
        <v/>
      </c>
      <c r="AG48" s="670" t="str">
        <f t="shared" ca="1" si="110"/>
        <v/>
      </c>
      <c r="AH48" s="670" t="str">
        <f t="shared" ca="1" si="110"/>
        <v/>
      </c>
      <c r="AI48" s="672" t="str">
        <f t="shared" ca="1" si="110"/>
        <v/>
      </c>
      <c r="AJ48" s="670" t="str">
        <f t="shared" ca="1" si="110"/>
        <v/>
      </c>
      <c r="AK48" s="670" t="str">
        <f t="shared" ca="1" si="110"/>
        <v/>
      </c>
      <c r="AL48" s="670" t="str">
        <f t="shared" ca="1" si="110"/>
        <v/>
      </c>
      <c r="AM48" s="670" t="str">
        <f t="shared" ca="1" si="110"/>
        <v/>
      </c>
      <c r="AN48" s="673" t="str">
        <f t="shared" ca="1" si="110"/>
        <v/>
      </c>
      <c r="AO48" s="493"/>
      <c r="AV48" s="58">
        <f t="shared" ref="AV48:CG48" ca="1" si="111">COUNTBLANK(AV17:AV47)</f>
        <v>31</v>
      </c>
      <c r="AW48" s="58">
        <f t="shared" ca="1" si="111"/>
        <v>31</v>
      </c>
      <c r="AX48" s="58">
        <f t="shared" ca="1" si="111"/>
        <v>31</v>
      </c>
      <c r="AY48" s="58">
        <f t="shared" ca="1" si="111"/>
        <v>31</v>
      </c>
      <c r="AZ48" s="58">
        <f t="shared" ca="1" si="111"/>
        <v>31</v>
      </c>
      <c r="BA48" s="58">
        <f t="shared" ca="1" si="111"/>
        <v>31</v>
      </c>
      <c r="BB48" s="58">
        <f t="shared" ca="1" si="111"/>
        <v>31</v>
      </c>
      <c r="BC48" s="58">
        <f t="shared" ca="1" si="111"/>
        <v>31</v>
      </c>
      <c r="BD48" s="58">
        <f t="shared" ca="1" si="111"/>
        <v>31</v>
      </c>
      <c r="BE48" s="58">
        <f t="shared" ca="1" si="111"/>
        <v>31</v>
      </c>
      <c r="BF48" s="58">
        <f t="shared" ca="1" si="111"/>
        <v>31</v>
      </c>
      <c r="BG48" s="58">
        <f t="shared" ca="1" si="111"/>
        <v>31</v>
      </c>
      <c r="BH48" s="58">
        <f t="shared" ca="1" si="111"/>
        <v>31</v>
      </c>
      <c r="BI48" s="58">
        <f t="shared" ca="1" si="111"/>
        <v>31</v>
      </c>
      <c r="BJ48" s="58">
        <f t="shared" ca="1" si="111"/>
        <v>31</v>
      </c>
      <c r="BK48" s="58">
        <f t="shared" ca="1" si="111"/>
        <v>31</v>
      </c>
      <c r="BL48" s="58">
        <f t="shared" ca="1" si="111"/>
        <v>31</v>
      </c>
      <c r="BM48" s="58">
        <f t="shared" ca="1" si="111"/>
        <v>31</v>
      </c>
      <c r="BN48" s="58">
        <f t="shared" ca="1" si="111"/>
        <v>31</v>
      </c>
      <c r="BO48" s="58">
        <f t="shared" ca="1" si="111"/>
        <v>31</v>
      </c>
      <c r="BP48" s="58">
        <f t="shared" ca="1" si="111"/>
        <v>31</v>
      </c>
      <c r="BQ48" s="58">
        <f t="shared" ca="1" si="111"/>
        <v>31</v>
      </c>
      <c r="BR48" s="58">
        <f t="shared" ca="1" si="111"/>
        <v>31</v>
      </c>
      <c r="BS48" s="58">
        <f t="shared" ca="1" si="111"/>
        <v>31</v>
      </c>
      <c r="BT48" s="58">
        <f t="shared" ca="1" si="111"/>
        <v>31</v>
      </c>
      <c r="BU48" s="58">
        <f t="shared" ca="1" si="111"/>
        <v>31</v>
      </c>
      <c r="BV48" s="58">
        <f t="shared" ca="1" si="111"/>
        <v>31</v>
      </c>
      <c r="BW48" s="58">
        <f t="shared" ca="1" si="111"/>
        <v>31</v>
      </c>
      <c r="BX48" s="58">
        <f t="shared" ca="1" si="111"/>
        <v>31</v>
      </c>
      <c r="BY48" s="58">
        <f t="shared" ca="1" si="111"/>
        <v>31</v>
      </c>
      <c r="BZ48" s="58">
        <f t="shared" ca="1" si="111"/>
        <v>31</v>
      </c>
      <c r="CA48" s="58">
        <f t="shared" ca="1" si="111"/>
        <v>31</v>
      </c>
      <c r="CB48" s="58">
        <f t="shared" ca="1" si="111"/>
        <v>31</v>
      </c>
      <c r="CC48" s="58">
        <f t="shared" ca="1" si="111"/>
        <v>31</v>
      </c>
      <c r="CD48" s="58">
        <f t="shared" ca="1" si="111"/>
        <v>31</v>
      </c>
      <c r="CE48" s="58">
        <f t="shared" ca="1" si="111"/>
        <v>31</v>
      </c>
      <c r="CF48" s="58">
        <f t="shared" ca="1" si="111"/>
        <v>31</v>
      </c>
      <c r="CG48" s="58">
        <f t="shared" ca="1" si="111"/>
        <v>31</v>
      </c>
      <c r="CI48" s="207" t="s">
        <v>12</v>
      </c>
      <c r="CJ48" s="220">
        <f t="shared" ref="CJ48:DU48" ca="1" si="112">SUM(CJ17:CJ47)</f>
        <v>0</v>
      </c>
      <c r="CK48" s="220">
        <f t="shared" ca="1" si="112"/>
        <v>0</v>
      </c>
      <c r="CL48" s="220">
        <f t="shared" ca="1" si="112"/>
        <v>0</v>
      </c>
      <c r="CM48" s="220">
        <f t="shared" ca="1" si="112"/>
        <v>0</v>
      </c>
      <c r="CN48" s="220">
        <f t="shared" ca="1" si="112"/>
        <v>0</v>
      </c>
      <c r="CO48" s="220">
        <f t="shared" ca="1" si="112"/>
        <v>0</v>
      </c>
      <c r="CP48" s="220">
        <f t="shared" ca="1" si="112"/>
        <v>0</v>
      </c>
      <c r="CQ48" s="220">
        <f t="shared" ca="1" si="112"/>
        <v>0</v>
      </c>
      <c r="CR48" s="220">
        <f t="shared" ca="1" si="112"/>
        <v>0</v>
      </c>
      <c r="CS48" s="220">
        <f t="shared" ca="1" si="112"/>
        <v>0</v>
      </c>
      <c r="CT48" s="220">
        <f t="shared" ca="1" si="112"/>
        <v>0</v>
      </c>
      <c r="CU48" s="220">
        <f t="shared" ca="1" si="112"/>
        <v>0</v>
      </c>
      <c r="CV48" s="220">
        <f t="shared" ca="1" si="112"/>
        <v>0</v>
      </c>
      <c r="CW48" s="220">
        <f t="shared" ca="1" si="112"/>
        <v>0</v>
      </c>
      <c r="CX48" s="220">
        <f t="shared" ca="1" si="112"/>
        <v>0</v>
      </c>
      <c r="CY48" s="220">
        <f t="shared" ca="1" si="112"/>
        <v>0</v>
      </c>
      <c r="CZ48" s="220">
        <f t="shared" ca="1" si="112"/>
        <v>0</v>
      </c>
      <c r="DA48" s="220">
        <f t="shared" ca="1" si="112"/>
        <v>0</v>
      </c>
      <c r="DB48" s="220">
        <f t="shared" ca="1" si="112"/>
        <v>0</v>
      </c>
      <c r="DC48" s="220">
        <f t="shared" ca="1" si="112"/>
        <v>0</v>
      </c>
      <c r="DD48" s="220">
        <f t="shared" ca="1" si="112"/>
        <v>0</v>
      </c>
      <c r="DE48" s="220">
        <f t="shared" ca="1" si="112"/>
        <v>0</v>
      </c>
      <c r="DF48" s="220">
        <f t="shared" ca="1" si="112"/>
        <v>0</v>
      </c>
      <c r="DG48" s="220">
        <f t="shared" ca="1" si="112"/>
        <v>0</v>
      </c>
      <c r="DH48" s="220">
        <f t="shared" ca="1" si="112"/>
        <v>0</v>
      </c>
      <c r="DI48" s="220">
        <f t="shared" ca="1" si="112"/>
        <v>0</v>
      </c>
      <c r="DJ48" s="220">
        <f t="shared" ca="1" si="112"/>
        <v>0</v>
      </c>
      <c r="DK48" s="220">
        <f t="shared" ca="1" si="112"/>
        <v>0</v>
      </c>
      <c r="DL48" s="220">
        <f t="shared" ca="1" si="112"/>
        <v>0</v>
      </c>
      <c r="DM48" s="220">
        <f t="shared" ca="1" si="112"/>
        <v>0</v>
      </c>
      <c r="DN48" s="220">
        <f t="shared" ca="1" si="112"/>
        <v>0</v>
      </c>
      <c r="DO48" s="220">
        <f t="shared" ca="1" si="112"/>
        <v>0</v>
      </c>
      <c r="DP48" s="220">
        <f t="shared" ca="1" si="112"/>
        <v>0</v>
      </c>
      <c r="DQ48" s="220">
        <f t="shared" ca="1" si="112"/>
        <v>0</v>
      </c>
      <c r="DR48" s="220">
        <f t="shared" ca="1" si="112"/>
        <v>0</v>
      </c>
      <c r="DS48" s="220">
        <f t="shared" ca="1" si="112"/>
        <v>0</v>
      </c>
      <c r="DT48" s="220">
        <f t="shared" ca="1" si="112"/>
        <v>0</v>
      </c>
      <c r="DU48" s="220">
        <f t="shared" ca="1" si="112"/>
        <v>0</v>
      </c>
      <c r="DV48" s="95"/>
      <c r="DW48" s="212" t="s">
        <v>12</v>
      </c>
      <c r="DX48" s="215"/>
      <c r="DY48" s="215"/>
      <c r="DZ48" s="215"/>
      <c r="EA48" s="215"/>
      <c r="EB48" s="215"/>
      <c r="EC48" s="215"/>
      <c r="ED48" s="215"/>
      <c r="EE48" s="215"/>
      <c r="EF48" s="215"/>
      <c r="EG48" s="215"/>
      <c r="EH48" s="215"/>
      <c r="EI48" s="215"/>
      <c r="EJ48" s="215"/>
      <c r="EK48" s="215"/>
      <c r="EL48" s="215"/>
      <c r="EM48" s="215"/>
      <c r="EN48" s="215"/>
      <c r="EO48" s="215"/>
      <c r="EP48" s="215"/>
      <c r="EQ48" s="215"/>
      <c r="ER48" s="215"/>
      <c r="ES48" s="215"/>
      <c r="ET48" s="215"/>
      <c r="EU48" s="215"/>
      <c r="EV48" s="215"/>
      <c r="EW48" s="215"/>
      <c r="EX48" s="215"/>
      <c r="EY48" s="215"/>
      <c r="EZ48" s="215"/>
      <c r="FA48" s="215"/>
      <c r="FB48" s="215"/>
      <c r="FC48" s="215"/>
      <c r="FD48" s="215"/>
      <c r="FE48" s="215"/>
      <c r="FF48" s="215"/>
      <c r="FG48" s="215"/>
      <c r="FH48" s="215"/>
      <c r="FI48" s="215"/>
      <c r="FK48" s="95"/>
      <c r="FL48" s="95"/>
    </row>
    <row r="49" spans="1:168" ht="19.5" customHeight="1" thickBot="1" x14ac:dyDescent="0.35">
      <c r="A49" s="682" t="s">
        <v>103</v>
      </c>
      <c r="B49" s="683"/>
      <c r="C49" s="684" t="str">
        <f t="shared" ref="C49:AN49" ca="1" si="113">IF(C48="","",INDEX(AV17:AV47,MATCH(DX$49,DX17:DX47,0)))</f>
        <v/>
      </c>
      <c r="D49" s="684" t="str">
        <f t="shared" ca="1" si="113"/>
        <v/>
      </c>
      <c r="E49" s="884" t="str">
        <f t="shared" ca="1" si="113"/>
        <v/>
      </c>
      <c r="F49" s="684" t="str">
        <f t="shared" ca="1" si="113"/>
        <v/>
      </c>
      <c r="G49" s="684" t="str">
        <f t="shared" ca="1" si="113"/>
        <v/>
      </c>
      <c r="H49" s="684" t="str">
        <f t="shared" ca="1" si="113"/>
        <v/>
      </c>
      <c r="I49" s="684" t="str">
        <f t="shared" ca="1" si="113"/>
        <v/>
      </c>
      <c r="J49" s="884" t="str">
        <f t="shared" ca="1" si="113"/>
        <v/>
      </c>
      <c r="K49" s="684" t="str">
        <f t="shared" ca="1" si="113"/>
        <v/>
      </c>
      <c r="L49" s="684" t="str">
        <f t="shared" ca="1" si="113"/>
        <v/>
      </c>
      <c r="M49" s="914" t="str">
        <f t="shared" ca="1" si="113"/>
        <v/>
      </c>
      <c r="N49" s="914" t="str">
        <f t="shared" ca="1" si="113"/>
        <v/>
      </c>
      <c r="O49" s="685" t="str">
        <f t="shared" ca="1" si="113"/>
        <v/>
      </c>
      <c r="P49" s="884" t="str">
        <f t="shared" ca="1" si="113"/>
        <v/>
      </c>
      <c r="Q49" s="684" t="str">
        <f t="shared" ca="1" si="113"/>
        <v/>
      </c>
      <c r="R49" s="684" t="str">
        <f t="shared" ca="1" si="113"/>
        <v/>
      </c>
      <c r="S49" s="684" t="str">
        <f t="shared" ca="1" si="113"/>
        <v/>
      </c>
      <c r="T49" s="914" t="str">
        <f t="shared" ca="1" si="113"/>
        <v/>
      </c>
      <c r="U49" s="684" t="str">
        <f t="shared" ca="1" si="113"/>
        <v/>
      </c>
      <c r="V49" s="684" t="str">
        <f t="shared" ca="1" si="113"/>
        <v/>
      </c>
      <c r="W49" s="684" t="str">
        <f t="shared" ca="1" si="113"/>
        <v/>
      </c>
      <c r="X49" s="684" t="str">
        <f t="shared" ca="1" si="113"/>
        <v/>
      </c>
      <c r="Y49" s="684" t="str">
        <f t="shared" ca="1" si="113"/>
        <v/>
      </c>
      <c r="Z49" s="684" t="str">
        <f t="shared" ca="1" si="113"/>
        <v/>
      </c>
      <c r="AA49" s="684" t="str">
        <f t="shared" ca="1" si="113"/>
        <v/>
      </c>
      <c r="AB49" s="684" t="str">
        <f t="shared" ca="1" si="113"/>
        <v/>
      </c>
      <c r="AC49" s="684" t="str">
        <f t="shared" ca="1" si="113"/>
        <v/>
      </c>
      <c r="AD49" s="684" t="str">
        <f t="shared" ca="1" si="113"/>
        <v/>
      </c>
      <c r="AE49" s="684" t="str">
        <f t="shared" ca="1" si="113"/>
        <v/>
      </c>
      <c r="AF49" s="684" t="str">
        <f t="shared" ca="1" si="113"/>
        <v/>
      </c>
      <c r="AG49" s="684" t="str">
        <f t="shared" ca="1" si="113"/>
        <v/>
      </c>
      <c r="AH49" s="684" t="str">
        <f t="shared" ca="1" si="113"/>
        <v/>
      </c>
      <c r="AI49" s="686" t="str">
        <f t="shared" ca="1" si="113"/>
        <v/>
      </c>
      <c r="AJ49" s="684" t="str">
        <f t="shared" ca="1" si="113"/>
        <v/>
      </c>
      <c r="AK49" s="684" t="str">
        <f t="shared" ca="1" si="113"/>
        <v/>
      </c>
      <c r="AL49" s="684" t="str">
        <f t="shared" ca="1" si="113"/>
        <v/>
      </c>
      <c r="AM49" s="684" t="str">
        <f t="shared" ca="1" si="113"/>
        <v/>
      </c>
      <c r="AN49" s="687" t="str">
        <f t="shared" ca="1" si="113"/>
        <v/>
      </c>
      <c r="AO49" s="494"/>
      <c r="BF49" s="43"/>
      <c r="BG49" s="43"/>
      <c r="BH49" s="43"/>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11" t="s">
        <v>103</v>
      </c>
      <c r="CJ49" s="216"/>
      <c r="CK49" s="217"/>
      <c r="CL49" s="217"/>
      <c r="CM49" s="217"/>
      <c r="CN49" s="217"/>
      <c r="CO49" s="217"/>
      <c r="CP49" s="217"/>
      <c r="CQ49" s="217"/>
      <c r="CR49" s="217"/>
      <c r="CS49" s="217"/>
      <c r="CT49" s="217"/>
      <c r="CU49" s="217"/>
      <c r="CV49" s="217"/>
      <c r="CW49" s="217"/>
      <c r="CX49" s="217"/>
      <c r="CY49" s="217"/>
      <c r="CZ49" s="218"/>
      <c r="DA49" s="218"/>
      <c r="DB49" s="218"/>
      <c r="DC49" s="218"/>
      <c r="DD49" s="218"/>
      <c r="DE49" s="218"/>
      <c r="DF49" s="218"/>
      <c r="DG49" s="218"/>
      <c r="DH49" s="218"/>
      <c r="DI49" s="218"/>
      <c r="DJ49" s="218"/>
      <c r="DK49" s="218"/>
      <c r="DL49" s="218"/>
      <c r="DM49" s="218"/>
      <c r="DN49" s="218"/>
      <c r="DO49" s="218"/>
      <c r="DP49" s="218"/>
      <c r="DQ49" s="218"/>
      <c r="DR49" s="218"/>
      <c r="DS49" s="218"/>
      <c r="DT49" s="218"/>
      <c r="DU49" s="218"/>
      <c r="DV49" s="25"/>
      <c r="DW49" s="208" t="s">
        <v>274</v>
      </c>
      <c r="DX49" s="197">
        <f t="shared" ref="DX49:FI49" ca="1" si="114">IFERROR(MIN(DX17:DX47),"")</f>
        <v>0</v>
      </c>
      <c r="DY49" s="197">
        <f t="shared" ca="1" si="114"/>
        <v>0</v>
      </c>
      <c r="DZ49" s="197">
        <f t="shared" ca="1" si="114"/>
        <v>0</v>
      </c>
      <c r="EA49" s="197">
        <f t="shared" ca="1" si="114"/>
        <v>0</v>
      </c>
      <c r="EB49" s="197">
        <f t="shared" ca="1" si="114"/>
        <v>0</v>
      </c>
      <c r="EC49" s="197">
        <f t="shared" ca="1" si="114"/>
        <v>0</v>
      </c>
      <c r="ED49" s="197">
        <f t="shared" ca="1" si="114"/>
        <v>0</v>
      </c>
      <c r="EE49" s="197">
        <f t="shared" ca="1" si="114"/>
        <v>0</v>
      </c>
      <c r="EF49" s="197">
        <f t="shared" ca="1" si="114"/>
        <v>0</v>
      </c>
      <c r="EG49" s="197">
        <f t="shared" ca="1" si="114"/>
        <v>0</v>
      </c>
      <c r="EH49" s="197">
        <f t="shared" ca="1" si="114"/>
        <v>0</v>
      </c>
      <c r="EI49" s="197">
        <f t="shared" ca="1" si="114"/>
        <v>0</v>
      </c>
      <c r="EJ49" s="197">
        <f t="shared" ca="1" si="114"/>
        <v>0</v>
      </c>
      <c r="EK49" s="197">
        <f t="shared" ca="1" si="114"/>
        <v>0</v>
      </c>
      <c r="EL49" s="197">
        <f t="shared" ca="1" si="114"/>
        <v>0</v>
      </c>
      <c r="EM49" s="197">
        <f t="shared" ca="1" si="114"/>
        <v>0</v>
      </c>
      <c r="EN49" s="197">
        <f t="shared" ca="1" si="114"/>
        <v>0</v>
      </c>
      <c r="EO49" s="197">
        <f t="shared" ca="1" si="114"/>
        <v>0</v>
      </c>
      <c r="EP49" s="197">
        <f t="shared" ca="1" si="114"/>
        <v>0</v>
      </c>
      <c r="EQ49" s="197">
        <f t="shared" ca="1" si="114"/>
        <v>0</v>
      </c>
      <c r="ER49" s="197">
        <f t="shared" ca="1" si="114"/>
        <v>0</v>
      </c>
      <c r="ES49" s="197">
        <f t="shared" ca="1" si="114"/>
        <v>0</v>
      </c>
      <c r="ET49" s="197">
        <f t="shared" ca="1" si="114"/>
        <v>0</v>
      </c>
      <c r="EU49" s="197">
        <f t="shared" ca="1" si="114"/>
        <v>0</v>
      </c>
      <c r="EV49" s="197">
        <f t="shared" ca="1" si="114"/>
        <v>0</v>
      </c>
      <c r="EW49" s="197">
        <f t="shared" ca="1" si="114"/>
        <v>0</v>
      </c>
      <c r="EX49" s="197">
        <f t="shared" ca="1" si="114"/>
        <v>0</v>
      </c>
      <c r="EY49" s="197">
        <f t="shared" ca="1" si="114"/>
        <v>0</v>
      </c>
      <c r="EZ49" s="197">
        <f t="shared" ca="1" si="114"/>
        <v>0</v>
      </c>
      <c r="FA49" s="197">
        <f t="shared" ca="1" si="114"/>
        <v>0</v>
      </c>
      <c r="FB49" s="197">
        <f t="shared" ca="1" si="114"/>
        <v>0</v>
      </c>
      <c r="FC49" s="197">
        <f t="shared" ca="1" si="114"/>
        <v>0</v>
      </c>
      <c r="FD49" s="197">
        <f t="shared" ca="1" si="114"/>
        <v>0</v>
      </c>
      <c r="FE49" s="197">
        <f t="shared" ca="1" si="114"/>
        <v>0</v>
      </c>
      <c r="FF49" s="197">
        <f t="shared" ca="1" si="114"/>
        <v>0</v>
      </c>
      <c r="FG49" s="197">
        <f t="shared" ca="1" si="114"/>
        <v>0</v>
      </c>
      <c r="FH49" s="197">
        <f t="shared" ca="1" si="114"/>
        <v>0</v>
      </c>
      <c r="FI49" s="197">
        <f t="shared" ca="1" si="114"/>
        <v>0</v>
      </c>
      <c r="FK49" s="25"/>
      <c r="FL49" s="25"/>
    </row>
    <row r="50" spans="1:168" ht="19.5" customHeight="1" thickBot="1" x14ac:dyDescent="0.35">
      <c r="A50" s="674" t="s">
        <v>104</v>
      </c>
      <c r="B50" s="675"/>
      <c r="C50" s="676" t="str">
        <f t="shared" ref="C50:AN50" ca="1" si="115">IF(C49="","",INDEX(AV17:AV47,MATCH(DX50,DX17:DX47,0)))</f>
        <v/>
      </c>
      <c r="D50" s="676" t="str">
        <f t="shared" ca="1" si="115"/>
        <v/>
      </c>
      <c r="E50" s="885" t="str">
        <f t="shared" ca="1" si="115"/>
        <v/>
      </c>
      <c r="F50" s="676" t="str">
        <f t="shared" ca="1" si="115"/>
        <v/>
      </c>
      <c r="G50" s="676" t="str">
        <f t="shared" ca="1" si="115"/>
        <v/>
      </c>
      <c r="H50" s="676" t="str">
        <f t="shared" ca="1" si="115"/>
        <v/>
      </c>
      <c r="I50" s="676" t="str">
        <f t="shared" ca="1" si="115"/>
        <v/>
      </c>
      <c r="J50" s="885" t="str">
        <f t="shared" ca="1" si="115"/>
        <v/>
      </c>
      <c r="K50" s="676" t="str">
        <f t="shared" ca="1" si="115"/>
        <v/>
      </c>
      <c r="L50" s="676" t="str">
        <f t="shared" ca="1" si="115"/>
        <v/>
      </c>
      <c r="M50" s="915" t="str">
        <f t="shared" ca="1" si="115"/>
        <v/>
      </c>
      <c r="N50" s="915" t="str">
        <f t="shared" ca="1" si="115"/>
        <v/>
      </c>
      <c r="O50" s="677" t="str">
        <f t="shared" ca="1" si="115"/>
        <v/>
      </c>
      <c r="P50" s="885" t="str">
        <f t="shared" ca="1" si="115"/>
        <v/>
      </c>
      <c r="Q50" s="676" t="str">
        <f t="shared" ca="1" si="115"/>
        <v/>
      </c>
      <c r="R50" s="676" t="str">
        <f t="shared" ca="1" si="115"/>
        <v/>
      </c>
      <c r="S50" s="676" t="str">
        <f t="shared" ca="1" si="115"/>
        <v/>
      </c>
      <c r="T50" s="915" t="str">
        <f t="shared" ca="1" si="115"/>
        <v/>
      </c>
      <c r="U50" s="676" t="str">
        <f t="shared" ca="1" si="115"/>
        <v/>
      </c>
      <c r="V50" s="676" t="str">
        <f t="shared" ca="1" si="115"/>
        <v/>
      </c>
      <c r="W50" s="676" t="str">
        <f t="shared" ca="1" si="115"/>
        <v/>
      </c>
      <c r="X50" s="676" t="str">
        <f t="shared" ca="1" si="115"/>
        <v/>
      </c>
      <c r="Y50" s="676" t="str">
        <f t="shared" ca="1" si="115"/>
        <v/>
      </c>
      <c r="Z50" s="676" t="str">
        <f t="shared" ca="1" si="115"/>
        <v/>
      </c>
      <c r="AA50" s="676" t="str">
        <f t="shared" ca="1" si="115"/>
        <v/>
      </c>
      <c r="AB50" s="676" t="str">
        <f t="shared" ca="1" si="115"/>
        <v/>
      </c>
      <c r="AC50" s="676" t="str">
        <f t="shared" ca="1" si="115"/>
        <v/>
      </c>
      <c r="AD50" s="676" t="str">
        <f t="shared" ca="1" si="115"/>
        <v/>
      </c>
      <c r="AE50" s="676" t="str">
        <f t="shared" ca="1" si="115"/>
        <v/>
      </c>
      <c r="AF50" s="676" t="str">
        <f t="shared" ca="1" si="115"/>
        <v/>
      </c>
      <c r="AG50" s="676" t="str">
        <f t="shared" ca="1" si="115"/>
        <v/>
      </c>
      <c r="AH50" s="676" t="str">
        <f t="shared" ca="1" si="115"/>
        <v/>
      </c>
      <c r="AI50" s="678" t="str">
        <f t="shared" ca="1" si="115"/>
        <v/>
      </c>
      <c r="AJ50" s="676" t="str">
        <f t="shared" ca="1" si="115"/>
        <v/>
      </c>
      <c r="AK50" s="676" t="str">
        <f t="shared" ca="1" si="115"/>
        <v/>
      </c>
      <c r="AL50" s="676" t="str">
        <f t="shared" ca="1" si="115"/>
        <v/>
      </c>
      <c r="AM50" s="676" t="str">
        <f t="shared" ca="1" si="115"/>
        <v/>
      </c>
      <c r="AN50" s="679" t="str">
        <f t="shared" ca="1" si="115"/>
        <v/>
      </c>
      <c r="AO50" s="494"/>
      <c r="BF50" s="43"/>
      <c r="BG50" s="43"/>
      <c r="BH50" s="43"/>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08" t="s">
        <v>104</v>
      </c>
      <c r="CJ50" s="221">
        <f t="shared" ref="CJ50:DU50" ca="1" si="116">MAX(CJ17:CJ47)</f>
        <v>0</v>
      </c>
      <c r="CK50" s="221">
        <f t="shared" ca="1" si="116"/>
        <v>0</v>
      </c>
      <c r="CL50" s="221">
        <f t="shared" ca="1" si="116"/>
        <v>0</v>
      </c>
      <c r="CM50" s="221">
        <f t="shared" ca="1" si="116"/>
        <v>0</v>
      </c>
      <c r="CN50" s="221">
        <f t="shared" ca="1" si="116"/>
        <v>0</v>
      </c>
      <c r="CO50" s="221">
        <f t="shared" ca="1" si="116"/>
        <v>0</v>
      </c>
      <c r="CP50" s="221">
        <f t="shared" ca="1" si="116"/>
        <v>0</v>
      </c>
      <c r="CQ50" s="221">
        <f t="shared" ca="1" si="116"/>
        <v>0</v>
      </c>
      <c r="CR50" s="221">
        <f t="shared" ca="1" si="116"/>
        <v>0</v>
      </c>
      <c r="CS50" s="221">
        <f t="shared" ca="1" si="116"/>
        <v>0</v>
      </c>
      <c r="CT50" s="221">
        <f t="shared" ca="1" si="116"/>
        <v>0</v>
      </c>
      <c r="CU50" s="221">
        <f t="shared" ca="1" si="116"/>
        <v>0</v>
      </c>
      <c r="CV50" s="221">
        <f t="shared" ca="1" si="116"/>
        <v>0</v>
      </c>
      <c r="CW50" s="221">
        <f t="shared" ca="1" si="116"/>
        <v>0</v>
      </c>
      <c r="CX50" s="221">
        <f t="shared" ca="1" si="116"/>
        <v>0</v>
      </c>
      <c r="CY50" s="221">
        <f t="shared" ca="1" si="116"/>
        <v>0</v>
      </c>
      <c r="CZ50" s="221">
        <f t="shared" ca="1" si="116"/>
        <v>0</v>
      </c>
      <c r="DA50" s="221">
        <f t="shared" ca="1" si="116"/>
        <v>0</v>
      </c>
      <c r="DB50" s="221">
        <f t="shared" ca="1" si="116"/>
        <v>0</v>
      </c>
      <c r="DC50" s="221">
        <f t="shared" ca="1" si="116"/>
        <v>0</v>
      </c>
      <c r="DD50" s="221">
        <f t="shared" ca="1" si="116"/>
        <v>0</v>
      </c>
      <c r="DE50" s="221">
        <f t="shared" ca="1" si="116"/>
        <v>0</v>
      </c>
      <c r="DF50" s="221">
        <f t="shared" ca="1" si="116"/>
        <v>0</v>
      </c>
      <c r="DG50" s="221">
        <f t="shared" ca="1" si="116"/>
        <v>0</v>
      </c>
      <c r="DH50" s="221">
        <f t="shared" ca="1" si="116"/>
        <v>0</v>
      </c>
      <c r="DI50" s="221">
        <f t="shared" ca="1" si="116"/>
        <v>0</v>
      </c>
      <c r="DJ50" s="221">
        <f t="shared" ca="1" si="116"/>
        <v>0</v>
      </c>
      <c r="DK50" s="221">
        <f t="shared" ca="1" si="116"/>
        <v>0</v>
      </c>
      <c r="DL50" s="221">
        <f t="shared" ca="1" si="116"/>
        <v>0</v>
      </c>
      <c r="DM50" s="221">
        <f t="shared" ca="1" si="116"/>
        <v>0</v>
      </c>
      <c r="DN50" s="221">
        <f t="shared" ca="1" si="116"/>
        <v>0</v>
      </c>
      <c r="DO50" s="221">
        <f t="shared" ca="1" si="116"/>
        <v>0</v>
      </c>
      <c r="DP50" s="221">
        <f t="shared" ca="1" si="116"/>
        <v>0</v>
      </c>
      <c r="DQ50" s="221">
        <f t="shared" ca="1" si="116"/>
        <v>0</v>
      </c>
      <c r="DR50" s="221">
        <f t="shared" ca="1" si="116"/>
        <v>0</v>
      </c>
      <c r="DS50" s="221">
        <f t="shared" ca="1" si="116"/>
        <v>0</v>
      </c>
      <c r="DT50" s="221">
        <f t="shared" ca="1" si="116"/>
        <v>0</v>
      </c>
      <c r="DU50" s="221">
        <f t="shared" ca="1" si="116"/>
        <v>0</v>
      </c>
      <c r="DV50" s="25"/>
      <c r="DW50" s="232" t="s">
        <v>278</v>
      </c>
      <c r="DX50" s="197">
        <f t="shared" ref="DX50:FI50" ca="1" si="117">IFERROR(MAX(DX17:DX47),"")</f>
        <v>0</v>
      </c>
      <c r="DY50" s="197">
        <f t="shared" ca="1" si="117"/>
        <v>0</v>
      </c>
      <c r="DZ50" s="197">
        <f t="shared" ca="1" si="117"/>
        <v>0</v>
      </c>
      <c r="EA50" s="197">
        <f t="shared" ca="1" si="117"/>
        <v>0</v>
      </c>
      <c r="EB50" s="197">
        <f t="shared" ca="1" si="117"/>
        <v>0</v>
      </c>
      <c r="EC50" s="197">
        <f t="shared" ca="1" si="117"/>
        <v>0</v>
      </c>
      <c r="ED50" s="197">
        <f t="shared" ca="1" si="117"/>
        <v>0</v>
      </c>
      <c r="EE50" s="197">
        <f t="shared" ca="1" si="117"/>
        <v>0</v>
      </c>
      <c r="EF50" s="197">
        <f t="shared" ca="1" si="117"/>
        <v>0</v>
      </c>
      <c r="EG50" s="197">
        <f t="shared" ca="1" si="117"/>
        <v>0</v>
      </c>
      <c r="EH50" s="197">
        <f t="shared" ca="1" si="117"/>
        <v>0</v>
      </c>
      <c r="EI50" s="197">
        <f t="shared" ca="1" si="117"/>
        <v>0</v>
      </c>
      <c r="EJ50" s="197">
        <f t="shared" ca="1" si="117"/>
        <v>0</v>
      </c>
      <c r="EK50" s="197">
        <f t="shared" ca="1" si="117"/>
        <v>0</v>
      </c>
      <c r="EL50" s="197">
        <f t="shared" ca="1" si="117"/>
        <v>0</v>
      </c>
      <c r="EM50" s="197">
        <f t="shared" ca="1" si="117"/>
        <v>0</v>
      </c>
      <c r="EN50" s="197">
        <f t="shared" ca="1" si="117"/>
        <v>0</v>
      </c>
      <c r="EO50" s="197">
        <f t="shared" ca="1" si="117"/>
        <v>0</v>
      </c>
      <c r="EP50" s="197">
        <f t="shared" ca="1" si="117"/>
        <v>0</v>
      </c>
      <c r="EQ50" s="197">
        <f t="shared" ca="1" si="117"/>
        <v>0</v>
      </c>
      <c r="ER50" s="197">
        <f t="shared" ca="1" si="117"/>
        <v>0</v>
      </c>
      <c r="ES50" s="197">
        <f t="shared" ca="1" si="117"/>
        <v>0</v>
      </c>
      <c r="ET50" s="197">
        <f t="shared" ca="1" si="117"/>
        <v>0</v>
      </c>
      <c r="EU50" s="197">
        <f t="shared" ca="1" si="117"/>
        <v>0</v>
      </c>
      <c r="EV50" s="197">
        <f t="shared" ca="1" si="117"/>
        <v>0</v>
      </c>
      <c r="EW50" s="197">
        <f t="shared" ca="1" si="117"/>
        <v>0</v>
      </c>
      <c r="EX50" s="197">
        <f t="shared" ca="1" si="117"/>
        <v>0</v>
      </c>
      <c r="EY50" s="197">
        <f t="shared" ca="1" si="117"/>
        <v>0</v>
      </c>
      <c r="EZ50" s="197">
        <f t="shared" ca="1" si="117"/>
        <v>0</v>
      </c>
      <c r="FA50" s="197">
        <f t="shared" ca="1" si="117"/>
        <v>0</v>
      </c>
      <c r="FB50" s="197">
        <f t="shared" ca="1" si="117"/>
        <v>0</v>
      </c>
      <c r="FC50" s="197">
        <f t="shared" ca="1" si="117"/>
        <v>0</v>
      </c>
      <c r="FD50" s="197">
        <f t="shared" ca="1" si="117"/>
        <v>0</v>
      </c>
      <c r="FE50" s="197">
        <f t="shared" ca="1" si="117"/>
        <v>0</v>
      </c>
      <c r="FF50" s="197">
        <f t="shared" ca="1" si="117"/>
        <v>0</v>
      </c>
      <c r="FG50" s="197">
        <f t="shared" ca="1" si="117"/>
        <v>0</v>
      </c>
      <c r="FH50" s="197">
        <f t="shared" ca="1" si="117"/>
        <v>0</v>
      </c>
      <c r="FI50" s="197">
        <f t="shared" ca="1" si="117"/>
        <v>0</v>
      </c>
      <c r="FJ50" s="358"/>
      <c r="FK50" s="356" t="str">
        <f ca="1">IFERROR(MAX(FK12:FK48),"")</f>
        <v/>
      </c>
      <c r="FL50" s="357" t="str">
        <f ca="1">IFERROR(MAX(FL12:FL48),"")</f>
        <v/>
      </c>
    </row>
    <row r="51" spans="1:168" ht="19.5" customHeight="1" x14ac:dyDescent="0.3">
      <c r="A51" s="682" t="s">
        <v>176</v>
      </c>
      <c r="B51" s="683"/>
      <c r="C51" s="684" t="str">
        <f t="shared" ref="C51:AN51" ca="1" si="118">IF(C$48="","",DX51)</f>
        <v/>
      </c>
      <c r="D51" s="684" t="str">
        <f t="shared" ca="1" si="118"/>
        <v/>
      </c>
      <c r="E51" s="685" t="str">
        <f t="shared" ca="1" si="118"/>
        <v/>
      </c>
      <c r="F51" s="684" t="str">
        <f t="shared" ca="1" si="118"/>
        <v/>
      </c>
      <c r="G51" s="684" t="str">
        <f t="shared" ca="1" si="118"/>
        <v/>
      </c>
      <c r="H51" s="684" t="str">
        <f t="shared" ca="1" si="118"/>
        <v/>
      </c>
      <c r="I51" s="684" t="str">
        <f t="shared" ca="1" si="118"/>
        <v/>
      </c>
      <c r="J51" s="685" t="str">
        <f t="shared" ca="1" si="118"/>
        <v/>
      </c>
      <c r="K51" s="684" t="str">
        <f t="shared" ca="1" si="118"/>
        <v/>
      </c>
      <c r="L51" s="684" t="str">
        <f t="shared" ca="1" si="118"/>
        <v/>
      </c>
      <c r="M51" s="914" t="str">
        <f t="shared" ca="1" si="118"/>
        <v/>
      </c>
      <c r="N51" s="914" t="str">
        <f t="shared" ca="1" si="118"/>
        <v/>
      </c>
      <c r="O51" s="685" t="str">
        <f t="shared" ca="1" si="118"/>
        <v/>
      </c>
      <c r="P51" s="884" t="str">
        <f t="shared" ca="1" si="118"/>
        <v/>
      </c>
      <c r="Q51" s="684" t="str">
        <f t="shared" ca="1" si="118"/>
        <v/>
      </c>
      <c r="R51" s="684" t="str">
        <f t="shared" ca="1" si="118"/>
        <v/>
      </c>
      <c r="S51" s="684" t="str">
        <f t="shared" ca="1" si="118"/>
        <v/>
      </c>
      <c r="T51" s="914" t="str">
        <f t="shared" ca="1" si="118"/>
        <v/>
      </c>
      <c r="U51" s="684" t="str">
        <f t="shared" ca="1" si="118"/>
        <v/>
      </c>
      <c r="V51" s="684" t="str">
        <f t="shared" ca="1" si="118"/>
        <v/>
      </c>
      <c r="W51" s="684" t="str">
        <f t="shared" ca="1" si="118"/>
        <v/>
      </c>
      <c r="X51" s="684" t="str">
        <f t="shared" ca="1" si="118"/>
        <v/>
      </c>
      <c r="Y51" s="684" t="str">
        <f t="shared" ca="1" si="118"/>
        <v/>
      </c>
      <c r="Z51" s="684" t="str">
        <f t="shared" ca="1" si="118"/>
        <v/>
      </c>
      <c r="AA51" s="684" t="str">
        <f t="shared" ca="1" si="118"/>
        <v/>
      </c>
      <c r="AB51" s="684" t="str">
        <f t="shared" ca="1" si="118"/>
        <v/>
      </c>
      <c r="AC51" s="684" t="str">
        <f t="shared" ca="1" si="118"/>
        <v/>
      </c>
      <c r="AD51" s="684" t="str">
        <f t="shared" ca="1" si="118"/>
        <v/>
      </c>
      <c r="AE51" s="684" t="str">
        <f t="shared" ca="1" si="118"/>
        <v/>
      </c>
      <c r="AF51" s="684" t="str">
        <f t="shared" ca="1" si="118"/>
        <v/>
      </c>
      <c r="AG51" s="684" t="str">
        <f t="shared" ca="1" si="118"/>
        <v/>
      </c>
      <c r="AH51" s="684" t="str">
        <f t="shared" ca="1" si="118"/>
        <v/>
      </c>
      <c r="AI51" s="684" t="str">
        <f t="shared" ca="1" si="118"/>
        <v/>
      </c>
      <c r="AJ51" s="684" t="str">
        <f t="shared" ca="1" si="118"/>
        <v/>
      </c>
      <c r="AK51" s="684" t="str">
        <f t="shared" ca="1" si="118"/>
        <v/>
      </c>
      <c r="AL51" s="684" t="str">
        <f t="shared" ca="1" si="118"/>
        <v/>
      </c>
      <c r="AM51" s="684" t="str">
        <f t="shared" ca="1" si="118"/>
        <v/>
      </c>
      <c r="AN51" s="684" t="str">
        <f t="shared" ca="1" si="118"/>
        <v/>
      </c>
      <c r="AO51" s="494"/>
      <c r="BF51" s="43"/>
      <c r="BG51" s="43"/>
      <c r="BH51" s="43"/>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08" t="s">
        <v>273</v>
      </c>
      <c r="CJ51" s="221" t="str">
        <f t="shared" ref="CJ51:DU51" ca="1" si="119">IFERROR(AVERAGE(CJ17:CJ47),"")</f>
        <v/>
      </c>
      <c r="CK51" s="221" t="str">
        <f t="shared" ca="1" si="119"/>
        <v/>
      </c>
      <c r="CL51" s="221" t="str">
        <f t="shared" ca="1" si="119"/>
        <v/>
      </c>
      <c r="CM51" s="221" t="str">
        <f t="shared" ca="1" si="119"/>
        <v/>
      </c>
      <c r="CN51" s="221" t="str">
        <f t="shared" ca="1" si="119"/>
        <v/>
      </c>
      <c r="CO51" s="221" t="str">
        <f t="shared" ca="1" si="119"/>
        <v/>
      </c>
      <c r="CP51" s="221" t="str">
        <f t="shared" ca="1" si="119"/>
        <v/>
      </c>
      <c r="CQ51" s="221" t="str">
        <f t="shared" ca="1" si="119"/>
        <v/>
      </c>
      <c r="CR51" s="221" t="str">
        <f t="shared" ca="1" si="119"/>
        <v/>
      </c>
      <c r="CS51" s="221" t="str">
        <f t="shared" ca="1" si="119"/>
        <v/>
      </c>
      <c r="CT51" s="221" t="str">
        <f t="shared" ca="1" si="119"/>
        <v/>
      </c>
      <c r="CU51" s="221" t="str">
        <f t="shared" ca="1" si="119"/>
        <v/>
      </c>
      <c r="CV51" s="221" t="str">
        <f t="shared" ca="1" si="119"/>
        <v/>
      </c>
      <c r="CW51" s="221" t="str">
        <f t="shared" ca="1" si="119"/>
        <v/>
      </c>
      <c r="CX51" s="221" t="str">
        <f t="shared" ca="1" si="119"/>
        <v/>
      </c>
      <c r="CY51" s="221" t="str">
        <f t="shared" ca="1" si="119"/>
        <v/>
      </c>
      <c r="CZ51" s="221" t="str">
        <f t="shared" ca="1" si="119"/>
        <v/>
      </c>
      <c r="DA51" s="221" t="str">
        <f t="shared" ca="1" si="119"/>
        <v/>
      </c>
      <c r="DB51" s="221" t="str">
        <f t="shared" ca="1" si="119"/>
        <v/>
      </c>
      <c r="DC51" s="221" t="str">
        <f t="shared" ca="1" si="119"/>
        <v/>
      </c>
      <c r="DD51" s="221" t="str">
        <f t="shared" ca="1" si="119"/>
        <v/>
      </c>
      <c r="DE51" s="221" t="str">
        <f t="shared" ca="1" si="119"/>
        <v/>
      </c>
      <c r="DF51" s="221" t="str">
        <f t="shared" ca="1" si="119"/>
        <v/>
      </c>
      <c r="DG51" s="221" t="str">
        <f t="shared" ca="1" si="119"/>
        <v/>
      </c>
      <c r="DH51" s="221" t="str">
        <f t="shared" ca="1" si="119"/>
        <v/>
      </c>
      <c r="DI51" s="221" t="str">
        <f t="shared" ca="1" si="119"/>
        <v/>
      </c>
      <c r="DJ51" s="221" t="str">
        <f t="shared" ca="1" si="119"/>
        <v/>
      </c>
      <c r="DK51" s="221" t="str">
        <f t="shared" ca="1" si="119"/>
        <v/>
      </c>
      <c r="DL51" s="221" t="str">
        <f t="shared" ca="1" si="119"/>
        <v/>
      </c>
      <c r="DM51" s="221" t="str">
        <f t="shared" ca="1" si="119"/>
        <v/>
      </c>
      <c r="DN51" s="221" t="str">
        <f t="shared" ca="1" si="119"/>
        <v/>
      </c>
      <c r="DO51" s="221" t="str">
        <f t="shared" ca="1" si="119"/>
        <v/>
      </c>
      <c r="DP51" s="221" t="str">
        <f t="shared" ca="1" si="119"/>
        <v/>
      </c>
      <c r="DQ51" s="221" t="str">
        <f t="shared" ca="1" si="119"/>
        <v/>
      </c>
      <c r="DR51" s="221" t="str">
        <f t="shared" ca="1" si="119"/>
        <v/>
      </c>
      <c r="DS51" s="221" t="str">
        <f t="shared" ca="1" si="119"/>
        <v/>
      </c>
      <c r="DT51" s="221" t="str">
        <f t="shared" ca="1" si="119"/>
        <v/>
      </c>
      <c r="DU51" s="221" t="str">
        <f t="shared" ca="1" si="119"/>
        <v/>
      </c>
      <c r="DV51" s="25"/>
      <c r="DW51" s="502" t="s">
        <v>273</v>
      </c>
      <c r="DX51" s="221" t="str">
        <f t="shared" ref="DX51:FI51" ca="1" si="120">IFERROR(AVERAGE(DX17:DX47),"")</f>
        <v/>
      </c>
      <c r="DY51" s="221" t="str">
        <f t="shared" ca="1" si="120"/>
        <v/>
      </c>
      <c r="DZ51" s="221" t="str">
        <f t="shared" ca="1" si="120"/>
        <v/>
      </c>
      <c r="EA51" s="221" t="str">
        <f t="shared" ca="1" si="120"/>
        <v/>
      </c>
      <c r="EB51" s="221" t="str">
        <f t="shared" ca="1" si="120"/>
        <v/>
      </c>
      <c r="EC51" s="221" t="str">
        <f t="shared" ca="1" si="120"/>
        <v/>
      </c>
      <c r="ED51" s="221" t="str">
        <f t="shared" ca="1" si="120"/>
        <v/>
      </c>
      <c r="EE51" s="221" t="str">
        <f t="shared" ca="1" si="120"/>
        <v/>
      </c>
      <c r="EF51" s="221" t="str">
        <f t="shared" ca="1" si="120"/>
        <v/>
      </c>
      <c r="EG51" s="221" t="str">
        <f t="shared" ca="1" si="120"/>
        <v/>
      </c>
      <c r="EH51" s="221" t="str">
        <f t="shared" ca="1" si="120"/>
        <v/>
      </c>
      <c r="EI51" s="221" t="str">
        <f t="shared" ca="1" si="120"/>
        <v/>
      </c>
      <c r="EJ51" s="221" t="str">
        <f t="shared" ca="1" si="120"/>
        <v/>
      </c>
      <c r="EK51" s="221" t="str">
        <f t="shared" ca="1" si="120"/>
        <v/>
      </c>
      <c r="EL51" s="221" t="str">
        <f t="shared" ca="1" si="120"/>
        <v/>
      </c>
      <c r="EM51" s="221" t="str">
        <f t="shared" ca="1" si="120"/>
        <v/>
      </c>
      <c r="EN51" s="221" t="str">
        <f t="shared" ca="1" si="120"/>
        <v/>
      </c>
      <c r="EO51" s="221" t="str">
        <f t="shared" ca="1" si="120"/>
        <v/>
      </c>
      <c r="EP51" s="221" t="str">
        <f t="shared" ca="1" si="120"/>
        <v/>
      </c>
      <c r="EQ51" s="221" t="str">
        <f t="shared" ca="1" si="120"/>
        <v/>
      </c>
      <c r="ER51" s="221" t="str">
        <f t="shared" ca="1" si="120"/>
        <v/>
      </c>
      <c r="ES51" s="221" t="str">
        <f t="shared" ca="1" si="120"/>
        <v/>
      </c>
      <c r="ET51" s="221" t="str">
        <f t="shared" ca="1" si="120"/>
        <v/>
      </c>
      <c r="EU51" s="221" t="str">
        <f t="shared" ca="1" si="120"/>
        <v/>
      </c>
      <c r="EV51" s="221" t="str">
        <f t="shared" ca="1" si="120"/>
        <v/>
      </c>
      <c r="EW51" s="221" t="str">
        <f t="shared" ca="1" si="120"/>
        <v/>
      </c>
      <c r="EX51" s="221" t="str">
        <f t="shared" ca="1" si="120"/>
        <v/>
      </c>
      <c r="EY51" s="221" t="str">
        <f t="shared" ca="1" si="120"/>
        <v/>
      </c>
      <c r="EZ51" s="221" t="str">
        <f t="shared" ca="1" si="120"/>
        <v/>
      </c>
      <c r="FA51" s="221" t="str">
        <f t="shared" ca="1" si="120"/>
        <v/>
      </c>
      <c r="FB51" s="221" t="str">
        <f t="shared" ca="1" si="120"/>
        <v/>
      </c>
      <c r="FC51" s="221" t="str">
        <f t="shared" ca="1" si="120"/>
        <v/>
      </c>
      <c r="FD51" s="221" t="str">
        <f t="shared" ca="1" si="120"/>
        <v/>
      </c>
      <c r="FE51" s="221" t="str">
        <f t="shared" ca="1" si="120"/>
        <v/>
      </c>
      <c r="FF51" s="221" t="str">
        <f t="shared" ca="1" si="120"/>
        <v/>
      </c>
      <c r="FG51" s="221" t="str">
        <f t="shared" ca="1" si="120"/>
        <v/>
      </c>
      <c r="FH51" s="221" t="str">
        <f t="shared" ca="1" si="120"/>
        <v/>
      </c>
      <c r="FI51" s="221" t="str">
        <f t="shared" ca="1" si="120"/>
        <v/>
      </c>
      <c r="FK51" s="25"/>
      <c r="FL51" s="25"/>
    </row>
    <row r="52" spans="1:168" ht="19.5" customHeight="1" thickBot="1" x14ac:dyDescent="0.35">
      <c r="A52" s="680" t="s">
        <v>111</v>
      </c>
      <c r="B52" s="681"/>
      <c r="C52" s="676" t="str">
        <f t="shared" ref="C52:AN52" ca="1" si="121">IF(C$48="","",CJ52)</f>
        <v/>
      </c>
      <c r="D52" s="676" t="str">
        <f t="shared" ca="1" si="121"/>
        <v/>
      </c>
      <c r="E52" s="677" t="str">
        <f t="shared" ca="1" si="121"/>
        <v/>
      </c>
      <c r="F52" s="676" t="str">
        <f t="shared" ca="1" si="121"/>
        <v/>
      </c>
      <c r="G52" s="676" t="str">
        <f t="shared" ca="1" si="121"/>
        <v/>
      </c>
      <c r="H52" s="676" t="str">
        <f t="shared" ca="1" si="121"/>
        <v/>
      </c>
      <c r="I52" s="676" t="str">
        <f t="shared" ca="1" si="121"/>
        <v/>
      </c>
      <c r="J52" s="677" t="str">
        <f t="shared" ca="1" si="121"/>
        <v/>
      </c>
      <c r="K52" s="676" t="str">
        <f t="shared" ca="1" si="121"/>
        <v/>
      </c>
      <c r="L52" s="676" t="str">
        <f t="shared" ca="1" si="121"/>
        <v/>
      </c>
      <c r="M52" s="915" t="str">
        <f t="shared" ca="1" si="121"/>
        <v/>
      </c>
      <c r="N52" s="915" t="str">
        <f t="shared" ca="1" si="121"/>
        <v/>
      </c>
      <c r="O52" s="677" t="str">
        <f t="shared" ca="1" si="121"/>
        <v/>
      </c>
      <c r="P52" s="885" t="str">
        <f t="shared" ca="1" si="121"/>
        <v/>
      </c>
      <c r="Q52" s="676" t="str">
        <f t="shared" ca="1" si="121"/>
        <v/>
      </c>
      <c r="R52" s="676" t="str">
        <f t="shared" ca="1" si="121"/>
        <v/>
      </c>
      <c r="S52" s="676" t="str">
        <f t="shared" ca="1" si="121"/>
        <v/>
      </c>
      <c r="T52" s="915" t="str">
        <f t="shared" ca="1" si="121"/>
        <v/>
      </c>
      <c r="U52" s="676" t="str">
        <f t="shared" ca="1" si="121"/>
        <v/>
      </c>
      <c r="V52" s="676" t="str">
        <f t="shared" ca="1" si="121"/>
        <v/>
      </c>
      <c r="W52" s="676" t="str">
        <f t="shared" ca="1" si="121"/>
        <v/>
      </c>
      <c r="X52" s="676" t="str">
        <f t="shared" ca="1" si="121"/>
        <v/>
      </c>
      <c r="Y52" s="676" t="str">
        <f t="shared" ca="1" si="121"/>
        <v/>
      </c>
      <c r="Z52" s="676" t="str">
        <f t="shared" ca="1" si="121"/>
        <v/>
      </c>
      <c r="AA52" s="676" t="str">
        <f t="shared" ca="1" si="121"/>
        <v/>
      </c>
      <c r="AB52" s="676" t="str">
        <f t="shared" ca="1" si="121"/>
        <v/>
      </c>
      <c r="AC52" s="676" t="str">
        <f t="shared" ca="1" si="121"/>
        <v/>
      </c>
      <c r="AD52" s="676" t="str">
        <f t="shared" ca="1" si="121"/>
        <v/>
      </c>
      <c r="AE52" s="676" t="str">
        <f t="shared" ca="1" si="121"/>
        <v/>
      </c>
      <c r="AF52" s="676" t="str">
        <f t="shared" ca="1" si="121"/>
        <v/>
      </c>
      <c r="AG52" s="676" t="str">
        <f t="shared" ca="1" si="121"/>
        <v/>
      </c>
      <c r="AH52" s="676" t="str">
        <f t="shared" ca="1" si="121"/>
        <v/>
      </c>
      <c r="AI52" s="678" t="str">
        <f t="shared" ca="1" si="121"/>
        <v/>
      </c>
      <c r="AJ52" s="676" t="str">
        <f t="shared" ca="1" si="121"/>
        <v/>
      </c>
      <c r="AK52" s="676" t="str">
        <f t="shared" ca="1" si="121"/>
        <v/>
      </c>
      <c r="AL52" s="676" t="str">
        <f t="shared" ca="1" si="121"/>
        <v/>
      </c>
      <c r="AM52" s="676" t="str">
        <f t="shared" ca="1" si="121"/>
        <v/>
      </c>
      <c r="AN52" s="679" t="str">
        <f t="shared" ca="1" si="121"/>
        <v/>
      </c>
      <c r="AO52" s="494"/>
      <c r="BF52" s="43"/>
      <c r="BG52" s="43"/>
      <c r="BH52" s="43"/>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08" t="s">
        <v>111</v>
      </c>
      <c r="CJ52" s="221" t="str">
        <f t="shared" ref="CJ52:DU52" ca="1" si="122">IFERROR(MEDIAN(CJ17:CJ47),"")</f>
        <v/>
      </c>
      <c r="CK52" s="221" t="str">
        <f t="shared" ca="1" si="122"/>
        <v/>
      </c>
      <c r="CL52" s="221" t="str">
        <f t="shared" ca="1" si="122"/>
        <v/>
      </c>
      <c r="CM52" s="221" t="str">
        <f t="shared" ca="1" si="122"/>
        <v/>
      </c>
      <c r="CN52" s="221" t="str">
        <f t="shared" ca="1" si="122"/>
        <v/>
      </c>
      <c r="CO52" s="221" t="str">
        <f t="shared" ca="1" si="122"/>
        <v/>
      </c>
      <c r="CP52" s="221" t="str">
        <f t="shared" ca="1" si="122"/>
        <v/>
      </c>
      <c r="CQ52" s="221" t="str">
        <f t="shared" ca="1" si="122"/>
        <v/>
      </c>
      <c r="CR52" s="221" t="str">
        <f t="shared" ca="1" si="122"/>
        <v/>
      </c>
      <c r="CS52" s="221" t="str">
        <f t="shared" ca="1" si="122"/>
        <v/>
      </c>
      <c r="CT52" s="221" t="str">
        <f t="shared" ca="1" si="122"/>
        <v/>
      </c>
      <c r="CU52" s="221" t="str">
        <f t="shared" ca="1" si="122"/>
        <v/>
      </c>
      <c r="CV52" s="221" t="str">
        <f t="shared" ca="1" si="122"/>
        <v/>
      </c>
      <c r="CW52" s="221" t="str">
        <f t="shared" ca="1" si="122"/>
        <v/>
      </c>
      <c r="CX52" s="221" t="str">
        <f t="shared" ca="1" si="122"/>
        <v/>
      </c>
      <c r="CY52" s="221" t="str">
        <f t="shared" ca="1" si="122"/>
        <v/>
      </c>
      <c r="CZ52" s="221" t="str">
        <f t="shared" ca="1" si="122"/>
        <v/>
      </c>
      <c r="DA52" s="221" t="str">
        <f t="shared" ca="1" si="122"/>
        <v/>
      </c>
      <c r="DB52" s="221" t="str">
        <f t="shared" ca="1" si="122"/>
        <v/>
      </c>
      <c r="DC52" s="221" t="str">
        <f t="shared" ca="1" si="122"/>
        <v/>
      </c>
      <c r="DD52" s="221" t="str">
        <f t="shared" ca="1" si="122"/>
        <v/>
      </c>
      <c r="DE52" s="221" t="str">
        <f t="shared" ca="1" si="122"/>
        <v/>
      </c>
      <c r="DF52" s="221" t="str">
        <f t="shared" ca="1" si="122"/>
        <v/>
      </c>
      <c r="DG52" s="221" t="str">
        <f t="shared" ca="1" si="122"/>
        <v/>
      </c>
      <c r="DH52" s="221" t="str">
        <f t="shared" ca="1" si="122"/>
        <v/>
      </c>
      <c r="DI52" s="221" t="str">
        <f t="shared" ca="1" si="122"/>
        <v/>
      </c>
      <c r="DJ52" s="221" t="str">
        <f t="shared" ca="1" si="122"/>
        <v/>
      </c>
      <c r="DK52" s="221" t="str">
        <f t="shared" ca="1" si="122"/>
        <v/>
      </c>
      <c r="DL52" s="221" t="str">
        <f t="shared" ca="1" si="122"/>
        <v/>
      </c>
      <c r="DM52" s="221" t="str">
        <f t="shared" ca="1" si="122"/>
        <v/>
      </c>
      <c r="DN52" s="221" t="str">
        <f t="shared" ca="1" si="122"/>
        <v/>
      </c>
      <c r="DO52" s="221" t="str">
        <f t="shared" ca="1" si="122"/>
        <v/>
      </c>
      <c r="DP52" s="221" t="str">
        <f t="shared" ca="1" si="122"/>
        <v/>
      </c>
      <c r="DQ52" s="221" t="str">
        <f t="shared" ca="1" si="122"/>
        <v/>
      </c>
      <c r="DR52" s="221" t="str">
        <f t="shared" ca="1" si="122"/>
        <v/>
      </c>
      <c r="DS52" s="221" t="str">
        <f t="shared" ca="1" si="122"/>
        <v/>
      </c>
      <c r="DT52" s="221" t="str">
        <f t="shared" ca="1" si="122"/>
        <v/>
      </c>
      <c r="DU52" s="221" t="str">
        <f t="shared" ca="1" si="122"/>
        <v/>
      </c>
      <c r="DV52" s="25"/>
      <c r="DW52" s="211" t="s">
        <v>111</v>
      </c>
      <c r="DX52" s="219"/>
      <c r="DY52" s="219"/>
      <c r="DZ52" s="219"/>
      <c r="EA52" s="219"/>
      <c r="EB52" s="219"/>
      <c r="EC52" s="219"/>
      <c r="ED52" s="219"/>
      <c r="EE52" s="219"/>
      <c r="EF52" s="219"/>
      <c r="EG52" s="219"/>
      <c r="EH52" s="219"/>
      <c r="EI52" s="219"/>
      <c r="EJ52" s="219"/>
      <c r="EK52" s="219"/>
      <c r="EL52" s="219"/>
      <c r="EM52" s="219"/>
      <c r="EN52" s="219"/>
      <c r="EO52" s="219"/>
      <c r="EP52" s="219"/>
      <c r="EQ52" s="219"/>
      <c r="ER52" s="219"/>
      <c r="ES52" s="219"/>
      <c r="ET52" s="219"/>
      <c r="EU52" s="219"/>
      <c r="EV52" s="219"/>
      <c r="EW52" s="219"/>
      <c r="EX52" s="219"/>
      <c r="EY52" s="219"/>
      <c r="EZ52" s="219"/>
      <c r="FA52" s="219"/>
      <c r="FB52" s="219"/>
      <c r="FC52" s="219"/>
      <c r="FD52" s="219"/>
      <c r="FE52" s="219"/>
      <c r="FF52" s="219"/>
      <c r="FG52" s="219"/>
      <c r="FH52" s="219"/>
      <c r="FI52" s="219"/>
      <c r="FK52" s="25"/>
      <c r="FL52" s="25"/>
    </row>
    <row r="53" spans="1:168" ht="19.5" customHeight="1" thickBot="1" x14ac:dyDescent="0.35">
      <c r="A53" s="247" t="s">
        <v>470</v>
      </c>
      <c r="B53" s="248"/>
      <c r="C53" s="870"/>
      <c r="D53" s="876"/>
      <c r="E53" s="886"/>
      <c r="F53" s="890"/>
      <c r="G53" s="902"/>
      <c r="H53" s="876"/>
      <c r="I53" s="302"/>
      <c r="J53" s="907"/>
      <c r="K53" s="301"/>
      <c r="L53" s="301"/>
      <c r="M53" s="302"/>
      <c r="N53" s="301"/>
      <c r="O53" s="684" t="str">
        <f ca="1">IF(O$48="","",EJ53)</f>
        <v/>
      </c>
      <c r="P53" s="884" t="str">
        <f ca="1">IF(P$48="","",EK53)</f>
        <v/>
      </c>
      <c r="Q53" s="302"/>
      <c r="R53" s="302"/>
      <c r="S53" s="302"/>
      <c r="T53" s="300"/>
      <c r="U53" s="303"/>
      <c r="V53" s="304"/>
      <c r="W53" s="304"/>
      <c r="X53" s="305"/>
      <c r="Y53" s="306"/>
      <c r="Z53" s="306"/>
      <c r="AA53" s="306"/>
      <c r="AB53" s="306"/>
      <c r="AC53" s="306"/>
      <c r="AD53" s="306"/>
      <c r="AE53" s="304"/>
      <c r="AF53" s="307"/>
      <c r="AG53" s="307"/>
      <c r="AH53" s="496"/>
      <c r="AI53" s="303"/>
      <c r="AJ53" s="306"/>
      <c r="AK53" s="304"/>
      <c r="AL53" s="307"/>
      <c r="AM53" s="307"/>
      <c r="AN53" s="308"/>
      <c r="AO53" s="495"/>
      <c r="BF53" s="43"/>
      <c r="BG53" s="43"/>
      <c r="BH53" s="43"/>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11" t="s">
        <v>110</v>
      </c>
      <c r="CJ53" s="222"/>
      <c r="CK53" s="223"/>
      <c r="CL53" s="223"/>
      <c r="CM53" s="223"/>
      <c r="CN53" s="223"/>
      <c r="CO53" s="223"/>
      <c r="CP53" s="223"/>
      <c r="CQ53" s="223"/>
      <c r="CR53" s="223"/>
      <c r="CS53" s="223"/>
      <c r="CT53" s="223"/>
      <c r="CU53" s="223"/>
      <c r="CV53" s="223"/>
      <c r="CW53" s="223"/>
      <c r="CX53" s="223"/>
      <c r="CY53" s="223"/>
      <c r="CZ53" s="224"/>
      <c r="DA53" s="224"/>
      <c r="DB53" s="224"/>
      <c r="DC53" s="224"/>
      <c r="DD53" s="224"/>
      <c r="DE53" s="224"/>
      <c r="DF53" s="224"/>
      <c r="DG53" s="224"/>
      <c r="DH53" s="224"/>
      <c r="DI53" s="224"/>
      <c r="DJ53" s="224"/>
      <c r="DK53" s="224"/>
      <c r="DL53" s="224"/>
      <c r="DM53" s="224"/>
      <c r="DN53" s="224"/>
      <c r="DO53" s="224"/>
      <c r="DP53" s="224"/>
      <c r="DQ53" s="224"/>
      <c r="DR53" s="224"/>
      <c r="DS53" s="224"/>
      <c r="DT53" s="224"/>
      <c r="DU53" s="224"/>
      <c r="DV53" s="25"/>
      <c r="DW53" s="208" t="s">
        <v>110</v>
      </c>
      <c r="DX53" s="198" t="str">
        <f t="shared" ref="DX53:FI53" ca="1" si="123">IFERROR(GEOMEAN(DX17:DX47),"")</f>
        <v/>
      </c>
      <c r="DY53" s="198" t="str">
        <f t="shared" ca="1" si="123"/>
        <v/>
      </c>
      <c r="DZ53" s="198" t="str">
        <f t="shared" ca="1" si="123"/>
        <v/>
      </c>
      <c r="EA53" s="198" t="str">
        <f t="shared" ca="1" si="123"/>
        <v/>
      </c>
      <c r="EB53" s="198" t="str">
        <f t="shared" ca="1" si="123"/>
        <v/>
      </c>
      <c r="EC53" s="198" t="str">
        <f t="shared" ca="1" si="123"/>
        <v/>
      </c>
      <c r="ED53" s="198" t="str">
        <f t="shared" ca="1" si="123"/>
        <v/>
      </c>
      <c r="EE53" s="198" t="str">
        <f t="shared" ca="1" si="123"/>
        <v/>
      </c>
      <c r="EF53" s="198" t="str">
        <f t="shared" ca="1" si="123"/>
        <v/>
      </c>
      <c r="EG53" s="198" t="str">
        <f t="shared" ca="1" si="123"/>
        <v/>
      </c>
      <c r="EH53" s="198" t="str">
        <f t="shared" ca="1" si="123"/>
        <v/>
      </c>
      <c r="EI53" s="198" t="str">
        <f t="shared" ca="1" si="123"/>
        <v/>
      </c>
      <c r="EJ53" s="198" t="str">
        <f t="shared" ca="1" si="123"/>
        <v/>
      </c>
      <c r="EK53" s="198" t="str">
        <f t="shared" ca="1" si="123"/>
        <v/>
      </c>
      <c r="EL53" s="198" t="str">
        <f t="shared" ca="1" si="123"/>
        <v/>
      </c>
      <c r="EM53" s="198" t="str">
        <f t="shared" ca="1" si="123"/>
        <v/>
      </c>
      <c r="EN53" s="198" t="str">
        <f t="shared" ca="1" si="123"/>
        <v/>
      </c>
      <c r="EO53" s="198" t="str">
        <f t="shared" ca="1" si="123"/>
        <v/>
      </c>
      <c r="EP53" s="198" t="str">
        <f t="shared" ca="1" si="123"/>
        <v/>
      </c>
      <c r="EQ53" s="198" t="str">
        <f t="shared" ca="1" si="123"/>
        <v/>
      </c>
      <c r="ER53" s="198" t="str">
        <f t="shared" ca="1" si="123"/>
        <v/>
      </c>
      <c r="ES53" s="198" t="str">
        <f t="shared" ca="1" si="123"/>
        <v/>
      </c>
      <c r="ET53" s="198" t="str">
        <f t="shared" ca="1" si="123"/>
        <v/>
      </c>
      <c r="EU53" s="198" t="str">
        <f t="shared" ca="1" si="123"/>
        <v/>
      </c>
      <c r="EV53" s="198" t="str">
        <f t="shared" ca="1" si="123"/>
        <v/>
      </c>
      <c r="EW53" s="198" t="str">
        <f t="shared" ca="1" si="123"/>
        <v/>
      </c>
      <c r="EX53" s="198" t="str">
        <f t="shared" ca="1" si="123"/>
        <v/>
      </c>
      <c r="EY53" s="198" t="str">
        <f t="shared" ca="1" si="123"/>
        <v/>
      </c>
      <c r="EZ53" s="198" t="str">
        <f t="shared" ca="1" si="123"/>
        <v/>
      </c>
      <c r="FA53" s="198" t="str">
        <f t="shared" ca="1" si="123"/>
        <v/>
      </c>
      <c r="FB53" s="198" t="str">
        <f t="shared" ca="1" si="123"/>
        <v/>
      </c>
      <c r="FC53" s="198" t="str">
        <f t="shared" ca="1" si="123"/>
        <v/>
      </c>
      <c r="FD53" s="198" t="str">
        <f t="shared" ca="1" si="123"/>
        <v/>
      </c>
      <c r="FE53" s="198" t="str">
        <f t="shared" ca="1" si="123"/>
        <v/>
      </c>
      <c r="FF53" s="198" t="str">
        <f t="shared" ca="1" si="123"/>
        <v/>
      </c>
      <c r="FG53" s="198" t="str">
        <f t="shared" ca="1" si="123"/>
        <v/>
      </c>
      <c r="FH53" s="198" t="str">
        <f t="shared" ca="1" si="123"/>
        <v/>
      </c>
      <c r="FI53" s="198" t="str">
        <f t="shared" ca="1" si="123"/>
        <v/>
      </c>
      <c r="FK53" s="25"/>
      <c r="FL53" s="25"/>
    </row>
    <row r="54" spans="1:168" s="61" customFormat="1" ht="104.25" customHeight="1" thickBot="1" x14ac:dyDescent="0.35">
      <c r="A54" s="986" t="s">
        <v>42</v>
      </c>
      <c r="B54" s="987"/>
      <c r="C54" s="735"/>
      <c r="D54" s="736"/>
      <c r="E54" s="887"/>
      <c r="F54" s="737"/>
      <c r="G54" s="737"/>
      <c r="H54" s="736"/>
      <c r="I54" s="903"/>
      <c r="J54" s="908"/>
      <c r="K54" s="738"/>
      <c r="L54" s="738"/>
      <c r="M54" s="738"/>
      <c r="N54" s="738"/>
      <c r="O54" s="738"/>
      <c r="P54" s="738"/>
      <c r="Q54" s="738"/>
      <c r="R54" s="739"/>
      <c r="S54" s="738"/>
      <c r="T54" s="740"/>
      <c r="U54" s="741"/>
      <c r="V54" s="742"/>
      <c r="W54" s="743"/>
      <c r="X54" s="744"/>
      <c r="Y54" s="742"/>
      <c r="Z54" s="742"/>
      <c r="AA54" s="742"/>
      <c r="AB54" s="742"/>
      <c r="AC54" s="742"/>
      <c r="AD54" s="742"/>
      <c r="AE54" s="742"/>
      <c r="AF54" s="745"/>
      <c r="AG54" s="742"/>
      <c r="AH54" s="744"/>
      <c r="AI54" s="741"/>
      <c r="AJ54" s="742"/>
      <c r="AK54" s="742"/>
      <c r="AL54" s="742"/>
      <c r="AM54" s="742"/>
      <c r="AN54" s="743"/>
      <c r="AO54" s="725"/>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FK54" s="43"/>
      <c r="FL54" s="43"/>
    </row>
    <row r="55" spans="1:168" ht="9.75" customHeight="1" x14ac:dyDescent="0.3">
      <c r="C55" s="56"/>
      <c r="D55" s="57"/>
      <c r="E55" s="58"/>
      <c r="G55" s="148"/>
      <c r="H55" s="149"/>
      <c r="I55" s="150"/>
      <c r="J55" s="145"/>
      <c r="K55" s="145"/>
      <c r="L55" s="145"/>
      <c r="M55" s="145"/>
      <c r="N55" s="145"/>
      <c r="O55" s="145"/>
      <c r="P55" s="145"/>
      <c r="Q55" s="145"/>
      <c r="R55" s="145"/>
    </row>
    <row r="56" spans="1:168" ht="9" customHeight="1" x14ac:dyDescent="0.35">
      <c r="C56" s="56"/>
      <c r="D56" s="57"/>
      <c r="H56" s="57"/>
      <c r="I56" s="59"/>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FK56" s="62"/>
      <c r="FL56" s="62"/>
    </row>
    <row r="57" spans="1:168" ht="29.25" customHeight="1" thickBot="1" x14ac:dyDescent="0.5">
      <c r="C57" s="109" t="s">
        <v>239</v>
      </c>
      <c r="D57" s="43"/>
      <c r="F57" s="43"/>
      <c r="K57" s="1041" t="s">
        <v>310</v>
      </c>
      <c r="L57" s="1041"/>
      <c r="M57" s="1041"/>
      <c r="N57" s="1041"/>
      <c r="O57" s="1041"/>
      <c r="P57" s="1041"/>
      <c r="Q57" s="1041"/>
      <c r="R57" s="1041"/>
      <c r="S57" s="1041"/>
      <c r="T57" s="1041"/>
      <c r="V57" s="973" t="s">
        <v>289</v>
      </c>
      <c r="W57" s="973"/>
      <c r="X57" s="973"/>
      <c r="Y57" s="269" t="s">
        <v>313</v>
      </c>
      <c r="AG57" s="43"/>
      <c r="AH57" s="43"/>
      <c r="AI57" s="43"/>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row>
    <row r="58" spans="1:168" s="484" customFormat="1" ht="120.75" customHeight="1" thickBot="1" x14ac:dyDescent="0.3">
      <c r="A58" s="483"/>
      <c r="C58" s="688" t="str">
        <f>"Influent  "&amp; F6</f>
        <v>Influent  CBOD5 Conc.</v>
      </c>
      <c r="D58" s="689" t="str">
        <f>"Effluent  " &amp;  K6</f>
        <v>Effluent  CBOD5 Conc.</v>
      </c>
      <c r="E58" s="690" t="s">
        <v>408</v>
      </c>
      <c r="F58" s="485"/>
      <c r="G58" s="688" t="s">
        <v>409</v>
      </c>
      <c r="H58" s="689" t="s">
        <v>410</v>
      </c>
      <c r="I58" s="694" t="s">
        <v>408</v>
      </c>
      <c r="J58" s="485"/>
      <c r="K58" s="696" t="s">
        <v>160</v>
      </c>
      <c r="L58" s="697" t="s">
        <v>159</v>
      </c>
      <c r="M58" s="698" t="s">
        <v>207</v>
      </c>
      <c r="N58" s="699" t="str">
        <f>K6&amp;" "&amp;"Weekly Ave"</f>
        <v>CBOD5 Conc. Weekly Ave</v>
      </c>
      <c r="O58" s="700" t="str">
        <f>L6&amp;" "&amp;"Weekly Ave"</f>
        <v>TSS Conc. Weekly Ave</v>
      </c>
      <c r="P58" s="701" t="str">
        <f>U6&amp;" "&amp;"Weekly Ave"</f>
        <v>CBOD5 Loading Weekly Ave</v>
      </c>
      <c r="Q58" s="702" t="str">
        <f>V6&amp;" "&amp;"Weekly Ave"</f>
        <v>TSS Loading Weekly Ave</v>
      </c>
      <c r="R58" s="703" t="str">
        <f xml:space="preserve"> "Maximum  " &amp; X6</f>
        <v>Maximum  Phosphorus Loading</v>
      </c>
      <c r="S58" s="703" t="str">
        <f xml:space="preserve"> "Maximum  " &amp; H6</f>
        <v>Maximum  Temperature, deg C</v>
      </c>
      <c r="T58" s="704" t="str">
        <f>"Maximum  "&amp;W6</f>
        <v>Maximum  Excess Thermal Load, mKcal/d (temperature must be in deg C)</v>
      </c>
      <c r="V58" s="704" t="str">
        <f xml:space="preserve"> "Maximum  " &amp; H6</f>
        <v>Maximum  Temperature, deg C</v>
      </c>
      <c r="W58" s="704" t="str">
        <f>"Maximum  "&amp;W6</f>
        <v>Maximum  Excess Thermal Load, mKcal/d (temperature must be in deg C)</v>
      </c>
      <c r="Y58" s="704" t="s">
        <v>314</v>
      </c>
      <c r="Z58" s="704" t="s">
        <v>315</v>
      </c>
      <c r="AA58" s="486"/>
      <c r="AB58" s="486"/>
      <c r="AC58" s="486"/>
      <c r="AL58" s="487"/>
      <c r="AM58" s="487"/>
      <c r="CP58" s="488"/>
      <c r="CQ58" s="488"/>
      <c r="CR58" s="488"/>
      <c r="CS58" s="488"/>
      <c r="CT58" s="488"/>
      <c r="CU58" s="488"/>
      <c r="CV58" s="488"/>
      <c r="CW58" s="488"/>
      <c r="CX58" s="488"/>
      <c r="CY58" s="488"/>
      <c r="CZ58" s="488"/>
      <c r="DA58" s="488"/>
      <c r="DB58" s="488"/>
      <c r="DC58" s="488"/>
      <c r="DD58" s="488"/>
      <c r="DE58" s="488"/>
      <c r="DF58" s="488"/>
      <c r="DG58" s="488"/>
      <c r="DH58" s="488"/>
      <c r="DI58" s="488"/>
      <c r="DJ58" s="488"/>
      <c r="DK58" s="488"/>
      <c r="DL58" s="488"/>
      <c r="DM58" s="488"/>
      <c r="DN58" s="488"/>
      <c r="DO58" s="488"/>
      <c r="DP58" s="488"/>
      <c r="DQ58" s="488"/>
      <c r="DR58" s="488"/>
      <c r="DS58" s="488"/>
      <c r="DT58" s="488"/>
      <c r="DU58" s="488"/>
      <c r="DV58" s="488"/>
      <c r="DW58" s="488"/>
      <c r="DX58" s="488"/>
      <c r="DY58" s="488"/>
      <c r="DZ58" s="488"/>
      <c r="FK58" s="488"/>
      <c r="FL58" s="488"/>
    </row>
    <row r="59" spans="1:168" ht="16" customHeight="1" thickBot="1" x14ac:dyDescent="0.35">
      <c r="A59" s="90" t="s">
        <v>233</v>
      </c>
      <c r="C59" s="691" t="str">
        <f>D7</f>
        <v>00400</v>
      </c>
      <c r="D59" s="692" t="str">
        <f>K7</f>
        <v>80082</v>
      </c>
      <c r="E59" s="693"/>
      <c r="F59" s="26"/>
      <c r="G59" s="691" t="str">
        <f>E7</f>
        <v>00530</v>
      </c>
      <c r="H59" s="692" t="str">
        <f>L7</f>
        <v>00530</v>
      </c>
      <c r="I59" s="695">
        <v>81011</v>
      </c>
      <c r="K59" s="705"/>
      <c r="L59" s="706"/>
      <c r="M59" s="707"/>
      <c r="N59" s="948"/>
      <c r="O59" s="708"/>
      <c r="P59" s="708"/>
      <c r="Q59" s="709"/>
      <c r="R59" s="710"/>
      <c r="S59" s="952"/>
      <c r="T59" s="710"/>
      <c r="V59" s="952"/>
      <c r="W59" s="952"/>
      <c r="Y59" s="710"/>
      <c r="Z59" s="710"/>
      <c r="AA59" s="359"/>
      <c r="AB59" s="25"/>
      <c r="AG59" s="43"/>
      <c r="AH59" s="43"/>
      <c r="AI59" s="43"/>
      <c r="AL59" s="187"/>
      <c r="AM59" s="187"/>
      <c r="BB59" s="24"/>
      <c r="BC59" s="24"/>
      <c r="BD59" s="24"/>
      <c r="BE59" s="24"/>
      <c r="BI59" s="24"/>
      <c r="BJ59" s="24"/>
      <c r="BK59" s="24"/>
      <c r="BL59" s="24"/>
      <c r="BM59" s="24"/>
      <c r="BN59" s="24"/>
      <c r="BO59" s="24"/>
      <c r="BP59" s="24"/>
      <c r="BQ59" s="24"/>
      <c r="BR59" s="24"/>
    </row>
    <row r="60" spans="1:168" ht="16" customHeight="1" thickBot="1" x14ac:dyDescent="0.35">
      <c r="C60" s="177" t="str">
        <f ca="1">F51</f>
        <v/>
      </c>
      <c r="D60" s="113" t="str">
        <f ca="1">CR51</f>
        <v/>
      </c>
      <c r="E60" s="503" t="str">
        <f ca="1">IFERROR(100*(C60-D60)/C60,"")</f>
        <v/>
      </c>
      <c r="F60" s="43"/>
      <c r="G60" s="177" t="str">
        <f ca="1">G51</f>
        <v/>
      </c>
      <c r="H60" s="113" t="str">
        <f ca="1">L51</f>
        <v/>
      </c>
      <c r="I60" s="503" t="str">
        <f ca="1">IFERROR(100*(G60-H60)/G60,"")</f>
        <v/>
      </c>
      <c r="K60" s="110">
        <v>1</v>
      </c>
      <c r="L60" s="213">
        <f>IF(WEEKDAY(B17)=1,B17,B17-WEEKDAY(B17-1))</f>
        <v>44192</v>
      </c>
      <c r="M60" s="352">
        <f>EOMONTH($B$17,0)-L60+1</f>
        <v>36</v>
      </c>
      <c r="N60" s="353" t="str">
        <f ca="1">IFERROR(AVERAGE(OFFSET(INDEX($B$11:$B$47,MATCH($L60,$B$11:$B$47,1)),0,94,7)),"")</f>
        <v/>
      </c>
      <c r="O60" s="353" t="str">
        <f ca="1">IFERROR(AVERAGE(OFFSET(INDEX($B$11:$B$47,MATCH($L60,$B$11:$B$47,1)),0,95,7)),"")</f>
        <v/>
      </c>
      <c r="P60" s="353" t="str">
        <f ca="1">IFERROR(AVERAGE(OFFSET(INDEX($B$11:$B$47,MATCH($L60,$B$11:$B$47,1)),0,19,7)),"")</f>
        <v/>
      </c>
      <c r="Q60" s="353" t="str">
        <f ca="1">IFERROR(AVERAGE(OFFSET(INDEX($B$11:$B$47,MATCH($L60,$B$11:$B$47,1)),0,20,7)),"")</f>
        <v/>
      </c>
      <c r="R60" s="111" t="str">
        <f ca="1">IFERROR(AVERAGE(OFFSET(INDEX($B$11:$B$47,MATCH($L60,$B$11:$B$47,1)),0,22,7)),"")</f>
        <v/>
      </c>
      <c r="S60" s="353" t="str">
        <f ca="1">IFERROR(AVERAGE(OFFSET(INDEX($B$11:$B$47,MATCH($L60,$B$11:$B$47,1)),0,91,7)),"")</f>
        <v/>
      </c>
      <c r="T60" s="353" t="str">
        <f ca="1">IFERROR(AVERAGE(OFFSET(INDEX($B$11:$B$47,MATCH($L60,$B$11:$B$47,1)),0,21,7)),"")</f>
        <v/>
      </c>
      <c r="V60" s="310" t="str">
        <f ca="1">FK50</f>
        <v/>
      </c>
      <c r="W60" s="310" t="str">
        <f ca="1">FL50</f>
        <v/>
      </c>
      <c r="Y60" s="310">
        <f ca="1">3.96*T65</f>
        <v>0</v>
      </c>
      <c r="Z60" s="267" t="e">
        <f ca="1">3.96*W60</f>
        <v>#VALUE!</v>
      </c>
      <c r="AA60" s="359"/>
      <c r="AB60" s="25"/>
      <c r="AG60" s="43"/>
      <c r="AH60" s="43"/>
      <c r="AI60" s="43"/>
      <c r="AL60" s="187"/>
      <c r="AM60" s="187"/>
      <c r="BB60" s="24"/>
      <c r="BC60" s="24"/>
      <c r="BD60" s="24"/>
      <c r="BE60" s="24"/>
      <c r="BI60" s="24"/>
      <c r="BJ60" s="24"/>
      <c r="BK60" s="24"/>
      <c r="BL60" s="24"/>
      <c r="BM60" s="24"/>
      <c r="BN60" s="24"/>
      <c r="BO60" s="24"/>
      <c r="BP60" s="24"/>
      <c r="BQ60" s="24"/>
      <c r="BR60" s="24"/>
    </row>
    <row r="61" spans="1:168" ht="16" customHeight="1" x14ac:dyDescent="0.3">
      <c r="C61" s="43"/>
      <c r="D61" s="43"/>
      <c r="F61" s="43"/>
      <c r="K61" s="110">
        <v>2</v>
      </c>
      <c r="L61" s="213">
        <f>L60+7</f>
        <v>44199</v>
      </c>
      <c r="M61" s="352">
        <f>EOMONTH($B$17,0)-L61+1</f>
        <v>29</v>
      </c>
      <c r="N61" s="353" t="str">
        <f ca="1">IFERROR(AVERAGE(OFFSET(INDEX($B$11:$B$47,MATCH($L61,$B$11:$B$47,1)),0,94,7)),"")</f>
        <v/>
      </c>
      <c r="O61" s="353" t="str">
        <f ca="1">IFERROR(AVERAGE(OFFSET(INDEX($B$11:$B$47,MATCH($L61,$B$11:$B$47,1)),0,95,7)),"")</f>
        <v/>
      </c>
      <c r="P61" s="353" t="str">
        <f ca="1">IFERROR(AVERAGE(OFFSET(INDEX($B$11:$B$47,MATCH($L61,$B$11:$B$47,1)),0,19,7)),"")</f>
        <v/>
      </c>
      <c r="Q61" s="353" t="str">
        <f ca="1">IFERROR(AVERAGE(OFFSET(INDEX($B$11:$B$47,MATCH($L61,$B$11:$B$47,1)),0,20,7)),"")</f>
        <v/>
      </c>
      <c r="R61" s="111" t="str">
        <f ca="1">IFERROR(AVERAGE(OFFSET(INDEX($B$11:$B$47,MATCH($L61,$B$11:$B$47,1)),0,22,7)),"")</f>
        <v/>
      </c>
      <c r="S61" s="353" t="str">
        <f ca="1">IFERROR(AVERAGE(OFFSET(INDEX($B$11:$B$47,MATCH($L61,$B$11:$B$47,1)),0,91,7)),"")</f>
        <v/>
      </c>
      <c r="T61" s="353" t="str">
        <f ca="1">IFERROR(AVERAGE(OFFSET(INDEX($B$11:$B$47,MATCH($L61,$B$11:$B$47,1)),0,21,7)),"")</f>
        <v/>
      </c>
      <c r="V61" s="240"/>
      <c r="W61" s="240"/>
      <c r="X61" s="25"/>
      <c r="Z61" s="359"/>
      <c r="AA61" s="359"/>
      <c r="AB61" s="25"/>
      <c r="AG61" s="43"/>
      <c r="AH61" s="43"/>
      <c r="AI61" s="43"/>
      <c r="AL61" s="187"/>
      <c r="AM61" s="187"/>
      <c r="BB61" s="24"/>
      <c r="BC61" s="24"/>
      <c r="BD61" s="24"/>
      <c r="BE61" s="24"/>
      <c r="BI61" s="24"/>
      <c r="BJ61" s="24"/>
      <c r="BK61" s="24"/>
      <c r="BL61" s="24"/>
      <c r="BM61" s="24"/>
      <c r="BN61" s="24"/>
      <c r="BO61" s="24"/>
      <c r="BP61" s="24"/>
      <c r="BQ61" s="24"/>
      <c r="BR61" s="24"/>
    </row>
    <row r="62" spans="1:168" ht="16" customHeight="1" x14ac:dyDescent="0.3">
      <c r="C62" s="43"/>
      <c r="D62" s="43"/>
      <c r="F62" s="43"/>
      <c r="K62" s="110">
        <v>3</v>
      </c>
      <c r="L62" s="213">
        <f>L61+7</f>
        <v>44206</v>
      </c>
      <c r="M62" s="352">
        <f>EOMONTH($B$17,0)-L62+1</f>
        <v>22</v>
      </c>
      <c r="N62" s="353" t="str">
        <f ca="1">IFERROR(AVERAGE(OFFSET(INDEX($B$11:$B$47,MATCH($L62,$B$11:$B$47,1)),0,94,7)),"")</f>
        <v/>
      </c>
      <c r="O62" s="353" t="str">
        <f ca="1">IFERROR(AVERAGE(OFFSET(INDEX($B$11:$B$47,MATCH($L62,$B$11:$B$47,1)),0,95,7)),"")</f>
        <v/>
      </c>
      <c r="P62" s="353" t="str">
        <f ca="1">IFERROR(AVERAGE(OFFSET(INDEX($B$11:$B$47,MATCH($L62,$B$11:$B$47,1)),0,19,7)),"")</f>
        <v/>
      </c>
      <c r="Q62" s="353" t="str">
        <f ca="1">IFERROR(AVERAGE(OFFSET(INDEX($B$11:$B$47,MATCH($L62,$B$11:$B$47,1)),0,20,7)),"")</f>
        <v/>
      </c>
      <c r="R62" s="111" t="str">
        <f ca="1">IFERROR(AVERAGE(OFFSET(INDEX($B$11:$B$47,MATCH($L62,$B$11:$B$47,1)),0,22,7)),"")</f>
        <v/>
      </c>
      <c r="S62" s="353" t="str">
        <f ca="1">IFERROR(AVERAGE(OFFSET(INDEX($B$11:$B$47,MATCH($L62,$B$11:$B$47,1)),0,91,7)),"")</f>
        <v/>
      </c>
      <c r="T62" s="353" t="str">
        <f ca="1">IFERROR(AVERAGE(OFFSET(INDEX($B$11:$B$47,MATCH($L62,$B$11:$B$47,1)),0,21,7)),"")</f>
        <v/>
      </c>
      <c r="V62" s="240"/>
      <c r="W62" s="240"/>
      <c r="X62" s="25"/>
      <c r="Y62" s="269" t="s">
        <v>291</v>
      </c>
      <c r="Z62" s="359"/>
      <c r="AA62" s="359"/>
      <c r="AB62" s="25"/>
      <c r="AP62" s="187"/>
      <c r="AQ62" s="187"/>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row>
    <row r="63" spans="1:168" ht="16" customHeight="1" x14ac:dyDescent="0.3">
      <c r="C63" s="43"/>
      <c r="D63" s="43"/>
      <c r="F63" s="43"/>
      <c r="K63" s="110">
        <v>4</v>
      </c>
      <c r="L63" s="213">
        <f>L62+7</f>
        <v>44213</v>
      </c>
      <c r="M63" s="352">
        <f>EOMONTH($B$17,0)-L63+1</f>
        <v>15</v>
      </c>
      <c r="N63" s="353" t="str">
        <f ca="1">IFERROR(AVERAGE(OFFSET(INDEX($B$11:$B$47,MATCH($L63,$B$11:$B$47,1)),0,94,7)),"")</f>
        <v/>
      </c>
      <c r="O63" s="353" t="str">
        <f ca="1">IFERROR(AVERAGE(OFFSET(INDEX($B$11:$B$47,MATCH($L63,$B$11:$B$47,1)),0,95,7)),"")</f>
        <v/>
      </c>
      <c r="P63" s="353" t="str">
        <f ca="1">IFERROR(AVERAGE(OFFSET(INDEX($B$11:$B$47,MATCH($L63,$B$11:$B$47,1)),0,19,7)),"")</f>
        <v/>
      </c>
      <c r="Q63" s="353" t="str">
        <f ca="1">IFERROR(AVERAGE(OFFSET(INDEX($B$11:$B$47,MATCH($L63,$B$11:$B$47,1)),0,20,7)),"")</f>
        <v/>
      </c>
      <c r="R63" s="111" t="str">
        <f ca="1">IFERROR(AVERAGE(OFFSET(INDEX($B$11:$B$47,MATCH($L63,$B$11:$B$47,1)),0,22,7)),"")</f>
        <v/>
      </c>
      <c r="S63" s="353" t="str">
        <f ca="1">IFERROR(AVERAGE(OFFSET(INDEX($B$11:$B$47,MATCH($L63,$B$11:$B$47,1)),0,91,7)),"")</f>
        <v/>
      </c>
      <c r="T63" s="353" t="str">
        <f ca="1">IFERROR(AVERAGE(OFFSET(INDEX($B$11:$B$47,MATCH($L63,$B$11:$B$47,1)),0,21,7)),"")</f>
        <v/>
      </c>
      <c r="V63" s="240"/>
      <c r="W63" s="240"/>
      <c r="X63" s="25"/>
      <c r="Z63" s="359"/>
      <c r="AA63" s="359"/>
      <c r="AB63" s="25"/>
      <c r="AF63" s="58"/>
      <c r="AG63" s="43"/>
      <c r="AH63" s="43"/>
      <c r="AI63" s="43"/>
      <c r="AO63" s="187"/>
      <c r="AP63" s="187"/>
      <c r="BE63" s="24"/>
      <c r="BI63" s="24"/>
      <c r="BJ63" s="24"/>
      <c r="BK63" s="24"/>
      <c r="BL63" s="24"/>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row>
    <row r="64" spans="1:168" ht="16" customHeight="1" thickBot="1" x14ac:dyDescent="0.35">
      <c r="C64" s="56"/>
      <c r="D64" s="57"/>
      <c r="F64" s="59"/>
      <c r="G64" s="60"/>
      <c r="H64" s="89"/>
      <c r="I64" s="87"/>
      <c r="J64" s="56"/>
      <c r="K64" s="112">
        <v>5</v>
      </c>
      <c r="L64" s="214">
        <f>L63+7</f>
        <v>44220</v>
      </c>
      <c r="M64" s="352">
        <f>EOMONTH($B$17,0)-L64+1</f>
        <v>8</v>
      </c>
      <c r="N64" s="355" t="str">
        <f ca="1">IFERROR(IF($M$64&lt;7,"NA",AVERAGE(OFFSET(INDEX($B$11:$B$47,MATCH($L64,$B$11:$B$47,1)),0,94,7))),"")</f>
        <v/>
      </c>
      <c r="O64" s="355" t="str">
        <f ca="1">IFERROR(IF($M$64&lt;7,"NA",AVERAGE(OFFSET(INDEX($B$11:$B$47,MATCH($L64,$B$11:$B$47,1)),0,95,7))),"")</f>
        <v/>
      </c>
      <c r="P64" s="355" t="str">
        <f ca="1">IFERROR(IF($M$64&lt;7,"NA",AVERAGE(OFFSET(INDEX($B$11:$B$47,MATCH($L64,$B$11:$B$47,1)),0,19,7))),"")</f>
        <v/>
      </c>
      <c r="Q64" s="355" t="str">
        <f ca="1">IFERROR(IF($M$64&lt;7,"NA",AVERAGE(OFFSET(INDEX($B$11:$B$47,MATCH($L64,$B$11:$B$47,1)),0,20,7))),"")</f>
        <v/>
      </c>
      <c r="R64" s="354" t="str">
        <f ca="1">IFERROR(IF($M$64&lt;7,"NA",AVERAGE(OFFSET(INDEX($B$11:$B$47,MATCH($L64,$B$11:$B$47,1)),0,22,7))),"")</f>
        <v/>
      </c>
      <c r="S64" s="355" t="str">
        <f ca="1">IFERROR(IF($M$64&lt;7,"NA",AVERAGE(OFFSET(INDEX($B$11:$B$47,MATCH($L64,$B$11:$B$47,1)),0,91,7))),"")</f>
        <v/>
      </c>
      <c r="T64" s="355" t="str">
        <f ca="1">IFERROR(IF($M$64&lt;7,"NA",AVERAGE(OFFSET(INDEX($B$11:$B$47,MATCH($L64,$B$11:$B$47,1)),0,21,7))),"")</f>
        <v/>
      </c>
      <c r="V64" s="269" t="s">
        <v>290</v>
      </c>
      <c r="W64" s="240"/>
      <c r="X64" s="25"/>
      <c r="Z64" s="359"/>
      <c r="AA64" s="359"/>
      <c r="AB64" s="25"/>
      <c r="AF64" s="58"/>
      <c r="AG64" s="43"/>
      <c r="AH64" s="43"/>
      <c r="AI64" s="43"/>
      <c r="AO64" s="187"/>
      <c r="AP64" s="187"/>
      <c r="BE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row>
    <row r="65" spans="3:88" ht="16" customHeight="1" thickBot="1" x14ac:dyDescent="0.35">
      <c r="C65" s="56"/>
      <c r="D65" s="57"/>
      <c r="F65" s="59"/>
      <c r="G65" s="60"/>
      <c r="H65" s="89"/>
      <c r="I65" s="87"/>
      <c r="J65" s="56"/>
      <c r="K65" s="242"/>
      <c r="L65" s="243"/>
      <c r="M65" s="711" t="s">
        <v>232</v>
      </c>
      <c r="N65" s="949">
        <f t="shared" ref="N65:T65" ca="1" si="124">MAX(N60:N64)</f>
        <v>0</v>
      </c>
      <c r="O65" s="231">
        <f t="shared" ca="1" si="124"/>
        <v>0</v>
      </c>
      <c r="P65" s="950">
        <f t="shared" ca="1" si="124"/>
        <v>0</v>
      </c>
      <c r="Q65" s="951">
        <f t="shared" ca="1" si="124"/>
        <v>0</v>
      </c>
      <c r="R65" s="268">
        <f t="shared" ca="1" si="124"/>
        <v>0</v>
      </c>
      <c r="S65" s="231">
        <f t="shared" ca="1" si="124"/>
        <v>0</v>
      </c>
      <c r="T65" s="310">
        <f t="shared" ca="1" si="124"/>
        <v>0</v>
      </c>
      <c r="V65" s="241"/>
      <c r="W65" s="241"/>
      <c r="X65" s="25"/>
      <c r="Z65" s="241"/>
      <c r="AA65" s="241"/>
      <c r="AB65" s="25"/>
      <c r="AF65" s="58"/>
      <c r="AG65" s="43"/>
      <c r="AH65" s="43"/>
      <c r="AI65" s="43"/>
      <c r="AO65" s="187"/>
      <c r="AP65" s="187"/>
      <c r="BE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row>
    <row r="66" spans="3:88" x14ac:dyDescent="0.35">
      <c r="C66" s="56"/>
      <c r="D66" s="57"/>
      <c r="R66" s="266"/>
      <c r="Z66" s="25"/>
      <c r="AA66" s="25"/>
      <c r="AB66" s="25"/>
    </row>
    <row r="67" spans="3:88" ht="15" thickBot="1" x14ac:dyDescent="0.4">
      <c r="C67" s="56"/>
      <c r="D67" s="57"/>
    </row>
    <row r="68" spans="3:88" ht="14.25" customHeight="1" x14ac:dyDescent="0.3">
      <c r="C68" s="1018" t="s">
        <v>471</v>
      </c>
      <c r="D68" s="1019"/>
      <c r="E68" s="1019"/>
      <c r="F68" s="1019"/>
      <c r="G68" s="1019"/>
      <c r="H68" s="1019"/>
      <c r="I68" s="1019"/>
      <c r="J68" s="1019"/>
      <c r="K68" s="1020"/>
      <c r="M68" s="1027" t="s">
        <v>272</v>
      </c>
      <c r="N68" s="1028"/>
      <c r="O68" s="1028"/>
      <c r="P68" s="1028"/>
      <c r="Q68" s="1028"/>
      <c r="R68" s="1028"/>
      <c r="S68" s="1029"/>
      <c r="V68" s="270"/>
      <c r="W68" s="270"/>
      <c r="X68" s="270"/>
      <c r="Y68" s="270"/>
      <c r="Z68" s="270"/>
      <c r="AA68" s="270"/>
      <c r="AB68" s="270"/>
      <c r="AC68" s="270"/>
      <c r="AD68" s="270"/>
      <c r="AE68" s="270"/>
    </row>
    <row r="69" spans="3:88" ht="15" customHeight="1" x14ac:dyDescent="0.3">
      <c r="C69" s="1021"/>
      <c r="D69" s="1022"/>
      <c r="E69" s="1022"/>
      <c r="F69" s="1022"/>
      <c r="G69" s="1022"/>
      <c r="H69" s="1022"/>
      <c r="I69" s="1022"/>
      <c r="J69" s="1022"/>
      <c r="K69" s="1023"/>
      <c r="M69" s="1030"/>
      <c r="N69" s="1031"/>
      <c r="O69" s="1031"/>
      <c r="P69" s="1031"/>
      <c r="Q69" s="1031"/>
      <c r="R69" s="1031"/>
      <c r="S69" s="1032"/>
      <c r="X69" s="87"/>
    </row>
    <row r="70" spans="3:88" ht="15" customHeight="1" x14ac:dyDescent="0.3">
      <c r="C70" s="1021"/>
      <c r="D70" s="1022"/>
      <c r="E70" s="1022"/>
      <c r="F70" s="1022"/>
      <c r="G70" s="1022"/>
      <c r="H70" s="1022"/>
      <c r="I70" s="1022"/>
      <c r="J70" s="1022"/>
      <c r="K70" s="1023"/>
      <c r="M70" s="1030"/>
      <c r="N70" s="1031"/>
      <c r="O70" s="1031"/>
      <c r="P70" s="1031"/>
      <c r="Q70" s="1031"/>
      <c r="R70" s="1031"/>
      <c r="S70" s="1032"/>
    </row>
    <row r="71" spans="3:88" ht="15" customHeight="1" x14ac:dyDescent="0.3">
      <c r="C71" s="1021"/>
      <c r="D71" s="1022"/>
      <c r="E71" s="1022"/>
      <c r="F71" s="1022"/>
      <c r="G71" s="1022"/>
      <c r="H71" s="1022"/>
      <c r="I71" s="1022"/>
      <c r="J71" s="1022"/>
      <c r="K71" s="1023"/>
      <c r="M71" s="1030"/>
      <c r="N71" s="1031"/>
      <c r="O71" s="1031"/>
      <c r="P71" s="1031"/>
      <c r="Q71" s="1031"/>
      <c r="R71" s="1031"/>
      <c r="S71" s="1032"/>
    </row>
    <row r="72" spans="3:88" ht="15" customHeight="1" x14ac:dyDescent="0.3">
      <c r="C72" s="1021"/>
      <c r="D72" s="1022"/>
      <c r="E72" s="1022"/>
      <c r="F72" s="1022"/>
      <c r="G72" s="1022"/>
      <c r="H72" s="1022"/>
      <c r="I72" s="1022"/>
      <c r="J72" s="1022"/>
      <c r="K72" s="1023"/>
      <c r="M72" s="1030"/>
      <c r="N72" s="1031"/>
      <c r="O72" s="1031"/>
      <c r="P72" s="1031"/>
      <c r="Q72" s="1031"/>
      <c r="R72" s="1031"/>
      <c r="S72" s="1032"/>
    </row>
    <row r="73" spans="3:88" ht="15" customHeight="1" x14ac:dyDescent="0.3">
      <c r="C73" s="1021"/>
      <c r="D73" s="1022"/>
      <c r="E73" s="1022"/>
      <c r="F73" s="1022"/>
      <c r="G73" s="1022"/>
      <c r="H73" s="1022"/>
      <c r="I73" s="1022"/>
      <c r="J73" s="1022"/>
      <c r="K73" s="1023"/>
      <c r="M73" s="1030"/>
      <c r="N73" s="1031"/>
      <c r="O73" s="1031"/>
      <c r="P73" s="1031"/>
      <c r="Q73" s="1031"/>
      <c r="R73" s="1031"/>
      <c r="S73" s="1032"/>
    </row>
    <row r="74" spans="3:88" ht="15" customHeight="1" x14ac:dyDescent="0.3">
      <c r="C74" s="1021"/>
      <c r="D74" s="1022"/>
      <c r="E74" s="1022"/>
      <c r="F74" s="1022"/>
      <c r="G74" s="1022"/>
      <c r="H74" s="1022"/>
      <c r="I74" s="1022"/>
      <c r="J74" s="1022"/>
      <c r="K74" s="1023"/>
      <c r="M74" s="1030"/>
      <c r="N74" s="1031"/>
      <c r="O74" s="1031"/>
      <c r="P74" s="1031"/>
      <c r="Q74" s="1031"/>
      <c r="R74" s="1031"/>
      <c r="S74" s="1032"/>
    </row>
    <row r="75" spans="3:88" ht="41.25" customHeight="1" thickBot="1" x14ac:dyDescent="0.35">
      <c r="C75" s="1024"/>
      <c r="D75" s="1025"/>
      <c r="E75" s="1025"/>
      <c r="F75" s="1025"/>
      <c r="G75" s="1025"/>
      <c r="H75" s="1025"/>
      <c r="I75" s="1025"/>
      <c r="J75" s="1025"/>
      <c r="K75" s="1026"/>
      <c r="M75" s="1033"/>
      <c r="N75" s="1034"/>
      <c r="O75" s="1034"/>
      <c r="P75" s="1034"/>
      <c r="Q75" s="1034"/>
      <c r="R75" s="1034"/>
      <c r="S75" s="1035"/>
    </row>
    <row r="76" spans="3:88" x14ac:dyDescent="0.35">
      <c r="C76" s="56"/>
      <c r="D76" s="57"/>
    </row>
    <row r="77" spans="3:88" ht="15" thickBot="1" x14ac:dyDescent="0.4">
      <c r="C77" s="56"/>
      <c r="D77" s="57"/>
    </row>
    <row r="78" spans="3:88" ht="177" customHeight="1" thickBot="1" x14ac:dyDescent="0.4">
      <c r="C78" s="1015" t="s">
        <v>458</v>
      </c>
      <c r="D78" s="1016"/>
      <c r="E78" s="1016"/>
      <c r="F78" s="1016"/>
      <c r="G78" s="1016"/>
      <c r="H78" s="1016"/>
      <c r="I78" s="1016"/>
      <c r="J78" s="1016"/>
      <c r="K78" s="1016"/>
      <c r="L78" s="1017"/>
    </row>
    <row r="79" spans="3:88" x14ac:dyDescent="0.35">
      <c r="C79" s="56"/>
      <c r="D79" s="57"/>
    </row>
    <row r="80" spans="3:88" x14ac:dyDescent="0.35">
      <c r="C80" s="56"/>
      <c r="D80" s="57"/>
    </row>
    <row r="81" spans="3:4" x14ac:dyDescent="0.35">
      <c r="C81" s="56"/>
      <c r="D81" s="57"/>
    </row>
    <row r="82" spans="3:4" x14ac:dyDescent="0.35">
      <c r="C82" s="56"/>
      <c r="D82" s="57"/>
    </row>
    <row r="83" spans="3:4" x14ac:dyDescent="0.35">
      <c r="C83" s="56"/>
      <c r="D83" s="57"/>
    </row>
    <row r="84" spans="3:4" x14ac:dyDescent="0.35">
      <c r="C84" s="56"/>
      <c r="D84" s="57"/>
    </row>
    <row r="85" spans="3:4" x14ac:dyDescent="0.35">
      <c r="C85" s="56"/>
      <c r="D85" s="57"/>
    </row>
    <row r="86" spans="3:4" x14ac:dyDescent="0.35">
      <c r="C86" s="56"/>
      <c r="D86" s="57"/>
    </row>
    <row r="87" spans="3:4" x14ac:dyDescent="0.35">
      <c r="C87" s="56"/>
      <c r="D87" s="57"/>
    </row>
    <row r="88" spans="3:4" x14ac:dyDescent="0.35">
      <c r="C88" s="56"/>
      <c r="D88" s="57"/>
    </row>
    <row r="89" spans="3:4" x14ac:dyDescent="0.35">
      <c r="C89" s="56"/>
      <c r="D89" s="57"/>
    </row>
    <row r="90" spans="3:4" x14ac:dyDescent="0.35">
      <c r="C90" s="56"/>
      <c r="D90" s="57"/>
    </row>
    <row r="91" spans="3:4" x14ac:dyDescent="0.35">
      <c r="C91" s="56"/>
      <c r="D91" s="57"/>
    </row>
    <row r="92" spans="3:4" x14ac:dyDescent="0.35">
      <c r="C92" s="56"/>
      <c r="D92" s="57"/>
    </row>
    <row r="93" spans="3:4" x14ac:dyDescent="0.35">
      <c r="C93" s="56"/>
      <c r="D93" s="57"/>
    </row>
    <row r="94" spans="3:4" x14ac:dyDescent="0.35">
      <c r="C94" s="56"/>
      <c r="D94" s="57"/>
    </row>
    <row r="95" spans="3:4" x14ac:dyDescent="0.35">
      <c r="C95" s="56"/>
      <c r="D95" s="57"/>
    </row>
    <row r="96" spans="3:4" x14ac:dyDescent="0.35">
      <c r="C96" s="56"/>
      <c r="D96" s="57"/>
    </row>
    <row r="97" spans="3:4" x14ac:dyDescent="0.35">
      <c r="C97" s="56"/>
      <c r="D97" s="57"/>
    </row>
    <row r="98" spans="3:4" x14ac:dyDescent="0.35">
      <c r="C98" s="56"/>
      <c r="D98" s="57"/>
    </row>
    <row r="99" spans="3:4" x14ac:dyDescent="0.35">
      <c r="C99" s="56"/>
      <c r="D99" s="57"/>
    </row>
    <row r="100" spans="3:4" x14ac:dyDescent="0.35">
      <c r="C100" s="56"/>
      <c r="D100" s="57"/>
    </row>
    <row r="101" spans="3:4" x14ac:dyDescent="0.35">
      <c r="C101" s="56"/>
      <c r="D101" s="57"/>
    </row>
    <row r="102" spans="3:4" x14ac:dyDescent="0.35">
      <c r="C102" s="56"/>
      <c r="D102" s="57"/>
    </row>
    <row r="103" spans="3:4" x14ac:dyDescent="0.35">
      <c r="C103" s="56"/>
      <c r="D103" s="57"/>
    </row>
    <row r="104" spans="3:4" x14ac:dyDescent="0.35">
      <c r="C104" s="56"/>
      <c r="D104" s="57"/>
    </row>
    <row r="105" spans="3:4" x14ac:dyDescent="0.35">
      <c r="C105" s="56"/>
      <c r="D105" s="57"/>
    </row>
    <row r="106" spans="3:4" x14ac:dyDescent="0.35">
      <c r="C106" s="56"/>
      <c r="D106" s="57"/>
    </row>
    <row r="107" spans="3:4" x14ac:dyDescent="0.35">
      <c r="C107" s="56"/>
      <c r="D107" s="57"/>
    </row>
    <row r="108" spans="3:4" x14ac:dyDescent="0.35">
      <c r="C108" s="56"/>
      <c r="D108" s="57"/>
    </row>
    <row r="109" spans="3:4" x14ac:dyDescent="0.35">
      <c r="C109" s="56"/>
    </row>
    <row r="110" spans="3:4" x14ac:dyDescent="0.35">
      <c r="C110" s="56"/>
    </row>
    <row r="111" spans="3:4" x14ac:dyDescent="0.35">
      <c r="C111" s="56"/>
    </row>
    <row r="112" spans="3:4" x14ac:dyDescent="0.35">
      <c r="C112" s="56"/>
    </row>
    <row r="113" spans="3:3" x14ac:dyDescent="0.35">
      <c r="C113" s="56"/>
    </row>
    <row r="114" spans="3:3" x14ac:dyDescent="0.35">
      <c r="C114" s="56"/>
    </row>
    <row r="115" spans="3:3" x14ac:dyDescent="0.35">
      <c r="C115" s="56"/>
    </row>
    <row r="116" spans="3:3" x14ac:dyDescent="0.35">
      <c r="C116" s="56"/>
    </row>
    <row r="117" spans="3:3" x14ac:dyDescent="0.35">
      <c r="C117" s="56"/>
    </row>
    <row r="118" spans="3:3" x14ac:dyDescent="0.35">
      <c r="C118" s="56"/>
    </row>
    <row r="119" spans="3:3" x14ac:dyDescent="0.35">
      <c r="C119" s="56"/>
    </row>
    <row r="120" spans="3:3" x14ac:dyDescent="0.35">
      <c r="C120" s="56"/>
    </row>
    <row r="121" spans="3:3" x14ac:dyDescent="0.35">
      <c r="C121" s="56"/>
    </row>
    <row r="122" spans="3:3" x14ac:dyDescent="0.35">
      <c r="C122" s="56"/>
    </row>
    <row r="123" spans="3:3" x14ac:dyDescent="0.35">
      <c r="C123" s="56"/>
    </row>
    <row r="124" spans="3:3" x14ac:dyDescent="0.35">
      <c r="C124" s="56"/>
    </row>
    <row r="125" spans="3:3" x14ac:dyDescent="0.35">
      <c r="C125" s="56"/>
    </row>
    <row r="126" spans="3:3" x14ac:dyDescent="0.35">
      <c r="C126" s="56"/>
    </row>
    <row r="127" spans="3:3" x14ac:dyDescent="0.35">
      <c r="C127" s="56"/>
    </row>
    <row r="128" spans="3:3" x14ac:dyDescent="0.35">
      <c r="C128" s="56"/>
    </row>
    <row r="129" spans="3:3" x14ac:dyDescent="0.35">
      <c r="C129" s="56"/>
    </row>
    <row r="130" spans="3:3" x14ac:dyDescent="0.35">
      <c r="C130" s="56"/>
    </row>
    <row r="131" spans="3:3" x14ac:dyDescent="0.35">
      <c r="C131" s="56"/>
    </row>
    <row r="132" spans="3:3" x14ac:dyDescent="0.35">
      <c r="C132" s="56"/>
    </row>
    <row r="133" spans="3:3" x14ac:dyDescent="0.35">
      <c r="C133" s="56"/>
    </row>
    <row r="134" spans="3:3" x14ac:dyDescent="0.35">
      <c r="C134" s="56"/>
    </row>
    <row r="135" spans="3:3" x14ac:dyDescent="0.35">
      <c r="C135" s="56"/>
    </row>
    <row r="136" spans="3:3" x14ac:dyDescent="0.35">
      <c r="C136" s="56"/>
    </row>
    <row r="137" spans="3:3" x14ac:dyDescent="0.35">
      <c r="C137" s="56"/>
    </row>
    <row r="138" spans="3:3" x14ac:dyDescent="0.35">
      <c r="C138" s="56"/>
    </row>
    <row r="139" spans="3:3" x14ac:dyDescent="0.35">
      <c r="C139" s="56"/>
    </row>
    <row r="140" spans="3:3" x14ac:dyDescent="0.35">
      <c r="C140" s="56"/>
    </row>
    <row r="141" spans="3:3" x14ac:dyDescent="0.35">
      <c r="C141" s="56"/>
    </row>
    <row r="142" spans="3:3" x14ac:dyDescent="0.35">
      <c r="C142" s="56"/>
    </row>
    <row r="143" spans="3:3" x14ac:dyDescent="0.35">
      <c r="C143" s="56"/>
    </row>
    <row r="144" spans="3:3" x14ac:dyDescent="0.35">
      <c r="C144" s="56"/>
    </row>
    <row r="145" spans="1:168" x14ac:dyDescent="0.35">
      <c r="C145" s="56"/>
    </row>
    <row r="146" spans="1:168" x14ac:dyDescent="0.35">
      <c r="C146" s="56"/>
      <c r="Y146" s="61"/>
      <c r="Z146" s="61"/>
      <c r="AA146" s="61"/>
      <c r="AB146" s="61"/>
      <c r="AC146" s="61"/>
    </row>
    <row r="147" spans="1:168" x14ac:dyDescent="0.35">
      <c r="C147" s="56"/>
      <c r="Y147" s="61"/>
      <c r="Z147" s="61"/>
      <c r="AA147" s="61"/>
      <c r="AB147" s="61"/>
      <c r="AC147" s="61"/>
    </row>
    <row r="148" spans="1:168" x14ac:dyDescent="0.35">
      <c r="C148" s="56"/>
      <c r="Y148" s="61"/>
      <c r="Z148" s="61"/>
      <c r="AA148" s="61"/>
      <c r="AB148" s="61"/>
      <c r="AC148" s="61"/>
    </row>
    <row r="149" spans="1:168" x14ac:dyDescent="0.35">
      <c r="C149" s="56"/>
      <c r="Y149" s="61"/>
      <c r="Z149" s="61"/>
      <c r="AA149" s="61"/>
      <c r="AB149" s="61"/>
      <c r="AC149" s="61"/>
    </row>
    <row r="150" spans="1:168" x14ac:dyDescent="0.35">
      <c r="C150" s="56"/>
      <c r="W150" s="61"/>
      <c r="Y150" s="61"/>
      <c r="Z150" s="61"/>
      <c r="AA150" s="61"/>
      <c r="AB150" s="61"/>
      <c r="AC150" s="61"/>
    </row>
    <row r="151" spans="1:168" x14ac:dyDescent="0.35">
      <c r="C151" s="56"/>
      <c r="V151" s="61"/>
      <c r="W151" s="61"/>
      <c r="Y151" s="61"/>
      <c r="Z151" s="61"/>
      <c r="AA151" s="61"/>
      <c r="AB151" s="61"/>
      <c r="AC151" s="61"/>
    </row>
    <row r="152" spans="1:168" x14ac:dyDescent="0.35">
      <c r="C152" s="56"/>
      <c r="T152" s="61"/>
      <c r="U152" s="61"/>
      <c r="V152" s="61"/>
      <c r="W152" s="61"/>
      <c r="X152" s="61"/>
      <c r="Y152" s="61"/>
      <c r="Z152" s="61"/>
      <c r="AA152" s="61"/>
      <c r="AB152" s="61"/>
      <c r="AC152" s="61"/>
      <c r="CT152" s="61"/>
      <c r="CU152" s="61"/>
      <c r="CV152" s="61"/>
      <c r="CW152" s="61"/>
      <c r="CX152" s="61"/>
      <c r="CY152" s="61"/>
      <c r="CZ152" s="61"/>
      <c r="DA152" s="61"/>
      <c r="DB152" s="61"/>
      <c r="DC152" s="61"/>
      <c r="DD152" s="61"/>
      <c r="DE152" s="61"/>
      <c r="DF152" s="61"/>
      <c r="DG152" s="61"/>
      <c r="DH152" s="61"/>
      <c r="DI152" s="61"/>
      <c r="DJ152" s="61"/>
      <c r="DK152" s="61"/>
      <c r="DL152" s="61"/>
      <c r="DM152" s="61"/>
      <c r="DN152" s="61"/>
      <c r="DO152" s="61"/>
      <c r="DP152" s="61"/>
      <c r="DQ152" s="61"/>
      <c r="DR152" s="61"/>
      <c r="DS152" s="61"/>
      <c r="DT152" s="61"/>
      <c r="DU152" s="61"/>
      <c r="DV152" s="61"/>
      <c r="DW152" s="61"/>
      <c r="DX152" s="61"/>
      <c r="DY152" s="61"/>
      <c r="DZ152" s="61"/>
      <c r="EA152" s="61"/>
      <c r="EB152" s="61"/>
      <c r="EC152" s="61"/>
      <c r="ED152" s="61"/>
      <c r="FK152" s="61"/>
      <c r="FL152" s="61"/>
    </row>
    <row r="153" spans="1:168" x14ac:dyDescent="0.35">
      <c r="C153" s="56"/>
      <c r="T153" s="61"/>
      <c r="U153" s="61"/>
      <c r="V153" s="61"/>
      <c r="W153" s="61"/>
      <c r="X153" s="61"/>
      <c r="Y153" s="61"/>
      <c r="Z153" s="61"/>
      <c r="AA153" s="61"/>
      <c r="AB153" s="61"/>
      <c r="AC153" s="61"/>
      <c r="AD153" s="61"/>
      <c r="AE153" s="61"/>
      <c r="AF153" s="61"/>
      <c r="CT153" s="61"/>
      <c r="CU153" s="61"/>
      <c r="CV153" s="61"/>
      <c r="CW153" s="61"/>
      <c r="CX153" s="61"/>
      <c r="CY153" s="61"/>
      <c r="CZ153" s="61"/>
      <c r="DA153" s="61"/>
      <c r="DB153" s="61"/>
      <c r="DC153" s="61"/>
      <c r="DD153" s="61"/>
      <c r="DE153" s="61"/>
      <c r="DF153" s="61"/>
      <c r="DG153" s="61"/>
      <c r="DH153" s="61"/>
      <c r="DI153" s="61"/>
      <c r="DJ153" s="61"/>
      <c r="DK153" s="61"/>
      <c r="DL153" s="61"/>
      <c r="DM153" s="61"/>
      <c r="DN153" s="61"/>
      <c r="DO153" s="61"/>
      <c r="DP153" s="61"/>
      <c r="DQ153" s="61"/>
      <c r="DR153" s="61"/>
      <c r="DS153" s="61"/>
      <c r="DT153" s="61"/>
      <c r="DU153" s="61"/>
      <c r="DV153" s="61"/>
      <c r="DW153" s="61"/>
      <c r="DX153" s="61"/>
      <c r="DY153" s="61"/>
      <c r="DZ153" s="61"/>
      <c r="EA153" s="61"/>
      <c r="EB153" s="61"/>
      <c r="EC153" s="61"/>
      <c r="ED153" s="61"/>
      <c r="FK153" s="61"/>
      <c r="FL153" s="61"/>
    </row>
    <row r="154" spans="1:168" s="61" customFormat="1" x14ac:dyDescent="0.35">
      <c r="A154" s="90"/>
      <c r="B154" s="43"/>
      <c r="C154" s="56"/>
      <c r="E154" s="43"/>
      <c r="F154" s="87"/>
      <c r="G154" s="43"/>
      <c r="H154" s="43"/>
      <c r="I154" s="43"/>
      <c r="J154" s="43"/>
      <c r="K154" s="43"/>
      <c r="L154" s="43"/>
      <c r="M154" s="43"/>
      <c r="N154" s="43"/>
      <c r="O154" s="43"/>
      <c r="P154" s="43"/>
      <c r="Q154" s="43"/>
      <c r="R154" s="44"/>
      <c r="AG154" s="57"/>
      <c r="AH154" s="57"/>
      <c r="AI154" s="57"/>
    </row>
    <row r="155" spans="1:168" s="61" customFormat="1" x14ac:dyDescent="0.35">
      <c r="A155" s="90"/>
      <c r="B155" s="43"/>
      <c r="C155" s="56"/>
      <c r="E155" s="43"/>
      <c r="F155" s="87"/>
      <c r="G155" s="43"/>
      <c r="H155" s="43"/>
      <c r="I155" s="43"/>
      <c r="J155" s="43"/>
      <c r="K155" s="43"/>
      <c r="L155" s="43"/>
      <c r="M155" s="43"/>
      <c r="N155" s="43"/>
      <c r="O155" s="43"/>
      <c r="P155" s="43"/>
      <c r="Q155" s="43"/>
      <c r="R155" s="44"/>
      <c r="AG155" s="57"/>
      <c r="AH155" s="57"/>
      <c r="AI155" s="57"/>
    </row>
    <row r="156" spans="1:168" s="61" customFormat="1" x14ac:dyDescent="0.35">
      <c r="A156" s="90"/>
      <c r="B156" s="43"/>
      <c r="C156" s="56"/>
      <c r="E156" s="43"/>
      <c r="F156" s="87"/>
      <c r="G156" s="43"/>
      <c r="H156" s="43"/>
      <c r="I156" s="43"/>
      <c r="J156" s="43"/>
      <c r="K156" s="43"/>
      <c r="L156" s="43"/>
      <c r="M156" s="43"/>
      <c r="N156" s="43"/>
      <c r="O156" s="43"/>
      <c r="P156" s="43"/>
      <c r="Q156" s="43"/>
      <c r="R156" s="44"/>
      <c r="AG156" s="57"/>
      <c r="AH156" s="57"/>
      <c r="AI156" s="57"/>
    </row>
    <row r="157" spans="1:168" s="61" customFormat="1" x14ac:dyDescent="0.35">
      <c r="A157" s="90"/>
      <c r="B157" s="43"/>
      <c r="C157" s="56"/>
      <c r="E157" s="43"/>
      <c r="F157" s="87"/>
      <c r="G157" s="43"/>
      <c r="H157" s="43"/>
      <c r="I157" s="43"/>
      <c r="J157" s="43"/>
      <c r="K157" s="43"/>
      <c r="L157" s="43"/>
      <c r="M157" s="43"/>
      <c r="N157" s="43"/>
      <c r="O157" s="43"/>
      <c r="P157" s="43"/>
      <c r="Q157" s="43"/>
      <c r="R157" s="44"/>
      <c r="AG157" s="57"/>
      <c r="AH157" s="57"/>
      <c r="AI157" s="57"/>
    </row>
    <row r="158" spans="1:168" s="61" customFormat="1" x14ac:dyDescent="0.35">
      <c r="A158" s="90"/>
      <c r="B158" s="43"/>
      <c r="C158" s="56"/>
      <c r="E158" s="43"/>
      <c r="F158" s="87"/>
      <c r="G158" s="43"/>
      <c r="H158" s="43"/>
      <c r="I158" s="43"/>
      <c r="J158" s="43"/>
      <c r="K158" s="43"/>
      <c r="L158" s="43"/>
      <c r="M158" s="43"/>
      <c r="N158" s="43"/>
      <c r="O158" s="43"/>
      <c r="P158" s="43"/>
      <c r="Q158" s="43"/>
      <c r="R158" s="44"/>
      <c r="AG158" s="57"/>
      <c r="AH158" s="57"/>
      <c r="AI158" s="57"/>
    </row>
    <row r="159" spans="1:168" s="61" customFormat="1" x14ac:dyDescent="0.35">
      <c r="A159" s="90"/>
      <c r="B159" s="43"/>
      <c r="C159" s="56"/>
      <c r="E159" s="43"/>
      <c r="F159" s="87"/>
      <c r="G159" s="43"/>
      <c r="H159" s="43"/>
      <c r="I159" s="43"/>
      <c r="J159" s="43"/>
      <c r="K159" s="43"/>
      <c r="L159" s="43"/>
      <c r="M159" s="43"/>
      <c r="N159" s="43"/>
      <c r="O159" s="43"/>
      <c r="P159" s="43"/>
      <c r="Q159" s="43"/>
      <c r="R159" s="44"/>
      <c r="AG159" s="57"/>
      <c r="AH159" s="57"/>
      <c r="AI159" s="57"/>
    </row>
    <row r="160" spans="1:168" s="61" customFormat="1" x14ac:dyDescent="0.35">
      <c r="A160" s="90"/>
      <c r="B160" s="43"/>
      <c r="C160" s="56"/>
      <c r="E160" s="43"/>
      <c r="F160" s="87"/>
      <c r="G160" s="43"/>
      <c r="H160" s="43"/>
      <c r="I160" s="43"/>
      <c r="J160" s="43"/>
      <c r="K160" s="43"/>
      <c r="L160" s="43"/>
      <c r="M160" s="43"/>
      <c r="N160" s="43"/>
      <c r="O160" s="43"/>
      <c r="P160" s="43"/>
      <c r="Q160" s="43"/>
      <c r="R160" s="44"/>
      <c r="AG160" s="57"/>
      <c r="AH160" s="57"/>
      <c r="AI160" s="57"/>
    </row>
    <row r="161" spans="1:35" s="61" customFormat="1" x14ac:dyDescent="0.35">
      <c r="A161" s="90"/>
      <c r="B161" s="43"/>
      <c r="C161" s="56"/>
      <c r="E161" s="43"/>
      <c r="F161" s="87"/>
      <c r="G161" s="43"/>
      <c r="H161" s="43"/>
      <c r="I161" s="43"/>
      <c r="J161" s="43"/>
      <c r="K161" s="43"/>
      <c r="L161" s="43"/>
      <c r="M161" s="43"/>
      <c r="N161" s="43"/>
      <c r="O161" s="43"/>
      <c r="P161" s="43"/>
      <c r="Q161" s="43"/>
      <c r="R161" s="44"/>
      <c r="AG161" s="57"/>
      <c r="AH161" s="57"/>
      <c r="AI161" s="57"/>
    </row>
    <row r="162" spans="1:35" s="61" customFormat="1" x14ac:dyDescent="0.35">
      <c r="A162" s="90"/>
      <c r="B162" s="43"/>
      <c r="C162" s="56"/>
      <c r="E162" s="43"/>
      <c r="F162" s="87"/>
      <c r="G162" s="43"/>
      <c r="H162" s="43"/>
      <c r="I162" s="43"/>
      <c r="J162" s="43"/>
      <c r="K162" s="43"/>
      <c r="L162" s="43"/>
      <c r="M162" s="43"/>
      <c r="N162" s="43"/>
      <c r="O162" s="43"/>
      <c r="P162" s="43"/>
      <c r="Q162" s="43"/>
      <c r="R162" s="44"/>
      <c r="AG162" s="57"/>
      <c r="AH162" s="57"/>
      <c r="AI162" s="57"/>
    </row>
    <row r="163" spans="1:35" s="61" customFormat="1" x14ac:dyDescent="0.35">
      <c r="A163" s="90"/>
      <c r="B163" s="43"/>
      <c r="C163" s="56"/>
      <c r="E163" s="43"/>
      <c r="F163" s="87"/>
      <c r="G163" s="43"/>
      <c r="H163" s="43"/>
      <c r="I163" s="43"/>
      <c r="J163" s="43"/>
      <c r="K163" s="43"/>
      <c r="L163" s="43"/>
      <c r="M163" s="43"/>
      <c r="N163" s="43"/>
      <c r="O163" s="43"/>
      <c r="P163" s="43"/>
      <c r="Q163" s="43"/>
      <c r="R163" s="44"/>
      <c r="AG163" s="57"/>
      <c r="AH163" s="57"/>
      <c r="AI163" s="57"/>
    </row>
    <row r="164" spans="1:35" s="61" customFormat="1" x14ac:dyDescent="0.35">
      <c r="A164" s="90"/>
      <c r="B164" s="43"/>
      <c r="C164" s="56"/>
      <c r="E164" s="43"/>
      <c r="F164" s="87"/>
      <c r="G164" s="43"/>
      <c r="H164" s="43"/>
      <c r="I164" s="43"/>
      <c r="J164" s="43"/>
      <c r="K164" s="43"/>
      <c r="L164" s="43"/>
      <c r="M164" s="43"/>
      <c r="N164" s="43"/>
      <c r="O164" s="43"/>
      <c r="P164" s="43"/>
      <c r="Q164" s="43"/>
      <c r="R164" s="44"/>
      <c r="AG164" s="57"/>
      <c r="AH164" s="57"/>
      <c r="AI164" s="57"/>
    </row>
    <row r="165" spans="1:35" s="61" customFormat="1" x14ac:dyDescent="0.35">
      <c r="A165" s="90"/>
      <c r="B165" s="43"/>
      <c r="C165" s="56"/>
      <c r="E165" s="43"/>
      <c r="F165" s="87"/>
      <c r="G165" s="43"/>
      <c r="H165" s="43"/>
      <c r="I165" s="43"/>
      <c r="J165" s="43"/>
      <c r="K165" s="43"/>
      <c r="L165" s="43"/>
      <c r="M165" s="43"/>
      <c r="N165" s="43"/>
      <c r="O165" s="43"/>
      <c r="P165" s="43"/>
      <c r="Q165" s="43"/>
      <c r="R165" s="44"/>
      <c r="AG165" s="57"/>
      <c r="AH165" s="57"/>
      <c r="AI165" s="57"/>
    </row>
    <row r="166" spans="1:35" s="61" customFormat="1" x14ac:dyDescent="0.35">
      <c r="A166" s="90"/>
      <c r="B166" s="43"/>
      <c r="C166" s="56"/>
      <c r="E166" s="43"/>
      <c r="F166" s="87"/>
      <c r="G166" s="43"/>
      <c r="H166" s="43"/>
      <c r="I166" s="43"/>
      <c r="J166" s="43"/>
      <c r="K166" s="43"/>
      <c r="L166" s="43"/>
      <c r="M166" s="43"/>
      <c r="N166" s="43"/>
      <c r="O166" s="43"/>
      <c r="P166" s="43"/>
      <c r="Q166" s="43"/>
      <c r="R166" s="44"/>
      <c r="AG166" s="57"/>
      <c r="AH166" s="57"/>
      <c r="AI166" s="57"/>
    </row>
    <row r="167" spans="1:35" s="61" customFormat="1" x14ac:dyDescent="0.35">
      <c r="A167" s="90"/>
      <c r="B167" s="43"/>
      <c r="C167" s="56"/>
      <c r="E167" s="43"/>
      <c r="F167" s="87"/>
      <c r="G167" s="43"/>
      <c r="H167" s="43"/>
      <c r="I167" s="43"/>
      <c r="J167" s="43"/>
      <c r="K167" s="43"/>
      <c r="L167" s="43"/>
      <c r="M167" s="43"/>
      <c r="N167" s="43"/>
      <c r="O167" s="43"/>
      <c r="P167" s="43"/>
      <c r="Q167" s="43"/>
      <c r="R167" s="44"/>
      <c r="AG167" s="57"/>
      <c r="AH167" s="57"/>
      <c r="AI167" s="57"/>
    </row>
    <row r="168" spans="1:35" s="61" customFormat="1" x14ac:dyDescent="0.35">
      <c r="A168" s="90"/>
      <c r="B168" s="43"/>
      <c r="C168" s="56"/>
      <c r="E168" s="43"/>
      <c r="F168" s="87"/>
      <c r="G168" s="43"/>
      <c r="H168" s="43"/>
      <c r="I168" s="43"/>
      <c r="J168" s="43"/>
      <c r="K168" s="43"/>
      <c r="L168" s="43"/>
      <c r="M168" s="43"/>
      <c r="N168" s="43"/>
      <c r="O168" s="43"/>
      <c r="P168" s="43"/>
      <c r="Q168" s="43"/>
      <c r="R168" s="44"/>
      <c r="AG168" s="57"/>
      <c r="AH168" s="57"/>
      <c r="AI168" s="57"/>
    </row>
    <row r="169" spans="1:35" s="61" customFormat="1" x14ac:dyDescent="0.35">
      <c r="A169" s="90"/>
      <c r="B169" s="43"/>
      <c r="C169" s="56"/>
      <c r="E169" s="43"/>
      <c r="F169" s="87"/>
      <c r="G169" s="43"/>
      <c r="H169" s="43"/>
      <c r="I169" s="43"/>
      <c r="J169" s="43"/>
      <c r="K169" s="43"/>
      <c r="L169" s="43"/>
      <c r="M169" s="43"/>
      <c r="N169" s="43"/>
      <c r="O169" s="43"/>
      <c r="P169" s="43"/>
      <c r="Q169" s="43"/>
      <c r="R169" s="44"/>
      <c r="AG169" s="57"/>
      <c r="AH169" s="57"/>
      <c r="AI169" s="57"/>
    </row>
    <row r="170" spans="1:35" s="61" customFormat="1" x14ac:dyDescent="0.35">
      <c r="A170" s="90"/>
      <c r="B170" s="43"/>
      <c r="C170" s="56"/>
      <c r="E170" s="43"/>
      <c r="F170" s="87"/>
      <c r="G170" s="43"/>
      <c r="H170" s="43"/>
      <c r="I170" s="43"/>
      <c r="J170" s="43"/>
      <c r="K170" s="43"/>
      <c r="L170" s="43"/>
      <c r="M170" s="43"/>
      <c r="N170" s="43"/>
      <c r="O170" s="43"/>
      <c r="P170" s="43"/>
      <c r="Q170" s="43"/>
      <c r="R170" s="44"/>
      <c r="AG170" s="57"/>
      <c r="AH170" s="57"/>
      <c r="AI170" s="57"/>
    </row>
    <row r="171" spans="1:35" s="61" customFormat="1" x14ac:dyDescent="0.35">
      <c r="A171" s="90"/>
      <c r="B171" s="43"/>
      <c r="C171" s="56"/>
      <c r="E171" s="43"/>
      <c r="F171" s="87"/>
      <c r="G171" s="43"/>
      <c r="H171" s="43"/>
      <c r="I171" s="43"/>
      <c r="J171" s="43"/>
      <c r="K171" s="43"/>
      <c r="L171" s="43"/>
      <c r="M171" s="43"/>
      <c r="N171" s="43"/>
      <c r="O171" s="43"/>
      <c r="P171" s="43"/>
      <c r="Q171" s="43"/>
      <c r="R171" s="44"/>
      <c r="AG171" s="57"/>
      <c r="AH171" s="57"/>
      <c r="AI171" s="57"/>
    </row>
    <row r="172" spans="1:35" s="61" customFormat="1" x14ac:dyDescent="0.35">
      <c r="A172" s="90"/>
      <c r="B172" s="43"/>
      <c r="C172" s="56"/>
      <c r="E172" s="43"/>
      <c r="F172" s="87"/>
      <c r="G172" s="43"/>
      <c r="H172" s="43"/>
      <c r="I172" s="43"/>
      <c r="J172" s="43"/>
      <c r="K172" s="43"/>
      <c r="L172" s="43"/>
      <c r="M172" s="43"/>
      <c r="N172" s="43"/>
      <c r="O172" s="43"/>
      <c r="P172" s="43"/>
      <c r="Q172" s="43"/>
      <c r="R172" s="44"/>
      <c r="AG172" s="57"/>
      <c r="AH172" s="57"/>
      <c r="AI172" s="57"/>
    </row>
    <row r="173" spans="1:35" s="61" customFormat="1" x14ac:dyDescent="0.35">
      <c r="A173" s="90"/>
      <c r="B173" s="43"/>
      <c r="C173" s="56"/>
      <c r="E173" s="43"/>
      <c r="F173" s="87"/>
      <c r="G173" s="43"/>
      <c r="H173" s="43"/>
      <c r="I173" s="43"/>
      <c r="J173" s="43"/>
      <c r="K173" s="43"/>
      <c r="L173" s="43"/>
      <c r="M173" s="43"/>
      <c r="N173" s="43"/>
      <c r="O173" s="43"/>
      <c r="P173" s="43"/>
      <c r="Q173" s="43"/>
      <c r="R173" s="44"/>
      <c r="AG173" s="57"/>
      <c r="AH173" s="57"/>
      <c r="AI173" s="57"/>
    </row>
    <row r="174" spans="1:35" s="61" customFormat="1" x14ac:dyDescent="0.35">
      <c r="A174" s="90"/>
      <c r="B174" s="43"/>
      <c r="C174" s="56"/>
      <c r="E174" s="43"/>
      <c r="F174" s="87"/>
      <c r="G174" s="43"/>
      <c r="H174" s="43"/>
      <c r="I174" s="43"/>
      <c r="J174" s="43"/>
      <c r="K174" s="43"/>
      <c r="L174" s="43"/>
      <c r="M174" s="43"/>
      <c r="N174" s="43"/>
      <c r="O174" s="43"/>
      <c r="P174" s="43"/>
      <c r="Q174" s="43"/>
      <c r="R174" s="44"/>
      <c r="AG174" s="57"/>
      <c r="AH174" s="57"/>
      <c r="AI174" s="57"/>
    </row>
    <row r="175" spans="1:35" s="61" customFormat="1" x14ac:dyDescent="0.35">
      <c r="A175" s="90"/>
      <c r="B175" s="43"/>
      <c r="C175" s="56"/>
      <c r="E175" s="43"/>
      <c r="F175" s="87"/>
      <c r="G175" s="43"/>
      <c r="H175" s="43"/>
      <c r="I175" s="43"/>
      <c r="J175" s="43"/>
      <c r="K175" s="43"/>
      <c r="L175" s="43"/>
      <c r="M175" s="43"/>
      <c r="N175" s="43"/>
      <c r="O175" s="43"/>
      <c r="P175" s="43"/>
      <c r="Q175" s="43"/>
      <c r="R175" s="44"/>
      <c r="AG175" s="57"/>
      <c r="AH175" s="57"/>
      <c r="AI175" s="57"/>
    </row>
    <row r="176" spans="1:35" s="61" customFormat="1" x14ac:dyDescent="0.35">
      <c r="A176" s="90"/>
      <c r="B176" s="43"/>
      <c r="C176" s="56"/>
      <c r="E176" s="43"/>
      <c r="F176" s="87"/>
      <c r="G176" s="43"/>
      <c r="H176" s="43"/>
      <c r="I176" s="43"/>
      <c r="J176" s="43"/>
      <c r="K176" s="43"/>
      <c r="L176" s="43"/>
      <c r="M176" s="43"/>
      <c r="N176" s="43"/>
      <c r="O176" s="43"/>
      <c r="P176" s="43"/>
      <c r="Q176" s="43"/>
      <c r="R176" s="44"/>
      <c r="AG176" s="57"/>
      <c r="AH176" s="57"/>
      <c r="AI176" s="57"/>
    </row>
    <row r="177" spans="1:35" s="61" customFormat="1" x14ac:dyDescent="0.35">
      <c r="A177" s="90"/>
      <c r="B177" s="43"/>
      <c r="C177" s="56"/>
      <c r="E177" s="43"/>
      <c r="F177" s="87"/>
      <c r="G177" s="43"/>
      <c r="H177" s="43"/>
      <c r="I177" s="43"/>
      <c r="J177" s="43"/>
      <c r="K177" s="43"/>
      <c r="L177" s="43"/>
      <c r="M177" s="43"/>
      <c r="N177" s="43"/>
      <c r="O177" s="43"/>
      <c r="P177" s="43"/>
      <c r="Q177" s="43"/>
      <c r="R177" s="44"/>
      <c r="AG177" s="57"/>
      <c r="AH177" s="57"/>
      <c r="AI177" s="57"/>
    </row>
    <row r="178" spans="1:35" s="61" customFormat="1" x14ac:dyDescent="0.35">
      <c r="A178" s="90"/>
      <c r="B178" s="43"/>
      <c r="C178" s="56"/>
      <c r="E178" s="43"/>
      <c r="F178" s="87"/>
      <c r="G178" s="43"/>
      <c r="H178" s="43"/>
      <c r="I178" s="43"/>
      <c r="J178" s="43"/>
      <c r="K178" s="43"/>
      <c r="L178" s="43"/>
      <c r="M178" s="43"/>
      <c r="N178" s="43"/>
      <c r="O178" s="43"/>
      <c r="P178" s="43"/>
      <c r="Q178" s="43"/>
      <c r="R178" s="44"/>
      <c r="AG178" s="57"/>
      <c r="AH178" s="57"/>
      <c r="AI178" s="57"/>
    </row>
    <row r="179" spans="1:35" s="61" customFormat="1" x14ac:dyDescent="0.35">
      <c r="A179" s="90"/>
      <c r="B179" s="43"/>
      <c r="C179" s="56"/>
      <c r="E179" s="43"/>
      <c r="F179" s="87"/>
      <c r="G179" s="43"/>
      <c r="H179" s="43"/>
      <c r="I179" s="43"/>
      <c r="J179" s="43"/>
      <c r="K179" s="43"/>
      <c r="L179" s="43"/>
      <c r="M179" s="43"/>
      <c r="N179" s="43"/>
      <c r="O179" s="43"/>
      <c r="P179" s="43"/>
      <c r="Q179" s="43"/>
      <c r="R179" s="44"/>
      <c r="AG179" s="57"/>
      <c r="AH179" s="57"/>
      <c r="AI179" s="57"/>
    </row>
    <row r="180" spans="1:35" s="61" customFormat="1" x14ac:dyDescent="0.35">
      <c r="A180" s="90"/>
      <c r="B180" s="43"/>
      <c r="C180" s="56"/>
      <c r="E180" s="43"/>
      <c r="F180" s="87"/>
      <c r="G180" s="43"/>
      <c r="H180" s="43"/>
      <c r="I180" s="43"/>
      <c r="J180" s="43"/>
      <c r="K180" s="43"/>
      <c r="L180" s="43"/>
      <c r="M180" s="43"/>
      <c r="N180" s="43"/>
      <c r="O180" s="43"/>
      <c r="P180" s="43"/>
      <c r="Q180" s="43"/>
      <c r="R180" s="44"/>
      <c r="AG180" s="57"/>
      <c r="AH180" s="57"/>
      <c r="AI180" s="57"/>
    </row>
    <row r="181" spans="1:35" s="61" customFormat="1" x14ac:dyDescent="0.35">
      <c r="A181" s="90"/>
      <c r="B181" s="43"/>
      <c r="C181" s="56"/>
      <c r="E181" s="43"/>
      <c r="F181" s="87"/>
      <c r="G181" s="43"/>
      <c r="H181" s="43"/>
      <c r="I181" s="43"/>
      <c r="J181" s="43"/>
      <c r="K181" s="43"/>
      <c r="L181" s="43"/>
      <c r="M181" s="43"/>
      <c r="N181" s="43"/>
      <c r="O181" s="43"/>
      <c r="P181" s="43"/>
      <c r="Q181" s="43"/>
      <c r="R181" s="44"/>
      <c r="AG181" s="57"/>
      <c r="AH181" s="57"/>
      <c r="AI181" s="57"/>
    </row>
    <row r="182" spans="1:35" s="61" customFormat="1" x14ac:dyDescent="0.35">
      <c r="A182" s="90"/>
      <c r="B182" s="43"/>
      <c r="C182" s="56"/>
      <c r="E182" s="43"/>
      <c r="F182" s="87"/>
      <c r="G182" s="43"/>
      <c r="H182" s="43"/>
      <c r="I182" s="43"/>
      <c r="J182" s="43"/>
      <c r="K182" s="43"/>
      <c r="L182" s="43"/>
      <c r="M182" s="43"/>
      <c r="N182" s="43"/>
      <c r="O182" s="43"/>
      <c r="P182" s="43"/>
      <c r="Q182" s="43"/>
      <c r="R182" s="44"/>
      <c r="AG182" s="57"/>
      <c r="AH182" s="57"/>
      <c r="AI182" s="57"/>
    </row>
    <row r="183" spans="1:35" s="61" customFormat="1" x14ac:dyDescent="0.35">
      <c r="A183" s="90"/>
      <c r="B183" s="43"/>
      <c r="C183" s="56"/>
      <c r="E183" s="43"/>
      <c r="F183" s="87"/>
      <c r="G183" s="43"/>
      <c r="H183" s="43"/>
      <c r="I183" s="43"/>
      <c r="J183" s="43"/>
      <c r="K183" s="43"/>
      <c r="L183" s="43"/>
      <c r="M183" s="43"/>
      <c r="N183" s="43"/>
      <c r="O183" s="43"/>
      <c r="P183" s="43"/>
      <c r="Q183" s="43"/>
      <c r="R183" s="44"/>
      <c r="AG183" s="57"/>
      <c r="AH183" s="57"/>
      <c r="AI183" s="57"/>
    </row>
    <row r="184" spans="1:35" s="61" customFormat="1" x14ac:dyDescent="0.35">
      <c r="A184" s="90"/>
      <c r="B184" s="43"/>
      <c r="C184" s="56"/>
      <c r="E184" s="43"/>
      <c r="F184" s="87"/>
      <c r="G184" s="43"/>
      <c r="H184" s="43"/>
      <c r="I184" s="43"/>
      <c r="J184" s="43"/>
      <c r="K184" s="43"/>
      <c r="L184" s="43"/>
      <c r="M184" s="43"/>
      <c r="N184" s="43"/>
      <c r="O184" s="43"/>
      <c r="P184" s="43"/>
      <c r="Q184" s="43"/>
      <c r="R184" s="44"/>
      <c r="AG184" s="57"/>
      <c r="AH184" s="57"/>
      <c r="AI184" s="57"/>
    </row>
    <row r="185" spans="1:35" s="61" customFormat="1" x14ac:dyDescent="0.35">
      <c r="A185" s="90"/>
      <c r="B185" s="43"/>
      <c r="C185" s="56"/>
      <c r="E185" s="43"/>
      <c r="F185" s="87"/>
      <c r="G185" s="43"/>
      <c r="H185" s="43"/>
      <c r="I185" s="43"/>
      <c r="J185" s="43"/>
      <c r="K185" s="43"/>
      <c r="L185" s="43"/>
      <c r="M185" s="43"/>
      <c r="N185" s="43"/>
      <c r="O185" s="43"/>
      <c r="P185" s="43"/>
      <c r="Q185" s="43"/>
      <c r="R185" s="44"/>
      <c r="AG185" s="57"/>
      <c r="AH185" s="57"/>
      <c r="AI185" s="57"/>
    </row>
    <row r="186" spans="1:35" s="61" customFormat="1" x14ac:dyDescent="0.35">
      <c r="A186" s="90"/>
      <c r="B186" s="43"/>
      <c r="C186" s="56"/>
      <c r="E186" s="43"/>
      <c r="F186" s="87"/>
      <c r="G186" s="43"/>
      <c r="H186" s="43"/>
      <c r="I186" s="43"/>
      <c r="J186" s="43"/>
      <c r="K186" s="43"/>
      <c r="L186" s="43"/>
      <c r="M186" s="43"/>
      <c r="N186" s="43"/>
      <c r="O186" s="43"/>
      <c r="P186" s="43"/>
      <c r="Q186" s="43"/>
      <c r="R186" s="44"/>
      <c r="AG186" s="57"/>
      <c r="AH186" s="57"/>
      <c r="AI186" s="57"/>
    </row>
    <row r="187" spans="1:35" s="61" customFormat="1" x14ac:dyDescent="0.35">
      <c r="A187" s="90"/>
      <c r="B187" s="43"/>
      <c r="C187" s="56"/>
      <c r="E187" s="43"/>
      <c r="F187" s="87"/>
      <c r="G187" s="43"/>
      <c r="H187" s="43"/>
      <c r="I187" s="43"/>
      <c r="J187" s="43"/>
      <c r="K187" s="43"/>
      <c r="L187" s="43"/>
      <c r="M187" s="43"/>
      <c r="N187" s="43"/>
      <c r="O187" s="43"/>
      <c r="P187" s="43"/>
      <c r="Q187" s="43"/>
      <c r="R187" s="44"/>
      <c r="AG187" s="57"/>
      <c r="AH187" s="57"/>
      <c r="AI187" s="57"/>
    </row>
    <row r="188" spans="1:35" s="61" customFormat="1" x14ac:dyDescent="0.35">
      <c r="A188" s="90"/>
      <c r="B188" s="43"/>
      <c r="C188" s="56"/>
      <c r="E188" s="43"/>
      <c r="F188" s="87"/>
      <c r="G188" s="43"/>
      <c r="H188" s="43"/>
      <c r="I188" s="43"/>
      <c r="J188" s="43"/>
      <c r="K188" s="43"/>
      <c r="L188" s="43"/>
      <c r="M188" s="43"/>
      <c r="N188" s="43"/>
      <c r="O188" s="43"/>
      <c r="P188" s="43"/>
      <c r="Q188" s="43"/>
      <c r="R188" s="44"/>
      <c r="AG188" s="57"/>
      <c r="AH188" s="57"/>
      <c r="AI188" s="57"/>
    </row>
    <row r="189" spans="1:35" s="61" customFormat="1" x14ac:dyDescent="0.35">
      <c r="A189" s="90"/>
      <c r="B189" s="43"/>
      <c r="C189" s="56"/>
      <c r="E189" s="43"/>
      <c r="F189" s="87"/>
      <c r="G189" s="43"/>
      <c r="H189" s="43"/>
      <c r="I189" s="43"/>
      <c r="J189" s="43"/>
      <c r="K189" s="43"/>
      <c r="L189" s="43"/>
      <c r="M189" s="43"/>
      <c r="N189" s="43"/>
      <c r="O189" s="43"/>
      <c r="P189" s="43"/>
      <c r="Q189" s="43"/>
      <c r="R189" s="44"/>
      <c r="AG189" s="57"/>
      <c r="AH189" s="57"/>
      <c r="AI189" s="57"/>
    </row>
    <row r="190" spans="1:35" s="61" customFormat="1" x14ac:dyDescent="0.35">
      <c r="A190" s="90"/>
      <c r="B190" s="43"/>
      <c r="C190" s="56"/>
      <c r="E190" s="43"/>
      <c r="F190" s="87"/>
      <c r="G190" s="43"/>
      <c r="H190" s="43"/>
      <c r="I190" s="43"/>
      <c r="J190" s="43"/>
      <c r="K190" s="43"/>
      <c r="L190" s="43"/>
      <c r="M190" s="43"/>
      <c r="N190" s="43"/>
      <c r="O190" s="43"/>
      <c r="P190" s="43"/>
      <c r="Q190" s="43"/>
      <c r="R190" s="44"/>
      <c r="AG190" s="57"/>
      <c r="AH190" s="57"/>
      <c r="AI190" s="57"/>
    </row>
    <row r="191" spans="1:35" s="61" customFormat="1" x14ac:dyDescent="0.35">
      <c r="A191" s="90"/>
      <c r="B191" s="43"/>
      <c r="C191" s="56"/>
      <c r="E191" s="43"/>
      <c r="F191" s="87"/>
      <c r="G191" s="43"/>
      <c r="H191" s="43"/>
      <c r="I191" s="43"/>
      <c r="J191" s="43"/>
      <c r="K191" s="43"/>
      <c r="L191" s="43"/>
      <c r="M191" s="43"/>
      <c r="N191" s="43"/>
      <c r="O191" s="43"/>
      <c r="P191" s="43"/>
      <c r="Q191" s="43"/>
      <c r="R191" s="44"/>
      <c r="AG191" s="57"/>
      <c r="AH191" s="57"/>
      <c r="AI191" s="57"/>
    </row>
    <row r="192" spans="1:35" s="61" customFormat="1" x14ac:dyDescent="0.35">
      <c r="A192" s="90"/>
      <c r="B192" s="43"/>
      <c r="C192" s="56"/>
      <c r="E192" s="43"/>
      <c r="F192" s="87"/>
      <c r="G192" s="43"/>
      <c r="H192" s="43"/>
      <c r="I192" s="43"/>
      <c r="J192" s="43"/>
      <c r="K192" s="43"/>
      <c r="L192" s="43"/>
      <c r="M192" s="43"/>
      <c r="N192" s="43"/>
      <c r="O192" s="43"/>
      <c r="P192" s="43"/>
      <c r="Q192" s="43"/>
      <c r="R192" s="44"/>
      <c r="AG192" s="57"/>
      <c r="AH192" s="57"/>
      <c r="AI192" s="57"/>
    </row>
    <row r="193" spans="1:35" s="61" customFormat="1" x14ac:dyDescent="0.35">
      <c r="A193" s="90"/>
      <c r="B193" s="43"/>
      <c r="C193" s="56"/>
      <c r="E193" s="43"/>
      <c r="F193" s="87"/>
      <c r="G193" s="43"/>
      <c r="H193" s="43"/>
      <c r="I193" s="43"/>
      <c r="J193" s="43"/>
      <c r="K193" s="43"/>
      <c r="L193" s="43"/>
      <c r="M193" s="43"/>
      <c r="N193" s="43"/>
      <c r="O193" s="43"/>
      <c r="P193" s="43"/>
      <c r="Q193" s="43"/>
      <c r="R193" s="44"/>
      <c r="AG193" s="57"/>
      <c r="AH193" s="57"/>
      <c r="AI193" s="57"/>
    </row>
    <row r="194" spans="1:35" s="61" customFormat="1" x14ac:dyDescent="0.35">
      <c r="A194" s="90"/>
      <c r="B194" s="43"/>
      <c r="C194" s="56"/>
      <c r="E194" s="43"/>
      <c r="F194" s="87"/>
      <c r="G194" s="43"/>
      <c r="H194" s="43"/>
      <c r="I194" s="43"/>
      <c r="J194" s="43"/>
      <c r="K194" s="43"/>
      <c r="L194" s="43"/>
      <c r="M194" s="43"/>
      <c r="N194" s="43"/>
      <c r="O194" s="43"/>
      <c r="P194" s="43"/>
      <c r="Q194" s="43"/>
      <c r="R194" s="44"/>
      <c r="AG194" s="57"/>
      <c r="AH194" s="57"/>
      <c r="AI194" s="57"/>
    </row>
    <row r="195" spans="1:35" s="61" customFormat="1" x14ac:dyDescent="0.35">
      <c r="A195" s="90"/>
      <c r="B195" s="43"/>
      <c r="C195" s="56"/>
      <c r="E195" s="43"/>
      <c r="F195" s="87"/>
      <c r="G195" s="43"/>
      <c r="H195" s="43"/>
      <c r="I195" s="43"/>
      <c r="J195" s="43"/>
      <c r="K195" s="43"/>
      <c r="L195" s="43"/>
      <c r="M195" s="43"/>
      <c r="N195" s="43"/>
      <c r="O195" s="43"/>
      <c r="P195" s="43"/>
      <c r="Q195" s="43"/>
      <c r="R195" s="44"/>
      <c r="AG195" s="57"/>
      <c r="AH195" s="57"/>
      <c r="AI195" s="57"/>
    </row>
    <row r="196" spans="1:35" s="61" customFormat="1" x14ac:dyDescent="0.35">
      <c r="A196" s="90"/>
      <c r="B196" s="43"/>
      <c r="C196" s="56"/>
      <c r="E196" s="43"/>
      <c r="F196" s="87"/>
      <c r="G196" s="43"/>
      <c r="H196" s="43"/>
      <c r="I196" s="43"/>
      <c r="J196" s="43"/>
      <c r="K196" s="43"/>
      <c r="L196" s="43"/>
      <c r="M196" s="43"/>
      <c r="N196" s="43"/>
      <c r="O196" s="43"/>
      <c r="P196" s="43"/>
      <c r="Q196" s="43"/>
      <c r="R196" s="44"/>
      <c r="AG196" s="57"/>
      <c r="AH196" s="57"/>
      <c r="AI196" s="57"/>
    </row>
    <row r="197" spans="1:35" s="61" customFormat="1" x14ac:dyDescent="0.35">
      <c r="A197" s="90"/>
      <c r="B197" s="43"/>
      <c r="C197" s="56"/>
      <c r="E197" s="43"/>
      <c r="F197" s="87"/>
      <c r="G197" s="43"/>
      <c r="H197" s="43"/>
      <c r="I197" s="43"/>
      <c r="J197" s="43"/>
      <c r="K197" s="43"/>
      <c r="L197" s="43"/>
      <c r="M197" s="43"/>
      <c r="N197" s="43"/>
      <c r="O197" s="43"/>
      <c r="P197" s="43"/>
      <c r="Q197" s="43"/>
      <c r="R197" s="44"/>
      <c r="AG197" s="57"/>
      <c r="AH197" s="57"/>
      <c r="AI197" s="57"/>
    </row>
    <row r="198" spans="1:35" s="61" customFormat="1" x14ac:dyDescent="0.35">
      <c r="A198" s="90"/>
      <c r="B198" s="43"/>
      <c r="C198" s="56"/>
      <c r="E198" s="43"/>
      <c r="F198" s="87"/>
      <c r="G198" s="43"/>
      <c r="H198" s="43"/>
      <c r="I198" s="43"/>
      <c r="J198" s="43"/>
      <c r="K198" s="43"/>
      <c r="L198" s="43"/>
      <c r="M198" s="43"/>
      <c r="N198" s="43"/>
      <c r="O198" s="43"/>
      <c r="P198" s="43"/>
      <c r="Q198" s="43"/>
      <c r="R198" s="44"/>
      <c r="AG198" s="57"/>
      <c r="AH198" s="57"/>
      <c r="AI198" s="57"/>
    </row>
    <row r="199" spans="1:35" s="61" customFormat="1" x14ac:dyDescent="0.35">
      <c r="A199" s="90"/>
      <c r="B199" s="43"/>
      <c r="C199" s="56"/>
      <c r="E199" s="43"/>
      <c r="F199" s="87"/>
      <c r="G199" s="43"/>
      <c r="H199" s="43"/>
      <c r="I199" s="43"/>
      <c r="J199" s="43"/>
      <c r="K199" s="43"/>
      <c r="L199" s="43"/>
      <c r="M199" s="43"/>
      <c r="N199" s="43"/>
      <c r="O199" s="43"/>
      <c r="P199" s="43"/>
      <c r="Q199" s="43"/>
      <c r="R199" s="44"/>
      <c r="AG199" s="57"/>
      <c r="AH199" s="57"/>
      <c r="AI199" s="57"/>
    </row>
    <row r="200" spans="1:35" s="61" customFormat="1" x14ac:dyDescent="0.35">
      <c r="A200" s="90"/>
      <c r="B200" s="43"/>
      <c r="C200" s="56"/>
      <c r="E200" s="43"/>
      <c r="F200" s="87"/>
      <c r="G200" s="43"/>
      <c r="H200" s="43"/>
      <c r="I200" s="43"/>
      <c r="J200" s="43"/>
      <c r="K200" s="43"/>
      <c r="L200" s="43"/>
      <c r="M200" s="43"/>
      <c r="N200" s="43"/>
      <c r="O200" s="43"/>
      <c r="P200" s="43"/>
      <c r="Q200" s="43"/>
      <c r="R200" s="44"/>
      <c r="AG200" s="57"/>
      <c r="AH200" s="57"/>
      <c r="AI200" s="57"/>
    </row>
    <row r="201" spans="1:35" s="61" customFormat="1" x14ac:dyDescent="0.35">
      <c r="A201" s="90"/>
      <c r="B201" s="43"/>
      <c r="C201" s="56"/>
      <c r="E201" s="43"/>
      <c r="F201" s="87"/>
      <c r="G201" s="43"/>
      <c r="H201" s="43"/>
      <c r="I201" s="43"/>
      <c r="J201" s="43"/>
      <c r="K201" s="43"/>
      <c r="L201" s="43"/>
      <c r="M201" s="43"/>
      <c r="N201" s="43"/>
      <c r="O201" s="43"/>
      <c r="P201" s="43"/>
      <c r="Q201" s="43"/>
      <c r="R201" s="44"/>
      <c r="AG201" s="57"/>
      <c r="AH201" s="57"/>
      <c r="AI201" s="57"/>
    </row>
    <row r="202" spans="1:35" s="61" customFormat="1" x14ac:dyDescent="0.35">
      <c r="A202" s="90"/>
      <c r="B202" s="43"/>
      <c r="C202" s="56"/>
      <c r="E202" s="43"/>
      <c r="F202" s="87"/>
      <c r="G202" s="43"/>
      <c r="H202" s="43"/>
      <c r="I202" s="43"/>
      <c r="J202" s="43"/>
      <c r="K202" s="43"/>
      <c r="L202" s="43"/>
      <c r="M202" s="43"/>
      <c r="N202" s="43"/>
      <c r="O202" s="43"/>
      <c r="P202" s="43"/>
      <c r="Q202" s="43"/>
      <c r="R202" s="44"/>
      <c r="AG202" s="57"/>
      <c r="AH202" s="57"/>
      <c r="AI202" s="57"/>
    </row>
    <row r="203" spans="1:35" s="61" customFormat="1" x14ac:dyDescent="0.35">
      <c r="A203" s="90"/>
      <c r="B203" s="43"/>
      <c r="C203" s="56"/>
      <c r="E203" s="43"/>
      <c r="F203" s="87"/>
      <c r="G203" s="43"/>
      <c r="H203" s="43"/>
      <c r="I203" s="43"/>
      <c r="J203" s="43"/>
      <c r="K203" s="43"/>
      <c r="L203" s="43"/>
      <c r="M203" s="43"/>
      <c r="N203" s="43"/>
      <c r="O203" s="43"/>
      <c r="P203" s="43"/>
      <c r="Q203" s="43"/>
      <c r="R203" s="44"/>
      <c r="AG203" s="57"/>
      <c r="AH203" s="57"/>
      <c r="AI203" s="57"/>
    </row>
    <row r="204" spans="1:35" s="61" customFormat="1" x14ac:dyDescent="0.35">
      <c r="A204" s="90"/>
      <c r="B204" s="43"/>
      <c r="C204" s="56"/>
      <c r="E204" s="43"/>
      <c r="F204" s="87"/>
      <c r="G204" s="43"/>
      <c r="H204" s="43"/>
      <c r="I204" s="43"/>
      <c r="J204" s="43"/>
      <c r="K204" s="43"/>
      <c r="L204" s="43"/>
      <c r="M204" s="43"/>
      <c r="N204" s="43"/>
      <c r="O204" s="43"/>
      <c r="P204" s="43"/>
      <c r="Q204" s="43"/>
      <c r="R204" s="44"/>
      <c r="AG204" s="57"/>
      <c r="AH204" s="57"/>
      <c r="AI204" s="57"/>
    </row>
    <row r="205" spans="1:35" s="61" customFormat="1" x14ac:dyDescent="0.35">
      <c r="A205" s="90"/>
      <c r="B205" s="43"/>
      <c r="C205" s="56"/>
      <c r="E205" s="43"/>
      <c r="F205" s="87"/>
      <c r="G205" s="43"/>
      <c r="H205" s="43"/>
      <c r="I205" s="43"/>
      <c r="J205" s="43"/>
      <c r="K205" s="43"/>
      <c r="L205" s="43"/>
      <c r="M205" s="43"/>
      <c r="N205" s="43"/>
      <c r="O205" s="43"/>
      <c r="P205" s="43"/>
      <c r="Q205" s="43"/>
      <c r="R205" s="44"/>
      <c r="AG205" s="57"/>
      <c r="AH205" s="57"/>
      <c r="AI205" s="57"/>
    </row>
    <row r="206" spans="1:35" s="61" customFormat="1" x14ac:dyDescent="0.35">
      <c r="A206" s="90"/>
      <c r="B206" s="43"/>
      <c r="C206" s="56"/>
      <c r="E206" s="43"/>
      <c r="F206" s="87"/>
      <c r="G206" s="43"/>
      <c r="H206" s="43"/>
      <c r="I206" s="43"/>
      <c r="J206" s="43"/>
      <c r="K206" s="43"/>
      <c r="L206" s="43"/>
      <c r="M206" s="43"/>
      <c r="N206" s="43"/>
      <c r="O206" s="43"/>
      <c r="P206" s="43"/>
      <c r="Q206" s="43"/>
      <c r="R206" s="44"/>
      <c r="AG206" s="57"/>
      <c r="AH206" s="57"/>
      <c r="AI206" s="57"/>
    </row>
    <row r="207" spans="1:35" s="61" customFormat="1" x14ac:dyDescent="0.35">
      <c r="A207" s="90"/>
      <c r="B207" s="43"/>
      <c r="C207" s="56"/>
      <c r="E207" s="43"/>
      <c r="F207" s="87"/>
      <c r="G207" s="43"/>
      <c r="H207" s="43"/>
      <c r="I207" s="43"/>
      <c r="J207" s="43"/>
      <c r="K207" s="43"/>
      <c r="L207" s="43"/>
      <c r="M207" s="43"/>
      <c r="N207" s="43"/>
      <c r="O207" s="43"/>
      <c r="P207" s="43"/>
      <c r="Q207" s="43"/>
      <c r="R207" s="44"/>
      <c r="AG207" s="57"/>
      <c r="AH207" s="57"/>
      <c r="AI207" s="57"/>
    </row>
    <row r="208" spans="1:35" s="61" customFormat="1" x14ac:dyDescent="0.35">
      <c r="A208" s="90"/>
      <c r="B208" s="43"/>
      <c r="C208" s="56"/>
      <c r="E208" s="43"/>
      <c r="F208" s="87"/>
      <c r="G208" s="43"/>
      <c r="H208" s="43"/>
      <c r="I208" s="43"/>
      <c r="J208" s="43"/>
      <c r="K208" s="43"/>
      <c r="L208" s="43"/>
      <c r="M208" s="43"/>
      <c r="N208" s="43"/>
      <c r="O208" s="43"/>
      <c r="P208" s="43"/>
      <c r="Q208" s="43"/>
      <c r="R208" s="44"/>
      <c r="AG208" s="57"/>
      <c r="AH208" s="57"/>
      <c r="AI208" s="57"/>
    </row>
    <row r="209" spans="1:35" s="61" customFormat="1" x14ac:dyDescent="0.35">
      <c r="A209" s="90"/>
      <c r="B209" s="43"/>
      <c r="C209" s="56"/>
      <c r="E209" s="43"/>
      <c r="F209" s="87"/>
      <c r="G209" s="43"/>
      <c r="H209" s="43"/>
      <c r="I209" s="43"/>
      <c r="J209" s="43"/>
      <c r="K209" s="43"/>
      <c r="L209" s="43"/>
      <c r="M209" s="43"/>
      <c r="N209" s="43"/>
      <c r="O209" s="43"/>
      <c r="P209" s="43"/>
      <c r="Q209" s="43"/>
      <c r="R209" s="44"/>
      <c r="AG209" s="57"/>
      <c r="AH209" s="57"/>
      <c r="AI209" s="57"/>
    </row>
    <row r="210" spans="1:35" s="61" customFormat="1" x14ac:dyDescent="0.35">
      <c r="A210" s="90"/>
      <c r="B210" s="43"/>
      <c r="C210" s="56"/>
      <c r="E210" s="43"/>
      <c r="F210" s="87"/>
      <c r="G210" s="43"/>
      <c r="H210" s="43"/>
      <c r="I210" s="43"/>
      <c r="J210" s="43"/>
      <c r="K210" s="43"/>
      <c r="L210" s="43"/>
      <c r="M210" s="43"/>
      <c r="N210" s="43"/>
      <c r="O210" s="43"/>
      <c r="P210" s="43"/>
      <c r="Q210" s="43"/>
      <c r="R210" s="44"/>
      <c r="AG210" s="57"/>
      <c r="AH210" s="57"/>
      <c r="AI210" s="57"/>
    </row>
    <row r="211" spans="1:35" s="61" customFormat="1" x14ac:dyDescent="0.35">
      <c r="A211" s="90"/>
      <c r="B211" s="43"/>
      <c r="C211" s="56"/>
      <c r="E211" s="43"/>
      <c r="F211" s="87"/>
      <c r="G211" s="43"/>
      <c r="H211" s="43"/>
      <c r="I211" s="43"/>
      <c r="J211" s="43"/>
      <c r="K211" s="43"/>
      <c r="L211" s="43"/>
      <c r="M211" s="43"/>
      <c r="N211" s="43"/>
      <c r="O211" s="43"/>
      <c r="P211" s="43"/>
      <c r="Q211" s="43"/>
      <c r="R211" s="44"/>
      <c r="AG211" s="57"/>
      <c r="AH211" s="57"/>
      <c r="AI211" s="57"/>
    </row>
    <row r="212" spans="1:35" s="61" customFormat="1" x14ac:dyDescent="0.35">
      <c r="A212" s="90"/>
      <c r="B212" s="43"/>
      <c r="C212" s="56"/>
      <c r="E212" s="43"/>
      <c r="F212" s="87"/>
      <c r="G212" s="43"/>
      <c r="H212" s="43"/>
      <c r="I212" s="43"/>
      <c r="J212" s="43"/>
      <c r="K212" s="43"/>
      <c r="L212" s="43"/>
      <c r="M212" s="43"/>
      <c r="N212" s="43"/>
      <c r="O212" s="43"/>
      <c r="P212" s="43"/>
      <c r="Q212" s="43"/>
      <c r="R212" s="44"/>
      <c r="AG212" s="57"/>
      <c r="AH212" s="57"/>
      <c r="AI212" s="57"/>
    </row>
    <row r="213" spans="1:35" s="61" customFormat="1" x14ac:dyDescent="0.35">
      <c r="A213" s="90"/>
      <c r="B213" s="43"/>
      <c r="C213" s="56"/>
      <c r="E213" s="43"/>
      <c r="F213" s="87"/>
      <c r="G213" s="43"/>
      <c r="H213" s="43"/>
      <c r="I213" s="43"/>
      <c r="J213" s="43"/>
      <c r="K213" s="43"/>
      <c r="L213" s="43"/>
      <c r="M213" s="43"/>
      <c r="N213" s="43"/>
      <c r="O213" s="43"/>
      <c r="P213" s="43"/>
      <c r="Q213" s="43"/>
      <c r="R213" s="44"/>
      <c r="AG213" s="57"/>
      <c r="AH213" s="57"/>
      <c r="AI213" s="57"/>
    </row>
    <row r="214" spans="1:35" s="61" customFormat="1" x14ac:dyDescent="0.35">
      <c r="A214" s="90"/>
      <c r="B214" s="43"/>
      <c r="C214" s="56"/>
      <c r="E214" s="43"/>
      <c r="F214" s="87"/>
      <c r="G214" s="43"/>
      <c r="H214" s="43"/>
      <c r="I214" s="43"/>
      <c r="J214" s="43"/>
      <c r="K214" s="43"/>
      <c r="L214" s="43"/>
      <c r="M214" s="43"/>
      <c r="N214" s="43"/>
      <c r="O214" s="43"/>
      <c r="P214" s="43"/>
      <c r="Q214" s="43"/>
      <c r="R214" s="44"/>
      <c r="AG214" s="57"/>
      <c r="AH214" s="57"/>
      <c r="AI214" s="57"/>
    </row>
    <row r="215" spans="1:35" s="61" customFormat="1" x14ac:dyDescent="0.35">
      <c r="A215" s="90"/>
      <c r="B215" s="43"/>
      <c r="C215" s="56"/>
      <c r="E215" s="43"/>
      <c r="F215" s="87"/>
      <c r="G215" s="43"/>
      <c r="H215" s="43"/>
      <c r="I215" s="43"/>
      <c r="J215" s="43"/>
      <c r="K215" s="43"/>
      <c r="L215" s="43"/>
      <c r="M215" s="43"/>
      <c r="N215" s="43"/>
      <c r="O215" s="43"/>
      <c r="P215" s="43"/>
      <c r="Q215" s="43"/>
      <c r="R215" s="44"/>
      <c r="AG215" s="57"/>
      <c r="AH215" s="57"/>
      <c r="AI215" s="57"/>
    </row>
    <row r="216" spans="1:35" s="61" customFormat="1" x14ac:dyDescent="0.35">
      <c r="A216" s="90"/>
      <c r="B216" s="43"/>
      <c r="C216" s="56"/>
      <c r="E216" s="43"/>
      <c r="F216" s="87"/>
      <c r="G216" s="43"/>
      <c r="H216" s="43"/>
      <c r="I216" s="43"/>
      <c r="J216" s="43"/>
      <c r="K216" s="43"/>
      <c r="L216" s="43"/>
      <c r="M216" s="43"/>
      <c r="N216" s="43"/>
      <c r="O216" s="43"/>
      <c r="P216" s="43"/>
      <c r="Q216" s="43"/>
      <c r="R216" s="44"/>
      <c r="AG216" s="57"/>
      <c r="AH216" s="57"/>
      <c r="AI216" s="57"/>
    </row>
    <row r="217" spans="1:35" s="61" customFormat="1" x14ac:dyDescent="0.35">
      <c r="A217" s="90"/>
      <c r="B217" s="43"/>
      <c r="C217" s="56"/>
      <c r="E217" s="43"/>
      <c r="F217" s="87"/>
      <c r="G217" s="43"/>
      <c r="H217" s="43"/>
      <c r="I217" s="43"/>
      <c r="J217" s="43"/>
      <c r="K217" s="43"/>
      <c r="L217" s="43"/>
      <c r="M217" s="43"/>
      <c r="N217" s="43"/>
      <c r="O217" s="43"/>
      <c r="P217" s="43"/>
      <c r="Q217" s="43"/>
      <c r="R217" s="44"/>
      <c r="AG217" s="57"/>
      <c r="AH217" s="57"/>
      <c r="AI217" s="57"/>
    </row>
    <row r="218" spans="1:35" s="61" customFormat="1" x14ac:dyDescent="0.35">
      <c r="A218" s="90"/>
      <c r="B218" s="43"/>
      <c r="C218" s="56"/>
      <c r="E218" s="43"/>
      <c r="F218" s="87"/>
      <c r="G218" s="43"/>
      <c r="H218" s="43"/>
      <c r="I218" s="43"/>
      <c r="J218" s="43"/>
      <c r="K218" s="43"/>
      <c r="L218" s="43"/>
      <c r="M218" s="43"/>
      <c r="N218" s="43"/>
      <c r="O218" s="43"/>
      <c r="P218" s="43"/>
      <c r="Q218" s="43"/>
      <c r="R218" s="44"/>
      <c r="AG218" s="57"/>
      <c r="AH218" s="57"/>
      <c r="AI218" s="57"/>
    </row>
    <row r="219" spans="1:35" s="61" customFormat="1" x14ac:dyDescent="0.35">
      <c r="A219" s="90"/>
      <c r="B219" s="43"/>
      <c r="C219" s="56"/>
      <c r="E219" s="43"/>
      <c r="F219" s="87"/>
      <c r="G219" s="43"/>
      <c r="H219" s="43"/>
      <c r="I219" s="43"/>
      <c r="J219" s="43"/>
      <c r="K219" s="43"/>
      <c r="L219" s="43"/>
      <c r="M219" s="43"/>
      <c r="N219" s="43"/>
      <c r="O219" s="43"/>
      <c r="P219" s="43"/>
      <c r="Q219" s="43"/>
      <c r="R219" s="44"/>
      <c r="AG219" s="57"/>
      <c r="AH219" s="57"/>
      <c r="AI219" s="57"/>
    </row>
    <row r="220" spans="1:35" s="61" customFormat="1" x14ac:dyDescent="0.35">
      <c r="A220" s="90"/>
      <c r="B220" s="43"/>
      <c r="C220" s="56"/>
      <c r="E220" s="43"/>
      <c r="F220" s="87"/>
      <c r="G220" s="43"/>
      <c r="H220" s="43"/>
      <c r="I220" s="43"/>
      <c r="J220" s="43"/>
      <c r="K220" s="43"/>
      <c r="L220" s="43"/>
      <c r="M220" s="43"/>
      <c r="N220" s="43"/>
      <c r="O220" s="43"/>
      <c r="P220" s="43"/>
      <c r="Q220" s="43"/>
      <c r="R220" s="44"/>
      <c r="AG220" s="57"/>
      <c r="AH220" s="57"/>
      <c r="AI220" s="57"/>
    </row>
    <row r="221" spans="1:35" s="61" customFormat="1" x14ac:dyDescent="0.35">
      <c r="A221" s="90"/>
      <c r="B221" s="43"/>
      <c r="C221" s="56"/>
      <c r="E221" s="43"/>
      <c r="F221" s="87"/>
      <c r="G221" s="43"/>
      <c r="H221" s="43"/>
      <c r="I221" s="43"/>
      <c r="J221" s="43"/>
      <c r="K221" s="43"/>
      <c r="L221" s="43"/>
      <c r="M221" s="43"/>
      <c r="N221" s="43"/>
      <c r="O221" s="43"/>
      <c r="P221" s="43"/>
      <c r="Q221" s="43"/>
      <c r="R221" s="44"/>
      <c r="AG221" s="57"/>
      <c r="AH221" s="57"/>
      <c r="AI221" s="57"/>
    </row>
    <row r="222" spans="1:35" s="61" customFormat="1" x14ac:dyDescent="0.35">
      <c r="A222" s="90"/>
      <c r="B222" s="43"/>
      <c r="C222" s="56"/>
      <c r="E222" s="43"/>
      <c r="F222" s="87"/>
      <c r="G222" s="43"/>
      <c r="H222" s="43"/>
      <c r="I222" s="43"/>
      <c r="J222" s="43"/>
      <c r="K222" s="43"/>
      <c r="L222" s="43"/>
      <c r="M222" s="43"/>
      <c r="N222" s="43"/>
      <c r="O222" s="43"/>
      <c r="P222" s="43"/>
      <c r="Q222" s="43"/>
      <c r="R222" s="44"/>
      <c r="AG222" s="57"/>
      <c r="AH222" s="57"/>
      <c r="AI222" s="57"/>
    </row>
    <row r="223" spans="1:35" s="61" customFormat="1" x14ac:dyDescent="0.35">
      <c r="A223" s="90"/>
      <c r="B223" s="43"/>
      <c r="C223" s="56"/>
      <c r="E223" s="43"/>
      <c r="F223" s="87"/>
      <c r="G223" s="43"/>
      <c r="H223" s="43"/>
      <c r="I223" s="43"/>
      <c r="J223" s="43"/>
      <c r="K223" s="43"/>
      <c r="L223" s="43"/>
      <c r="M223" s="43"/>
      <c r="N223" s="43"/>
      <c r="O223" s="43"/>
      <c r="P223" s="43"/>
      <c r="Q223" s="43"/>
      <c r="R223" s="44"/>
      <c r="AG223" s="57"/>
      <c r="AH223" s="57"/>
      <c r="AI223" s="57"/>
    </row>
    <row r="224" spans="1:35" s="61" customFormat="1" x14ac:dyDescent="0.35">
      <c r="A224" s="90"/>
      <c r="B224" s="43"/>
      <c r="C224" s="56"/>
      <c r="E224" s="43"/>
      <c r="F224" s="87"/>
      <c r="G224" s="43"/>
      <c r="H224" s="43"/>
      <c r="I224" s="43"/>
      <c r="J224" s="43"/>
      <c r="K224" s="43"/>
      <c r="L224" s="43"/>
      <c r="M224" s="43"/>
      <c r="N224" s="43"/>
      <c r="O224" s="43"/>
      <c r="P224" s="43"/>
      <c r="Q224" s="43"/>
      <c r="R224" s="44"/>
      <c r="AG224" s="57"/>
      <c r="AH224" s="57"/>
      <c r="AI224" s="57"/>
    </row>
    <row r="225" spans="1:35" s="61" customFormat="1" x14ac:dyDescent="0.35">
      <c r="A225" s="90"/>
      <c r="B225" s="43"/>
      <c r="C225" s="56"/>
      <c r="E225" s="43"/>
      <c r="F225" s="87"/>
      <c r="G225" s="43"/>
      <c r="H225" s="43"/>
      <c r="I225" s="43"/>
      <c r="J225" s="43"/>
      <c r="K225" s="43"/>
      <c r="L225" s="43"/>
      <c r="M225" s="43"/>
      <c r="N225" s="43"/>
      <c r="O225" s="43"/>
      <c r="P225" s="43"/>
      <c r="Q225" s="43"/>
      <c r="R225" s="44"/>
      <c r="AG225" s="57"/>
      <c r="AH225" s="57"/>
      <c r="AI225" s="57"/>
    </row>
    <row r="226" spans="1:35" s="61" customFormat="1" x14ac:dyDescent="0.35">
      <c r="A226" s="90"/>
      <c r="B226" s="43"/>
      <c r="C226" s="56"/>
      <c r="E226" s="43"/>
      <c r="F226" s="87"/>
      <c r="G226" s="43"/>
      <c r="H226" s="43"/>
      <c r="I226" s="43"/>
      <c r="J226" s="43"/>
      <c r="K226" s="43"/>
      <c r="L226" s="43"/>
      <c r="M226" s="43"/>
      <c r="N226" s="43"/>
      <c r="O226" s="43"/>
      <c r="P226" s="43"/>
      <c r="Q226" s="43"/>
      <c r="R226" s="44"/>
      <c r="AG226" s="57"/>
      <c r="AH226" s="57"/>
      <c r="AI226" s="57"/>
    </row>
    <row r="227" spans="1:35" s="61" customFormat="1" x14ac:dyDescent="0.35">
      <c r="A227" s="90"/>
      <c r="B227" s="43"/>
      <c r="C227" s="56"/>
      <c r="E227" s="43"/>
      <c r="F227" s="87"/>
      <c r="G227" s="43"/>
      <c r="H227" s="43"/>
      <c r="I227" s="43"/>
      <c r="J227" s="43"/>
      <c r="K227" s="43"/>
      <c r="L227" s="43"/>
      <c r="M227" s="43"/>
      <c r="N227" s="43"/>
      <c r="O227" s="43"/>
      <c r="P227" s="43"/>
      <c r="Q227" s="43"/>
      <c r="R227" s="44"/>
      <c r="AG227" s="57"/>
      <c r="AH227" s="57"/>
      <c r="AI227" s="57"/>
    </row>
    <row r="228" spans="1:35" s="61" customFormat="1" x14ac:dyDescent="0.35">
      <c r="A228" s="90"/>
      <c r="B228" s="43"/>
      <c r="C228" s="56"/>
      <c r="E228" s="43"/>
      <c r="F228" s="87"/>
      <c r="G228" s="43"/>
      <c r="H228" s="43"/>
      <c r="I228" s="43"/>
      <c r="J228" s="43"/>
      <c r="K228" s="43"/>
      <c r="L228" s="43"/>
      <c r="M228" s="43"/>
      <c r="N228" s="43"/>
      <c r="O228" s="43"/>
      <c r="P228" s="43"/>
      <c r="Q228" s="43"/>
      <c r="R228" s="44"/>
      <c r="AG228" s="57"/>
      <c r="AH228" s="57"/>
      <c r="AI228" s="57"/>
    </row>
    <row r="229" spans="1:35" s="61" customFormat="1" x14ac:dyDescent="0.35">
      <c r="A229" s="90"/>
      <c r="B229" s="43"/>
      <c r="C229" s="56"/>
      <c r="E229" s="43"/>
      <c r="F229" s="87"/>
      <c r="G229" s="43"/>
      <c r="H229" s="43"/>
      <c r="I229" s="43"/>
      <c r="J229" s="43"/>
      <c r="K229" s="43"/>
      <c r="L229" s="43"/>
      <c r="M229" s="43"/>
      <c r="N229" s="43"/>
      <c r="O229" s="43"/>
      <c r="P229" s="43"/>
      <c r="Q229" s="43"/>
      <c r="R229" s="44"/>
      <c r="AG229" s="57"/>
      <c r="AH229" s="57"/>
      <c r="AI229" s="57"/>
    </row>
    <row r="230" spans="1:35" s="61" customFormat="1" x14ac:dyDescent="0.35">
      <c r="A230" s="90"/>
      <c r="B230" s="43"/>
      <c r="C230" s="56"/>
      <c r="E230" s="43"/>
      <c r="F230" s="87"/>
      <c r="G230" s="43"/>
      <c r="H230" s="43"/>
      <c r="I230" s="43"/>
      <c r="J230" s="43"/>
      <c r="K230" s="43"/>
      <c r="L230" s="43"/>
      <c r="M230" s="43"/>
      <c r="N230" s="43"/>
      <c r="O230" s="43"/>
      <c r="P230" s="43"/>
      <c r="Q230" s="43"/>
      <c r="R230" s="44"/>
      <c r="AG230" s="57"/>
      <c r="AH230" s="57"/>
      <c r="AI230" s="57"/>
    </row>
    <row r="231" spans="1:35" s="61" customFormat="1" x14ac:dyDescent="0.35">
      <c r="A231" s="90"/>
      <c r="B231" s="43"/>
      <c r="C231" s="56"/>
      <c r="E231" s="43"/>
      <c r="F231" s="87"/>
      <c r="G231" s="43"/>
      <c r="H231" s="43"/>
      <c r="I231" s="43"/>
      <c r="J231" s="43"/>
      <c r="K231" s="43"/>
      <c r="L231" s="43"/>
      <c r="M231" s="43"/>
      <c r="N231" s="43"/>
      <c r="O231" s="43"/>
      <c r="P231" s="43"/>
      <c r="Q231" s="43"/>
      <c r="R231" s="44"/>
      <c r="AG231" s="57"/>
      <c r="AH231" s="57"/>
      <c r="AI231" s="57"/>
    </row>
    <row r="232" spans="1:35" s="61" customFormat="1" x14ac:dyDescent="0.35">
      <c r="A232" s="90"/>
      <c r="B232" s="43"/>
      <c r="C232" s="56"/>
      <c r="E232" s="43"/>
      <c r="F232" s="87"/>
      <c r="G232" s="43"/>
      <c r="H232" s="43"/>
      <c r="I232" s="43"/>
      <c r="J232" s="43"/>
      <c r="K232" s="43"/>
      <c r="L232" s="43"/>
      <c r="M232" s="43"/>
      <c r="N232" s="43"/>
      <c r="O232" s="43"/>
      <c r="P232" s="43"/>
      <c r="Q232" s="43"/>
      <c r="R232" s="44"/>
      <c r="AG232" s="57"/>
      <c r="AH232" s="57"/>
      <c r="AI232" s="57"/>
    </row>
    <row r="233" spans="1:35" s="61" customFormat="1" x14ac:dyDescent="0.35">
      <c r="A233" s="90"/>
      <c r="B233" s="43"/>
      <c r="C233" s="56"/>
      <c r="E233" s="43"/>
      <c r="F233" s="87"/>
      <c r="G233" s="43"/>
      <c r="H233" s="43"/>
      <c r="I233" s="43"/>
      <c r="J233" s="43"/>
      <c r="K233" s="43"/>
      <c r="L233" s="43"/>
      <c r="M233" s="43"/>
      <c r="N233" s="43"/>
      <c r="O233" s="43"/>
      <c r="P233" s="43"/>
      <c r="Q233" s="43"/>
      <c r="R233" s="44"/>
      <c r="AG233" s="57"/>
      <c r="AH233" s="57"/>
      <c r="AI233" s="57"/>
    </row>
    <row r="234" spans="1:35" s="61" customFormat="1" x14ac:dyDescent="0.35">
      <c r="A234" s="90"/>
      <c r="B234" s="43"/>
      <c r="C234" s="56"/>
      <c r="E234" s="43"/>
      <c r="F234" s="87"/>
      <c r="G234" s="43"/>
      <c r="H234" s="43"/>
      <c r="I234" s="43"/>
      <c r="J234" s="43"/>
      <c r="K234" s="43"/>
      <c r="L234" s="43"/>
      <c r="M234" s="43"/>
      <c r="N234" s="43"/>
      <c r="O234" s="43"/>
      <c r="P234" s="43"/>
      <c r="Q234" s="43"/>
      <c r="R234" s="44"/>
      <c r="AG234" s="57"/>
      <c r="AH234" s="57"/>
      <c r="AI234" s="57"/>
    </row>
    <row r="235" spans="1:35" s="61" customFormat="1" x14ac:dyDescent="0.35">
      <c r="A235" s="90"/>
      <c r="B235" s="43"/>
      <c r="C235" s="56"/>
      <c r="E235" s="43"/>
      <c r="F235" s="87"/>
      <c r="G235" s="43"/>
      <c r="H235" s="43"/>
      <c r="I235" s="43"/>
      <c r="J235" s="43"/>
      <c r="K235" s="43"/>
      <c r="L235" s="43"/>
      <c r="M235" s="43"/>
      <c r="N235" s="43"/>
      <c r="O235" s="43"/>
      <c r="P235" s="43"/>
      <c r="Q235" s="43"/>
      <c r="R235" s="44"/>
      <c r="AG235" s="57"/>
      <c r="AH235" s="57"/>
      <c r="AI235" s="57"/>
    </row>
    <row r="236" spans="1:35" s="61" customFormat="1" x14ac:dyDescent="0.35">
      <c r="A236" s="90"/>
      <c r="B236" s="43"/>
      <c r="C236" s="56"/>
      <c r="E236" s="43"/>
      <c r="F236" s="87"/>
      <c r="G236" s="43"/>
      <c r="H236" s="43"/>
      <c r="I236" s="43"/>
      <c r="J236" s="43"/>
      <c r="K236" s="43"/>
      <c r="L236" s="43"/>
      <c r="M236" s="43"/>
      <c r="N236" s="43"/>
      <c r="O236" s="43"/>
      <c r="P236" s="43"/>
      <c r="Q236" s="43"/>
      <c r="R236" s="44"/>
      <c r="AG236" s="57"/>
      <c r="AH236" s="57"/>
      <c r="AI236" s="57"/>
    </row>
    <row r="237" spans="1:35" s="61" customFormat="1" x14ac:dyDescent="0.35">
      <c r="A237" s="90"/>
      <c r="B237" s="43"/>
      <c r="C237" s="56"/>
      <c r="E237" s="43"/>
      <c r="F237" s="87"/>
      <c r="G237" s="43"/>
      <c r="H237" s="43"/>
      <c r="I237" s="43"/>
      <c r="J237" s="43"/>
      <c r="K237" s="43"/>
      <c r="L237" s="43"/>
      <c r="M237" s="43"/>
      <c r="N237" s="43"/>
      <c r="O237" s="43"/>
      <c r="P237" s="43"/>
      <c r="Q237" s="43"/>
      <c r="R237" s="44"/>
      <c r="AG237" s="57"/>
      <c r="AH237" s="57"/>
      <c r="AI237" s="57"/>
    </row>
    <row r="238" spans="1:35" s="61" customFormat="1" x14ac:dyDescent="0.35">
      <c r="A238" s="90"/>
      <c r="B238" s="43"/>
      <c r="C238" s="56"/>
      <c r="E238" s="43"/>
      <c r="F238" s="87"/>
      <c r="G238" s="43"/>
      <c r="H238" s="43"/>
      <c r="I238" s="43"/>
      <c r="J238" s="43"/>
      <c r="K238" s="43"/>
      <c r="L238" s="43"/>
      <c r="M238" s="43"/>
      <c r="N238" s="43"/>
      <c r="O238" s="43"/>
      <c r="P238" s="43"/>
      <c r="Q238" s="43"/>
      <c r="R238" s="44"/>
      <c r="AG238" s="57"/>
      <c r="AH238" s="57"/>
      <c r="AI238" s="57"/>
    </row>
    <row r="239" spans="1:35" s="61" customFormat="1" x14ac:dyDescent="0.35">
      <c r="A239" s="90"/>
      <c r="B239" s="43"/>
      <c r="C239" s="56"/>
      <c r="E239" s="43"/>
      <c r="F239" s="87"/>
      <c r="G239" s="43"/>
      <c r="H239" s="43"/>
      <c r="I239" s="43"/>
      <c r="J239" s="43"/>
      <c r="K239" s="43"/>
      <c r="L239" s="43"/>
      <c r="M239" s="43"/>
      <c r="N239" s="43"/>
      <c r="O239" s="43"/>
      <c r="P239" s="43"/>
      <c r="Q239" s="43"/>
      <c r="R239" s="44"/>
      <c r="AG239" s="57"/>
      <c r="AH239" s="57"/>
      <c r="AI239" s="57"/>
    </row>
    <row r="240" spans="1:35" s="61" customFormat="1" x14ac:dyDescent="0.35">
      <c r="A240" s="90"/>
      <c r="B240" s="43"/>
      <c r="C240" s="56"/>
      <c r="E240" s="43"/>
      <c r="F240" s="87"/>
      <c r="G240" s="43"/>
      <c r="H240" s="43"/>
      <c r="I240" s="43"/>
      <c r="J240" s="43"/>
      <c r="K240" s="43"/>
      <c r="L240" s="43"/>
      <c r="M240" s="43"/>
      <c r="N240" s="43"/>
      <c r="O240" s="43"/>
      <c r="P240" s="43"/>
      <c r="Q240" s="43"/>
      <c r="R240" s="44"/>
      <c r="AG240" s="57"/>
      <c r="AH240" s="57"/>
      <c r="AI240" s="57"/>
    </row>
    <row r="241" spans="1:35" s="61" customFormat="1" x14ac:dyDescent="0.35">
      <c r="A241" s="90"/>
      <c r="B241" s="43"/>
      <c r="C241" s="56"/>
      <c r="E241" s="43"/>
      <c r="F241" s="87"/>
      <c r="G241" s="43"/>
      <c r="H241" s="43"/>
      <c r="I241" s="43"/>
      <c r="J241" s="43"/>
      <c r="K241" s="43"/>
      <c r="L241" s="43"/>
      <c r="M241" s="43"/>
      <c r="N241" s="43"/>
      <c r="O241" s="43"/>
      <c r="P241" s="43"/>
      <c r="Q241" s="43"/>
      <c r="R241" s="44"/>
      <c r="AG241" s="57"/>
      <c r="AH241" s="57"/>
      <c r="AI241" s="57"/>
    </row>
    <row r="242" spans="1:35" s="61" customFormat="1" x14ac:dyDescent="0.35">
      <c r="A242" s="90"/>
      <c r="B242" s="43"/>
      <c r="C242" s="56"/>
      <c r="E242" s="43"/>
      <c r="F242" s="87"/>
      <c r="G242" s="43"/>
      <c r="H242" s="43"/>
      <c r="I242" s="43"/>
      <c r="J242" s="43"/>
      <c r="K242" s="43"/>
      <c r="L242" s="43"/>
      <c r="M242" s="43"/>
      <c r="N242" s="43"/>
      <c r="O242" s="43"/>
      <c r="P242" s="43"/>
      <c r="Q242" s="43"/>
      <c r="R242" s="44"/>
      <c r="AG242" s="57"/>
      <c r="AH242" s="57"/>
      <c r="AI242" s="57"/>
    </row>
    <row r="243" spans="1:35" s="61" customFormat="1" x14ac:dyDescent="0.35">
      <c r="A243" s="90"/>
      <c r="B243" s="43"/>
      <c r="C243" s="56"/>
      <c r="E243" s="43"/>
      <c r="F243" s="87"/>
      <c r="G243" s="43"/>
      <c r="H243" s="43"/>
      <c r="I243" s="43"/>
      <c r="J243" s="43"/>
      <c r="K243" s="43"/>
      <c r="L243" s="43"/>
      <c r="M243" s="43"/>
      <c r="N243" s="43"/>
      <c r="O243" s="43"/>
      <c r="P243" s="43"/>
      <c r="Q243" s="43"/>
      <c r="R243" s="44"/>
      <c r="AG243" s="57"/>
      <c r="AH243" s="57"/>
      <c r="AI243" s="57"/>
    </row>
    <row r="244" spans="1:35" s="61" customFormat="1" x14ac:dyDescent="0.35">
      <c r="A244" s="90"/>
      <c r="B244" s="43"/>
      <c r="C244" s="56"/>
      <c r="E244" s="43"/>
      <c r="F244" s="87"/>
      <c r="G244" s="43"/>
      <c r="H244" s="43"/>
      <c r="I244" s="43"/>
      <c r="J244" s="43"/>
      <c r="K244" s="43"/>
      <c r="L244" s="43"/>
      <c r="M244" s="43"/>
      <c r="N244" s="43"/>
      <c r="O244" s="43"/>
      <c r="P244" s="43"/>
      <c r="Q244" s="43"/>
      <c r="R244" s="44"/>
      <c r="AG244" s="57"/>
      <c r="AH244" s="57"/>
      <c r="AI244" s="57"/>
    </row>
    <row r="245" spans="1:35" s="61" customFormat="1" x14ac:dyDescent="0.35">
      <c r="A245" s="90"/>
      <c r="B245" s="43"/>
      <c r="C245" s="56"/>
      <c r="E245" s="43"/>
      <c r="F245" s="87"/>
      <c r="G245" s="43"/>
      <c r="H245" s="43"/>
      <c r="I245" s="43"/>
      <c r="J245" s="43"/>
      <c r="K245" s="43"/>
      <c r="L245" s="43"/>
      <c r="M245" s="43"/>
      <c r="N245" s="43"/>
      <c r="O245" s="43"/>
      <c r="P245" s="43"/>
      <c r="Q245" s="43"/>
      <c r="R245" s="44"/>
      <c r="AG245" s="57"/>
      <c r="AH245" s="57"/>
      <c r="AI245" s="57"/>
    </row>
    <row r="246" spans="1:35" s="61" customFormat="1" x14ac:dyDescent="0.35">
      <c r="A246" s="90"/>
      <c r="B246" s="43"/>
      <c r="C246" s="56"/>
      <c r="E246" s="43"/>
      <c r="F246" s="87"/>
      <c r="G246" s="43"/>
      <c r="H246" s="43"/>
      <c r="I246" s="43"/>
      <c r="J246" s="43"/>
      <c r="K246" s="43"/>
      <c r="L246" s="43"/>
      <c r="M246" s="43"/>
      <c r="N246" s="43"/>
      <c r="O246" s="43"/>
      <c r="P246" s="43"/>
      <c r="Q246" s="43"/>
      <c r="R246" s="44"/>
      <c r="AG246" s="57"/>
      <c r="AH246" s="57"/>
      <c r="AI246" s="57"/>
    </row>
    <row r="247" spans="1:35" s="61" customFormat="1" x14ac:dyDescent="0.35">
      <c r="A247" s="90"/>
      <c r="B247" s="43"/>
      <c r="C247" s="56"/>
      <c r="E247" s="43"/>
      <c r="F247" s="87"/>
      <c r="G247" s="43"/>
      <c r="H247" s="43"/>
      <c r="I247" s="43"/>
      <c r="J247" s="43"/>
      <c r="K247" s="43"/>
      <c r="L247" s="43"/>
      <c r="M247" s="43"/>
      <c r="N247" s="43"/>
      <c r="O247" s="43"/>
      <c r="P247" s="43"/>
      <c r="Q247" s="43"/>
      <c r="R247" s="44"/>
      <c r="AG247" s="57"/>
      <c r="AH247" s="57"/>
      <c r="AI247" s="57"/>
    </row>
    <row r="248" spans="1:35" s="61" customFormat="1" x14ac:dyDescent="0.35">
      <c r="A248" s="90"/>
      <c r="B248" s="43"/>
      <c r="C248" s="56"/>
      <c r="E248" s="43"/>
      <c r="F248" s="87"/>
      <c r="G248" s="43"/>
      <c r="H248" s="43"/>
      <c r="I248" s="43"/>
      <c r="J248" s="43"/>
      <c r="K248" s="43"/>
      <c r="L248" s="43"/>
      <c r="M248" s="43"/>
      <c r="N248" s="43"/>
      <c r="O248" s="43"/>
      <c r="P248" s="43"/>
      <c r="Q248" s="43"/>
      <c r="R248" s="44"/>
      <c r="AG248" s="57"/>
      <c r="AH248" s="57"/>
      <c r="AI248" s="57"/>
    </row>
    <row r="249" spans="1:35" s="61" customFormat="1" x14ac:dyDescent="0.35">
      <c r="A249" s="90"/>
      <c r="B249" s="43"/>
      <c r="C249" s="56"/>
      <c r="E249" s="43"/>
      <c r="F249" s="87"/>
      <c r="G249" s="43"/>
      <c r="H249" s="43"/>
      <c r="I249" s="43"/>
      <c r="J249" s="43"/>
      <c r="K249" s="43"/>
      <c r="L249" s="43"/>
      <c r="M249" s="43"/>
      <c r="N249" s="43"/>
      <c r="O249" s="43"/>
      <c r="P249" s="43"/>
      <c r="Q249" s="43"/>
      <c r="R249" s="44"/>
      <c r="AG249" s="57"/>
      <c r="AH249" s="57"/>
      <c r="AI249" s="57"/>
    </row>
    <row r="250" spans="1:35" s="61" customFormat="1" x14ac:dyDescent="0.35">
      <c r="A250" s="90"/>
      <c r="B250" s="43"/>
      <c r="C250" s="56"/>
      <c r="E250" s="43"/>
      <c r="F250" s="87"/>
      <c r="G250" s="43"/>
      <c r="H250" s="43"/>
      <c r="I250" s="43"/>
      <c r="J250" s="43"/>
      <c r="K250" s="43"/>
      <c r="L250" s="43"/>
      <c r="M250" s="43"/>
      <c r="N250" s="43"/>
      <c r="O250" s="43"/>
      <c r="P250" s="43"/>
      <c r="Q250" s="43"/>
      <c r="R250" s="44"/>
      <c r="AG250" s="57"/>
      <c r="AH250" s="57"/>
      <c r="AI250" s="57"/>
    </row>
    <row r="251" spans="1:35" s="61" customFormat="1" x14ac:dyDescent="0.35">
      <c r="A251" s="90"/>
      <c r="B251" s="43"/>
      <c r="C251" s="56"/>
      <c r="E251" s="43"/>
      <c r="F251" s="87"/>
      <c r="G251" s="43"/>
      <c r="H251" s="43"/>
      <c r="I251" s="43"/>
      <c r="J251" s="43"/>
      <c r="K251" s="43"/>
      <c r="L251" s="43"/>
      <c r="M251" s="43"/>
      <c r="N251" s="43"/>
      <c r="O251" s="43"/>
      <c r="P251" s="43"/>
      <c r="Q251" s="43"/>
      <c r="R251" s="44"/>
      <c r="AG251" s="57"/>
      <c r="AH251" s="57"/>
      <c r="AI251" s="57"/>
    </row>
    <row r="252" spans="1:35" s="61" customFormat="1" x14ac:dyDescent="0.35">
      <c r="A252" s="90"/>
      <c r="B252" s="43"/>
      <c r="C252" s="56"/>
      <c r="E252" s="43"/>
      <c r="F252" s="87"/>
      <c r="G252" s="43"/>
      <c r="H252" s="43"/>
      <c r="I252" s="43"/>
      <c r="J252" s="43"/>
      <c r="K252" s="43"/>
      <c r="L252" s="43"/>
      <c r="M252" s="43"/>
      <c r="N252" s="43"/>
      <c r="O252" s="43"/>
      <c r="P252" s="43"/>
      <c r="Q252" s="43"/>
      <c r="R252" s="44"/>
      <c r="AG252" s="57"/>
      <c r="AH252" s="57"/>
      <c r="AI252" s="57"/>
    </row>
    <row r="253" spans="1:35" s="61" customFormat="1" x14ac:dyDescent="0.35">
      <c r="A253" s="90"/>
      <c r="B253" s="43"/>
      <c r="C253" s="56"/>
      <c r="E253" s="43"/>
      <c r="F253" s="87"/>
      <c r="G253" s="43"/>
      <c r="H253" s="43"/>
      <c r="I253" s="43"/>
      <c r="J253" s="43"/>
      <c r="K253" s="43"/>
      <c r="L253" s="43"/>
      <c r="M253" s="43"/>
      <c r="N253" s="43"/>
      <c r="O253" s="43"/>
      <c r="P253" s="43"/>
      <c r="Q253" s="43"/>
      <c r="R253" s="44"/>
      <c r="AG253" s="57"/>
      <c r="AH253" s="57"/>
      <c r="AI253" s="57"/>
    </row>
    <row r="254" spans="1:35" s="61" customFormat="1" x14ac:dyDescent="0.35">
      <c r="A254" s="90"/>
      <c r="B254" s="43"/>
      <c r="C254" s="56"/>
      <c r="E254" s="43"/>
      <c r="F254" s="87"/>
      <c r="G254" s="43"/>
      <c r="H254" s="43"/>
      <c r="I254" s="43"/>
      <c r="J254" s="43"/>
      <c r="K254" s="43"/>
      <c r="L254" s="43"/>
      <c r="M254" s="43"/>
      <c r="N254" s="43"/>
      <c r="O254" s="43"/>
      <c r="P254" s="43"/>
      <c r="Q254" s="43"/>
      <c r="R254" s="44"/>
      <c r="AG254" s="57"/>
      <c r="AH254" s="57"/>
      <c r="AI254" s="57"/>
    </row>
    <row r="255" spans="1:35" s="61" customFormat="1" x14ac:dyDescent="0.35">
      <c r="A255" s="90"/>
      <c r="B255" s="43"/>
      <c r="C255" s="56"/>
      <c r="E255" s="43"/>
      <c r="F255" s="87"/>
      <c r="G255" s="43"/>
      <c r="H255" s="43"/>
      <c r="I255" s="43"/>
      <c r="J255" s="43"/>
      <c r="K255" s="43"/>
      <c r="L255" s="43"/>
      <c r="M255" s="43"/>
      <c r="N255" s="43"/>
      <c r="O255" s="43"/>
      <c r="P255" s="43"/>
      <c r="Q255" s="43"/>
      <c r="R255" s="44"/>
      <c r="AG255" s="57"/>
      <c r="AH255" s="57"/>
      <c r="AI255" s="57"/>
    </row>
    <row r="256" spans="1:35" s="61" customFormat="1" x14ac:dyDescent="0.35">
      <c r="A256" s="90"/>
      <c r="B256" s="43"/>
      <c r="C256" s="56"/>
      <c r="E256" s="43"/>
      <c r="F256" s="87"/>
      <c r="G256" s="43"/>
      <c r="H256" s="43"/>
      <c r="I256" s="43"/>
      <c r="J256" s="43"/>
      <c r="K256" s="43"/>
      <c r="L256" s="43"/>
      <c r="M256" s="43"/>
      <c r="N256" s="43"/>
      <c r="O256" s="43"/>
      <c r="P256" s="43"/>
      <c r="Q256" s="43"/>
      <c r="R256" s="44"/>
      <c r="AG256" s="57"/>
      <c r="AH256" s="57"/>
      <c r="AI256" s="57"/>
    </row>
    <row r="257" spans="1:35" s="61" customFormat="1" x14ac:dyDescent="0.35">
      <c r="A257" s="90"/>
      <c r="B257" s="43"/>
      <c r="C257" s="56"/>
      <c r="E257" s="43"/>
      <c r="F257" s="87"/>
      <c r="G257" s="43"/>
      <c r="H257" s="43"/>
      <c r="I257" s="43"/>
      <c r="J257" s="43"/>
      <c r="K257" s="43"/>
      <c r="L257" s="43"/>
      <c r="M257" s="43"/>
      <c r="N257" s="43"/>
      <c r="O257" s="43"/>
      <c r="P257" s="43"/>
      <c r="Q257" s="43"/>
      <c r="R257" s="44"/>
      <c r="AG257" s="57"/>
      <c r="AH257" s="57"/>
      <c r="AI257" s="57"/>
    </row>
    <row r="258" spans="1:35" s="61" customFormat="1" x14ac:dyDescent="0.35">
      <c r="A258" s="90"/>
      <c r="B258" s="43"/>
      <c r="C258" s="56"/>
      <c r="E258" s="43"/>
      <c r="F258" s="87"/>
      <c r="G258" s="43"/>
      <c r="H258" s="43"/>
      <c r="I258" s="43"/>
      <c r="J258" s="43"/>
      <c r="K258" s="43"/>
      <c r="L258" s="43"/>
      <c r="M258" s="43"/>
      <c r="N258" s="43"/>
      <c r="O258" s="43"/>
      <c r="P258" s="43"/>
      <c r="Q258" s="43"/>
      <c r="R258" s="44"/>
      <c r="AG258" s="57"/>
      <c r="AH258" s="57"/>
      <c r="AI258" s="57"/>
    </row>
    <row r="259" spans="1:35" s="61" customFormat="1" x14ac:dyDescent="0.35">
      <c r="A259" s="90"/>
      <c r="B259" s="43"/>
      <c r="C259" s="56"/>
      <c r="E259" s="43"/>
      <c r="F259" s="87"/>
      <c r="G259" s="43"/>
      <c r="H259" s="43"/>
      <c r="I259" s="43"/>
      <c r="J259" s="43"/>
      <c r="K259" s="43"/>
      <c r="L259" s="43"/>
      <c r="M259" s="43"/>
      <c r="N259" s="43"/>
      <c r="O259" s="43"/>
      <c r="P259" s="43"/>
      <c r="Q259" s="43"/>
      <c r="R259" s="44"/>
      <c r="AG259" s="57"/>
      <c r="AH259" s="57"/>
      <c r="AI259" s="57"/>
    </row>
    <row r="260" spans="1:35" s="61" customFormat="1" x14ac:dyDescent="0.35">
      <c r="A260" s="90"/>
      <c r="B260" s="43"/>
      <c r="C260" s="56"/>
      <c r="E260" s="43"/>
      <c r="F260" s="87"/>
      <c r="G260" s="43"/>
      <c r="H260" s="43"/>
      <c r="I260" s="43"/>
      <c r="J260" s="43"/>
      <c r="K260" s="43"/>
      <c r="L260" s="43"/>
      <c r="M260" s="43"/>
      <c r="N260" s="43"/>
      <c r="O260" s="43"/>
      <c r="P260" s="43"/>
      <c r="Q260" s="43"/>
      <c r="R260" s="44"/>
      <c r="AG260" s="57"/>
      <c r="AH260" s="57"/>
      <c r="AI260" s="57"/>
    </row>
    <row r="261" spans="1:35" s="61" customFormat="1" x14ac:dyDescent="0.35">
      <c r="A261" s="90"/>
      <c r="B261" s="43"/>
      <c r="C261" s="56"/>
      <c r="E261" s="43"/>
      <c r="F261" s="87"/>
      <c r="G261" s="43"/>
      <c r="H261" s="43"/>
      <c r="I261" s="43"/>
      <c r="J261" s="43"/>
      <c r="K261" s="43"/>
      <c r="L261" s="43"/>
      <c r="M261" s="43"/>
      <c r="N261" s="43"/>
      <c r="O261" s="43"/>
      <c r="P261" s="43"/>
      <c r="Q261" s="43"/>
      <c r="R261" s="44"/>
      <c r="AG261" s="57"/>
      <c r="AH261" s="57"/>
      <c r="AI261" s="57"/>
    </row>
    <row r="262" spans="1:35" s="61" customFormat="1" x14ac:dyDescent="0.35">
      <c r="A262" s="90"/>
      <c r="B262" s="43"/>
      <c r="C262" s="56"/>
      <c r="E262" s="43"/>
      <c r="F262" s="87"/>
      <c r="G262" s="43"/>
      <c r="H262" s="43"/>
      <c r="I262" s="43"/>
      <c r="J262" s="43"/>
      <c r="K262" s="43"/>
      <c r="L262" s="43"/>
      <c r="M262" s="43"/>
      <c r="N262" s="43"/>
      <c r="O262" s="43"/>
      <c r="P262" s="43"/>
      <c r="Q262" s="43"/>
      <c r="R262" s="44"/>
      <c r="AG262" s="57"/>
      <c r="AH262" s="57"/>
      <c r="AI262" s="57"/>
    </row>
    <row r="263" spans="1:35" s="61" customFormat="1" x14ac:dyDescent="0.35">
      <c r="A263" s="90"/>
      <c r="B263" s="43"/>
      <c r="C263" s="56"/>
      <c r="E263" s="43"/>
      <c r="F263" s="87"/>
      <c r="G263" s="43"/>
      <c r="H263" s="43"/>
      <c r="I263" s="43"/>
      <c r="J263" s="43"/>
      <c r="K263" s="43"/>
      <c r="L263" s="43"/>
      <c r="M263" s="43"/>
      <c r="N263" s="43"/>
      <c r="O263" s="43"/>
      <c r="P263" s="43"/>
      <c r="Q263" s="43"/>
      <c r="R263" s="44"/>
      <c r="AG263" s="57"/>
      <c r="AH263" s="57"/>
      <c r="AI263" s="57"/>
    </row>
    <row r="264" spans="1:35" s="61" customFormat="1" x14ac:dyDescent="0.35">
      <c r="A264" s="90"/>
      <c r="B264" s="43"/>
      <c r="C264" s="56"/>
      <c r="E264" s="43"/>
      <c r="F264" s="87"/>
      <c r="G264" s="43"/>
      <c r="H264" s="43"/>
      <c r="I264" s="43"/>
      <c r="J264" s="43"/>
      <c r="K264" s="43"/>
      <c r="L264" s="43"/>
      <c r="M264" s="43"/>
      <c r="N264" s="43"/>
      <c r="O264" s="43"/>
      <c r="P264" s="43"/>
      <c r="Q264" s="43"/>
      <c r="R264" s="44"/>
      <c r="AG264" s="57"/>
      <c r="AH264" s="57"/>
      <c r="AI264" s="57"/>
    </row>
    <row r="265" spans="1:35" s="61" customFormat="1" x14ac:dyDescent="0.35">
      <c r="A265" s="90"/>
      <c r="B265" s="43"/>
      <c r="C265" s="56"/>
      <c r="E265" s="43"/>
      <c r="F265" s="87"/>
      <c r="G265" s="43"/>
      <c r="H265" s="43"/>
      <c r="I265" s="43"/>
      <c r="J265" s="43"/>
      <c r="K265" s="43"/>
      <c r="L265" s="43"/>
      <c r="M265" s="43"/>
      <c r="N265" s="43"/>
      <c r="O265" s="43"/>
      <c r="P265" s="43"/>
      <c r="Q265" s="43"/>
      <c r="R265" s="44"/>
      <c r="AG265" s="57"/>
      <c r="AH265" s="57"/>
      <c r="AI265" s="57"/>
    </row>
    <row r="266" spans="1:35" s="61" customFormat="1" x14ac:dyDescent="0.35">
      <c r="A266" s="90"/>
      <c r="B266" s="43"/>
      <c r="C266" s="56"/>
      <c r="E266" s="43"/>
      <c r="F266" s="87"/>
      <c r="G266" s="43"/>
      <c r="H266" s="43"/>
      <c r="I266" s="43"/>
      <c r="J266" s="43"/>
      <c r="K266" s="43"/>
      <c r="L266" s="43"/>
      <c r="M266" s="43"/>
      <c r="N266" s="43"/>
      <c r="O266" s="43"/>
      <c r="P266" s="43"/>
      <c r="Q266" s="43"/>
      <c r="R266" s="44"/>
      <c r="AG266" s="57"/>
      <c r="AH266" s="57"/>
      <c r="AI266" s="57"/>
    </row>
    <row r="267" spans="1:35" s="61" customFormat="1" x14ac:dyDescent="0.35">
      <c r="A267" s="90"/>
      <c r="B267" s="43"/>
      <c r="C267" s="56"/>
      <c r="E267" s="43"/>
      <c r="F267" s="87"/>
      <c r="G267" s="43"/>
      <c r="H267" s="43"/>
      <c r="I267" s="43"/>
      <c r="J267" s="43"/>
      <c r="K267" s="43"/>
      <c r="L267" s="43"/>
      <c r="M267" s="43"/>
      <c r="N267" s="43"/>
      <c r="O267" s="43"/>
      <c r="P267" s="43"/>
      <c r="Q267" s="43"/>
      <c r="R267" s="44"/>
      <c r="AG267" s="57"/>
      <c r="AH267" s="57"/>
      <c r="AI267" s="57"/>
    </row>
    <row r="268" spans="1:35" s="61" customFormat="1" x14ac:dyDescent="0.35">
      <c r="A268" s="90"/>
      <c r="B268" s="43"/>
      <c r="C268" s="56"/>
      <c r="E268" s="43"/>
      <c r="F268" s="87"/>
      <c r="G268" s="43"/>
      <c r="H268" s="43"/>
      <c r="I268" s="43"/>
      <c r="J268" s="43"/>
      <c r="K268" s="43"/>
      <c r="L268" s="43"/>
      <c r="M268" s="43"/>
      <c r="N268" s="43"/>
      <c r="O268" s="43"/>
      <c r="P268" s="43"/>
      <c r="Q268" s="43"/>
      <c r="R268" s="44"/>
      <c r="AG268" s="57"/>
      <c r="AH268" s="57"/>
      <c r="AI268" s="57"/>
    </row>
    <row r="269" spans="1:35" s="61" customFormat="1" x14ac:dyDescent="0.35">
      <c r="A269" s="90"/>
      <c r="B269" s="43"/>
      <c r="C269" s="56"/>
      <c r="E269" s="43"/>
      <c r="F269" s="87"/>
      <c r="G269" s="43"/>
      <c r="H269" s="43"/>
      <c r="I269" s="43"/>
      <c r="J269" s="43"/>
      <c r="K269" s="43"/>
      <c r="L269" s="43"/>
      <c r="M269" s="43"/>
      <c r="N269" s="43"/>
      <c r="O269" s="43"/>
      <c r="P269" s="43"/>
      <c r="Q269" s="43"/>
      <c r="R269" s="44"/>
      <c r="AG269" s="57"/>
      <c r="AH269" s="57"/>
      <c r="AI269" s="57"/>
    </row>
    <row r="270" spans="1:35" s="61" customFormat="1" x14ac:dyDescent="0.35">
      <c r="A270" s="90"/>
      <c r="B270" s="43"/>
      <c r="C270" s="56"/>
      <c r="E270" s="43"/>
      <c r="F270" s="87"/>
      <c r="G270" s="43"/>
      <c r="H270" s="43"/>
      <c r="I270" s="43"/>
      <c r="J270" s="43"/>
      <c r="K270" s="43"/>
      <c r="L270" s="43"/>
      <c r="M270" s="43"/>
      <c r="N270" s="43"/>
      <c r="O270" s="43"/>
      <c r="P270" s="43"/>
      <c r="Q270" s="43"/>
      <c r="R270" s="44"/>
      <c r="AG270" s="57"/>
      <c r="AH270" s="57"/>
      <c r="AI270" s="57"/>
    </row>
    <row r="271" spans="1:35" s="61" customFormat="1" x14ac:dyDescent="0.35">
      <c r="A271" s="90"/>
      <c r="B271" s="43"/>
      <c r="C271" s="56"/>
      <c r="E271" s="43"/>
      <c r="F271" s="87"/>
      <c r="G271" s="43"/>
      <c r="H271" s="43"/>
      <c r="I271" s="43"/>
      <c r="J271" s="43"/>
      <c r="K271" s="43"/>
      <c r="L271" s="43"/>
      <c r="M271" s="43"/>
      <c r="N271" s="43"/>
      <c r="O271" s="43"/>
      <c r="P271" s="43"/>
      <c r="Q271" s="43"/>
      <c r="R271" s="44"/>
      <c r="AG271" s="57"/>
      <c r="AH271" s="57"/>
      <c r="AI271" s="57"/>
    </row>
    <row r="272" spans="1:35" s="61" customFormat="1" x14ac:dyDescent="0.35">
      <c r="A272" s="90"/>
      <c r="B272" s="43"/>
      <c r="C272" s="56"/>
      <c r="E272" s="43"/>
      <c r="F272" s="87"/>
      <c r="G272" s="43"/>
      <c r="H272" s="43"/>
      <c r="I272" s="43"/>
      <c r="J272" s="43"/>
      <c r="K272" s="43"/>
      <c r="L272" s="43"/>
      <c r="M272" s="43"/>
      <c r="N272" s="43"/>
      <c r="O272" s="43"/>
      <c r="P272" s="43"/>
      <c r="Q272" s="43"/>
      <c r="R272" s="44"/>
      <c r="AG272" s="57"/>
      <c r="AH272" s="57"/>
      <c r="AI272" s="57"/>
    </row>
    <row r="273" spans="1:168" s="61" customFormat="1" x14ac:dyDescent="0.35">
      <c r="A273" s="90"/>
      <c r="B273" s="43"/>
      <c r="C273" s="56"/>
      <c r="E273" s="43"/>
      <c r="F273" s="87"/>
      <c r="G273" s="43"/>
      <c r="H273" s="43"/>
      <c r="I273" s="43"/>
      <c r="J273" s="43"/>
      <c r="K273" s="43"/>
      <c r="L273" s="43"/>
      <c r="M273" s="43"/>
      <c r="N273" s="43"/>
      <c r="O273" s="43"/>
      <c r="P273" s="43"/>
      <c r="Q273" s="43"/>
      <c r="R273" s="44"/>
      <c r="AG273" s="57"/>
      <c r="AH273" s="57"/>
      <c r="AI273" s="57"/>
    </row>
    <row r="274" spans="1:168" s="61" customFormat="1" x14ac:dyDescent="0.35">
      <c r="A274" s="90"/>
      <c r="B274" s="43"/>
      <c r="C274" s="56"/>
      <c r="E274" s="43"/>
      <c r="F274" s="87"/>
      <c r="G274" s="43"/>
      <c r="H274" s="43"/>
      <c r="I274" s="43"/>
      <c r="J274" s="43"/>
      <c r="K274" s="43"/>
      <c r="L274" s="43"/>
      <c r="M274" s="43"/>
      <c r="N274" s="43"/>
      <c r="O274" s="43"/>
      <c r="P274" s="43"/>
      <c r="Q274" s="43"/>
      <c r="R274" s="44"/>
      <c r="AG274" s="57"/>
      <c r="AH274" s="57"/>
      <c r="AI274" s="57"/>
    </row>
    <row r="275" spans="1:168" s="61" customFormat="1" x14ac:dyDescent="0.35">
      <c r="A275" s="90"/>
      <c r="B275" s="43"/>
      <c r="C275" s="56"/>
      <c r="E275" s="43"/>
      <c r="F275" s="87"/>
      <c r="G275" s="43"/>
      <c r="H275" s="43" t="s">
        <v>466</v>
      </c>
      <c r="I275" s="43"/>
      <c r="J275" s="43"/>
      <c r="K275" s="43"/>
      <c r="L275" s="43"/>
      <c r="M275" s="43"/>
      <c r="N275" s="43"/>
      <c r="O275" s="43"/>
      <c r="P275" s="43"/>
      <c r="Q275" s="43"/>
      <c r="R275" s="44"/>
      <c r="AG275" s="57"/>
      <c r="AH275" s="57"/>
      <c r="AI275" s="57"/>
    </row>
    <row r="276" spans="1:168" s="61" customFormat="1" x14ac:dyDescent="0.35">
      <c r="A276" s="90"/>
      <c r="B276" s="43"/>
      <c r="C276" s="56"/>
      <c r="E276" s="43"/>
      <c r="F276" s="87"/>
      <c r="G276" s="43"/>
      <c r="H276" s="43"/>
      <c r="I276" s="43"/>
      <c r="J276" s="43"/>
      <c r="K276" s="43"/>
      <c r="L276" s="43"/>
      <c r="M276" s="43"/>
      <c r="N276" s="43"/>
      <c r="O276" s="43"/>
      <c r="P276" s="43"/>
      <c r="Q276" s="43"/>
      <c r="R276" s="44"/>
      <c r="Y276" s="43"/>
      <c r="Z276" s="43"/>
      <c r="AA276" s="43"/>
      <c r="AB276" s="43"/>
      <c r="AC276" s="43"/>
      <c r="AG276" s="57"/>
      <c r="AH276" s="57"/>
      <c r="AI276" s="57"/>
    </row>
    <row r="277" spans="1:168" s="61" customFormat="1" x14ac:dyDescent="0.35">
      <c r="A277" s="90"/>
      <c r="B277" s="43"/>
      <c r="C277" s="56"/>
      <c r="E277" s="43"/>
      <c r="F277" s="87"/>
      <c r="G277" s="43"/>
      <c r="H277" s="43"/>
      <c r="I277" s="43"/>
      <c r="J277" s="43"/>
      <c r="K277" s="43"/>
      <c r="L277" s="43"/>
      <c r="M277" s="43"/>
      <c r="N277" s="43"/>
      <c r="O277" s="43"/>
      <c r="P277" s="43"/>
      <c r="Q277" s="43"/>
      <c r="R277" s="44"/>
      <c r="Y277" s="43"/>
      <c r="Z277" s="43"/>
      <c r="AA277" s="43"/>
      <c r="AB277" s="43"/>
      <c r="AC277" s="43"/>
      <c r="AG277" s="57"/>
      <c r="AH277" s="57"/>
      <c r="AI277" s="57"/>
    </row>
    <row r="278" spans="1:168" s="61" customFormat="1" x14ac:dyDescent="0.35">
      <c r="A278" s="90"/>
      <c r="B278" s="43"/>
      <c r="C278" s="56"/>
      <c r="E278" s="43"/>
      <c r="F278" s="87"/>
      <c r="G278" s="43"/>
      <c r="H278" s="43"/>
      <c r="I278" s="43"/>
      <c r="J278" s="43"/>
      <c r="K278" s="43"/>
      <c r="L278" s="43"/>
      <c r="M278" s="43"/>
      <c r="N278" s="43"/>
      <c r="O278" s="43"/>
      <c r="P278" s="43"/>
      <c r="Q278" s="43"/>
      <c r="R278" s="44"/>
      <c r="Y278" s="43"/>
      <c r="Z278" s="43"/>
      <c r="AA278" s="43"/>
      <c r="AB278" s="43"/>
      <c r="AC278" s="43"/>
      <c r="AG278" s="57"/>
      <c r="AH278" s="57"/>
      <c r="AI278" s="57"/>
    </row>
    <row r="279" spans="1:168" s="61" customFormat="1" x14ac:dyDescent="0.35">
      <c r="A279" s="90"/>
      <c r="B279" s="43"/>
      <c r="C279" s="56"/>
      <c r="E279" s="43"/>
      <c r="F279" s="87"/>
      <c r="G279" s="43"/>
      <c r="H279" s="43"/>
      <c r="I279" s="43"/>
      <c r="J279" s="43"/>
      <c r="K279" s="43"/>
      <c r="L279" s="43"/>
      <c r="M279" s="43"/>
      <c r="N279" s="43"/>
      <c r="O279" s="43"/>
      <c r="P279" s="43"/>
      <c r="Q279" s="43"/>
      <c r="R279" s="44"/>
      <c r="Y279" s="43"/>
      <c r="Z279" s="43"/>
      <c r="AA279" s="43"/>
      <c r="AB279" s="43"/>
      <c r="AC279" s="43"/>
      <c r="AG279" s="57"/>
      <c r="AH279" s="57"/>
      <c r="AI279" s="57"/>
    </row>
    <row r="280" spans="1:168" s="61" customFormat="1" x14ac:dyDescent="0.35">
      <c r="A280" s="90"/>
      <c r="B280" s="43"/>
      <c r="C280" s="56"/>
      <c r="E280" s="43"/>
      <c r="F280" s="87"/>
      <c r="G280" s="43"/>
      <c r="H280" s="43"/>
      <c r="I280" s="43"/>
      <c r="J280" s="43"/>
      <c r="K280" s="43"/>
      <c r="L280" s="43"/>
      <c r="M280" s="43"/>
      <c r="N280" s="43"/>
      <c r="O280" s="43"/>
      <c r="P280" s="43"/>
      <c r="Q280" s="43"/>
      <c r="R280" s="44"/>
      <c r="W280" s="43"/>
      <c r="Y280" s="43"/>
      <c r="Z280" s="43"/>
      <c r="AA280" s="43"/>
      <c r="AB280" s="43"/>
      <c r="AC280" s="43"/>
      <c r="AG280" s="57"/>
      <c r="AH280" s="57"/>
      <c r="AI280" s="57"/>
    </row>
    <row r="281" spans="1:168" s="61" customFormat="1" x14ac:dyDescent="0.35">
      <c r="A281" s="90"/>
      <c r="B281" s="43"/>
      <c r="C281" s="56"/>
      <c r="E281" s="43"/>
      <c r="F281" s="87"/>
      <c r="G281" s="43"/>
      <c r="H281" s="43"/>
      <c r="I281" s="43"/>
      <c r="J281" s="43"/>
      <c r="K281" s="43"/>
      <c r="L281" s="43"/>
      <c r="M281" s="43"/>
      <c r="N281" s="43"/>
      <c r="O281" s="43"/>
      <c r="P281" s="43"/>
      <c r="Q281" s="43"/>
      <c r="R281" s="44"/>
      <c r="V281" s="43"/>
      <c r="W281" s="43"/>
      <c r="Y281" s="43"/>
      <c r="Z281" s="43"/>
      <c r="AA281" s="43"/>
      <c r="AB281" s="43"/>
      <c r="AC281" s="43"/>
      <c r="AG281" s="57"/>
      <c r="AH281" s="57"/>
      <c r="AI281" s="57"/>
    </row>
    <row r="282" spans="1:168" s="61" customFormat="1" x14ac:dyDescent="0.35">
      <c r="A282" s="90"/>
      <c r="B282" s="43"/>
      <c r="C282" s="56"/>
      <c r="E282" s="43"/>
      <c r="F282" s="87"/>
      <c r="G282" s="43"/>
      <c r="H282" s="43"/>
      <c r="I282" s="43"/>
      <c r="J282" s="43"/>
      <c r="K282" s="43"/>
      <c r="L282" s="43"/>
      <c r="M282" s="43"/>
      <c r="N282" s="43"/>
      <c r="O282" s="43"/>
      <c r="P282" s="43"/>
      <c r="Q282" s="43"/>
      <c r="R282" s="44"/>
      <c r="T282" s="43"/>
      <c r="U282" s="43"/>
      <c r="V282" s="43"/>
      <c r="W282" s="43"/>
      <c r="X282" s="43"/>
      <c r="Y282" s="43"/>
      <c r="Z282" s="43"/>
      <c r="AA282" s="43"/>
      <c r="AB282" s="43"/>
      <c r="AC282" s="43"/>
      <c r="AG282" s="57"/>
      <c r="AH282" s="57"/>
      <c r="AI282" s="57"/>
      <c r="CT282" s="43"/>
      <c r="CU282" s="43"/>
      <c r="CV282" s="43"/>
      <c r="CW282" s="43"/>
      <c r="CX282" s="43"/>
      <c r="CY282" s="43"/>
      <c r="CZ282" s="43"/>
      <c r="DA282" s="43"/>
      <c r="DB282" s="43"/>
      <c r="DC282" s="43"/>
      <c r="DD282" s="43"/>
      <c r="DE282" s="43"/>
      <c r="DF282" s="43"/>
      <c r="DG282" s="43"/>
      <c r="DH282" s="43"/>
      <c r="DI282" s="43"/>
      <c r="DJ282" s="43"/>
      <c r="DK282" s="43"/>
      <c r="DL282" s="43"/>
      <c r="DM282" s="43"/>
      <c r="DN282" s="43"/>
      <c r="DO282" s="43"/>
      <c r="DP282" s="43"/>
      <c r="DQ282" s="43"/>
      <c r="DR282" s="43"/>
      <c r="DS282" s="43"/>
      <c r="DT282" s="43"/>
      <c r="DU282" s="43"/>
      <c r="DV282" s="43"/>
      <c r="DW282" s="43"/>
      <c r="DX282" s="43"/>
      <c r="DY282" s="43"/>
      <c r="DZ282" s="43"/>
      <c r="EA282" s="43"/>
      <c r="EB282" s="43"/>
      <c r="EC282" s="43"/>
      <c r="ED282" s="43"/>
      <c r="FK282" s="43"/>
      <c r="FL282" s="43"/>
    </row>
    <row r="283" spans="1:168" s="61" customFormat="1" x14ac:dyDescent="0.35">
      <c r="A283" s="90"/>
      <c r="B283" s="43"/>
      <c r="C283" s="56"/>
      <c r="E283" s="43"/>
      <c r="F283" s="87"/>
      <c r="G283" s="43"/>
      <c r="H283" s="43"/>
      <c r="I283" s="43"/>
      <c r="J283" s="43"/>
      <c r="K283" s="43"/>
      <c r="L283" s="43"/>
      <c r="M283" s="43"/>
      <c r="N283" s="43"/>
      <c r="O283" s="43"/>
      <c r="P283" s="43"/>
      <c r="Q283" s="43"/>
      <c r="R283" s="44"/>
      <c r="T283" s="43"/>
      <c r="U283" s="43"/>
      <c r="V283" s="43"/>
      <c r="W283" s="43"/>
      <c r="X283" s="43"/>
      <c r="Y283" s="43"/>
      <c r="Z283" s="43"/>
      <c r="AA283" s="43"/>
      <c r="AB283" s="43"/>
      <c r="AC283" s="43"/>
      <c r="AD283" s="43"/>
      <c r="AE283" s="43"/>
      <c r="AF283" s="43"/>
      <c r="AG283" s="57"/>
      <c r="AH283" s="57"/>
      <c r="AI283" s="57"/>
      <c r="CT283" s="43"/>
      <c r="CU283" s="43"/>
      <c r="CV283" s="43"/>
      <c r="CW283" s="43"/>
      <c r="CX283" s="43"/>
      <c r="CY283" s="43"/>
      <c r="CZ283" s="43"/>
      <c r="DA283" s="43"/>
      <c r="DB283" s="43"/>
      <c r="DC283" s="43"/>
      <c r="DD283" s="43"/>
      <c r="DE283" s="43"/>
      <c r="DF283" s="43"/>
      <c r="DG283" s="43"/>
      <c r="DH283" s="43"/>
      <c r="DI283" s="43"/>
      <c r="DJ283" s="43"/>
      <c r="DK283" s="43"/>
      <c r="DL283" s="43"/>
      <c r="DM283" s="43"/>
      <c r="DN283" s="43"/>
      <c r="DO283" s="43"/>
      <c r="DP283" s="43"/>
      <c r="DQ283" s="43"/>
      <c r="DR283" s="43"/>
      <c r="DS283" s="43"/>
      <c r="DT283" s="43"/>
      <c r="DU283" s="43"/>
      <c r="DV283" s="43"/>
      <c r="DW283" s="43"/>
      <c r="DX283" s="43"/>
      <c r="DY283" s="43"/>
      <c r="DZ283" s="43"/>
      <c r="EA283" s="43"/>
      <c r="EB283" s="43"/>
      <c r="EC283" s="43"/>
      <c r="ED283" s="43"/>
      <c r="FK283" s="43"/>
      <c r="FL283" s="43"/>
    </row>
  </sheetData>
  <sheetProtection password="8D59" sheet="1" formatCells="0" formatColumns="0" formatRows="0"/>
  <mergeCells count="32">
    <mergeCell ref="C78:L78"/>
    <mergeCell ref="C68:K75"/>
    <mergeCell ref="M68:S75"/>
    <mergeCell ref="H3:I3"/>
    <mergeCell ref="F3:G3"/>
    <mergeCell ref="C3:E3"/>
    <mergeCell ref="R3:S3"/>
    <mergeCell ref="C5:G5"/>
    <mergeCell ref="Q5:T5"/>
    <mergeCell ref="K57:T57"/>
    <mergeCell ref="C1:Y1"/>
    <mergeCell ref="D2:W2"/>
    <mergeCell ref="K3:L3"/>
    <mergeCell ref="N3:O3"/>
    <mergeCell ref="U3:V3"/>
    <mergeCell ref="AI5:AM5"/>
    <mergeCell ref="A54:B54"/>
    <mergeCell ref="A6:B6"/>
    <mergeCell ref="A5:B5"/>
    <mergeCell ref="A7:B7"/>
    <mergeCell ref="B8:B10"/>
    <mergeCell ref="A48:B48"/>
    <mergeCell ref="H5:P5"/>
    <mergeCell ref="AC5:AH5"/>
    <mergeCell ref="Y5:AB5"/>
    <mergeCell ref="U5:X5"/>
    <mergeCell ref="V57:X57"/>
    <mergeCell ref="AD3:AF3"/>
    <mergeCell ref="AG3:AH3"/>
    <mergeCell ref="P3:Q3"/>
    <mergeCell ref="W3:AA3"/>
    <mergeCell ref="AB3:AC3"/>
  </mergeCells>
  <conditionalFormatting sqref="A43:B44 J43 S43:T43 AF43:AH43 D43:H43 Y44:AH44 AJ43:AO44 C44:J44 L44:T44 L43">
    <cfRule type="expression" dxfId="34" priority="24">
      <formula>MONTH($B43)&lt;&gt;MONTH($B$17)</formula>
    </cfRule>
  </conditionalFormatting>
  <conditionalFormatting sqref="C42:C43">
    <cfRule type="expression" dxfId="33" priority="13">
      <formula>MONTH($B43)&lt;&gt;MONTH($B$17)</formula>
    </cfRule>
  </conditionalFormatting>
  <conditionalFormatting sqref="I43">
    <cfRule type="expression" dxfId="32" priority="11">
      <formula>MONTH($B43)&lt;&gt;MONTH($B$17)</formula>
    </cfRule>
  </conditionalFormatting>
  <conditionalFormatting sqref="O43:P43">
    <cfRule type="expression" dxfId="31" priority="10">
      <formula>MONTH($B43)&lt;&gt;MONTH($B$17)</formula>
    </cfRule>
  </conditionalFormatting>
  <conditionalFormatting sqref="R43">
    <cfRule type="expression" dxfId="30" priority="8">
      <formula>MONTH($B43)&lt;&gt;MONTH($B$17)</formula>
    </cfRule>
  </conditionalFormatting>
  <conditionalFormatting sqref="Q43">
    <cfRule type="expression" dxfId="29" priority="9">
      <formula>MONTH($B43)&lt;&gt;MONTH($B$17)</formula>
    </cfRule>
  </conditionalFormatting>
  <conditionalFormatting sqref="A47:AN47">
    <cfRule type="expression" dxfId="28" priority="3">
      <formula>MONTH($B$44)&lt;&gt;MONTH($B$47)</formula>
    </cfRule>
  </conditionalFormatting>
  <conditionalFormatting sqref="A46:AN46">
    <cfRule type="expression" dxfId="27" priority="2">
      <formula>MONTH($B$44)&lt;&gt;MONTH($B$46)</formula>
    </cfRule>
  </conditionalFormatting>
  <conditionalFormatting sqref="A45:AN45">
    <cfRule type="expression" dxfId="26" priority="1">
      <formula>MONTH($B$44)&lt;&gt;MONTH($B$45)</formula>
    </cfRule>
  </conditionalFormatting>
  <dataValidations disablePrompts="1" xWindow="1033" yWindow="537" count="1">
    <dataValidation type="list" allowBlank="1" showInputMessage="1" showErrorMessage="1" sqref="U3:V3" xr:uid="{00000000-0002-0000-0200-000000000000}">
      <formula1>"2019,2020,2021,2022,2023,2024,2025,2026,2027,2028,2029,2030"</formula1>
    </dataValidation>
  </dataValidations>
  <printOptions horizontalCentered="1" verticalCentered="1"/>
  <pageMargins left="0.5" right="0.5" top="0.5" bottom="0.5" header="1.05" footer="0.3"/>
  <pageSetup paperSize="5" scale="42" orientation="landscape" r:id="rId1"/>
  <drawing r:id="rId2"/>
  <legacyDrawing r:id="rId3"/>
  <extLst>
    <ext xmlns:x14="http://schemas.microsoft.com/office/spreadsheetml/2009/9/main" uri="{CCE6A557-97BC-4b89-ADB6-D9C93CAAB3DF}">
      <x14:dataValidations xmlns:xm="http://schemas.microsoft.com/office/excel/2006/main" disablePrompts="1" xWindow="1033" yWindow="537" count="12">
        <x14:dataValidation type="list" showInputMessage="1" showErrorMessage="1" xr:uid="{00000000-0002-0000-0200-000001000000}">
          <x14:formula1>
            <xm:f>'7. Inputs'!$K$2:$K$3</xm:f>
          </x14:formula1>
          <xm:sqref>K6 F6</xm:sqref>
        </x14:dataValidation>
        <x14:dataValidation type="list" allowBlank="1" showInputMessage="1" showErrorMessage="1" xr:uid="{00000000-0002-0000-0200-000002000000}">
          <x14:formula1>
            <xm:f>'7. Inputs'!$A$14:$A$16</xm:f>
          </x14:formula1>
          <xm:sqref>T6</xm:sqref>
        </x14:dataValidation>
        <x14:dataValidation type="list" allowBlank="1" showInputMessage="1" showErrorMessage="1" xr:uid="{00000000-0002-0000-0200-000003000000}">
          <x14:formula1>
            <xm:f>'7. Inputs'!$A$11:$A$13</xm:f>
          </x14:formula1>
          <xm:sqref>Q6:S6</xm:sqref>
        </x14:dataValidation>
        <x14:dataValidation type="list" allowBlank="1" showInputMessage="1" showErrorMessage="1" xr:uid="{00000000-0002-0000-0200-000004000000}">
          <x14:formula1>
            <xm:f>'7. Inputs'!$F$21:$F$25</xm:f>
          </x14:formula1>
          <xm:sqref>O6:P6</xm:sqref>
        </x14:dataValidation>
        <x14:dataValidation type="list" allowBlank="1" showInputMessage="1" showErrorMessage="1" xr:uid="{00000000-0002-0000-0200-000005000000}">
          <x14:formula1>
            <xm:f>'7. Inputs'!$A$2:$A$7</xm:f>
          </x14:formula1>
          <xm:sqref>M6:N6</xm:sqref>
        </x14:dataValidation>
        <x14:dataValidation type="list" allowBlank="1" showInputMessage="1" showErrorMessage="1" xr:uid="{00000000-0002-0000-0200-000006000000}">
          <x14:formula1>
            <xm:f>'7. Inputs'!$I$3:$I$14</xm:f>
          </x14:formula1>
          <xm:sqref>R3:S3</xm:sqref>
        </x14:dataValidation>
        <x14:dataValidation type="list" allowBlank="1" showInputMessage="1" showErrorMessage="1" xr:uid="{00000000-0002-0000-0200-000007000000}">
          <x14:formula1>
            <xm:f>'7. Inputs'!$G$2:$G$17</xm:f>
          </x14:formula1>
          <xm:sqref>Y9:AN9 C9:T9</xm:sqref>
        </x14:dataValidation>
        <x14:dataValidation type="list" allowBlank="1" showInputMessage="1" showErrorMessage="1" xr:uid="{00000000-0002-0000-0200-000008000000}">
          <x14:formula1>
            <xm:f>'7. Inputs'!$F$2:$F$9</xm:f>
          </x14:formula1>
          <xm:sqref>Y10:AN10 C10:T10</xm:sqref>
        </x14:dataValidation>
        <x14:dataValidation type="list" allowBlank="1" showInputMessage="1" showErrorMessage="1" xr:uid="{00000000-0002-0000-0200-000009000000}">
          <x14:formula1>
            <xm:f>'7. Inputs'!$A$32:$A$35</xm:f>
          </x14:formula1>
          <xm:sqref>E6</xm:sqref>
        </x14:dataValidation>
        <x14:dataValidation type="list" allowBlank="1" showInputMessage="1" showErrorMessage="1" xr:uid="{00000000-0002-0000-0200-00000A000000}">
          <x14:formula1>
            <xm:f>'7. Inputs'!$A$44:$A$45</xm:f>
          </x14:formula1>
          <xm:sqref>C6</xm:sqref>
        </x14:dataValidation>
        <x14:dataValidation type="list" allowBlank="1" showInputMessage="1" showErrorMessage="1" xr:uid="{00000000-0002-0000-0200-00000B000000}">
          <x14:formula1>
            <xm:f>'7. Inputs'!$A$24:$A$389</xm:f>
          </x14:formula1>
          <xm:sqref>Z6:AH6 AJ6:AM6</xm:sqref>
        </x14:dataValidation>
        <x14:dataValidation type="list" allowBlank="1" showInputMessage="1" showErrorMessage="1" xr:uid="{00000000-0002-0000-0200-00000C000000}">
          <x14:formula1>
            <xm:f>'7. Inputs'!$A$24:$A$51</xm:f>
          </x14:formula1>
          <xm:sqref>Y6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B1:X60"/>
  <sheetViews>
    <sheetView workbookViewId="0">
      <selection activeCell="F30" sqref="F30"/>
    </sheetView>
  </sheetViews>
  <sheetFormatPr defaultColWidth="5.54296875" defaultRowHeight="12.5" x14ac:dyDescent="0.25"/>
  <cols>
    <col min="1" max="1" width="5.54296875" style="24"/>
    <col min="2" max="4" width="7.7265625" style="24" customWidth="1"/>
    <col min="5" max="5" width="12.1796875" style="24" customWidth="1"/>
    <col min="6" max="6" width="12.81640625" style="24" customWidth="1"/>
    <col min="7" max="7" width="9.81640625" style="24" customWidth="1"/>
    <col min="8" max="8" width="9.26953125" style="24" customWidth="1"/>
    <col min="9" max="12" width="5.54296875" style="24"/>
    <col min="13" max="13" width="7.7265625" style="24" customWidth="1"/>
    <col min="14" max="14" width="5.7265625" style="24" customWidth="1"/>
    <col min="15" max="15" width="7.54296875" style="24" customWidth="1"/>
    <col min="16" max="22" width="5.54296875" style="24"/>
    <col min="23" max="23" width="10.1796875" style="24" bestFit="1" customWidth="1"/>
    <col min="24" max="16384" width="5.54296875" style="24"/>
  </cols>
  <sheetData>
    <row r="1" spans="2:24" ht="14.5" thickBot="1" x14ac:dyDescent="0.35">
      <c r="B1" s="1042" t="s">
        <v>447</v>
      </c>
      <c r="C1" s="1043"/>
      <c r="D1" s="1043"/>
      <c r="E1" s="1043"/>
      <c r="F1" s="1043"/>
      <c r="G1" s="1043"/>
      <c r="H1" s="1043"/>
      <c r="I1" s="1043"/>
      <c r="J1" s="1043"/>
      <c r="K1" s="1043"/>
      <c r="L1" s="1043"/>
      <c r="M1" s="1043"/>
      <c r="N1" s="1043"/>
      <c r="O1" s="1043"/>
      <c r="P1" s="1043"/>
      <c r="Q1" s="1043"/>
      <c r="R1" s="1043"/>
      <c r="S1" s="1043"/>
      <c r="T1" s="1043"/>
      <c r="U1" s="1043"/>
      <c r="V1" s="1043"/>
      <c r="W1" s="1044"/>
      <c r="X1" s="145"/>
    </row>
    <row r="2" spans="2:24" ht="18" thickBot="1" x14ac:dyDescent="0.35">
      <c r="B2" s="12" t="s">
        <v>16</v>
      </c>
      <c r="C2" s="1045" t="s">
        <v>448</v>
      </c>
      <c r="D2" s="1045"/>
      <c r="E2" s="1045"/>
      <c r="F2" s="1045"/>
      <c r="G2" s="1045"/>
      <c r="H2" s="1045"/>
      <c r="I2" s="1045"/>
      <c r="J2" s="1045"/>
      <c r="K2" s="1045"/>
      <c r="L2" s="1045"/>
      <c r="M2" s="1045"/>
      <c r="N2" s="1045"/>
      <c r="O2" s="1045"/>
      <c r="P2" s="1045"/>
      <c r="Q2" s="1045"/>
      <c r="R2" s="1045"/>
      <c r="S2" s="1045"/>
      <c r="T2" s="1045"/>
      <c r="U2" s="1045"/>
      <c r="V2" s="13"/>
      <c r="W2" s="14" t="s">
        <v>15</v>
      </c>
      <c r="X2" s="145"/>
    </row>
    <row r="3" spans="2:24" ht="14.5" thickBot="1" x14ac:dyDescent="0.3">
      <c r="B3" s="1052" t="s">
        <v>32</v>
      </c>
      <c r="C3" s="1046"/>
      <c r="D3" s="1046" t="str">
        <f>IF(DataSheet!C3=0,"",DataSheet!C3)</f>
        <v/>
      </c>
      <c r="E3" s="1046"/>
      <c r="F3" s="1047"/>
      <c r="G3" s="189" t="s">
        <v>45</v>
      </c>
      <c r="H3" s="1046" t="str">
        <f>IF(DataSheet!H3=0,"",DataSheet!H3)</f>
        <v/>
      </c>
      <c r="I3" s="1046"/>
      <c r="J3" s="190" t="s">
        <v>46</v>
      </c>
      <c r="K3" s="1046" t="str">
        <f>IF(DataSheet!K3=0,"",DataSheet!K3)</f>
        <v/>
      </c>
      <c r="L3" s="1047"/>
      <c r="M3" s="190" t="s">
        <v>44</v>
      </c>
      <c r="N3" s="1046" t="str">
        <f>IF(DataSheet!N3=0,"",DataSheet!N3)</f>
        <v/>
      </c>
      <c r="O3" s="1047"/>
      <c r="P3" s="190" t="s">
        <v>30</v>
      </c>
      <c r="Q3" s="1046" t="str">
        <f>DataSheet!R3</f>
        <v>January</v>
      </c>
      <c r="R3" s="1047"/>
      <c r="S3" s="190" t="s">
        <v>31</v>
      </c>
      <c r="T3" s="1046">
        <f>DataSheet!U3</f>
        <v>2021</v>
      </c>
      <c r="U3" s="1047"/>
      <c r="V3" s="152" t="s">
        <v>240</v>
      </c>
      <c r="W3" s="153">
        <f ca="1">TODAY()</f>
        <v>44551</v>
      </c>
      <c r="X3" s="154"/>
    </row>
    <row r="4" spans="2:24" s="43" customFormat="1" ht="14.5" thickBot="1" x14ac:dyDescent="0.35">
      <c r="B4" s="1051" t="s">
        <v>164</v>
      </c>
      <c r="C4" s="1051"/>
      <c r="D4" s="1051"/>
      <c r="E4" s="1051"/>
      <c r="F4" s="1051"/>
      <c r="G4" s="1051"/>
      <c r="H4" s="1051"/>
      <c r="I4" s="1051"/>
      <c r="J4" s="1051"/>
    </row>
    <row r="5" spans="2:24" s="43" customFormat="1" ht="8.5" customHeight="1" x14ac:dyDescent="0.3">
      <c r="B5" s="1053" t="s">
        <v>165</v>
      </c>
      <c r="C5" s="1054"/>
      <c r="D5" s="1054"/>
      <c r="E5" s="1054"/>
      <c r="F5" s="1054"/>
      <c r="G5" s="1054"/>
      <c r="H5" s="1054"/>
      <c r="I5" s="1054"/>
      <c r="J5" s="1054"/>
      <c r="K5" s="1054"/>
      <c r="L5" s="1054"/>
      <c r="M5" s="1054"/>
      <c r="N5" s="1054"/>
      <c r="O5" s="1054"/>
      <c r="P5" s="1054"/>
      <c r="Q5" s="1054"/>
      <c r="R5" s="1054"/>
      <c r="S5" s="1054"/>
      <c r="T5" s="1054"/>
      <c r="U5" s="1054"/>
      <c r="V5" s="1054"/>
      <c r="W5" s="1055"/>
      <c r="X5" s="155"/>
    </row>
    <row r="6" spans="2:24" s="43" customFormat="1" ht="8.5" customHeight="1" x14ac:dyDescent="0.3">
      <c r="B6" s="1056"/>
      <c r="C6" s="1057"/>
      <c r="D6" s="1057"/>
      <c r="E6" s="1057"/>
      <c r="F6" s="1057"/>
      <c r="G6" s="1057"/>
      <c r="H6" s="1057"/>
      <c r="I6" s="1057"/>
      <c r="J6" s="1057"/>
      <c r="K6" s="1057"/>
      <c r="L6" s="1057"/>
      <c r="M6" s="1057"/>
      <c r="N6" s="1057"/>
      <c r="O6" s="1057"/>
      <c r="P6" s="1057"/>
      <c r="Q6" s="1057"/>
      <c r="R6" s="1057"/>
      <c r="S6" s="1057"/>
      <c r="T6" s="1057"/>
      <c r="U6" s="1057"/>
      <c r="V6" s="1057"/>
      <c r="W6" s="1058"/>
      <c r="X6" s="155"/>
    </row>
    <row r="7" spans="2:24" s="43" customFormat="1" ht="8.5" customHeight="1" x14ac:dyDescent="0.3">
      <c r="B7" s="1056"/>
      <c r="C7" s="1057"/>
      <c r="D7" s="1057"/>
      <c r="E7" s="1057"/>
      <c r="F7" s="1057"/>
      <c r="G7" s="1057"/>
      <c r="H7" s="1057"/>
      <c r="I7" s="1057"/>
      <c r="J7" s="1057"/>
      <c r="K7" s="1057"/>
      <c r="L7" s="1057"/>
      <c r="M7" s="1057"/>
      <c r="N7" s="1057"/>
      <c r="O7" s="1057"/>
      <c r="P7" s="1057"/>
      <c r="Q7" s="1057"/>
      <c r="R7" s="1057"/>
      <c r="S7" s="1057"/>
      <c r="T7" s="1057"/>
      <c r="U7" s="1057"/>
      <c r="V7" s="1057"/>
      <c r="W7" s="1058"/>
      <c r="X7" s="155"/>
    </row>
    <row r="8" spans="2:24" s="43" customFormat="1" ht="8.5" customHeight="1" x14ac:dyDescent="0.3">
      <c r="B8" s="1056"/>
      <c r="C8" s="1057"/>
      <c r="D8" s="1057"/>
      <c r="E8" s="1057"/>
      <c r="F8" s="1057"/>
      <c r="G8" s="1057"/>
      <c r="H8" s="1057"/>
      <c r="I8" s="1057"/>
      <c r="J8" s="1057"/>
      <c r="K8" s="1057"/>
      <c r="L8" s="1057"/>
      <c r="M8" s="1057"/>
      <c r="N8" s="1057"/>
      <c r="O8" s="1057"/>
      <c r="P8" s="1057"/>
      <c r="Q8" s="1057"/>
      <c r="R8" s="1057"/>
      <c r="S8" s="1057"/>
      <c r="T8" s="1057"/>
      <c r="U8" s="1057"/>
      <c r="V8" s="1057"/>
      <c r="W8" s="1058"/>
      <c r="X8" s="155"/>
    </row>
    <row r="9" spans="2:24" s="43" customFormat="1" ht="9.75" customHeight="1" x14ac:dyDescent="0.3">
      <c r="B9" s="1056"/>
      <c r="C9" s="1057"/>
      <c r="D9" s="1057"/>
      <c r="E9" s="1057"/>
      <c r="F9" s="1057"/>
      <c r="G9" s="1057"/>
      <c r="H9" s="1057"/>
      <c r="I9" s="1057"/>
      <c r="J9" s="1057"/>
      <c r="K9" s="1057"/>
      <c r="L9" s="1057"/>
      <c r="M9" s="1057"/>
      <c r="N9" s="1057"/>
      <c r="O9" s="1057"/>
      <c r="P9" s="1057"/>
      <c r="Q9" s="1057"/>
      <c r="R9" s="1057"/>
      <c r="S9" s="1057"/>
      <c r="T9" s="1057"/>
      <c r="U9" s="1057"/>
      <c r="V9" s="1057"/>
      <c r="W9" s="1058"/>
      <c r="X9" s="155"/>
    </row>
    <row r="10" spans="2:24" s="43" customFormat="1" ht="13.5" customHeight="1" x14ac:dyDescent="0.3">
      <c r="B10" s="1056"/>
      <c r="C10" s="1057"/>
      <c r="D10" s="1057"/>
      <c r="E10" s="1057"/>
      <c r="F10" s="1057"/>
      <c r="G10" s="1057"/>
      <c r="H10" s="1057"/>
      <c r="I10" s="1057"/>
      <c r="J10" s="1057"/>
      <c r="K10" s="1057"/>
      <c r="L10" s="1057"/>
      <c r="M10" s="1057"/>
      <c r="N10" s="1057"/>
      <c r="O10" s="1057"/>
      <c r="P10" s="1057"/>
      <c r="Q10" s="1057"/>
      <c r="R10" s="1057"/>
      <c r="S10" s="1057"/>
      <c r="T10" s="1057"/>
      <c r="U10" s="1057"/>
      <c r="V10" s="1057"/>
      <c r="W10" s="1058"/>
      <c r="X10" s="155"/>
    </row>
    <row r="11" spans="2:24" s="43" customFormat="1" ht="8.5" customHeight="1" thickBot="1" x14ac:dyDescent="0.35">
      <c r="B11" s="1059"/>
      <c r="C11" s="1060"/>
      <c r="D11" s="1060"/>
      <c r="E11" s="1060"/>
      <c r="F11" s="1060"/>
      <c r="G11" s="1060"/>
      <c r="H11" s="1060"/>
      <c r="I11" s="1060"/>
      <c r="J11" s="1060"/>
      <c r="K11" s="1060"/>
      <c r="L11" s="1060"/>
      <c r="M11" s="1060"/>
      <c r="N11" s="1060"/>
      <c r="O11" s="1060"/>
      <c r="P11" s="1060"/>
      <c r="Q11" s="1060"/>
      <c r="R11" s="1060"/>
      <c r="S11" s="1060"/>
      <c r="T11" s="1060"/>
      <c r="U11" s="1060"/>
      <c r="V11" s="1060"/>
      <c r="W11" s="1061"/>
      <c r="X11" s="155"/>
    </row>
    <row r="12" spans="2:24" ht="12.75" customHeight="1" x14ac:dyDescent="0.25">
      <c r="B12" s="1062" t="s">
        <v>446</v>
      </c>
      <c r="C12" s="1063"/>
      <c r="D12" s="1063"/>
      <c r="E12" s="1063"/>
      <c r="F12" s="1063"/>
      <c r="G12" s="1063"/>
      <c r="H12" s="1063"/>
      <c r="I12" s="1063"/>
      <c r="J12" s="1063"/>
      <c r="K12" s="1063"/>
      <c r="L12" s="1063"/>
      <c r="M12" s="1063"/>
      <c r="N12" s="1063"/>
      <c r="O12" s="1063"/>
      <c r="P12" s="1063"/>
      <c r="Q12" s="1063"/>
      <c r="R12" s="1063"/>
      <c r="S12" s="1063"/>
      <c r="T12" s="1063"/>
      <c r="U12" s="1063"/>
      <c r="V12" s="1063"/>
      <c r="W12" s="1064"/>
      <c r="X12" s="156"/>
    </row>
    <row r="13" spans="2:24" ht="12.75" customHeight="1" x14ac:dyDescent="0.25">
      <c r="B13" s="1065"/>
      <c r="C13" s="1066"/>
      <c r="D13" s="1066"/>
      <c r="E13" s="1066"/>
      <c r="F13" s="1066"/>
      <c r="G13" s="1066"/>
      <c r="H13" s="1066"/>
      <c r="I13" s="1066"/>
      <c r="J13" s="1066"/>
      <c r="K13" s="1066"/>
      <c r="L13" s="1066"/>
      <c r="M13" s="1066"/>
      <c r="N13" s="1066"/>
      <c r="O13" s="1066"/>
      <c r="P13" s="1066"/>
      <c r="Q13" s="1066"/>
      <c r="R13" s="1066"/>
      <c r="S13" s="1066"/>
      <c r="T13" s="1066"/>
      <c r="U13" s="1066"/>
      <c r="V13" s="1066"/>
      <c r="W13" s="1067"/>
      <c r="X13" s="156"/>
    </row>
    <row r="14" spans="2:24" ht="12.75" customHeight="1" x14ac:dyDescent="0.25">
      <c r="B14" s="1065"/>
      <c r="C14" s="1066"/>
      <c r="D14" s="1066"/>
      <c r="E14" s="1066"/>
      <c r="F14" s="1066"/>
      <c r="G14" s="1066"/>
      <c r="H14" s="1066"/>
      <c r="I14" s="1066"/>
      <c r="J14" s="1066"/>
      <c r="K14" s="1066"/>
      <c r="L14" s="1066"/>
      <c r="M14" s="1066"/>
      <c r="N14" s="1066"/>
      <c r="O14" s="1066"/>
      <c r="P14" s="1066"/>
      <c r="Q14" s="1066"/>
      <c r="R14" s="1066"/>
      <c r="S14" s="1066"/>
      <c r="T14" s="1066"/>
      <c r="U14" s="1066"/>
      <c r="V14" s="1066"/>
      <c r="W14" s="1067"/>
      <c r="X14" s="156"/>
    </row>
    <row r="15" spans="2:24" ht="12.75" customHeight="1" x14ac:dyDescent="0.25">
      <c r="B15" s="1065"/>
      <c r="C15" s="1066"/>
      <c r="D15" s="1066"/>
      <c r="E15" s="1066"/>
      <c r="F15" s="1066"/>
      <c r="G15" s="1066"/>
      <c r="H15" s="1066"/>
      <c r="I15" s="1066"/>
      <c r="J15" s="1066"/>
      <c r="K15" s="1066"/>
      <c r="L15" s="1066"/>
      <c r="M15" s="1066"/>
      <c r="N15" s="1066"/>
      <c r="O15" s="1066"/>
      <c r="P15" s="1066"/>
      <c r="Q15" s="1066"/>
      <c r="R15" s="1066"/>
      <c r="S15" s="1066"/>
      <c r="T15" s="1066"/>
      <c r="U15" s="1066"/>
      <c r="V15" s="1066"/>
      <c r="W15" s="1067"/>
      <c r="X15" s="156"/>
    </row>
    <row r="16" spans="2:24" ht="12.75" customHeight="1" x14ac:dyDescent="0.25">
      <c r="B16" s="1065"/>
      <c r="C16" s="1066"/>
      <c r="D16" s="1066"/>
      <c r="E16" s="1066"/>
      <c r="F16" s="1066"/>
      <c r="G16" s="1066"/>
      <c r="H16" s="1066"/>
      <c r="I16" s="1066"/>
      <c r="J16" s="1066"/>
      <c r="K16" s="1066"/>
      <c r="L16" s="1066"/>
      <c r="M16" s="1066"/>
      <c r="N16" s="1066"/>
      <c r="O16" s="1066"/>
      <c r="P16" s="1066"/>
      <c r="Q16" s="1066"/>
      <c r="R16" s="1066"/>
      <c r="S16" s="1066"/>
      <c r="T16" s="1066"/>
      <c r="U16" s="1066"/>
      <c r="V16" s="1066"/>
      <c r="W16" s="1067"/>
      <c r="X16" s="156"/>
    </row>
    <row r="17" spans="2:24" ht="12.75" customHeight="1" x14ac:dyDescent="0.25">
      <c r="B17" s="1065"/>
      <c r="C17" s="1066"/>
      <c r="D17" s="1066"/>
      <c r="E17" s="1066"/>
      <c r="F17" s="1066"/>
      <c r="G17" s="1066"/>
      <c r="H17" s="1066"/>
      <c r="I17" s="1066"/>
      <c r="J17" s="1066"/>
      <c r="K17" s="1066"/>
      <c r="L17" s="1066"/>
      <c r="M17" s="1066"/>
      <c r="N17" s="1066"/>
      <c r="O17" s="1066"/>
      <c r="P17" s="1066"/>
      <c r="Q17" s="1066"/>
      <c r="R17" s="1066"/>
      <c r="S17" s="1066"/>
      <c r="T17" s="1066"/>
      <c r="U17" s="1066"/>
      <c r="V17" s="1066"/>
      <c r="W17" s="1067"/>
      <c r="X17" s="156"/>
    </row>
    <row r="18" spans="2:24" ht="12.75" customHeight="1" x14ac:dyDescent="0.25">
      <c r="B18" s="1065"/>
      <c r="C18" s="1066"/>
      <c r="D18" s="1066"/>
      <c r="E18" s="1066"/>
      <c r="F18" s="1066"/>
      <c r="G18" s="1066"/>
      <c r="H18" s="1066"/>
      <c r="I18" s="1066"/>
      <c r="J18" s="1066"/>
      <c r="K18" s="1066"/>
      <c r="L18" s="1066"/>
      <c r="M18" s="1066"/>
      <c r="N18" s="1066"/>
      <c r="O18" s="1066"/>
      <c r="P18" s="1066"/>
      <c r="Q18" s="1066"/>
      <c r="R18" s="1066"/>
      <c r="S18" s="1066"/>
      <c r="T18" s="1066"/>
      <c r="U18" s="1066"/>
      <c r="V18" s="1066"/>
      <c r="W18" s="1067"/>
      <c r="X18" s="156"/>
    </row>
    <row r="19" spans="2:24" ht="12.75" customHeight="1" x14ac:dyDescent="0.25">
      <c r="B19" s="1065"/>
      <c r="C19" s="1066"/>
      <c r="D19" s="1066"/>
      <c r="E19" s="1066"/>
      <c r="F19" s="1066"/>
      <c r="G19" s="1066"/>
      <c r="H19" s="1066"/>
      <c r="I19" s="1066"/>
      <c r="J19" s="1066"/>
      <c r="K19" s="1066"/>
      <c r="L19" s="1066"/>
      <c r="M19" s="1066"/>
      <c r="N19" s="1066"/>
      <c r="O19" s="1066"/>
      <c r="P19" s="1066"/>
      <c r="Q19" s="1066"/>
      <c r="R19" s="1066"/>
      <c r="S19" s="1066"/>
      <c r="T19" s="1066"/>
      <c r="U19" s="1066"/>
      <c r="V19" s="1066"/>
      <c r="W19" s="1067"/>
      <c r="X19" s="156"/>
    </row>
    <row r="20" spans="2:24" ht="12.75" customHeight="1" thickBot="1" x14ac:dyDescent="0.3">
      <c r="B20" s="1068"/>
      <c r="C20" s="1069"/>
      <c r="D20" s="1069"/>
      <c r="E20" s="1069"/>
      <c r="F20" s="1069"/>
      <c r="G20" s="1069"/>
      <c r="H20" s="1069"/>
      <c r="I20" s="1069"/>
      <c r="J20" s="1069"/>
      <c r="K20" s="1069"/>
      <c r="L20" s="1069"/>
      <c r="M20" s="1069"/>
      <c r="N20" s="1069"/>
      <c r="O20" s="1069"/>
      <c r="P20" s="1069"/>
      <c r="Q20" s="1069"/>
      <c r="R20" s="1069"/>
      <c r="S20" s="1069"/>
      <c r="T20" s="1069"/>
      <c r="U20" s="1069"/>
      <c r="V20" s="1069"/>
      <c r="W20" s="1070"/>
      <c r="X20" s="156"/>
    </row>
    <row r="21" spans="2:24" ht="13" thickBot="1" x14ac:dyDescent="0.3"/>
    <row r="22" spans="2:24" ht="16" thickBot="1" x14ac:dyDescent="0.4">
      <c r="D22" s="157"/>
      <c r="E22" s="158" t="s">
        <v>63</v>
      </c>
      <c r="F22" s="159" t="s">
        <v>67</v>
      </c>
      <c r="G22" s="160" t="s">
        <v>68</v>
      </c>
      <c r="H22" s="161" t="s">
        <v>215</v>
      </c>
      <c r="I22" s="35"/>
      <c r="J22" s="162"/>
      <c r="K22" s="35"/>
    </row>
    <row r="23" spans="2:24" ht="16" thickBot="1" x14ac:dyDescent="0.4">
      <c r="B23" s="163" t="s">
        <v>212</v>
      </c>
      <c r="C23" s="157"/>
      <c r="D23" s="64"/>
      <c r="E23" s="544"/>
      <c r="F23" s="545"/>
      <c r="G23" s="546"/>
      <c r="H23" s="161" t="s">
        <v>457</v>
      </c>
      <c r="I23" s="164"/>
      <c r="J23" s="164"/>
      <c r="K23" s="35"/>
    </row>
    <row r="24" spans="2:24" ht="15.5" x14ac:dyDescent="0.35">
      <c r="D24" s="64"/>
      <c r="E24" s="547"/>
      <c r="F24" s="548"/>
      <c r="G24" s="549"/>
      <c r="H24" s="165"/>
      <c r="I24" s="164"/>
      <c r="J24" s="164"/>
      <c r="K24" s="35"/>
    </row>
    <row r="25" spans="2:24" ht="15.5" x14ac:dyDescent="0.35">
      <c r="B25" s="166"/>
      <c r="C25" s="167"/>
      <c r="D25" s="168"/>
      <c r="E25" s="550"/>
      <c r="F25" s="551"/>
      <c r="G25" s="552"/>
      <c r="I25" s="164"/>
      <c r="J25" s="164"/>
      <c r="K25" s="35"/>
    </row>
    <row r="26" spans="2:24" ht="15.5" x14ac:dyDescent="0.35">
      <c r="B26" s="163" t="s">
        <v>213</v>
      </c>
      <c r="C26" s="157"/>
      <c r="D26" s="64"/>
      <c r="E26" s="550"/>
      <c r="F26" s="551"/>
      <c r="G26" s="552"/>
      <c r="I26" s="164"/>
      <c r="J26" s="164"/>
      <c r="K26" s="35"/>
    </row>
    <row r="27" spans="2:24" ht="16" thickBot="1" x14ac:dyDescent="0.4">
      <c r="D27" s="64"/>
      <c r="E27" s="550"/>
      <c r="F27" s="551"/>
      <c r="G27" s="552"/>
      <c r="H27" s="165"/>
      <c r="I27" s="164"/>
      <c r="J27" s="164"/>
      <c r="K27" s="35"/>
    </row>
    <row r="28" spans="2:24" ht="14.5" thickBot="1" x14ac:dyDescent="0.35">
      <c r="D28" s="64"/>
      <c r="E28" s="553"/>
      <c r="F28" s="554"/>
      <c r="G28" s="555"/>
      <c r="H28" s="543" t="e">
        <f>GEOMEAN(G24:G28)</f>
        <v>#NUM!</v>
      </c>
      <c r="I28" s="35"/>
      <c r="J28" s="35"/>
      <c r="K28" s="35"/>
    </row>
    <row r="29" spans="2:24" ht="16" thickBot="1" x14ac:dyDescent="0.4">
      <c r="B29" s="163" t="s">
        <v>8</v>
      </c>
      <c r="D29" s="169">
        <v>1</v>
      </c>
      <c r="E29" s="170">
        <f>DataSheet!B17</f>
        <v>44197</v>
      </c>
      <c r="F29" s="171"/>
      <c r="G29" s="172" t="str">
        <f>IF(DataSheet!O17="","",DataSheet!O17)</f>
        <v/>
      </c>
      <c r="H29" s="35"/>
      <c r="I29" s="35"/>
      <c r="J29" s="35"/>
      <c r="K29" s="35"/>
    </row>
    <row r="30" spans="2:24" ht="16" thickBot="1" x14ac:dyDescent="0.4">
      <c r="B30" s="163" t="s">
        <v>216</v>
      </c>
      <c r="D30" s="173">
        <v>2</v>
      </c>
      <c r="E30" s="170">
        <f>DataSheet!B18</f>
        <v>44198</v>
      </c>
      <c r="F30" s="174"/>
      <c r="G30" s="172" t="str">
        <f>IF(DataSheet!O18="","",DataSheet!O18)</f>
        <v/>
      </c>
    </row>
    <row r="31" spans="2:24" ht="16" thickBot="1" x14ac:dyDescent="0.4">
      <c r="B31" s="163" t="s">
        <v>217</v>
      </c>
      <c r="D31" s="173">
        <v>3</v>
      </c>
      <c r="E31" s="170">
        <f>DataSheet!B19</f>
        <v>44199</v>
      </c>
      <c r="F31" s="174"/>
      <c r="G31" s="172" t="str">
        <f>IF(DataSheet!O19="","",DataSheet!O19)</f>
        <v/>
      </c>
    </row>
    <row r="32" spans="2:24" ht="16" thickBot="1" x14ac:dyDescent="0.4">
      <c r="B32" s="163" t="s">
        <v>218</v>
      </c>
      <c r="D32" s="173">
        <v>4</v>
      </c>
      <c r="E32" s="170">
        <f>DataSheet!B20</f>
        <v>44200</v>
      </c>
      <c r="F32" s="174"/>
      <c r="G32" s="172" t="str">
        <f>IF(DataSheet!O20="","",DataSheet!O20)</f>
        <v/>
      </c>
    </row>
    <row r="33" spans="2:7" ht="16" thickBot="1" x14ac:dyDescent="0.4">
      <c r="B33" s="163" t="s">
        <v>219</v>
      </c>
      <c r="D33" s="173">
        <v>5</v>
      </c>
      <c r="E33" s="170">
        <f>DataSheet!B21</f>
        <v>44201</v>
      </c>
      <c r="F33" s="174"/>
      <c r="G33" s="172" t="str">
        <f>IF(DataSheet!O21="","",DataSheet!O21)</f>
        <v/>
      </c>
    </row>
    <row r="34" spans="2:7" ht="16" thickBot="1" x14ac:dyDescent="0.4">
      <c r="B34" s="163" t="s">
        <v>220</v>
      </c>
      <c r="D34" s="173">
        <v>6</v>
      </c>
      <c r="E34" s="170">
        <f>DataSheet!B22</f>
        <v>44202</v>
      </c>
      <c r="F34" s="174"/>
      <c r="G34" s="172" t="str">
        <f>IF(DataSheet!O22="","",DataSheet!O22)</f>
        <v/>
      </c>
    </row>
    <row r="35" spans="2:7" ht="16" thickBot="1" x14ac:dyDescent="0.4">
      <c r="B35" s="163" t="s">
        <v>221</v>
      </c>
      <c r="D35" s="173">
        <v>7</v>
      </c>
      <c r="E35" s="170">
        <f>DataSheet!B23</f>
        <v>44203</v>
      </c>
      <c r="F35" s="174"/>
      <c r="G35" s="172" t="str">
        <f>IF(DataSheet!O23="","",DataSheet!O23)</f>
        <v/>
      </c>
    </row>
    <row r="36" spans="2:7" ht="14.5" thickBot="1" x14ac:dyDescent="0.35">
      <c r="D36" s="173">
        <v>8</v>
      </c>
      <c r="E36" s="170">
        <f>DataSheet!B24</f>
        <v>44204</v>
      </c>
      <c r="F36" s="174"/>
      <c r="G36" s="172" t="str">
        <f>IF(DataSheet!O24="","",DataSheet!O24)</f>
        <v/>
      </c>
    </row>
    <row r="37" spans="2:7" ht="14.5" thickBot="1" x14ac:dyDescent="0.35">
      <c r="D37" s="173">
        <v>9</v>
      </c>
      <c r="E37" s="170">
        <f>DataSheet!B25</f>
        <v>44205</v>
      </c>
      <c r="F37" s="174"/>
      <c r="G37" s="172" t="str">
        <f>IF(DataSheet!O25="","",DataSheet!O25)</f>
        <v/>
      </c>
    </row>
    <row r="38" spans="2:7" ht="14.5" thickBot="1" x14ac:dyDescent="0.35">
      <c r="D38" s="173">
        <v>10</v>
      </c>
      <c r="E38" s="170">
        <f>DataSheet!B26</f>
        <v>44206</v>
      </c>
      <c r="F38" s="174"/>
      <c r="G38" s="172" t="str">
        <f>IF(DataSheet!O26="","",DataSheet!O26)</f>
        <v/>
      </c>
    </row>
    <row r="39" spans="2:7" ht="14.5" thickBot="1" x14ac:dyDescent="0.35">
      <c r="D39" s="173">
        <v>11</v>
      </c>
      <c r="E39" s="170">
        <f>DataSheet!B27</f>
        <v>44207</v>
      </c>
      <c r="F39" s="174"/>
      <c r="G39" s="172" t="str">
        <f>IF(DataSheet!O27="","",DataSheet!O27)</f>
        <v/>
      </c>
    </row>
    <row r="40" spans="2:7" ht="14.5" thickBot="1" x14ac:dyDescent="0.35">
      <c r="D40" s="173">
        <v>12</v>
      </c>
      <c r="E40" s="170">
        <f>DataSheet!B28</f>
        <v>44208</v>
      </c>
      <c r="F40" s="174"/>
      <c r="G40" s="172" t="str">
        <f>IF(DataSheet!O28="","",DataSheet!O28)</f>
        <v/>
      </c>
    </row>
    <row r="41" spans="2:7" ht="14.5" thickBot="1" x14ac:dyDescent="0.35">
      <c r="D41" s="173">
        <v>13</v>
      </c>
      <c r="E41" s="170">
        <f>DataSheet!B29</f>
        <v>44209</v>
      </c>
      <c r="F41" s="174"/>
      <c r="G41" s="172" t="str">
        <f>IF(DataSheet!O29="","",DataSheet!O29)</f>
        <v/>
      </c>
    </row>
    <row r="42" spans="2:7" ht="14.5" thickBot="1" x14ac:dyDescent="0.35">
      <c r="D42" s="173">
        <v>14</v>
      </c>
      <c r="E42" s="170">
        <f>DataSheet!B30</f>
        <v>44210</v>
      </c>
      <c r="F42" s="174"/>
      <c r="G42" s="172" t="str">
        <f>IF(DataSheet!O30="","",DataSheet!O30)</f>
        <v/>
      </c>
    </row>
    <row r="43" spans="2:7" ht="14.5" thickBot="1" x14ac:dyDescent="0.35">
      <c r="D43" s="173">
        <v>15</v>
      </c>
      <c r="E43" s="170">
        <f>DataSheet!B31</f>
        <v>44211</v>
      </c>
      <c r="F43" s="174"/>
      <c r="G43" s="172" t="str">
        <f>IF(DataSheet!O31="","",DataSheet!O31)</f>
        <v/>
      </c>
    </row>
    <row r="44" spans="2:7" ht="14.5" thickBot="1" x14ac:dyDescent="0.35">
      <c r="D44" s="173">
        <v>16</v>
      </c>
      <c r="E44" s="170">
        <f>DataSheet!B32</f>
        <v>44212</v>
      </c>
      <c r="F44" s="174"/>
      <c r="G44" s="172" t="str">
        <f>IF(DataSheet!O32="","",DataSheet!O32)</f>
        <v/>
      </c>
    </row>
    <row r="45" spans="2:7" ht="14.5" thickBot="1" x14ac:dyDescent="0.35">
      <c r="D45" s="173">
        <v>17</v>
      </c>
      <c r="E45" s="170">
        <f>DataSheet!B33</f>
        <v>44213</v>
      </c>
      <c r="F45" s="174"/>
      <c r="G45" s="172" t="str">
        <f>IF(DataSheet!O33="","",DataSheet!O33)</f>
        <v/>
      </c>
    </row>
    <row r="46" spans="2:7" ht="14.5" thickBot="1" x14ac:dyDescent="0.35">
      <c r="D46" s="173">
        <v>18</v>
      </c>
      <c r="E46" s="170">
        <f>DataSheet!B34</f>
        <v>44214</v>
      </c>
      <c r="F46" s="174"/>
      <c r="G46" s="172" t="str">
        <f>IF(DataSheet!O34="","",DataSheet!O34)</f>
        <v/>
      </c>
    </row>
    <row r="47" spans="2:7" ht="14.5" thickBot="1" x14ac:dyDescent="0.35">
      <c r="D47" s="173">
        <v>19</v>
      </c>
      <c r="E47" s="170">
        <f>DataSheet!B35</f>
        <v>44215</v>
      </c>
      <c r="F47" s="174"/>
      <c r="G47" s="172" t="str">
        <f>IF(DataSheet!O35="","",DataSheet!O35)</f>
        <v/>
      </c>
    </row>
    <row r="48" spans="2:7" ht="14.5" thickBot="1" x14ac:dyDescent="0.35">
      <c r="D48" s="173">
        <v>20</v>
      </c>
      <c r="E48" s="170">
        <f>DataSheet!B36</f>
        <v>44216</v>
      </c>
      <c r="F48" s="174"/>
      <c r="G48" s="172" t="str">
        <f>IF(DataSheet!O36="","",DataSheet!O36)</f>
        <v/>
      </c>
    </row>
    <row r="49" spans="2:7" ht="14.5" thickBot="1" x14ac:dyDescent="0.35">
      <c r="D49" s="173">
        <v>21</v>
      </c>
      <c r="E49" s="170">
        <f>DataSheet!B37</f>
        <v>44217</v>
      </c>
      <c r="F49" s="174"/>
      <c r="G49" s="172" t="str">
        <f>IF(DataSheet!O37="","",DataSheet!O37)</f>
        <v/>
      </c>
    </row>
    <row r="50" spans="2:7" ht="14.5" thickBot="1" x14ac:dyDescent="0.35">
      <c r="D50" s="173">
        <v>22</v>
      </c>
      <c r="E50" s="170">
        <f>DataSheet!B38</f>
        <v>44218</v>
      </c>
      <c r="F50" s="174"/>
      <c r="G50" s="172" t="str">
        <f>IF(DataSheet!O38="","",DataSheet!O38)</f>
        <v/>
      </c>
    </row>
    <row r="51" spans="2:7" ht="14.5" thickBot="1" x14ac:dyDescent="0.35">
      <c r="D51" s="173">
        <v>23</v>
      </c>
      <c r="E51" s="170">
        <f>DataSheet!B39</f>
        <v>44219</v>
      </c>
      <c r="F51" s="174"/>
      <c r="G51" s="172" t="str">
        <f>IF(DataSheet!O39="","",DataSheet!O39)</f>
        <v/>
      </c>
    </row>
    <row r="52" spans="2:7" ht="14.5" thickBot="1" x14ac:dyDescent="0.35">
      <c r="D52" s="173">
        <v>24</v>
      </c>
      <c r="E52" s="170">
        <f>DataSheet!B40</f>
        <v>44220</v>
      </c>
      <c r="F52" s="174"/>
      <c r="G52" s="172" t="str">
        <f>IF(DataSheet!O40="","",DataSheet!O40)</f>
        <v/>
      </c>
    </row>
    <row r="53" spans="2:7" ht="14.5" thickBot="1" x14ac:dyDescent="0.35">
      <c r="D53" s="173">
        <v>25</v>
      </c>
      <c r="E53" s="170">
        <f>DataSheet!B41</f>
        <v>44221</v>
      </c>
      <c r="F53" s="174"/>
      <c r="G53" s="172" t="str">
        <f>IF(DataSheet!O41="","",DataSheet!O41)</f>
        <v/>
      </c>
    </row>
    <row r="54" spans="2:7" ht="14.5" thickBot="1" x14ac:dyDescent="0.35">
      <c r="D54" s="173">
        <v>26</v>
      </c>
      <c r="E54" s="170">
        <f>DataSheet!B42</f>
        <v>44222</v>
      </c>
      <c r="F54" s="174"/>
      <c r="G54" s="172" t="str">
        <f>IF(DataSheet!O42="","",DataSheet!O42)</f>
        <v/>
      </c>
    </row>
    <row r="55" spans="2:7" ht="14.5" thickBot="1" x14ac:dyDescent="0.35">
      <c r="D55" s="173">
        <v>27</v>
      </c>
      <c r="E55" s="170">
        <f>DataSheet!B43</f>
        <v>44223</v>
      </c>
      <c r="F55" s="174"/>
      <c r="G55" s="172" t="str">
        <f>IF(DataSheet!O43="","",DataSheet!O43)</f>
        <v/>
      </c>
    </row>
    <row r="56" spans="2:7" ht="14.5" thickBot="1" x14ac:dyDescent="0.35">
      <c r="D56" s="173">
        <v>28</v>
      </c>
      <c r="E56" s="170">
        <f>DataSheet!B44</f>
        <v>44224</v>
      </c>
      <c r="F56" s="174"/>
      <c r="G56" s="172" t="str">
        <f>IF(DataSheet!O44="","",DataSheet!O44)</f>
        <v/>
      </c>
    </row>
    <row r="57" spans="2:7" ht="14.5" thickBot="1" x14ac:dyDescent="0.35">
      <c r="D57" s="173">
        <v>29</v>
      </c>
      <c r="E57" s="170">
        <f>DataSheet!B45</f>
        <v>44225</v>
      </c>
      <c r="F57" s="174"/>
      <c r="G57" s="172" t="str">
        <f>IF(DataSheet!O45="","",DataSheet!O45)</f>
        <v/>
      </c>
    </row>
    <row r="58" spans="2:7" ht="14.5" thickBot="1" x14ac:dyDescent="0.35">
      <c r="D58" s="173">
        <v>30</v>
      </c>
      <c r="E58" s="170">
        <f>DataSheet!B46</f>
        <v>44226</v>
      </c>
      <c r="F58" s="174"/>
      <c r="G58" s="172" t="str">
        <f>IF(DataSheet!O46="","",DataSheet!O46)</f>
        <v/>
      </c>
    </row>
    <row r="59" spans="2:7" ht="14.5" thickBot="1" x14ac:dyDescent="0.35">
      <c r="B59" s="27"/>
      <c r="D59" s="175">
        <v>31</v>
      </c>
      <c r="E59" s="170">
        <f>DataSheet!B47</f>
        <v>44227</v>
      </c>
      <c r="F59" s="176"/>
      <c r="G59" s="172" t="str">
        <f>IF(DataSheet!O47="","",DataSheet!O47)</f>
        <v/>
      </c>
    </row>
    <row r="60" spans="2:7" ht="16" thickBot="1" x14ac:dyDescent="0.4">
      <c r="B60" s="162"/>
      <c r="C60" s="162"/>
      <c r="D60" s="1048" t="s">
        <v>214</v>
      </c>
      <c r="E60" s="1049"/>
      <c r="F60" s="1050"/>
      <c r="G60" s="556" t="e">
        <f>GEOMEAN(G24:G59)</f>
        <v>#NUM!</v>
      </c>
    </row>
  </sheetData>
  <sheetProtection formatCells="0" formatColumns="0" formatRows="0"/>
  <mergeCells count="13">
    <mergeCell ref="D60:F60"/>
    <mergeCell ref="B4:J4"/>
    <mergeCell ref="B3:C3"/>
    <mergeCell ref="D3:F3"/>
    <mergeCell ref="B5:W11"/>
    <mergeCell ref="B12:W20"/>
    <mergeCell ref="B1:W1"/>
    <mergeCell ref="C2:U2"/>
    <mergeCell ref="H3:I3"/>
    <mergeCell ref="K3:L3"/>
    <mergeCell ref="N3:O3"/>
    <mergeCell ref="Q3:R3"/>
    <mergeCell ref="T3:U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J57"/>
  <sheetViews>
    <sheetView workbookViewId="0">
      <pane ySplit="5" topLeftCell="A18" activePane="bottomLeft" state="frozen"/>
      <selection pane="bottomLeft" activeCell="N45" sqref="N45"/>
    </sheetView>
  </sheetViews>
  <sheetFormatPr defaultColWidth="9.1796875" defaultRowHeight="12.5" x14ac:dyDescent="0.25"/>
  <cols>
    <col min="1" max="1" width="5.54296875" style="24" bestFit="1" customWidth="1"/>
    <col min="2" max="2" width="8.54296875" style="39" customWidth="1"/>
    <col min="3" max="3" width="35.1796875" style="24" customWidth="1"/>
    <col min="4" max="4" width="12" style="40" bestFit="1" customWidth="1"/>
    <col min="5" max="5" width="4.453125" style="24" bestFit="1" customWidth="1"/>
    <col min="6" max="6" width="9" style="24" bestFit="1" customWidth="1"/>
    <col min="7" max="7" width="10.54296875" style="41" customWidth="1"/>
    <col min="8" max="14" width="10.54296875" style="24" customWidth="1"/>
    <col min="15" max="16" width="8.81640625" style="24" customWidth="1"/>
    <col min="17" max="17" width="9.1796875" style="24" bestFit="1" customWidth="1"/>
    <col min="18" max="18" width="12.81640625" style="24" customWidth="1"/>
    <col min="19" max="19" width="16.81640625" style="24" customWidth="1"/>
    <col min="20" max="20" width="9.1796875" style="24"/>
    <col min="21" max="21" width="6" style="24" bestFit="1" customWidth="1"/>
    <col min="22" max="22" width="9.1796875" style="24"/>
    <col min="23" max="23" width="8.54296875" style="24" bestFit="1" customWidth="1"/>
    <col min="24" max="25" width="9.1796875" style="24"/>
    <col min="27" max="27" width="5.7265625" style="24" customWidth="1"/>
    <col min="28" max="28" width="2.81640625" style="24" bestFit="1" customWidth="1"/>
    <col min="29" max="29" width="5.26953125" style="24" customWidth="1"/>
    <col min="30" max="30" width="5.453125" style="24" customWidth="1"/>
    <col min="31" max="31" width="3" style="24" bestFit="1" customWidth="1"/>
    <col min="32" max="32" width="8.453125" style="24" customWidth="1"/>
    <col min="33" max="16384" width="9.1796875" style="24"/>
  </cols>
  <sheetData>
    <row r="1" spans="1:32" x14ac:dyDescent="0.25">
      <c r="A1" s="35"/>
      <c r="B1" s="34"/>
      <c r="C1" s="35"/>
      <c r="D1" s="36"/>
      <c r="E1" s="35"/>
      <c r="F1" s="35"/>
      <c r="G1" s="181"/>
      <c r="H1" s="35"/>
      <c r="I1" s="35"/>
      <c r="J1" s="35"/>
      <c r="K1" s="35"/>
      <c r="L1" s="35"/>
      <c r="M1" s="35"/>
      <c r="N1" s="35"/>
      <c r="O1" s="35"/>
      <c r="Q1" s="27" t="s">
        <v>241</v>
      </c>
      <c r="R1" s="35"/>
      <c r="U1" s="27" t="s">
        <v>242</v>
      </c>
    </row>
    <row r="2" spans="1:32" ht="14" x14ac:dyDescent="0.3">
      <c r="B2" s="51"/>
      <c r="C2" s="179"/>
      <c r="D2" s="180"/>
      <c r="E2" s="51"/>
      <c r="F2" s="179"/>
      <c r="G2" s="51"/>
      <c r="H2" s="51"/>
      <c r="I2" s="51"/>
      <c r="J2" s="51"/>
      <c r="K2" s="51"/>
      <c r="L2" s="51"/>
      <c r="M2" s="51"/>
      <c r="N2" s="51"/>
      <c r="O2" s="51"/>
      <c r="P2" s="51"/>
      <c r="Q2" s="51"/>
      <c r="R2" s="51"/>
      <c r="S2" s="51"/>
      <c r="T2" s="51"/>
      <c r="U2" s="27" t="s">
        <v>243</v>
      </c>
    </row>
    <row r="3" spans="1:32" s="27" customFormat="1" ht="14.5" thickBot="1" x14ac:dyDescent="0.35">
      <c r="B3" s="63"/>
      <c r="C3" s="64"/>
      <c r="D3" s="65"/>
      <c r="E3" s="64"/>
      <c r="F3" s="64"/>
      <c r="G3" s="66"/>
      <c r="H3" s="64"/>
      <c r="I3" s="64"/>
      <c r="J3" s="64"/>
      <c r="K3" s="64"/>
      <c r="L3" s="64"/>
      <c r="M3" s="64"/>
      <c r="N3" s="64"/>
      <c r="O3" s="64"/>
      <c r="P3" s="64"/>
      <c r="Q3" s="64"/>
      <c r="R3" s="64"/>
      <c r="U3" s="27" t="s">
        <v>244</v>
      </c>
    </row>
    <row r="4" spans="1:32" s="27" customFormat="1" ht="14.5" thickBot="1" x14ac:dyDescent="0.35">
      <c r="A4" s="76" t="s">
        <v>177</v>
      </c>
      <c r="B4" s="1071" t="s">
        <v>101</v>
      </c>
      <c r="C4" s="1072"/>
      <c r="D4" s="67"/>
      <c r="E4" s="68"/>
      <c r="F4" s="69"/>
      <c r="G4" s="1073" t="s">
        <v>102</v>
      </c>
      <c r="H4" s="1074"/>
      <c r="I4" s="1074"/>
      <c r="J4" s="1075" t="s">
        <v>112</v>
      </c>
      <c r="K4" s="1076"/>
      <c r="L4" s="1076"/>
      <c r="M4" s="1076"/>
      <c r="N4" s="1076"/>
      <c r="O4" s="130"/>
      <c r="P4" s="100"/>
      <c r="Q4" s="101"/>
      <c r="R4" s="135"/>
      <c r="S4" s="132"/>
      <c r="U4" s="27" t="s">
        <v>246</v>
      </c>
    </row>
    <row r="5" spans="1:32" s="28" customFormat="1" ht="42" x14ac:dyDescent="0.3">
      <c r="B5" s="117" t="s">
        <v>82</v>
      </c>
      <c r="C5" s="118" t="s">
        <v>100</v>
      </c>
      <c r="D5" s="118" t="s">
        <v>109</v>
      </c>
      <c r="E5" s="118" t="s">
        <v>166</v>
      </c>
      <c r="F5" s="119" t="s">
        <v>25</v>
      </c>
      <c r="G5" s="120" t="s">
        <v>168</v>
      </c>
      <c r="H5" s="121" t="s">
        <v>169</v>
      </c>
      <c r="I5" s="128" t="s">
        <v>167</v>
      </c>
      <c r="J5" s="129" t="s">
        <v>170</v>
      </c>
      <c r="K5" s="127" t="s">
        <v>171</v>
      </c>
      <c r="L5" s="127" t="s">
        <v>172</v>
      </c>
      <c r="M5" s="127" t="s">
        <v>173</v>
      </c>
      <c r="N5" s="127" t="s">
        <v>174</v>
      </c>
      <c r="O5" s="131" t="s">
        <v>238</v>
      </c>
      <c r="P5" s="129" t="s">
        <v>113</v>
      </c>
      <c r="Q5" s="127" t="s">
        <v>114</v>
      </c>
      <c r="R5" s="136" t="s">
        <v>115</v>
      </c>
      <c r="S5" s="182" t="s">
        <v>245</v>
      </c>
      <c r="U5" s="80" t="s">
        <v>200</v>
      </c>
      <c r="V5" s="81" t="s">
        <v>202</v>
      </c>
      <c r="W5" s="81" t="s">
        <v>249</v>
      </c>
      <c r="X5" s="81" t="s">
        <v>166</v>
      </c>
      <c r="Y5" s="81" t="s">
        <v>204</v>
      </c>
      <c r="Z5" s="81" t="s">
        <v>201</v>
      </c>
      <c r="AA5" s="183" t="s">
        <v>203</v>
      </c>
      <c r="AC5" s="1077" t="s">
        <v>247</v>
      </c>
      <c r="AD5" s="1078"/>
      <c r="AE5" s="82"/>
      <c r="AF5" s="28" t="s">
        <v>248</v>
      </c>
    </row>
    <row r="6" spans="1:32" s="27" customFormat="1" ht="14" x14ac:dyDescent="0.3">
      <c r="A6" s="85" t="str">
        <f>AA6</f>
        <v/>
      </c>
      <c r="B6" s="71" t="str">
        <f>DataSheet!$D$7</f>
        <v>00400</v>
      </c>
      <c r="C6" s="97" t="str">
        <f>IF(B6="","",DataSheet!$F$6)</f>
        <v>CBOD5 Conc.</v>
      </c>
      <c r="D6" s="70" t="e">
        <f>IF(B6="",0,DataSheet!#REF!)</f>
        <v>#REF!</v>
      </c>
      <c r="E6" s="71" t="e">
        <f>DataSheet!#REF!</f>
        <v>#REF!</v>
      </c>
      <c r="F6" s="72" t="str">
        <f>IF(B6="","",DataSheet!$D$8)</f>
        <v>S.U.</v>
      </c>
      <c r="G6" s="73" t="e">
        <f ca="1">IF(ISBLANK(DataSheet!$D$50), "", IF(E6="L",DataSheet!$D$50,""))</f>
        <v>#REF!</v>
      </c>
      <c r="H6" s="74" t="e">
        <f ca="1">IF(ISBLANK(DataSheet!$D$51), "", IF(E6="L",DataSheet!$D$51,""))</f>
        <v>#REF!</v>
      </c>
      <c r="I6" s="114"/>
      <c r="J6" s="73" t="e">
        <f ca="1">IF(ISBLANK(DataSheet!$D$49), "", IF(E6="C",DataSheet!$D$49,""))</f>
        <v>#REF!</v>
      </c>
      <c r="K6" s="74" t="e">
        <f ca="1">IF(ISBLANK(DataSheet!$D$50), "", IF(E6="C",DataSheet!$D$50,""))</f>
        <v>#REF!</v>
      </c>
      <c r="L6" s="74" t="e">
        <f ca="1">IF(ISBLANK(DataSheet!$D$51), "", IF(E6="C",DataSheet!$D$51,""))</f>
        <v>#REF!</v>
      </c>
      <c r="M6" s="74"/>
      <c r="N6" s="74" t="e">
        <f ca="1">IF(ISBLANK(DataSheet!$D$52), "", IF(E6="C",DataSheet!$D$52,""))</f>
        <v>#REF!</v>
      </c>
      <c r="O6" s="139"/>
      <c r="P6" s="137"/>
      <c r="Q6" s="74" t="str">
        <f>IF(DataSheet!$D$9="","",DataSheet!$D$9)</f>
        <v>2/wk</v>
      </c>
      <c r="R6" s="193" t="str">
        <f>IF(DataSheet!$D$10="","",DataSheet!$D$10)</f>
        <v/>
      </c>
      <c r="S6" s="133" t="s">
        <v>105</v>
      </c>
      <c r="U6" s="77">
        <f t="shared" ref="U6:U30" si="0">IFERROR(VALUE(TEXT(B6,0)),99999)</f>
        <v>400</v>
      </c>
      <c r="V6" s="77">
        <f t="shared" ref="V6:V45" si="1">IFERROR(_xlfn.RANK.EQ(U6,$U$6:$U$45,1),"")</f>
        <v>2</v>
      </c>
      <c r="W6" s="78" t="e">
        <f t="shared" ref="W6:W45" si="2">IF(ISNUMBER(VALUE(LEFT(D6,1))),VALUE(LEFT(D6,1)),VALUE(LOOKUP(LEFT(D6,1),$AC$6:$AD$45)))*0.01</f>
        <v>#REF!</v>
      </c>
      <c r="X6" s="79" t="e">
        <f t="shared" ref="X6:X30" si="3">IF(E6="C", 0.001,0)</f>
        <v>#REF!</v>
      </c>
      <c r="Y6" s="83">
        <f t="shared" ref="Y6:Y30" si="4">IF(B6="", AF6*0.0001,0)</f>
        <v>0</v>
      </c>
      <c r="Z6" s="84" t="e">
        <f>V6+W6+X6+Y6</f>
        <v>#REF!</v>
      </c>
      <c r="AA6" s="184" t="str">
        <f t="shared" ref="AA6:AA45" si="5">IFERROR(_xlfn.RANK.EQ(Z6,$Z$6:$Z$45,1),"")</f>
        <v/>
      </c>
      <c r="AC6" s="124" t="s">
        <v>178</v>
      </c>
      <c r="AD6" s="125">
        <v>10</v>
      </c>
      <c r="AF6" s="27">
        <v>1</v>
      </c>
    </row>
    <row r="7" spans="1:32" s="27" customFormat="1" ht="14" x14ac:dyDescent="0.3">
      <c r="A7" s="85" t="str">
        <f t="shared" ref="A7:A45" si="6">AA7</f>
        <v/>
      </c>
      <c r="B7" s="71" t="str">
        <f>DataSheet!$E$7</f>
        <v>00530</v>
      </c>
      <c r="C7" s="97" t="str">
        <f>IF(B7="","",DataSheet!$G$6)</f>
        <v>TSS Conc.</v>
      </c>
      <c r="D7" s="70" t="e">
        <f>IF(B7="",0,DataSheet!#REF!)</f>
        <v>#REF!</v>
      </c>
      <c r="E7" s="71" t="e">
        <f>DataSheet!#REF!</f>
        <v>#REF!</v>
      </c>
      <c r="F7" s="72" t="str">
        <f>DataSheet!$E$8</f>
        <v>MGD</v>
      </c>
      <c r="G7" s="73" t="e">
        <f ca="1">IF(ISBLANK(DataSheet!$E$50), "", IF(E7="L",DataSheet!$E$50,""))</f>
        <v>#REF!</v>
      </c>
      <c r="H7" s="74" t="e">
        <f ca="1">IF(ISBLANK(DataSheet!$E$51), "", IF(E7="L",DataSheet!$E$51,""))</f>
        <v>#REF!</v>
      </c>
      <c r="I7" s="114" t="e">
        <f ca="1">IF(ISBLANK(DataSheet!$E$52), "", IF(E7="L",DataSheet!$E$52,""))</f>
        <v>#REF!</v>
      </c>
      <c r="J7" s="73" t="e">
        <f ca="1">IF(ISBLANK(DataSheet!$E$49), "", IF(E7="C",DataSheet!$E$49,""))</f>
        <v>#REF!</v>
      </c>
      <c r="K7" s="74" t="e">
        <f ca="1">IF(ISBLANK(DataSheet!$E$50), "", IF(E7="C",DataSheet!$E$50,""))</f>
        <v>#REF!</v>
      </c>
      <c r="L7" s="74" t="e">
        <f ca="1">IF(ISBLANK(DataSheet!$E$51), "", IF(E7="C",DataSheet!$E$51,""))</f>
        <v>#REF!</v>
      </c>
      <c r="M7" s="74"/>
      <c r="N7" s="74" t="e">
        <f ca="1">IF(ISBLANK(DataSheet!$E$52), "", IF(E7="C",DataSheet!$E$52,""))</f>
        <v>#REF!</v>
      </c>
      <c r="O7" s="139"/>
      <c r="P7" s="137"/>
      <c r="Q7" s="74" t="str">
        <f>IF(DataSheet!$E$9="","",DataSheet!$E$9)</f>
        <v>2/wk</v>
      </c>
      <c r="R7" s="193" t="str">
        <f>IF(DataSheet!$E$10="","",DataSheet!$E$10)</f>
        <v/>
      </c>
      <c r="S7" s="133" t="s">
        <v>15</v>
      </c>
      <c r="U7" s="77">
        <f t="shared" si="0"/>
        <v>530</v>
      </c>
      <c r="V7" s="77">
        <f t="shared" si="1"/>
        <v>3</v>
      </c>
      <c r="W7" s="78" t="e">
        <f t="shared" si="2"/>
        <v>#REF!</v>
      </c>
      <c r="X7" s="79" t="e">
        <f t="shared" si="3"/>
        <v>#REF!</v>
      </c>
      <c r="Y7" s="83">
        <f t="shared" si="4"/>
        <v>0</v>
      </c>
      <c r="Z7" s="84" t="e">
        <f t="shared" ref="Z7:Z12" si="7">V7+W7+X7+Y7</f>
        <v>#REF!</v>
      </c>
      <c r="AA7" s="184" t="str">
        <f t="shared" si="5"/>
        <v/>
      </c>
      <c r="AC7" s="124" t="s">
        <v>179</v>
      </c>
      <c r="AD7" s="125">
        <v>11</v>
      </c>
      <c r="AF7" s="27">
        <v>2</v>
      </c>
    </row>
    <row r="8" spans="1:32" s="27" customFormat="1" ht="14" x14ac:dyDescent="0.3">
      <c r="A8" s="85" t="str">
        <f t="shared" si="6"/>
        <v/>
      </c>
      <c r="B8" s="71" t="e">
        <f>DataSheet!#REF!</f>
        <v>#REF!</v>
      </c>
      <c r="C8" s="97" t="e">
        <f>IF(DataSheet!#REF!="","",DataSheet!#REF!)</f>
        <v>#REF!</v>
      </c>
      <c r="D8" s="70" t="e">
        <f>IF(B8="",0,DataSheet!#REF!)</f>
        <v>#REF!</v>
      </c>
      <c r="E8" s="71" t="e">
        <f>DataSheet!#REF!</f>
        <v>#REF!</v>
      </c>
      <c r="F8" s="72" t="e">
        <f>DataSheet!#REF!</f>
        <v>#REF!</v>
      </c>
      <c r="G8" s="73" t="e">
        <f>IF(ISBLANK(DataSheet!#REF!), "", IF(E8="L",DataSheet!#REF!,""))</f>
        <v>#REF!</v>
      </c>
      <c r="H8" s="74" t="e">
        <f>IF(ISBLANK(DataSheet!#REF!), "", IF(E8="L",DataSheet!#REF!,""))</f>
        <v>#REF!</v>
      </c>
      <c r="I8" s="114" t="e">
        <f>IF(ISBLANK(DataSheet!#REF!), "", IF(E8="L",DataSheet!#REF!,""))</f>
        <v>#REF!</v>
      </c>
      <c r="J8" s="73" t="e">
        <f>IF(ISBLANK(DataSheet!#REF!), "", IF(E8="C",DataSheet!#REF!,""))</f>
        <v>#REF!</v>
      </c>
      <c r="K8" s="74" t="e">
        <f>IF(ISBLANK(DataSheet!#REF!), "", IF(E8="C",DataSheet!#REF!,""))</f>
        <v>#REF!</v>
      </c>
      <c r="L8" s="74" t="e">
        <f>IF(ISBLANK(DataSheet!#REF!), "", IF(E8="C",DataSheet!#REF!,""))</f>
        <v>#REF!</v>
      </c>
      <c r="M8" s="74"/>
      <c r="N8" s="74" t="e">
        <f>IF(ISBLANK(DataSheet!#REF!), "", IF(E8="C",DataSheet!#REF!,""))</f>
        <v>#REF!</v>
      </c>
      <c r="O8" s="139"/>
      <c r="P8" s="137"/>
      <c r="Q8" s="74" t="e">
        <f>IF(DataSheet!#REF!="","",DataSheet!#REF!)</f>
        <v>#REF!</v>
      </c>
      <c r="R8" s="193" t="e">
        <f>IF(DataSheet!#REF!="","",DataSheet!#REF!)</f>
        <v>#REF!</v>
      </c>
      <c r="S8" s="133" t="s">
        <v>16</v>
      </c>
      <c r="U8" s="77">
        <f t="shared" si="0"/>
        <v>99999</v>
      </c>
      <c r="V8" s="77">
        <f t="shared" si="1"/>
        <v>18</v>
      </c>
      <c r="W8" s="78" t="e">
        <f t="shared" si="2"/>
        <v>#REF!</v>
      </c>
      <c r="X8" s="79" t="e">
        <f t="shared" si="3"/>
        <v>#REF!</v>
      </c>
      <c r="Y8" s="83" t="e">
        <f t="shared" si="4"/>
        <v>#REF!</v>
      </c>
      <c r="Z8" s="84" t="e">
        <f t="shared" si="7"/>
        <v>#REF!</v>
      </c>
      <c r="AA8" s="184" t="str">
        <f t="shared" si="5"/>
        <v/>
      </c>
      <c r="AC8" s="124" t="s">
        <v>105</v>
      </c>
      <c r="AD8" s="125">
        <v>12</v>
      </c>
      <c r="AF8" s="27">
        <v>3</v>
      </c>
    </row>
    <row r="9" spans="1:32" s="27" customFormat="1" ht="14" x14ac:dyDescent="0.3">
      <c r="A9" s="85" t="str">
        <f t="shared" si="6"/>
        <v/>
      </c>
      <c r="B9" s="71" t="e">
        <f>DataSheet!#REF!</f>
        <v>#REF!</v>
      </c>
      <c r="C9" s="97" t="e">
        <f>IF(DataSheet!#REF!="","",DataSheet!#REF!)</f>
        <v>#REF!</v>
      </c>
      <c r="D9" s="70" t="e">
        <f>IF(B9="",0,DataSheet!#REF!)</f>
        <v>#REF!</v>
      </c>
      <c r="E9" s="71" t="e">
        <f>DataSheet!#REF!</f>
        <v>#REF!</v>
      </c>
      <c r="F9" s="72" t="e">
        <f>DataSheet!#REF!</f>
        <v>#REF!</v>
      </c>
      <c r="G9" s="73"/>
      <c r="H9" s="74"/>
      <c r="I9" s="114"/>
      <c r="J9" s="73" t="e">
        <f>IF(ISBLANK(DataSheet!#REF!), "", IF(E9="C",DataSheet!#REF!,""))</f>
        <v>#REF!</v>
      </c>
      <c r="K9" s="74" t="e">
        <f>IF(ISBLANK(DataSheet!#REF!), "", IF(E9="C",DataSheet!#REF!,""))</f>
        <v>#REF!</v>
      </c>
      <c r="L9" s="74"/>
      <c r="M9" s="74"/>
      <c r="N9" s="74"/>
      <c r="O9" s="139"/>
      <c r="P9" s="137"/>
      <c r="Q9" s="74" t="e">
        <f>IF(DataSheet!#REF!="","",DataSheet!#REF!)</f>
        <v>#REF!</v>
      </c>
      <c r="R9" s="193" t="e">
        <f>IF(DataSheet!#REF!="","",DataSheet!#REF!)</f>
        <v>#REF!</v>
      </c>
      <c r="S9" s="133" t="s">
        <v>180</v>
      </c>
      <c r="U9" s="77">
        <f t="shared" si="0"/>
        <v>99999</v>
      </c>
      <c r="V9" s="77">
        <f t="shared" si="1"/>
        <v>18</v>
      </c>
      <c r="W9" s="78" t="e">
        <f t="shared" si="2"/>
        <v>#REF!</v>
      </c>
      <c r="X9" s="79" t="e">
        <f t="shared" si="3"/>
        <v>#REF!</v>
      </c>
      <c r="Y9" s="83" t="e">
        <f t="shared" si="4"/>
        <v>#REF!</v>
      </c>
      <c r="Z9" s="84" t="e">
        <f t="shared" si="7"/>
        <v>#REF!</v>
      </c>
      <c r="AA9" s="184" t="str">
        <f t="shared" si="5"/>
        <v/>
      </c>
      <c r="AC9" s="124" t="s">
        <v>15</v>
      </c>
      <c r="AD9" s="125">
        <v>13</v>
      </c>
      <c r="AF9" s="27">
        <v>4</v>
      </c>
    </row>
    <row r="10" spans="1:32" s="27" customFormat="1" ht="14" x14ac:dyDescent="0.3">
      <c r="A10" s="85" t="str">
        <f t="shared" si="6"/>
        <v/>
      </c>
      <c r="B10" s="71" t="e">
        <f>DataSheet!#REF!</f>
        <v>#REF!</v>
      </c>
      <c r="C10" s="97" t="e">
        <f>IF(DataSheet!#REF!="","",DataSheet!#REF!)</f>
        <v>#REF!</v>
      </c>
      <c r="D10" s="70" t="e">
        <f>IF(B10="",0,DataSheet!#REF!)</f>
        <v>#REF!</v>
      </c>
      <c r="E10" s="71" t="e">
        <f>DataSheet!#REF!</f>
        <v>#REF!</v>
      </c>
      <c r="F10" s="72" t="e">
        <f>DataSheet!#REF!</f>
        <v>#REF!</v>
      </c>
      <c r="G10" s="73" t="e">
        <f>IF(ISBLANK(DataSheet!#REF!), "", IF(E10="L",DataSheet!#REF!,""))</f>
        <v>#REF!</v>
      </c>
      <c r="H10" s="74" t="e">
        <f>IF(ISBLANK(DataSheet!#REF!), "", IF(E10="L",DataSheet!#REF!,""))</f>
        <v>#REF!</v>
      </c>
      <c r="I10" s="114" t="e">
        <f>IF(ISBLANK(DataSheet!#REF!), "", IF(E10="L",DataSheet!#REF!,""))</f>
        <v>#REF!</v>
      </c>
      <c r="J10" s="73" t="e">
        <f>IF(ISBLANK(DataSheet!#REF!), "", IF(E10="C",DataSheet!#REF!,""))</f>
        <v>#REF!</v>
      </c>
      <c r="K10" s="74" t="e">
        <f>IF(ISBLANK(DataSheet!#REF!), "", IF(E10="C",DataSheet!#REF!,""))</f>
        <v>#REF!</v>
      </c>
      <c r="L10" s="74" t="e">
        <f>IF(ISBLANK(DataSheet!#REF!), "", IF(E10="C",DataSheet!#REF!,""))</f>
        <v>#REF!</v>
      </c>
      <c r="M10" s="74"/>
      <c r="N10" s="74" t="e">
        <f>IF(ISBLANK(DataSheet!#REF!), "", IF(E10="C",DataSheet!#REF!,""))</f>
        <v>#REF!</v>
      </c>
      <c r="O10" s="139"/>
      <c r="P10" s="137"/>
      <c r="Q10" s="74" t="e">
        <f>IF(DataSheet!#REF!="","",DataSheet!#REF!)</f>
        <v>#REF!</v>
      </c>
      <c r="R10" s="193" t="e">
        <f>IF(DataSheet!#REF!="","",DataSheet!#REF!)</f>
        <v>#REF!</v>
      </c>
      <c r="S10" s="133" t="s">
        <v>181</v>
      </c>
      <c r="U10" s="77">
        <f t="shared" si="0"/>
        <v>99999</v>
      </c>
      <c r="V10" s="77">
        <f t="shared" si="1"/>
        <v>18</v>
      </c>
      <c r="W10" s="78" t="e">
        <f t="shared" si="2"/>
        <v>#REF!</v>
      </c>
      <c r="X10" s="79" t="e">
        <f t="shared" si="3"/>
        <v>#REF!</v>
      </c>
      <c r="Y10" s="83" t="e">
        <f t="shared" si="4"/>
        <v>#REF!</v>
      </c>
      <c r="Z10" s="84" t="e">
        <f t="shared" si="7"/>
        <v>#REF!</v>
      </c>
      <c r="AA10" s="184" t="str">
        <f t="shared" si="5"/>
        <v/>
      </c>
      <c r="AC10" s="124" t="s">
        <v>16</v>
      </c>
      <c r="AD10" s="125">
        <v>14</v>
      </c>
      <c r="AF10" s="27">
        <v>5</v>
      </c>
    </row>
    <row r="11" spans="1:32" s="27" customFormat="1" ht="14" x14ac:dyDescent="0.3">
      <c r="A11" s="85" t="str">
        <f t="shared" si="6"/>
        <v/>
      </c>
      <c r="B11" s="71" t="str">
        <f>DataSheet!$H$7</f>
        <v>00010</v>
      </c>
      <c r="C11" s="97" t="str">
        <f>IF(DataSheet!$H$6="","",DataSheet!$H$6)</f>
        <v>Temperature, deg C</v>
      </c>
      <c r="D11" s="70" t="e">
        <f>IF(B11="",0,DataSheet!#REF!)</f>
        <v>#REF!</v>
      </c>
      <c r="E11" s="71" t="e">
        <f>DataSheet!#REF!</f>
        <v>#REF!</v>
      </c>
      <c r="F11" s="72" t="str">
        <f>DataSheet!$H$8</f>
        <v>deg C°</v>
      </c>
      <c r="G11" s="73" t="e">
        <f ca="1">IF(ISBLANK(DataSheet!$H$50), "", IF(E11="L",DataSheet!$H$50,""))</f>
        <v>#REF!</v>
      </c>
      <c r="H11" s="74" t="e">
        <f ca="1">IF(ISBLANK(DataSheet!$H$51), "", IF(E11="L",DataSheet!$H$51,""))</f>
        <v>#REF!</v>
      </c>
      <c r="I11" s="114" t="e">
        <f ca="1">IF(ISBLANK(DataSheet!$H$52), "", IF(E11="L",DataSheet!$H$52,""))</f>
        <v>#REF!</v>
      </c>
      <c r="J11" s="73" t="e">
        <f ca="1">IF(ISBLANK(DataSheet!$H$49), "", IF(E11="C",DataSheet!$H$49,""))</f>
        <v>#REF!</v>
      </c>
      <c r="K11" s="74" t="e">
        <f ca="1">IF(ISBLANK(DataSheet!$H$50), "", IF(E11="C",DataSheet!$H$50,""))</f>
        <v>#REF!</v>
      </c>
      <c r="L11" s="74" t="e">
        <f ca="1">IF(ISBLANK(DataSheet!$H$51), "", IF(E11="C",DataSheet!$H$51,""))</f>
        <v>#REF!</v>
      </c>
      <c r="M11" s="74"/>
      <c r="N11" s="74" t="e">
        <f ca="1">IF(ISBLANK(DataSheet!$H$52), "", IF(E11="C",DataSheet!$H$52,""))</f>
        <v>#REF!</v>
      </c>
      <c r="O11" s="139"/>
      <c r="P11" s="137"/>
      <c r="Q11" s="74" t="str">
        <f>IF(DataSheet!$H$9="","",DataSheet!$H$9)</f>
        <v>2/wk</v>
      </c>
      <c r="R11" s="193" t="str">
        <f>IF(DataSheet!$H$10="","",DataSheet!$H$10)</f>
        <v/>
      </c>
      <c r="S11" s="133" t="s">
        <v>182</v>
      </c>
      <c r="U11" s="77">
        <f t="shared" si="0"/>
        <v>10</v>
      </c>
      <c r="V11" s="77">
        <f t="shared" si="1"/>
        <v>1</v>
      </c>
      <c r="W11" s="78" t="e">
        <f t="shared" si="2"/>
        <v>#REF!</v>
      </c>
      <c r="X11" s="79" t="e">
        <f t="shared" si="3"/>
        <v>#REF!</v>
      </c>
      <c r="Y11" s="83">
        <f t="shared" si="4"/>
        <v>0</v>
      </c>
      <c r="Z11" s="84" t="e">
        <f t="shared" si="7"/>
        <v>#REF!</v>
      </c>
      <c r="AA11" s="184" t="str">
        <f t="shared" si="5"/>
        <v/>
      </c>
      <c r="AC11" s="124" t="s">
        <v>180</v>
      </c>
      <c r="AD11" s="125">
        <v>15</v>
      </c>
      <c r="AF11" s="27">
        <v>6</v>
      </c>
    </row>
    <row r="12" spans="1:32" s="27" customFormat="1" ht="14" x14ac:dyDescent="0.3">
      <c r="A12" s="85" t="str">
        <f t="shared" si="6"/>
        <v/>
      </c>
      <c r="B12" s="71" t="str">
        <f>DataSheet!$J$7</f>
        <v>50050</v>
      </c>
      <c r="C12" s="97" t="str">
        <f>IF(DataSheet!$J$6="","",DataSheet!$J$6)</f>
        <v>Flow, MGD</v>
      </c>
      <c r="D12" s="70" t="e">
        <f>IF(B12="",0,DataSheet!#REF!)</f>
        <v>#REF!</v>
      </c>
      <c r="E12" s="71" t="e">
        <f>DataSheet!#REF!</f>
        <v>#REF!</v>
      </c>
      <c r="F12" s="72" t="str">
        <f>DataSheet!$J$8</f>
        <v>MGD</v>
      </c>
      <c r="G12" s="73" t="e">
        <f ca="1">IF(ISBLANK(DataSheet!$J$50), "", IF(E12="L",DataSheet!$J$50,""))</f>
        <v>#REF!</v>
      </c>
      <c r="H12" s="74" t="e">
        <f ca="1">IF(ISBLANK(DataSheet!$J$51), "", IF(E12="L",DataSheet!$J$51,""))</f>
        <v>#REF!</v>
      </c>
      <c r="I12" s="114" t="e">
        <f ca="1">IF(ISBLANK(DataSheet!$J$52), "", IF(E12="L",DataSheet!$J$52,""))</f>
        <v>#REF!</v>
      </c>
      <c r="J12" s="73" t="e">
        <f ca="1">IF(ISBLANK(DataSheet!$J$49), "", IF(E12="C",DataSheet!$J$49,""))</f>
        <v>#REF!</v>
      </c>
      <c r="K12" s="74" t="e">
        <f ca="1">IF(ISBLANK(DataSheet!$J$50), "", IF(E12="C",DataSheet!$J$50,""))</f>
        <v>#REF!</v>
      </c>
      <c r="L12" s="74" t="e">
        <f ca="1">IF(ISBLANK(DataSheet!$J$51), "", IF(E12="C",DataSheet!$J$51,""))</f>
        <v>#REF!</v>
      </c>
      <c r="M12" s="74"/>
      <c r="N12" s="74" t="e">
        <f ca="1">IF(ISBLANK(DataSheet!$J$52), "", IF(E12="C",DataSheet!$J$52,""))</f>
        <v>#REF!</v>
      </c>
      <c r="O12" s="139"/>
      <c r="P12" s="137"/>
      <c r="Q12" s="74" t="str">
        <f>IF(DataSheet!$J$9="","",DataSheet!$J$9)</f>
        <v>Daily</v>
      </c>
      <c r="R12" s="193" t="str">
        <f>IF(DataSheet!$J$10="","",DataSheet!$J$10)</f>
        <v/>
      </c>
      <c r="S12" s="133" t="s">
        <v>183</v>
      </c>
      <c r="U12" s="77">
        <f t="shared" si="0"/>
        <v>50050</v>
      </c>
      <c r="V12" s="77">
        <f t="shared" si="1"/>
        <v>11</v>
      </c>
      <c r="W12" s="78" t="e">
        <f t="shared" si="2"/>
        <v>#REF!</v>
      </c>
      <c r="X12" s="79" t="e">
        <f t="shared" si="3"/>
        <v>#REF!</v>
      </c>
      <c r="Y12" s="83">
        <f t="shared" si="4"/>
        <v>0</v>
      </c>
      <c r="Z12" s="84" t="e">
        <f t="shared" si="7"/>
        <v>#REF!</v>
      </c>
      <c r="AA12" s="184" t="str">
        <f t="shared" si="5"/>
        <v/>
      </c>
      <c r="AC12" s="124" t="s">
        <v>181</v>
      </c>
      <c r="AD12" s="125">
        <v>16</v>
      </c>
      <c r="AF12" s="27">
        <v>7</v>
      </c>
    </row>
    <row r="13" spans="1:32" s="27" customFormat="1" ht="14" x14ac:dyDescent="0.3">
      <c r="A13" s="85" t="str">
        <f t="shared" si="6"/>
        <v/>
      </c>
      <c r="B13" s="71" t="e">
        <f>DataSheet!#REF!</f>
        <v>#REF!</v>
      </c>
      <c r="C13" s="97" t="e">
        <f>IF(DataSheet!#REF!="","",DataSheet!#REF!)</f>
        <v>#REF!</v>
      </c>
      <c r="D13" s="70" t="e">
        <f>IF(B13="",0,DataSheet!#REF!)</f>
        <v>#REF!</v>
      </c>
      <c r="E13" s="71" t="e">
        <f>DataSheet!#REF!</f>
        <v>#REF!</v>
      </c>
      <c r="F13" s="72" t="e">
        <f>DataSheet!#REF!</f>
        <v>#REF!</v>
      </c>
      <c r="G13" s="73" t="e">
        <f>IF(ISBLANK(DataSheet!#REF!), "", IF(E13="L",DataSheet!#REF!,""))</f>
        <v>#REF!</v>
      </c>
      <c r="H13" s="74" t="e">
        <f>IF(ISBLANK(DataSheet!#REF!), "", IF(E13="L",DataSheet!#REF!,""))</f>
        <v>#REF!</v>
      </c>
      <c r="I13" s="114" t="e">
        <f>IF(ISBLANK(DataSheet!#REF!), "", IF(E13="L",DataSheet!#REF!,""))</f>
        <v>#REF!</v>
      </c>
      <c r="J13" s="73" t="e">
        <f>IF(ISBLANK(DataSheet!#REF!), "", IF(E13="C",DataSheet!#REF!,""))</f>
        <v>#REF!</v>
      </c>
      <c r="K13" s="74" t="e">
        <f>IF(ISBLANK(DataSheet!#REF!), "", IF(E13="C",DataSheet!#REF!,""))</f>
        <v>#REF!</v>
      </c>
      <c r="L13" s="74" t="e">
        <f>IF(ISBLANK(DataSheet!#REF!), "", IF(E13="C",DataSheet!#REF!,""))</f>
        <v>#REF!</v>
      </c>
      <c r="M13" s="74"/>
      <c r="N13" s="74" t="e">
        <f>IF(ISBLANK(DataSheet!#REF!), "", IF(E13="C",DataSheet!#REF!,""))</f>
        <v>#REF!</v>
      </c>
      <c r="O13" s="139"/>
      <c r="P13" s="137"/>
      <c r="Q13" s="74" t="e">
        <f>IF(DataSheet!#REF!="","",DataSheet!#REF!)</f>
        <v>#REF!</v>
      </c>
      <c r="R13" s="193" t="e">
        <f>IF(DataSheet!#REF!="","",DataSheet!#REF!)</f>
        <v>#REF!</v>
      </c>
      <c r="S13" s="133" t="s">
        <v>184</v>
      </c>
      <c r="U13" s="77">
        <f t="shared" si="0"/>
        <v>99999</v>
      </c>
      <c r="V13" s="77">
        <f t="shared" si="1"/>
        <v>18</v>
      </c>
      <c r="W13" s="78" t="e">
        <f t="shared" si="2"/>
        <v>#REF!</v>
      </c>
      <c r="X13" s="79" t="e">
        <f t="shared" si="3"/>
        <v>#REF!</v>
      </c>
      <c r="Y13" s="83" t="e">
        <f t="shared" si="4"/>
        <v>#REF!</v>
      </c>
      <c r="Z13" s="84" t="e">
        <f t="shared" ref="Z13:Z30" si="8">V13+W13+X13+Y13</f>
        <v>#REF!</v>
      </c>
      <c r="AA13" s="184" t="str">
        <f t="shared" si="5"/>
        <v/>
      </c>
      <c r="AC13" s="124" t="s">
        <v>182</v>
      </c>
      <c r="AD13" s="125">
        <v>17</v>
      </c>
      <c r="AF13" s="27">
        <v>8</v>
      </c>
    </row>
    <row r="14" spans="1:32" s="27" customFormat="1" ht="14" x14ac:dyDescent="0.3">
      <c r="A14" s="85" t="str">
        <f t="shared" si="6"/>
        <v/>
      </c>
      <c r="B14" s="71" t="str">
        <f>DataSheet!$K$7</f>
        <v>80082</v>
      </c>
      <c r="C14" s="97" t="str">
        <f>IF(DataSheet!$K$6="","",DataSheet!$K$6)</f>
        <v>CBOD5 Conc.</v>
      </c>
      <c r="D14" s="70" t="e">
        <f>IF(B14="",0,DataSheet!#REF!)</f>
        <v>#REF!</v>
      </c>
      <c r="E14" s="71" t="e">
        <f>DataSheet!#REF!</f>
        <v>#REF!</v>
      </c>
      <c r="F14" s="72" t="str">
        <f>DataSheet!$K$8</f>
        <v>mg/L</v>
      </c>
      <c r="G14" s="73" t="e">
        <f ca="1">IF(ISBLANK(DataSheet!$K$50), "", IF(E14="L",DataSheet!$K$50,""))</f>
        <v>#REF!</v>
      </c>
      <c r="H14" s="74" t="e">
        <f ca="1">IF(ISBLANK(DataSheet!$K$51), "", IF(E14="L",DataSheet!$K$51,""))</f>
        <v>#REF!</v>
      </c>
      <c r="I14" s="114" t="e">
        <f ca="1">IF(ISBLANK(DataSheet!$K$52), "", IF(E14="L",DataSheet!$K$52,""))</f>
        <v>#REF!</v>
      </c>
      <c r="J14" s="73" t="e">
        <f ca="1">IF(ISBLANK(DataSheet!$K$49), "", IF(E14="C",DataSheet!$K$49,""))</f>
        <v>#REF!</v>
      </c>
      <c r="K14" s="74" t="e">
        <f ca="1">IF(ISBLANK(DataSheet!$K$50), "", IF(E14="C",DataSheet!$K$50,""))</f>
        <v>#REF!</v>
      </c>
      <c r="L14" s="74" t="e">
        <f ca="1">IF(ISBLANK(DataSheet!$K$51), "", IF(E14="C",DataSheet!$K$51,""))</f>
        <v>#REF!</v>
      </c>
      <c r="M14" s="74"/>
      <c r="N14" s="74"/>
      <c r="O14" s="139"/>
      <c r="P14" s="137"/>
      <c r="Q14" s="74" t="str">
        <f>IF(DataSheet!$K$9="","",DataSheet!$K$9)</f>
        <v>1/mo</v>
      </c>
      <c r="R14" s="193" t="str">
        <f>IF(DataSheet!$K$10="","",DataSheet!$K$10)</f>
        <v/>
      </c>
      <c r="S14" s="133" t="s">
        <v>185</v>
      </c>
      <c r="U14" s="77">
        <f t="shared" si="0"/>
        <v>80082</v>
      </c>
      <c r="V14" s="77">
        <f t="shared" si="1"/>
        <v>16</v>
      </c>
      <c r="W14" s="78" t="e">
        <f t="shared" si="2"/>
        <v>#REF!</v>
      </c>
      <c r="X14" s="79" t="e">
        <f t="shared" si="3"/>
        <v>#REF!</v>
      </c>
      <c r="Y14" s="83">
        <f t="shared" si="4"/>
        <v>0</v>
      </c>
      <c r="Z14" s="84" t="e">
        <f t="shared" si="8"/>
        <v>#REF!</v>
      </c>
      <c r="AA14" s="184" t="str">
        <f t="shared" si="5"/>
        <v/>
      </c>
      <c r="AC14" s="124" t="s">
        <v>183</v>
      </c>
      <c r="AD14" s="125">
        <v>18</v>
      </c>
      <c r="AF14" s="27">
        <v>9</v>
      </c>
    </row>
    <row r="15" spans="1:32" s="27" customFormat="1" ht="14" x14ac:dyDescent="0.3">
      <c r="A15" s="85" t="str">
        <f t="shared" si="6"/>
        <v/>
      </c>
      <c r="B15" s="71" t="e">
        <f>DataSheet!#REF!</f>
        <v>#REF!</v>
      </c>
      <c r="C15" s="97" t="e">
        <f>IF(DataSheet!#REF!="","",DataSheet!#REF!)</f>
        <v>#REF!</v>
      </c>
      <c r="D15" s="70" t="e">
        <f>IF(B15="",0,DataSheet!#REF!)</f>
        <v>#REF!</v>
      </c>
      <c r="E15" s="71" t="e">
        <f>DataSheet!#REF!</f>
        <v>#REF!</v>
      </c>
      <c r="F15" s="72" t="e">
        <f>DataSheet!#REF!</f>
        <v>#REF!</v>
      </c>
      <c r="G15" s="73" t="e">
        <f>IF(ISBLANK(DataSheet!#REF!), "", IF(E15="L",DataSheet!#REF!,""))</f>
        <v>#REF!</v>
      </c>
      <c r="H15" s="74" t="e">
        <f>IF(ISBLANK(DataSheet!#REF!), "", IF(E15="L",DataSheet!#REF!,""))</f>
        <v>#REF!</v>
      </c>
      <c r="I15" s="114" t="e">
        <f>IF(ISBLANK(DataSheet!#REF!), "", IF(E15="L",DataSheet!#REF!,""))</f>
        <v>#REF!</v>
      </c>
      <c r="J15" s="73" t="e">
        <f>IF(ISBLANK(DataSheet!#REF!), "", IF(E15="C",DataSheet!#REF!,""))</f>
        <v>#REF!</v>
      </c>
      <c r="K15" s="74" t="e">
        <f>IF(ISBLANK(DataSheet!#REF!), "", IF(E15="C",DataSheet!#REF!,""))</f>
        <v>#REF!</v>
      </c>
      <c r="L15" s="74" t="e">
        <f>IF(ISBLANK(DataSheet!#REF!), "", IF(E15="C",DataSheet!#REF!,""))</f>
        <v>#REF!</v>
      </c>
      <c r="M15" s="74"/>
      <c r="N15" s="74" t="e">
        <f>IF(ISBLANK(DataSheet!#REF!), "", IF(E15="C",DataSheet!#REF!,""))</f>
        <v>#REF!</v>
      </c>
      <c r="O15" s="139"/>
      <c r="P15" s="137"/>
      <c r="Q15" s="74" t="e">
        <f>IF(DataSheet!#REF!="","",DataSheet!#REF!)</f>
        <v>#REF!</v>
      </c>
      <c r="R15" s="193" t="e">
        <f>IF(DataSheet!#REF!="","",DataSheet!#REF!)</f>
        <v>#REF!</v>
      </c>
      <c r="S15" s="133" t="s">
        <v>107</v>
      </c>
      <c r="U15" s="77">
        <f t="shared" si="0"/>
        <v>99999</v>
      </c>
      <c r="V15" s="77">
        <f t="shared" si="1"/>
        <v>18</v>
      </c>
      <c r="W15" s="78" t="e">
        <f t="shared" si="2"/>
        <v>#REF!</v>
      </c>
      <c r="X15" s="79" t="e">
        <f t="shared" si="3"/>
        <v>#REF!</v>
      </c>
      <c r="Y15" s="83" t="e">
        <f t="shared" si="4"/>
        <v>#REF!</v>
      </c>
      <c r="Z15" s="84" t="e">
        <f t="shared" si="8"/>
        <v>#REF!</v>
      </c>
      <c r="AA15" s="184" t="str">
        <f t="shared" si="5"/>
        <v/>
      </c>
      <c r="AC15" s="124" t="s">
        <v>184</v>
      </c>
      <c r="AD15" s="125">
        <v>19</v>
      </c>
      <c r="AF15" s="27">
        <v>10</v>
      </c>
    </row>
    <row r="16" spans="1:32" s="27" customFormat="1" ht="14" x14ac:dyDescent="0.3">
      <c r="A16" s="85" t="str">
        <f t="shared" si="6"/>
        <v/>
      </c>
      <c r="B16" s="71" t="str">
        <f>DataSheet!$L$7</f>
        <v>00530</v>
      </c>
      <c r="C16" s="97" t="str">
        <f>IF(DataSheet!$L$6="","",DataSheet!$L$6)</f>
        <v>TSS Conc.</v>
      </c>
      <c r="D16" s="70" t="e">
        <f>IF(B16="",0,DataSheet!#REF!)</f>
        <v>#REF!</v>
      </c>
      <c r="E16" s="71" t="e">
        <f>DataSheet!#REF!</f>
        <v>#REF!</v>
      </c>
      <c r="F16" s="72" t="str">
        <f>DataSheet!$L$8</f>
        <v>mg/L</v>
      </c>
      <c r="G16" s="73" t="e">
        <f ca="1">IF(ISBLANK(DataSheet!$L$50), "", IF(E16="L",DataSheet!$L$50,""))</f>
        <v>#REF!</v>
      </c>
      <c r="H16" s="74" t="e">
        <f ca="1">IF(ISBLANK(DataSheet!$L$51), "", IF(E16="L",DataSheet!$L$51,""))</f>
        <v>#REF!</v>
      </c>
      <c r="I16" s="114" t="e">
        <f ca="1">IF(ISBLANK(DataSheet!$L$52), "", IF(E16="L",DataSheet!$L$52,""))</f>
        <v>#REF!</v>
      </c>
      <c r="J16" s="73" t="e">
        <f ca="1">IF(ISBLANK(DataSheet!$L$49), "", IF(E16="C",DataSheet!$L$49,""))</f>
        <v>#REF!</v>
      </c>
      <c r="K16" s="74" t="e">
        <f ca="1">IF(ISBLANK(DataSheet!$L$50), "", IF(E16="C",DataSheet!$L$50,""))</f>
        <v>#REF!</v>
      </c>
      <c r="L16" s="74" t="e">
        <f ca="1">IF(ISBLANK(DataSheet!$L$51), "", IF(E16="C",DataSheet!$L$51,""))</f>
        <v>#REF!</v>
      </c>
      <c r="M16" s="74"/>
      <c r="N16" s="74" t="e">
        <f ca="1">IF(ISBLANK(DataSheet!$L$52), "", IF(E16="C",DataSheet!$L$52,""))</f>
        <v>#REF!</v>
      </c>
      <c r="O16" s="139"/>
      <c r="P16" s="137"/>
      <c r="Q16" s="74" t="str">
        <f>IF(DataSheet!$L$9="","",DataSheet!$L$9)</f>
        <v>1/mo</v>
      </c>
      <c r="R16" s="193" t="str">
        <f>IF(DataSheet!$L$10="","",DataSheet!$L$10)</f>
        <v/>
      </c>
      <c r="S16" s="133" t="s">
        <v>186</v>
      </c>
      <c r="U16" s="77">
        <f t="shared" si="0"/>
        <v>530</v>
      </c>
      <c r="V16" s="77">
        <f t="shared" si="1"/>
        <v>3</v>
      </c>
      <c r="W16" s="78" t="e">
        <f t="shared" si="2"/>
        <v>#REF!</v>
      </c>
      <c r="X16" s="79" t="e">
        <f t="shared" si="3"/>
        <v>#REF!</v>
      </c>
      <c r="Y16" s="83">
        <f t="shared" si="4"/>
        <v>0</v>
      </c>
      <c r="Z16" s="84" t="e">
        <f t="shared" si="8"/>
        <v>#REF!</v>
      </c>
      <c r="AA16" s="184" t="str">
        <f t="shared" si="5"/>
        <v/>
      </c>
      <c r="AC16" s="124" t="s">
        <v>185</v>
      </c>
      <c r="AD16" s="125">
        <v>20</v>
      </c>
      <c r="AF16" s="27">
        <v>11</v>
      </c>
    </row>
    <row r="17" spans="1:32" s="27" customFormat="1" ht="14" x14ac:dyDescent="0.3">
      <c r="A17" s="85" t="str">
        <f t="shared" si="6"/>
        <v/>
      </c>
      <c r="B17" s="71" t="e">
        <f>DataSheet!#REF!</f>
        <v>#REF!</v>
      </c>
      <c r="C17" s="97" t="e">
        <f>IF(DataSheet!#REF!="","",DataSheet!#REF!)</f>
        <v>#REF!</v>
      </c>
      <c r="D17" s="70" t="e">
        <f>IF(B17="",0,DataSheet!#REF!)</f>
        <v>#REF!</v>
      </c>
      <c r="E17" s="71" t="e">
        <f>DataSheet!#REF!</f>
        <v>#REF!</v>
      </c>
      <c r="F17" s="72" t="e">
        <f>DataSheet!#REF!</f>
        <v>#REF!</v>
      </c>
      <c r="G17" s="73" t="e">
        <f>IF(ISBLANK(DataSheet!#REF!), "", IF(E17="L",DataSheet!#REF!,""))</f>
        <v>#REF!</v>
      </c>
      <c r="H17" s="74" t="e">
        <f>IF(ISBLANK(DataSheet!#REF!), "", IF(E17="L",DataSheet!#REF!,""))</f>
        <v>#REF!</v>
      </c>
      <c r="I17" s="114" t="e">
        <f>IF(ISBLANK(DataSheet!#REF!), "", IF(E17="L",DataSheet!#REF!,""))</f>
        <v>#REF!</v>
      </c>
      <c r="J17" s="73" t="e">
        <f>IF(ISBLANK(DataSheet!#REF!), "", IF(E17="C",DataSheet!#REF!,""))</f>
        <v>#REF!</v>
      </c>
      <c r="K17" s="74" t="e">
        <f>IF(ISBLANK(DataSheet!#REF!), "", IF(E17="C",DataSheet!#REF!,""))</f>
        <v>#REF!</v>
      </c>
      <c r="L17" s="74" t="e">
        <f>IF(ISBLANK(DataSheet!#REF!), "", IF(E17="C",DataSheet!#REF!,""))</f>
        <v>#REF!</v>
      </c>
      <c r="M17" s="74"/>
      <c r="N17" s="74" t="e">
        <f>IF(ISBLANK(DataSheet!#REF!), "", IF(E17="C",DataSheet!#REF!,""))</f>
        <v>#REF!</v>
      </c>
      <c r="O17" s="139"/>
      <c r="P17" s="137"/>
      <c r="Q17" s="74" t="e">
        <f>IF(DataSheet!#REF!="","",DataSheet!#REF!)</f>
        <v>#REF!</v>
      </c>
      <c r="R17" s="193" t="e">
        <f>IF(DataSheet!#REF!="","",DataSheet!#REF!)</f>
        <v>#REF!</v>
      </c>
      <c r="S17" s="133" t="s">
        <v>187</v>
      </c>
      <c r="U17" s="77">
        <f t="shared" si="0"/>
        <v>99999</v>
      </c>
      <c r="V17" s="77">
        <f t="shared" si="1"/>
        <v>18</v>
      </c>
      <c r="W17" s="78" t="e">
        <f t="shared" si="2"/>
        <v>#REF!</v>
      </c>
      <c r="X17" s="79" t="e">
        <f t="shared" si="3"/>
        <v>#REF!</v>
      </c>
      <c r="Y17" s="83" t="e">
        <f t="shared" si="4"/>
        <v>#REF!</v>
      </c>
      <c r="Z17" s="84" t="e">
        <f t="shared" si="8"/>
        <v>#REF!</v>
      </c>
      <c r="AA17" s="184" t="str">
        <f t="shared" si="5"/>
        <v/>
      </c>
      <c r="AC17" s="124" t="s">
        <v>107</v>
      </c>
      <c r="AD17" s="125">
        <v>21</v>
      </c>
      <c r="AF17" s="27">
        <v>12</v>
      </c>
    </row>
    <row r="18" spans="1:32" s="27" customFormat="1" ht="14" x14ac:dyDescent="0.3">
      <c r="A18" s="85" t="str">
        <f t="shared" si="6"/>
        <v/>
      </c>
      <c r="B18" s="71" t="e">
        <f>DataSheet!#REF!</f>
        <v>#REF!</v>
      </c>
      <c r="C18" s="97" t="e">
        <f>IF(DataSheet!#REF!="","",DataSheet!#REF!)</f>
        <v>#REF!</v>
      </c>
      <c r="D18" s="70" t="e">
        <f>IF(B18="",0,DataSheet!#REF!)</f>
        <v>#REF!</v>
      </c>
      <c r="E18" s="71" t="e">
        <f>DataSheet!#REF!</f>
        <v>#REF!</v>
      </c>
      <c r="F18" s="72" t="e">
        <f>DataSheet!#REF!</f>
        <v>#REF!</v>
      </c>
      <c r="G18" s="73" t="e">
        <f>IF(ISBLANK(DataSheet!#REF!), "", IF(E18="L",DataSheet!#REF!,""))</f>
        <v>#REF!</v>
      </c>
      <c r="H18" s="74" t="e">
        <f>IF(ISBLANK(DataSheet!#REF!), "", IF(E18="L",DataSheet!#REF!,""))</f>
        <v>#REF!</v>
      </c>
      <c r="I18" s="114" t="e">
        <f>IF(ISBLANK(DataSheet!#REF!), "", IF(E18="L",DataSheet!#REF!,""))</f>
        <v>#REF!</v>
      </c>
      <c r="J18" s="73" t="e">
        <f>IF(ISBLANK(DataSheet!#REF!), "", IF(E18="C",DataSheet!#REF!,""))</f>
        <v>#REF!</v>
      </c>
      <c r="K18" s="74" t="e">
        <f>IF(ISBLANK(DataSheet!#REF!), "", IF(E18="C",DataSheet!#REF!,""))</f>
        <v>#REF!</v>
      </c>
      <c r="L18" s="74" t="e">
        <f>IF(ISBLANK(DataSheet!#REF!), "", IF(E18="C",DataSheet!#REF!,""))</f>
        <v>#REF!</v>
      </c>
      <c r="M18" s="74" t="e">
        <f>IF(ISBLANK(DataSheet!#REF!), "", IF(E18="C",DataSheet!#REF!,""))</f>
        <v>#REF!</v>
      </c>
      <c r="N18" s="74" t="e">
        <f>IF(ISBLANK(DataSheet!#REF!), "", IF(E18="C",DataSheet!#REF!,""))</f>
        <v>#REF!</v>
      </c>
      <c r="O18" s="139"/>
      <c r="P18" s="137"/>
      <c r="Q18" s="74" t="e">
        <f>IF(DataSheet!#REF!="","",DataSheet!#REF!)</f>
        <v>#REF!</v>
      </c>
      <c r="R18" s="193" t="e">
        <f>IF(DataSheet!#REF!="","",DataSheet!#REF!)</f>
        <v>#REF!</v>
      </c>
      <c r="S18" s="133" t="s">
        <v>188</v>
      </c>
      <c r="U18" s="77">
        <f t="shared" si="0"/>
        <v>99999</v>
      </c>
      <c r="V18" s="77">
        <f t="shared" si="1"/>
        <v>18</v>
      </c>
      <c r="W18" s="78" t="e">
        <f t="shared" si="2"/>
        <v>#REF!</v>
      </c>
      <c r="X18" s="79" t="e">
        <f t="shared" si="3"/>
        <v>#REF!</v>
      </c>
      <c r="Y18" s="83" t="e">
        <f t="shared" si="4"/>
        <v>#REF!</v>
      </c>
      <c r="Z18" s="84" t="e">
        <f t="shared" si="8"/>
        <v>#REF!</v>
      </c>
      <c r="AA18" s="184" t="str">
        <f t="shared" si="5"/>
        <v/>
      </c>
      <c r="AC18" s="124" t="s">
        <v>186</v>
      </c>
      <c r="AD18" s="125">
        <v>22</v>
      </c>
      <c r="AF18" s="27">
        <v>13</v>
      </c>
    </row>
    <row r="19" spans="1:32" s="27" customFormat="1" ht="14" x14ac:dyDescent="0.3">
      <c r="A19" s="85" t="str">
        <f t="shared" si="6"/>
        <v/>
      </c>
      <c r="B19" s="71" t="e">
        <f>DataSheet!#REF!</f>
        <v>#REF!</v>
      </c>
      <c r="C19" s="97" t="e">
        <f>IF(DataSheet!#REF!="","",DataSheet!#REF!)</f>
        <v>#REF!</v>
      </c>
      <c r="D19" s="70" t="e">
        <f>IF(B19="",0,DataSheet!#REF!)</f>
        <v>#REF!</v>
      </c>
      <c r="E19" s="71" t="e">
        <f>DataSheet!#REF!</f>
        <v>#REF!</v>
      </c>
      <c r="F19" s="72" t="e">
        <f>DataSheet!#REF!</f>
        <v>#REF!</v>
      </c>
      <c r="G19" s="73" t="e">
        <f>IF(ISBLANK(DataSheet!#REF!), "", IF(E19="L",DataSheet!#REF!,""))</f>
        <v>#REF!</v>
      </c>
      <c r="H19" s="74" t="e">
        <f>IF(ISBLANK(DataSheet!#REF!), "", IF(E19="L",DataSheet!#REF!,""))</f>
        <v>#REF!</v>
      </c>
      <c r="I19" s="114" t="e">
        <f>IF(ISBLANK(DataSheet!#REF!), "", IF(E19="L",DataSheet!#REF!,""))</f>
        <v>#REF!</v>
      </c>
      <c r="J19" s="73" t="e">
        <f>IF(ISBLANK(DataSheet!#REF!), "", IF(E19="C",DataSheet!#REF!,""))</f>
        <v>#REF!</v>
      </c>
      <c r="K19" s="74" t="e">
        <f>IF(ISBLANK(DataSheet!#REF!), "", IF(E19="C",DataSheet!#REF!,""))</f>
        <v>#REF!</v>
      </c>
      <c r="L19" s="74" t="e">
        <f>IF(ISBLANK(DataSheet!#REF!), "", IF(E19="C",DataSheet!#REF!,""))</f>
        <v>#REF!</v>
      </c>
      <c r="M19" s="74" t="e">
        <f>IF(ISBLANK(DataSheet!#REF!), "", IF(E19="C",DataSheet!#REF!,""))</f>
        <v>#REF!</v>
      </c>
      <c r="N19" s="74" t="e">
        <f>IF(ISBLANK(DataSheet!#REF!), "", IF(E19="C",DataSheet!#REF!,""))</f>
        <v>#REF!</v>
      </c>
      <c r="O19" s="139"/>
      <c r="P19" s="137"/>
      <c r="Q19" s="74" t="e">
        <f>IF(DataSheet!#REF!="","",DataSheet!#REF!)</f>
        <v>#REF!</v>
      </c>
      <c r="R19" s="193" t="e">
        <f>IF(DataSheet!#REF!="","",DataSheet!#REF!)</f>
        <v>#REF!</v>
      </c>
      <c r="S19" s="133" t="s">
        <v>189</v>
      </c>
      <c r="U19" s="77">
        <f t="shared" si="0"/>
        <v>99999</v>
      </c>
      <c r="V19" s="77">
        <f t="shared" si="1"/>
        <v>18</v>
      </c>
      <c r="W19" s="78" t="e">
        <f t="shared" si="2"/>
        <v>#REF!</v>
      </c>
      <c r="X19" s="79" t="e">
        <f t="shared" si="3"/>
        <v>#REF!</v>
      </c>
      <c r="Y19" s="83" t="e">
        <f t="shared" si="4"/>
        <v>#REF!</v>
      </c>
      <c r="Z19" s="84" t="e">
        <f t="shared" si="8"/>
        <v>#REF!</v>
      </c>
      <c r="AA19" s="184" t="str">
        <f t="shared" si="5"/>
        <v/>
      </c>
      <c r="AC19" s="124" t="s">
        <v>187</v>
      </c>
      <c r="AD19" s="125">
        <v>23</v>
      </c>
      <c r="AF19" s="27">
        <v>14</v>
      </c>
    </row>
    <row r="20" spans="1:32" s="27" customFormat="1" ht="14" x14ac:dyDescent="0.3">
      <c r="A20" s="85" t="str">
        <f t="shared" si="6"/>
        <v/>
      </c>
      <c r="B20" s="71" t="str">
        <f>DataSheet!$M$7</f>
        <v>50060</v>
      </c>
      <c r="C20" s="97" t="str">
        <f>IF(DataSheet!$M$6="","",DataSheet!$M$6)</f>
        <v>Chlorine Used, lbs/d</v>
      </c>
      <c r="D20" s="70" t="e">
        <f>IF(B20="",0,DataSheet!#REF!)</f>
        <v>#REF!</v>
      </c>
      <c r="E20" s="71" t="e">
        <f>DataSheet!#REF!</f>
        <v>#REF!</v>
      </c>
      <c r="F20" s="72" t="str">
        <f>DataSheet!$M$8</f>
        <v>lbs/d</v>
      </c>
      <c r="G20" s="73" t="e">
        <f ca="1">IF(ISBLANK(DataSheet!$M$50), "", IF(E20="L",DataSheet!$M$50,""))</f>
        <v>#REF!</v>
      </c>
      <c r="H20" s="74" t="e">
        <f ca="1">IF(ISBLANK(DataSheet!$M$51), "", IF(E20="L",DataSheet!$M$51,""))</f>
        <v>#REF!</v>
      </c>
      <c r="I20" s="114" t="e">
        <f ca="1">IF(ISBLANK(DataSheet!$M$52), "", IF(E20="L",DataSheet!$M$52,""))</f>
        <v>#REF!</v>
      </c>
      <c r="J20" s="73" t="e">
        <f ca="1">IF(ISBLANK(DataSheet!$M$49), "", IF(E20="C",DataSheet!$M$49,""))</f>
        <v>#REF!</v>
      </c>
      <c r="K20" s="74" t="e">
        <f ca="1">IF(ISBLANK(DataSheet!$M$50), "", IF(E20="C",DataSheet!$M$50,""))</f>
        <v>#REF!</v>
      </c>
      <c r="L20" s="74" t="e">
        <f ca="1">IF(ISBLANK(DataSheet!$M$51), "", IF(E20="C",DataSheet!$M$51,""))</f>
        <v>#REF!</v>
      </c>
      <c r="M20" s="74" t="str">
        <f>IF(ISBLANK(DataSheet!$M$53), "", IF(E20="C",DataSheet!$M$53,""))</f>
        <v/>
      </c>
      <c r="N20" s="74" t="e">
        <f ca="1">IF(ISBLANK(DataSheet!$M$52), "", IF(E20="C",DataSheet!$M$52,""))</f>
        <v>#REF!</v>
      </c>
      <c r="O20" s="139"/>
      <c r="P20" s="137"/>
      <c r="Q20" s="74" t="str">
        <f>IF(DataSheet!$M$9="","",DataSheet!$M$9)</f>
        <v>Daily</v>
      </c>
      <c r="R20" s="193" t="str">
        <f>IF(DataSheet!$M$10="","",DataSheet!$M$10)</f>
        <v/>
      </c>
      <c r="S20" s="133" t="s">
        <v>190</v>
      </c>
      <c r="U20" s="77">
        <f t="shared" si="0"/>
        <v>50060</v>
      </c>
      <c r="V20" s="77">
        <f t="shared" si="1"/>
        <v>12</v>
      </c>
      <c r="W20" s="78" t="e">
        <f t="shared" si="2"/>
        <v>#REF!</v>
      </c>
      <c r="X20" s="79" t="e">
        <f t="shared" si="3"/>
        <v>#REF!</v>
      </c>
      <c r="Y20" s="83">
        <f t="shared" si="4"/>
        <v>0</v>
      </c>
      <c r="Z20" s="84" t="e">
        <f t="shared" si="8"/>
        <v>#REF!</v>
      </c>
      <c r="AA20" s="184" t="str">
        <f t="shared" si="5"/>
        <v/>
      </c>
      <c r="AC20" s="124" t="s">
        <v>188</v>
      </c>
      <c r="AD20" s="125">
        <v>24</v>
      </c>
      <c r="AF20" s="27">
        <v>15</v>
      </c>
    </row>
    <row r="21" spans="1:32" s="27" customFormat="1" ht="14" x14ac:dyDescent="0.3">
      <c r="A21" s="85" t="str">
        <f t="shared" si="6"/>
        <v/>
      </c>
      <c r="B21" s="71" t="str">
        <f>DataSheet!$N$7</f>
        <v>50061</v>
      </c>
      <c r="C21" s="97" t="str">
        <f>IF(DataSheet!$N$6="","",DataSheet!$N$6)</f>
        <v>Chlorine, Total Residual</v>
      </c>
      <c r="D21" s="70" t="e">
        <f>IF(B21="",0,DataSheet!#REF!)</f>
        <v>#REF!</v>
      </c>
      <c r="E21" s="71" t="e">
        <f>DataSheet!#REF!</f>
        <v>#REF!</v>
      </c>
      <c r="F21" s="72" t="str">
        <f>DataSheet!$N$8</f>
        <v>mg/L</v>
      </c>
      <c r="G21" s="73" t="e">
        <f ca="1">IF(ISBLANK(DataSheet!$N$50), "", IF(E21="L",DataSheet!$N$50,""))</f>
        <v>#REF!</v>
      </c>
      <c r="H21" s="74" t="e">
        <f ca="1">IF(ISBLANK(DataSheet!$N$51), "", IF(E21="L",DataSheet!$N$51,""))</f>
        <v>#REF!</v>
      </c>
      <c r="I21" s="114" t="e">
        <f ca="1">IF(ISBLANK(DataSheet!$N$52), "", IF(E21="L",DataSheet!$N$52,""))</f>
        <v>#REF!</v>
      </c>
      <c r="J21" s="73" t="e">
        <f ca="1">IF(ISBLANK(DataSheet!$N$49), "", IF(E21="C",DataSheet!$N$49,""))</f>
        <v>#REF!</v>
      </c>
      <c r="K21" s="74" t="e">
        <f ca="1">IF(ISBLANK(DataSheet!$N$50), "", IF(E21="C",DataSheet!$N$50,""))</f>
        <v>#REF!</v>
      </c>
      <c r="L21" s="74" t="e">
        <f ca="1">IF(ISBLANK(DataSheet!$N$51), "", IF(E21="C",DataSheet!$N$51,""))</f>
        <v>#REF!</v>
      </c>
      <c r="M21" s="74" t="str">
        <f>IF(ISBLANK(DataSheet!$N$53), "", IF(E21="C",DataSheet!$N$53,""))</f>
        <v/>
      </c>
      <c r="N21" s="74" t="e">
        <f ca="1">IF(ISBLANK(DataSheet!$N$52), "", IF(E21="C",DataSheet!$N$52,""))</f>
        <v>#REF!</v>
      </c>
      <c r="O21" s="139"/>
      <c r="P21" s="137"/>
      <c r="Q21" s="74" t="str">
        <f>IF(DataSheet!$N$9="","",DataSheet!$N$9)</f>
        <v>Daily</v>
      </c>
      <c r="R21" s="193" t="str">
        <f>IF(DataSheet!$N$10="","",DataSheet!$N$10)</f>
        <v/>
      </c>
      <c r="S21" s="133" t="s">
        <v>191</v>
      </c>
      <c r="U21" s="77">
        <f t="shared" si="0"/>
        <v>50061</v>
      </c>
      <c r="V21" s="77">
        <f t="shared" si="1"/>
        <v>13</v>
      </c>
      <c r="W21" s="78" t="e">
        <f t="shared" si="2"/>
        <v>#REF!</v>
      </c>
      <c r="X21" s="79" t="e">
        <f t="shared" si="3"/>
        <v>#REF!</v>
      </c>
      <c r="Y21" s="83">
        <f t="shared" si="4"/>
        <v>0</v>
      </c>
      <c r="Z21" s="84" t="e">
        <f t="shared" si="8"/>
        <v>#REF!</v>
      </c>
      <c r="AA21" s="184" t="str">
        <f t="shared" si="5"/>
        <v/>
      </c>
      <c r="AC21" s="124" t="s">
        <v>189</v>
      </c>
      <c r="AD21" s="125">
        <v>25</v>
      </c>
      <c r="AF21" s="27">
        <v>16</v>
      </c>
    </row>
    <row r="22" spans="1:32" s="27" customFormat="1" ht="14" x14ac:dyDescent="0.3">
      <c r="A22" s="85" t="str">
        <f t="shared" si="6"/>
        <v/>
      </c>
      <c r="B22" s="71" t="str">
        <f>DataSheet!$O$7</f>
        <v>51040</v>
      </c>
      <c r="C22" s="97" t="str">
        <f>IF(DataSheet!$O$6="","",DataSheet!$O$6)</f>
        <v>E. coli</v>
      </c>
      <c r="D22" s="70" t="e">
        <f>IF(B22="",0,DataSheet!#REF!)</f>
        <v>#REF!</v>
      </c>
      <c r="E22" s="71" t="e">
        <f>DataSheet!#REF!</f>
        <v>#REF!</v>
      </c>
      <c r="F22" s="72" t="str">
        <f>DataSheet!$O$8</f>
        <v>#/100 ml</v>
      </c>
      <c r="G22" s="73" t="e">
        <f ca="1">IF(ISBLANK(DataSheet!$O$50), "", IF(E22="L",DataSheet!$O$50,""))</f>
        <v>#REF!</v>
      </c>
      <c r="H22" s="74" t="e">
        <f ca="1">IF(ISBLANK(DataSheet!$O$51), "", IF(E22="L",DataSheet!$O$51,""))</f>
        <v>#REF!</v>
      </c>
      <c r="I22" s="114" t="e">
        <f ca="1">IF(ISBLANK(DataSheet!$O$52), "", IF(E22="L",DataSheet!$O$52,""))</f>
        <v>#REF!</v>
      </c>
      <c r="J22" s="73" t="e">
        <f ca="1">IF(ISBLANK(DataSheet!$O$49), "", IF(E22="C",DataSheet!$O$49,""))</f>
        <v>#REF!</v>
      </c>
      <c r="K22" s="74" t="e">
        <f ca="1">IF(ISBLANK(DataSheet!$O$50), "", IF(E22="C",DataSheet!$O$50,""))</f>
        <v>#REF!</v>
      </c>
      <c r="L22" s="74" t="e">
        <f ca="1">IF(ISBLANK(DataSheet!$O$51), "", IF(E22="C",DataSheet!$O$51,""))</f>
        <v>#REF!</v>
      </c>
      <c r="M22" s="74"/>
      <c r="N22" s="74" t="e">
        <f ca="1">IF(ISBLANK(DataSheet!$O$52), "", IF(E22="C",DataSheet!$O$52,""))</f>
        <v>#REF!</v>
      </c>
      <c r="O22" s="139"/>
      <c r="P22" s="137"/>
      <c r="Q22" s="74" t="str">
        <f>IF(DataSheet!$O$9="","",DataSheet!$O$9)</f>
        <v>1/mo</v>
      </c>
      <c r="R22" s="193" t="str">
        <f>IF(DataSheet!$O$10="","",DataSheet!$O$10)</f>
        <v/>
      </c>
      <c r="S22" s="133" t="s">
        <v>192</v>
      </c>
      <c r="U22" s="77">
        <f t="shared" si="0"/>
        <v>51040</v>
      </c>
      <c r="V22" s="77">
        <f t="shared" si="1"/>
        <v>14</v>
      </c>
      <c r="W22" s="78" t="e">
        <f t="shared" si="2"/>
        <v>#REF!</v>
      </c>
      <c r="X22" s="79" t="e">
        <f t="shared" si="3"/>
        <v>#REF!</v>
      </c>
      <c r="Y22" s="83">
        <f t="shared" si="4"/>
        <v>0</v>
      </c>
      <c r="Z22" s="84" t="e">
        <f t="shared" si="8"/>
        <v>#REF!</v>
      </c>
      <c r="AA22" s="184" t="str">
        <f t="shared" si="5"/>
        <v/>
      </c>
      <c r="AC22" s="124" t="s">
        <v>190</v>
      </c>
      <c r="AD22" s="125">
        <v>26</v>
      </c>
      <c r="AF22" s="27">
        <v>17</v>
      </c>
    </row>
    <row r="23" spans="1:32" s="27" customFormat="1" ht="14" x14ac:dyDescent="0.3">
      <c r="A23" s="85" t="str">
        <f t="shared" si="6"/>
        <v/>
      </c>
      <c r="B23" s="71" t="str">
        <f>DataSheet!$Q$7</f>
        <v>00610</v>
      </c>
      <c r="C23" s="97" t="str">
        <f>IF(DataSheet!$Q$6="","",DataSheet!$Q$6)</f>
        <v>Ammonia (NH3 as N)</v>
      </c>
      <c r="D23" s="70" t="e">
        <f>IF(B23="",0,DataSheet!#REF!)</f>
        <v>#REF!</v>
      </c>
      <c r="E23" s="71" t="e">
        <f>DataSheet!#REF!</f>
        <v>#REF!</v>
      </c>
      <c r="F23" s="72" t="str">
        <f>DataSheet!$Q$8</f>
        <v>mg/L</v>
      </c>
      <c r="G23" s="73" t="e">
        <f ca="1">IF(ISBLANK(DataSheet!$Q$50), "", IF(E23="L",DataSheet!$Q$50,""))</f>
        <v>#REF!</v>
      </c>
      <c r="H23" s="74" t="e">
        <f ca="1">IF(ISBLANK(DataSheet!$Q$51), "", IF(E23="L",DataSheet!$Q$51,""))</f>
        <v>#REF!</v>
      </c>
      <c r="I23" s="114" t="e">
        <f ca="1">IF(ISBLANK(DataSheet!$Q$52), "", IF(E23="L",DataSheet!$Q$52,""))</f>
        <v>#REF!</v>
      </c>
      <c r="J23" s="73" t="e">
        <f ca="1">IF(ISBLANK(DataSheet!$Q$49), "", IF(E23="C",DataSheet!$Q$49,""))</f>
        <v>#REF!</v>
      </c>
      <c r="K23" s="74" t="e">
        <f ca="1">IF(ISBLANK(DataSheet!$Q$50), "", IF(E23="C",DataSheet!$Q$50,""))</f>
        <v>#REF!</v>
      </c>
      <c r="L23" s="74" t="e">
        <f ca="1">IF(ISBLANK(DataSheet!$Q$51), "", IF(E23="C",DataSheet!$Q$51,""))</f>
        <v>#REF!</v>
      </c>
      <c r="M23" s="74"/>
      <c r="N23" s="74" t="e">
        <f ca="1">IF(ISBLANK(DataSheet!$Q$52), "", IF(E23="C",DataSheet!$Q$52,""))</f>
        <v>#REF!</v>
      </c>
      <c r="O23" s="139"/>
      <c r="P23" s="137"/>
      <c r="Q23" s="74" t="str">
        <f>IF(DataSheet!$Q$9="","",DataSheet!$Q$9)</f>
        <v>Daily</v>
      </c>
      <c r="R23" s="193" t="str">
        <f>IF(DataSheet!$Q$10="","",DataSheet!$Q$10)</f>
        <v/>
      </c>
      <c r="S23" s="133" t="s">
        <v>193</v>
      </c>
      <c r="U23" s="77">
        <f t="shared" si="0"/>
        <v>610</v>
      </c>
      <c r="V23" s="77">
        <f t="shared" si="1"/>
        <v>6</v>
      </c>
      <c r="W23" s="78" t="e">
        <f t="shared" si="2"/>
        <v>#REF!</v>
      </c>
      <c r="X23" s="79" t="e">
        <f t="shared" si="3"/>
        <v>#REF!</v>
      </c>
      <c r="Y23" s="83">
        <f t="shared" si="4"/>
        <v>0</v>
      </c>
      <c r="Z23" s="84" t="e">
        <f t="shared" si="8"/>
        <v>#REF!</v>
      </c>
      <c r="AA23" s="184" t="str">
        <f t="shared" si="5"/>
        <v/>
      </c>
      <c r="AC23" s="124" t="s">
        <v>191</v>
      </c>
      <c r="AD23" s="125">
        <v>27</v>
      </c>
      <c r="AF23" s="27">
        <v>18</v>
      </c>
    </row>
    <row r="24" spans="1:32" s="27" customFormat="1" ht="14" x14ac:dyDescent="0.3">
      <c r="A24" s="85" t="str">
        <f t="shared" si="6"/>
        <v/>
      </c>
      <c r="B24" s="71" t="str">
        <f>DataSheet!$R$7</f>
        <v>00630</v>
      </c>
      <c r="C24" s="97" t="str">
        <f>IF(DataSheet!$R$6="","",DataSheet!$R$6)</f>
        <v>Nitrate + Nitrite total</v>
      </c>
      <c r="D24" s="70" t="e">
        <f>IF(B24="",0,DataSheet!#REF!)</f>
        <v>#REF!</v>
      </c>
      <c r="E24" s="71" t="e">
        <f>DataSheet!#REF!</f>
        <v>#REF!</v>
      </c>
      <c r="F24" s="72" t="str">
        <f>DataSheet!$R$8</f>
        <v>mg/L</v>
      </c>
      <c r="G24" s="73" t="e">
        <f ca="1">IF(ISBLANK(DataSheet!$R$50), "", IF(E24="L",DataSheet!$R$50,""))</f>
        <v>#REF!</v>
      </c>
      <c r="H24" s="74" t="e">
        <f ca="1">IF(ISBLANK(DataSheet!$R$51), "", IF(E24="L",DataSheet!$R$51,""))</f>
        <v>#REF!</v>
      </c>
      <c r="I24" s="114" t="e">
        <f ca="1">IF(ISBLANK(DataSheet!$R$52), "", IF(E24="L",DataSheet!$R$52,""))</f>
        <v>#REF!</v>
      </c>
      <c r="J24" s="73" t="e">
        <f ca="1">IF(ISBLANK(DataSheet!$R$49), "", IF(E24="C",DataSheet!$R$49,""))</f>
        <v>#REF!</v>
      </c>
      <c r="K24" s="74" t="e">
        <f ca="1">IF(ISBLANK(DataSheet!$R$50), "", IF(E24="C",DataSheet!$R$50,""))</f>
        <v>#REF!</v>
      </c>
      <c r="L24" s="74" t="e">
        <f ca="1">IF(ISBLANK(DataSheet!$R$51), "", IF(E24="C",DataSheet!$R$51,""))</f>
        <v>#REF!</v>
      </c>
      <c r="M24" s="74"/>
      <c r="N24" s="74" t="e">
        <f ca="1">IF(ISBLANK(DataSheet!$R$52), "", IF(E24="C",DataSheet!$R$52,""))</f>
        <v>#REF!</v>
      </c>
      <c r="O24" s="139"/>
      <c r="P24" s="137"/>
      <c r="Q24" s="74" t="str">
        <f>IF(DataSheet!$R$9="","",DataSheet!$R$9)</f>
        <v>Daily</v>
      </c>
      <c r="R24" s="193" t="str">
        <f>IF(DataSheet!$R$10="","",DataSheet!$R$10)</f>
        <v/>
      </c>
      <c r="S24" s="133" t="s">
        <v>194</v>
      </c>
      <c r="U24" s="77">
        <f t="shared" si="0"/>
        <v>630</v>
      </c>
      <c r="V24" s="77">
        <f t="shared" si="1"/>
        <v>8</v>
      </c>
      <c r="W24" s="78" t="e">
        <f t="shared" si="2"/>
        <v>#REF!</v>
      </c>
      <c r="X24" s="79" t="e">
        <f t="shared" si="3"/>
        <v>#REF!</v>
      </c>
      <c r="Y24" s="83">
        <f t="shared" si="4"/>
        <v>0</v>
      </c>
      <c r="Z24" s="84" t="e">
        <f t="shared" si="8"/>
        <v>#REF!</v>
      </c>
      <c r="AA24" s="184" t="str">
        <f t="shared" si="5"/>
        <v/>
      </c>
      <c r="AC24" s="124" t="s">
        <v>192</v>
      </c>
      <c r="AD24" s="125">
        <v>28</v>
      </c>
      <c r="AF24" s="27">
        <v>19</v>
      </c>
    </row>
    <row r="25" spans="1:32" s="27" customFormat="1" ht="14" x14ac:dyDescent="0.3">
      <c r="A25" s="85" t="str">
        <f t="shared" si="6"/>
        <v/>
      </c>
      <c r="B25" s="71" t="e">
        <f>DataSheet!#REF!</f>
        <v>#REF!</v>
      </c>
      <c r="C25" s="97" t="e">
        <f>IF(DataSheet!#REF!="","",DataSheet!#REF!)</f>
        <v>#REF!</v>
      </c>
      <c r="D25" s="70" t="e">
        <f>IF(B25="",0,DataSheet!#REF!)</f>
        <v>#REF!</v>
      </c>
      <c r="E25" s="71" t="e">
        <f>DataSheet!#REF!</f>
        <v>#REF!</v>
      </c>
      <c r="F25" s="72" t="e">
        <f>DataSheet!#REF!</f>
        <v>#REF!</v>
      </c>
      <c r="G25" s="73" t="e">
        <f>IF(ISBLANK(DataSheet!#REF!), "", IF(E25="L",DataSheet!#REF!,""))</f>
        <v>#REF!</v>
      </c>
      <c r="H25" s="74" t="e">
        <f>IF(ISBLANK(DataSheet!#REF!), "", IF(E25="L",DataSheet!#REF!,""))</f>
        <v>#REF!</v>
      </c>
      <c r="I25" s="114" t="e">
        <f>IF(ISBLANK(DataSheet!#REF!), "", IF(E25="L",DataSheet!#REF!,""))</f>
        <v>#REF!</v>
      </c>
      <c r="J25" s="73" t="e">
        <f>IF(ISBLANK(DataSheet!#REF!), "", IF(E25="C",DataSheet!#REF!,""))</f>
        <v>#REF!</v>
      </c>
      <c r="K25" s="74" t="e">
        <f>IF(ISBLANK(DataSheet!#REF!), "", IF(E25="C",DataSheet!#REF!,""))</f>
        <v>#REF!</v>
      </c>
      <c r="L25" s="74" t="e">
        <f>IF(ISBLANK(DataSheet!#REF!), "", IF(E25="C",DataSheet!#REF!,""))</f>
        <v>#REF!</v>
      </c>
      <c r="M25" s="74"/>
      <c r="N25" s="74" t="e">
        <f>IF(ISBLANK(DataSheet!#REF!), "", IF(E25="C",DataSheet!#REF!,""))</f>
        <v>#REF!</v>
      </c>
      <c r="O25" s="139"/>
      <c r="P25" s="137"/>
      <c r="Q25" s="74" t="e">
        <f>IF(DataSheet!#REF!="","",DataSheet!#REF!)</f>
        <v>#REF!</v>
      </c>
      <c r="R25" s="193" t="e">
        <f>IF(DataSheet!#REF!="","",DataSheet!#REF!)</f>
        <v>#REF!</v>
      </c>
      <c r="S25" s="133" t="s">
        <v>195</v>
      </c>
      <c r="U25" s="77">
        <f t="shared" si="0"/>
        <v>99999</v>
      </c>
      <c r="V25" s="77">
        <f t="shared" si="1"/>
        <v>18</v>
      </c>
      <c r="W25" s="78" t="e">
        <f t="shared" si="2"/>
        <v>#REF!</v>
      </c>
      <c r="X25" s="79" t="e">
        <f t="shared" si="3"/>
        <v>#REF!</v>
      </c>
      <c r="Y25" s="83" t="e">
        <f t="shared" si="4"/>
        <v>#REF!</v>
      </c>
      <c r="Z25" s="84" t="e">
        <f t="shared" si="8"/>
        <v>#REF!</v>
      </c>
      <c r="AA25" s="184" t="str">
        <f t="shared" si="5"/>
        <v/>
      </c>
      <c r="AC25" s="124" t="s">
        <v>193</v>
      </c>
      <c r="AD25" s="125">
        <v>29</v>
      </c>
      <c r="AF25" s="27">
        <v>20</v>
      </c>
    </row>
    <row r="26" spans="1:32" s="27" customFormat="1" ht="14" x14ac:dyDescent="0.3">
      <c r="A26" s="85" t="str">
        <f t="shared" si="6"/>
        <v/>
      </c>
      <c r="B26" s="71" t="str">
        <f>DataSheet!$S$7</f>
        <v>00625</v>
      </c>
      <c r="C26" s="97" t="str">
        <f>IF(DataSheet!$S$6="","",DataSheet!$S$6)</f>
        <v>Nitrogen, Total Kjeldahl</v>
      </c>
      <c r="D26" s="70" t="e">
        <f>IF(B26="",0,DataSheet!#REF!)</f>
        <v>#REF!</v>
      </c>
      <c r="E26" s="71" t="e">
        <f>DataSheet!#REF!</f>
        <v>#REF!</v>
      </c>
      <c r="F26" s="72" t="str">
        <f>DataSheet!$S$8</f>
        <v>mg/L</v>
      </c>
      <c r="G26" s="73" t="e">
        <f ca="1">IF(ISBLANK(DataSheet!$S$50), "", IF(E26="L",DataSheet!$S$50,""))</f>
        <v>#REF!</v>
      </c>
      <c r="H26" s="74" t="e">
        <f ca="1">IF(ISBLANK(DataSheet!$S$51), "", IF(E26="L",DataSheet!$S$51,""))</f>
        <v>#REF!</v>
      </c>
      <c r="I26" s="114" t="e">
        <f ca="1">IF(ISBLANK(DataSheet!$S$52), "", IF(E26="L",DataSheet!$S$52,""))</f>
        <v>#REF!</v>
      </c>
      <c r="J26" s="73" t="e">
        <f ca="1">IF(ISBLANK(DataSheet!$S$49), "", IF(E26="C",DataSheet!$S$49,""))</f>
        <v>#REF!</v>
      </c>
      <c r="K26" s="74" t="e">
        <f ca="1">IF(ISBLANK(DataSheet!$S$50), "", IF(E26="C",DataSheet!$S$50,""))</f>
        <v>#REF!</v>
      </c>
      <c r="L26" s="75" t="e">
        <f ca="1">IF(ISBLANK(DataSheet!$S$51), "", IF(E26="C",DataSheet!$S$51,""))</f>
        <v>#REF!</v>
      </c>
      <c r="M26" s="74"/>
      <c r="N26" s="74" t="e">
        <f ca="1">IF(ISBLANK(DataSheet!$S$52), "", IF(E26="C",DataSheet!$S$52,""))</f>
        <v>#REF!</v>
      </c>
      <c r="O26" s="139"/>
      <c r="P26" s="137"/>
      <c r="Q26" s="74" t="str">
        <f>IF(DataSheet!$S$9="","",DataSheet!$S$9)</f>
        <v>Daily</v>
      </c>
      <c r="R26" s="193" t="str">
        <f>IF(DataSheet!$S$10="","",DataSheet!$S$10)</f>
        <v/>
      </c>
      <c r="S26" s="133" t="s">
        <v>196</v>
      </c>
      <c r="U26" s="77">
        <f t="shared" si="0"/>
        <v>625</v>
      </c>
      <c r="V26" s="77">
        <f t="shared" si="1"/>
        <v>7</v>
      </c>
      <c r="W26" s="78" t="e">
        <f t="shared" si="2"/>
        <v>#REF!</v>
      </c>
      <c r="X26" s="79" t="e">
        <f t="shared" si="3"/>
        <v>#REF!</v>
      </c>
      <c r="Y26" s="83">
        <f t="shared" si="4"/>
        <v>0</v>
      </c>
      <c r="Z26" s="84" t="e">
        <f t="shared" si="8"/>
        <v>#REF!</v>
      </c>
      <c r="AA26" s="184" t="str">
        <f t="shared" si="5"/>
        <v/>
      </c>
      <c r="AC26" s="124" t="s">
        <v>194</v>
      </c>
      <c r="AD26" s="125">
        <v>30</v>
      </c>
      <c r="AF26" s="27">
        <v>21</v>
      </c>
    </row>
    <row r="27" spans="1:32" s="27" customFormat="1" ht="14" x14ac:dyDescent="0.3">
      <c r="A27" s="85" t="str">
        <f t="shared" si="6"/>
        <v/>
      </c>
      <c r="B27" s="71" t="e">
        <f>DataSheet!#REF!</f>
        <v>#REF!</v>
      </c>
      <c r="C27" s="97" t="e">
        <f>IF(DataSheet!#REF!="","",DataSheet!#REF!)</f>
        <v>#REF!</v>
      </c>
      <c r="D27" s="70" t="e">
        <f>IF(B27="",0,DataSheet!#REF!)</f>
        <v>#REF!</v>
      </c>
      <c r="E27" s="71" t="e">
        <f>DataSheet!#REF!</f>
        <v>#REF!</v>
      </c>
      <c r="F27" s="72" t="e">
        <f>DataSheet!#REF!</f>
        <v>#REF!</v>
      </c>
      <c r="G27" s="73" t="e">
        <f>IF(ISBLANK(DataSheet!#REF!), "", IF(E27="L",DataSheet!#REF!,""))</f>
        <v>#REF!</v>
      </c>
      <c r="H27" s="74" t="e">
        <f>IF(ISBLANK(DataSheet!#REF!), "", IF(E27="L",DataSheet!#REF!,""))</f>
        <v>#REF!</v>
      </c>
      <c r="I27" s="114" t="e">
        <f>IF(ISBLANK(DataSheet!#REF!), "", IF(E27="L",DataSheet!#REF!,""))</f>
        <v>#REF!</v>
      </c>
      <c r="J27" s="73" t="e">
        <f>IF(ISBLANK(DataSheet!#REF!), "", IF(E27="C",DataSheet!#REF!,""))</f>
        <v>#REF!</v>
      </c>
      <c r="K27" s="74" t="e">
        <f>IF(ISBLANK(DataSheet!#REF!), "", IF(E27="C",DataSheet!#REF!,""))</f>
        <v>#REF!</v>
      </c>
      <c r="L27" s="74" t="e">
        <f>IF(ISBLANK(DataSheet!#REF!), "", IF(E27="C",DataSheet!#REF!,""))</f>
        <v>#REF!</v>
      </c>
      <c r="M27" s="74"/>
      <c r="N27" s="74" t="e">
        <f>IF(ISBLANK(DataSheet!#REF!), "", IF(E27="C",DataSheet!#REF!,""))</f>
        <v>#REF!</v>
      </c>
      <c r="O27" s="139"/>
      <c r="P27" s="137"/>
      <c r="Q27" s="74" t="e">
        <f>IF(DataSheet!#REF!="","",DataSheet!#REF!)</f>
        <v>#REF!</v>
      </c>
      <c r="R27" s="193" t="e">
        <f>IF(DataSheet!#REF!="","",DataSheet!#REF!)</f>
        <v>#REF!</v>
      </c>
      <c r="S27" s="133" t="s">
        <v>197</v>
      </c>
      <c r="U27" s="77">
        <f t="shared" si="0"/>
        <v>99999</v>
      </c>
      <c r="V27" s="77">
        <f t="shared" si="1"/>
        <v>18</v>
      </c>
      <c r="W27" s="78" t="e">
        <f t="shared" si="2"/>
        <v>#REF!</v>
      </c>
      <c r="X27" s="79" t="e">
        <f t="shared" si="3"/>
        <v>#REF!</v>
      </c>
      <c r="Y27" s="83" t="e">
        <f t="shared" si="4"/>
        <v>#REF!</v>
      </c>
      <c r="Z27" s="84" t="e">
        <f t="shared" si="8"/>
        <v>#REF!</v>
      </c>
      <c r="AA27" s="184" t="str">
        <f t="shared" si="5"/>
        <v/>
      </c>
      <c r="AC27" s="124" t="s">
        <v>195</v>
      </c>
      <c r="AD27" s="125">
        <v>31</v>
      </c>
      <c r="AF27" s="27">
        <v>22</v>
      </c>
    </row>
    <row r="28" spans="1:32" s="27" customFormat="1" ht="14" x14ac:dyDescent="0.3">
      <c r="A28" s="85" t="str">
        <f t="shared" si="6"/>
        <v/>
      </c>
      <c r="B28" s="71" t="str">
        <f>DataSheet!$T$7</f>
        <v>00666</v>
      </c>
      <c r="C28" s="97" t="str">
        <f>IF(DataSheet!$T$6="","",DataSheet!$T$6)</f>
        <v>Phosphorus, dissolved</v>
      </c>
      <c r="D28" s="70" t="e">
        <f>IF(B28="",0,DataSheet!#REF!)</f>
        <v>#REF!</v>
      </c>
      <c r="E28" s="71" t="e">
        <f>DataSheet!#REF!</f>
        <v>#REF!</v>
      </c>
      <c r="F28" s="72" t="str">
        <f>DataSheet!$T$8</f>
        <v>mg/L</v>
      </c>
      <c r="G28" s="73" t="e">
        <f ca="1">IF(ISBLANK(DataSheet!$T$50), "", IF(E28="L",DataSheet!$T$50,""))</f>
        <v>#REF!</v>
      </c>
      <c r="H28" s="74" t="e">
        <f ca="1">IF(ISBLANK(DataSheet!$T$51), "", IF(E28="L",DataSheet!$T$51,""))</f>
        <v>#REF!</v>
      </c>
      <c r="I28" s="114" t="e">
        <f ca="1">IF(ISBLANK(DataSheet!$T$52), "", IF(E28="L",DataSheet!$T$52,""))</f>
        <v>#REF!</v>
      </c>
      <c r="J28" s="73" t="e">
        <f ca="1">IF(ISBLANK(DataSheet!$T$49), "", IF(E28="C",DataSheet!$T$49,""))</f>
        <v>#REF!</v>
      </c>
      <c r="K28" s="74" t="e">
        <f ca="1">IF(ISBLANK(DataSheet!$T$50), "", IF(E28="C",DataSheet!$T$50,""))</f>
        <v>#REF!</v>
      </c>
      <c r="L28" s="74" t="e">
        <f ca="1">IF(ISBLANK(DataSheet!$T$51), "", IF(E28="C",DataSheet!$T$51,""))</f>
        <v>#REF!</v>
      </c>
      <c r="M28" s="74"/>
      <c r="N28" s="74" t="e">
        <f ca="1">IF(ISBLANK(DataSheet!$T$52), "", IF(E28="C",DataSheet!$T$52,""))</f>
        <v>#REF!</v>
      </c>
      <c r="O28" s="139"/>
      <c r="P28" s="137"/>
      <c r="Q28" s="74" t="str">
        <f>IF(DataSheet!$T$9="","",DataSheet!$T$9)</f>
        <v>Daily</v>
      </c>
      <c r="R28" s="193" t="str">
        <f>IF(DataSheet!$T$10="","",DataSheet!$T$10)</f>
        <v/>
      </c>
      <c r="S28" s="133" t="s">
        <v>198</v>
      </c>
      <c r="U28" s="77">
        <f t="shared" si="0"/>
        <v>666</v>
      </c>
      <c r="V28" s="77">
        <f t="shared" si="1"/>
        <v>9</v>
      </c>
      <c r="W28" s="78" t="e">
        <f t="shared" si="2"/>
        <v>#REF!</v>
      </c>
      <c r="X28" s="79" t="e">
        <f t="shared" si="3"/>
        <v>#REF!</v>
      </c>
      <c r="Y28" s="83">
        <f t="shared" si="4"/>
        <v>0</v>
      </c>
      <c r="Z28" s="84" t="e">
        <f t="shared" si="8"/>
        <v>#REF!</v>
      </c>
      <c r="AA28" s="184" t="str">
        <f t="shared" si="5"/>
        <v/>
      </c>
      <c r="AC28" s="124" t="s">
        <v>196</v>
      </c>
      <c r="AD28" s="125">
        <v>32</v>
      </c>
      <c r="AF28" s="27">
        <v>23</v>
      </c>
    </row>
    <row r="29" spans="1:32" s="27" customFormat="1" ht="14" x14ac:dyDescent="0.3">
      <c r="A29" s="85" t="str">
        <f t="shared" si="6"/>
        <v/>
      </c>
      <c r="B29" s="71" t="e">
        <f>DataSheet!#REF!</f>
        <v>#REF!</v>
      </c>
      <c r="C29" s="97" t="e">
        <f>IF(DataSheet!#REF!="","",DataSheet!#REF!)</f>
        <v>#REF!</v>
      </c>
      <c r="D29" s="70" t="e">
        <f>IF(B29="",0,DataSheet!#REF!)</f>
        <v>#REF!</v>
      </c>
      <c r="E29" s="71" t="e">
        <f>DataSheet!#REF!</f>
        <v>#REF!</v>
      </c>
      <c r="F29" s="72" t="e">
        <f>DataSheet!#REF!</f>
        <v>#REF!</v>
      </c>
      <c r="G29" s="73" t="e">
        <f>IF(ISBLANK(DataSheet!#REF!), "", IF(E29="L",DataSheet!#REF!,""))</f>
        <v>#REF!</v>
      </c>
      <c r="H29" s="74" t="e">
        <f>IF(ISBLANK(DataSheet!#REF!), "", IF(E29="L",DataSheet!#REF!,""))</f>
        <v>#REF!</v>
      </c>
      <c r="I29" s="114" t="e">
        <f>IF(ISBLANK(DataSheet!#REF!), "", IF(E29="L",DataSheet!#REF!,""))</f>
        <v>#REF!</v>
      </c>
      <c r="J29" s="73" t="e">
        <f>IF(ISBLANK(DataSheet!#REF!), "", IF(E29="C",DataSheet!#REF!,""))</f>
        <v>#REF!</v>
      </c>
      <c r="K29" s="74" t="e">
        <f>IF(ISBLANK(DataSheet!#REF!), "", IF(E29="C",DataSheet!#REF!,""))</f>
        <v>#REF!</v>
      </c>
      <c r="L29" s="74" t="e">
        <f>IF(ISBLANK(DataSheet!#REF!), "", IF(E29="C",DataSheet!#REF!,""))</f>
        <v>#REF!</v>
      </c>
      <c r="M29" s="74"/>
      <c r="N29" s="74" t="e">
        <f>IF(ISBLANK(DataSheet!#REF!), "", IF(E29="C",DataSheet!#REF!,""))</f>
        <v>#REF!</v>
      </c>
      <c r="O29" s="139"/>
      <c r="P29" s="137"/>
      <c r="Q29" s="74" t="e">
        <f>IF(DataSheet!#REF!="","",DataSheet!#REF!)</f>
        <v>#REF!</v>
      </c>
      <c r="R29" s="193" t="e">
        <f>IF(DataSheet!#REF!="","",DataSheet!#REF!)</f>
        <v>#REF!</v>
      </c>
      <c r="S29" s="133" t="s">
        <v>199</v>
      </c>
      <c r="U29" s="77">
        <f t="shared" si="0"/>
        <v>99999</v>
      </c>
      <c r="V29" s="77">
        <f t="shared" si="1"/>
        <v>18</v>
      </c>
      <c r="W29" s="78" t="e">
        <f t="shared" si="2"/>
        <v>#REF!</v>
      </c>
      <c r="X29" s="79" t="e">
        <f t="shared" si="3"/>
        <v>#REF!</v>
      </c>
      <c r="Y29" s="83" t="e">
        <f t="shared" si="4"/>
        <v>#REF!</v>
      </c>
      <c r="Z29" s="84" t="e">
        <f t="shared" si="8"/>
        <v>#REF!</v>
      </c>
      <c r="AA29" s="184" t="str">
        <f t="shared" si="5"/>
        <v/>
      </c>
      <c r="AC29" s="124" t="s">
        <v>197</v>
      </c>
      <c r="AD29" s="125">
        <v>33</v>
      </c>
      <c r="AF29" s="27">
        <v>24</v>
      </c>
    </row>
    <row r="30" spans="1:32" s="27" customFormat="1" ht="14" x14ac:dyDescent="0.3">
      <c r="A30" s="85" t="str">
        <f t="shared" si="6"/>
        <v/>
      </c>
      <c r="B30" s="71" t="e">
        <f>DataSheet!#REF!</f>
        <v>#REF!</v>
      </c>
      <c r="C30" s="97" t="e">
        <f>IF(B30="","",DataSheet!#REF!)</f>
        <v>#REF!</v>
      </c>
      <c r="D30" s="70" t="e">
        <f>IF(B30="",0,DataSheet!#REF!)</f>
        <v>#REF!</v>
      </c>
      <c r="E30" s="71" t="e">
        <f>DataSheet!#REF!</f>
        <v>#REF!</v>
      </c>
      <c r="F30" s="72" t="e">
        <f>IF(B30="","",DataSheet!#REF!)</f>
        <v>#REF!</v>
      </c>
      <c r="G30" s="73" t="e">
        <f>IF(ISBLANK(DataSheet!#REF!), "", IF(E30="L",DataSheet!#REF!,""))</f>
        <v>#REF!</v>
      </c>
      <c r="H30" s="74" t="e">
        <f>IF(ISBLANK(DataSheet!#REF!), "", IF(E30="L",DataSheet!#REF!,""))</f>
        <v>#REF!</v>
      </c>
      <c r="I30" s="114" t="e">
        <f>IF(ISBLANK(DataSheet!#REF!), "", IF(E30="L",DataSheet!#REF!,""))</f>
        <v>#REF!</v>
      </c>
      <c r="J30" s="73" t="e">
        <f>IF(ISBLANK(DataSheet!#REF!), "", IF(E30="C",DataSheet!#REF!,""))</f>
        <v>#REF!</v>
      </c>
      <c r="K30" s="74" t="e">
        <f>IF(ISBLANK(DataSheet!#REF!), "", IF(E30="C",DataSheet!#REF!,""))</f>
        <v>#REF!</v>
      </c>
      <c r="L30" s="75" t="e">
        <f>IF(ISBLANK(DataSheet!#REF!), "", IF(E30="C",DataSheet!#REF!,""))</f>
        <v>#REF!</v>
      </c>
      <c r="M30" s="74"/>
      <c r="N30" s="74" t="e">
        <f>IF(ISBLANK(DataSheet!#REF!), "", IF(E30="C",DataSheet!#REF!,""))</f>
        <v>#REF!</v>
      </c>
      <c r="O30" s="139"/>
      <c r="P30" s="137"/>
      <c r="Q30" s="74" t="e">
        <f>IF(DataSheet!#REF!="","",DataSheet!#REF!)</f>
        <v>#REF!</v>
      </c>
      <c r="R30" s="193" t="e">
        <f>IF(DataSheet!#REF!="","",DataSheet!#REF!)</f>
        <v>#REF!</v>
      </c>
      <c r="S30" s="133" t="s">
        <v>205</v>
      </c>
      <c r="U30" s="77">
        <f t="shared" si="0"/>
        <v>99999</v>
      </c>
      <c r="V30" s="77">
        <f t="shared" si="1"/>
        <v>18</v>
      </c>
      <c r="W30" s="78" t="e">
        <f t="shared" si="2"/>
        <v>#REF!</v>
      </c>
      <c r="X30" s="79" t="e">
        <f t="shared" si="3"/>
        <v>#REF!</v>
      </c>
      <c r="Y30" s="83" t="e">
        <f t="shared" si="4"/>
        <v>#REF!</v>
      </c>
      <c r="Z30" s="84" t="e">
        <f t="shared" si="8"/>
        <v>#REF!</v>
      </c>
      <c r="AA30" s="184" t="str">
        <f t="shared" si="5"/>
        <v/>
      </c>
      <c r="AC30" s="124" t="s">
        <v>198</v>
      </c>
      <c r="AD30" s="125">
        <v>34</v>
      </c>
      <c r="AF30" s="27">
        <v>25</v>
      </c>
    </row>
    <row r="31" spans="1:32" s="27" customFormat="1" ht="14" x14ac:dyDescent="0.3">
      <c r="A31" s="85" t="str">
        <f t="shared" si="6"/>
        <v/>
      </c>
      <c r="B31" s="192" t="str">
        <f>DataSheet!$AF$7</f>
        <v>46529</v>
      </c>
      <c r="C31" s="97" t="str">
        <f>IF(B31="","",DataSheet!$AF$6)</f>
        <v>Rainfall</v>
      </c>
      <c r="D31" s="70" t="e">
        <f>IF(B31="",0,DataSheet!#REF!)</f>
        <v>#REF!</v>
      </c>
      <c r="E31" s="192" t="e">
        <f>DataSheet!#REF!</f>
        <v>#REF!</v>
      </c>
      <c r="F31" s="72" t="str">
        <f>IF(B31="","",DataSheet!$AF$8)</f>
        <v>in./day</v>
      </c>
      <c r="G31" s="73" t="e">
        <f ca="1">IF(ISBLANK(DataSheet!$AF$50), "", IF(E31="L",DataSheet!$AF$50,""))</f>
        <v>#REF!</v>
      </c>
      <c r="H31" s="74" t="e">
        <f ca="1">IF(ISBLANK(DataSheet!$AF$51), "", IF(E31="L",DataSheet!$AF$51,""))</f>
        <v>#REF!</v>
      </c>
      <c r="I31" s="114" t="e">
        <f ca="1">IF(ISBLANK(DataSheet!$AF$52), "", IF(E31="L",DataSheet!$AF$52,""))</f>
        <v>#REF!</v>
      </c>
      <c r="J31" s="73" t="e">
        <f ca="1">IF(ISBLANK(DataSheet!$AF$49), "", IF(E31="C",DataSheet!$AF$49,""))</f>
        <v>#REF!</v>
      </c>
      <c r="K31" s="74" t="e">
        <f ca="1">IF(ISBLANK(DataSheet!$AF$50), "", IF(E31="C",DataSheet!$AF$50,""))</f>
        <v>#REF!</v>
      </c>
      <c r="L31" s="75" t="e">
        <f ca="1">IF(ISBLANK(DataSheet!$AF$51), "", IF(E31="C",DataSheet!$AF$51,""))</f>
        <v>#REF!</v>
      </c>
      <c r="M31" s="74"/>
      <c r="N31" s="74" t="e">
        <f ca="1">IF(ISBLANK(DataSheet!$AF$52), "", IF(E31="C",DataSheet!$AF$52,""))</f>
        <v>#REF!</v>
      </c>
      <c r="O31" s="139"/>
      <c r="P31" s="137"/>
      <c r="Q31" s="74" t="str">
        <f>IF(DataSheet!$AF$9="","",DataSheet!$AF$9)</f>
        <v/>
      </c>
      <c r="R31" s="193" t="str">
        <f>IF(DataSheet!$AF$10="","",DataSheet!$AF$10)</f>
        <v/>
      </c>
      <c r="S31" s="191" t="s">
        <v>264</v>
      </c>
      <c r="U31" s="77">
        <f t="shared" ref="U31:U45" si="9">IFERROR(VALUE(TEXT(B31,0)),99999)</f>
        <v>46529</v>
      </c>
      <c r="V31" s="77">
        <f t="shared" si="1"/>
        <v>10</v>
      </c>
      <c r="W31" s="78" t="e">
        <f t="shared" si="2"/>
        <v>#REF!</v>
      </c>
      <c r="X31" s="79" t="e">
        <f t="shared" ref="X31:X45" si="10">IF(E31="C", 0.001,0)</f>
        <v>#REF!</v>
      </c>
      <c r="Y31" s="83">
        <f t="shared" ref="Y31:Y45" si="11">IF(B31="", AF31*0.0001,0)</f>
        <v>0</v>
      </c>
      <c r="Z31" s="84" t="e">
        <f t="shared" ref="Z31:Z45" si="12">V31+W31+X31+Y31</f>
        <v>#REF!</v>
      </c>
      <c r="AA31" s="184" t="str">
        <f t="shared" si="5"/>
        <v/>
      </c>
      <c r="AC31" s="124" t="s">
        <v>199</v>
      </c>
      <c r="AD31" s="178">
        <v>35</v>
      </c>
      <c r="AF31" s="27">
        <v>26</v>
      </c>
    </row>
    <row r="32" spans="1:32" s="30" customFormat="1" ht="14" x14ac:dyDescent="0.3">
      <c r="A32" s="85" t="str">
        <f t="shared" si="6"/>
        <v/>
      </c>
      <c r="B32" s="71" t="str">
        <f>DataSheet!$AG$7</f>
        <v/>
      </c>
      <c r="C32" s="97" t="str">
        <f>IF(B32="","",DataSheet!$AG$6)</f>
        <v/>
      </c>
      <c r="D32" s="70">
        <f>IF(B32="",0,DataSheet!#REF!)</f>
        <v>0</v>
      </c>
      <c r="E32" s="71" t="e">
        <f>DataSheet!#REF!</f>
        <v>#REF!</v>
      </c>
      <c r="F32" s="72" t="str">
        <f>IF(B32="","",DataSheet!$AG$8)</f>
        <v/>
      </c>
      <c r="G32" s="73" t="e">
        <f ca="1">IF(ISBLANK(DataSheet!$AG$50), "", IF(E32="L",DataSheet!$AG$50,""))</f>
        <v>#REF!</v>
      </c>
      <c r="H32" s="74" t="e">
        <f ca="1">IF(ISBLANK(DataSheet!$AG$51), "", IF(E32="L",DataSheet!$AG$51,""))</f>
        <v>#REF!</v>
      </c>
      <c r="I32" s="114" t="e">
        <f ca="1">IF(ISBLANK(DataSheet!$AG$52), "", IF(E32="L",DataSheet!$AG$52,""))</f>
        <v>#REF!</v>
      </c>
      <c r="J32" s="73" t="e">
        <f ca="1">IF(ISBLANK(DataSheet!$AG$49), "", IF(E32="C",DataSheet!$AG$49,""))</f>
        <v>#REF!</v>
      </c>
      <c r="K32" s="74" t="e">
        <f ca="1">IF(ISBLANK(DataSheet!$AG$50), "", IF(E32="C",DataSheet!$AG$50,""))</f>
        <v>#REF!</v>
      </c>
      <c r="L32" s="75" t="e">
        <f ca="1">IF(ISBLANK(DataSheet!$AG$51), "", IF(E32="C",DataSheet!$AG$51,""))</f>
        <v>#REF!</v>
      </c>
      <c r="M32" s="74"/>
      <c r="N32" s="74" t="e">
        <f ca="1">IF(ISBLANK(DataSheet!$AG$52), "", IF(E32="C",DataSheet!$AG$52,""))</f>
        <v>#REF!</v>
      </c>
      <c r="O32" s="139"/>
      <c r="P32" s="137"/>
      <c r="Q32" s="74" t="str">
        <f>IF(DataSheet!$AG$9="","",DataSheet!$AG$9)</f>
        <v/>
      </c>
      <c r="R32" s="193" t="str">
        <f>IF(DataSheet!$AG$10="","",DataSheet!$AG$10)</f>
        <v/>
      </c>
      <c r="S32" s="191" t="s">
        <v>265</v>
      </c>
      <c r="U32" s="77">
        <f t="shared" si="9"/>
        <v>99999</v>
      </c>
      <c r="V32" s="77">
        <f t="shared" si="1"/>
        <v>18</v>
      </c>
      <c r="W32" s="78">
        <f t="shared" si="2"/>
        <v>0</v>
      </c>
      <c r="X32" s="79" t="e">
        <f t="shared" si="10"/>
        <v>#REF!</v>
      </c>
      <c r="Y32" s="83">
        <f t="shared" si="11"/>
        <v>2.7000000000000001E-3</v>
      </c>
      <c r="Z32" s="84" t="e">
        <f t="shared" si="12"/>
        <v>#REF!</v>
      </c>
      <c r="AA32" s="184" t="str">
        <f t="shared" si="5"/>
        <v/>
      </c>
      <c r="AC32" s="78"/>
      <c r="AD32" s="78"/>
      <c r="AF32" s="27">
        <v>27</v>
      </c>
    </row>
    <row r="33" spans="1:36" s="30" customFormat="1" ht="14" x14ac:dyDescent="0.3">
      <c r="A33" s="85" t="str">
        <f t="shared" si="6"/>
        <v/>
      </c>
      <c r="B33" s="71" t="str">
        <f>DataSheet!$AH$7</f>
        <v/>
      </c>
      <c r="C33" s="97" t="str">
        <f>IF(B33="","",DataSheet!$AH$6)</f>
        <v/>
      </c>
      <c r="D33" s="70">
        <f>IF(B33="",0,DataSheet!#REF!)</f>
        <v>0</v>
      </c>
      <c r="E33" s="71" t="e">
        <f>DataSheet!#REF!</f>
        <v>#REF!</v>
      </c>
      <c r="F33" s="72" t="str">
        <f>IF(B33="","",DataSheet!$AH$8)</f>
        <v/>
      </c>
      <c r="G33" s="73" t="e">
        <f ca="1">IF(ISBLANK(DataSheet!$AH$50), "", IF(E33="L",DataSheet!$AH$50,""))</f>
        <v>#REF!</v>
      </c>
      <c r="H33" s="74" t="e">
        <f ca="1">IF(ISBLANK(DataSheet!$AH$51), "", IF(E33="L",DataSheet!$AH$51,""))</f>
        <v>#REF!</v>
      </c>
      <c r="I33" s="114" t="e">
        <f ca="1">IF(ISBLANK(DataSheet!$AH$52), "", IF(E33="L",DataSheet!$AH$52,""))</f>
        <v>#REF!</v>
      </c>
      <c r="J33" s="73" t="e">
        <f ca="1">IF(ISBLANK(DataSheet!$AH$49), "", IF(E33="C",DataSheet!$AH$49,""))</f>
        <v>#REF!</v>
      </c>
      <c r="K33" s="74" t="e">
        <f ca="1">IF(ISBLANK(DataSheet!$AH$50), "", IF(E33="C",DataSheet!$AH$50,""))</f>
        <v>#REF!</v>
      </c>
      <c r="L33" s="75" t="e">
        <f ca="1">IF(ISBLANK(DataSheet!$AH$51), "", IF(E33="C",DataSheet!$AH$51,""))</f>
        <v>#REF!</v>
      </c>
      <c r="M33" s="74"/>
      <c r="N33" s="74" t="e">
        <f ca="1">IF(ISBLANK(DataSheet!$AH$52), "", IF(E33="C",DataSheet!$AH$52,""))</f>
        <v>#REF!</v>
      </c>
      <c r="O33" s="139"/>
      <c r="P33" s="137"/>
      <c r="Q33" s="74" t="str">
        <f>IF(DataSheet!$AH$9="","",DataSheet!$AH$9)</f>
        <v/>
      </c>
      <c r="R33" s="193" t="str">
        <f>IF(DataSheet!$AH$10="","",DataSheet!$AH$10)</f>
        <v/>
      </c>
      <c r="S33" s="191" t="s">
        <v>266</v>
      </c>
      <c r="U33" s="77">
        <f t="shared" si="9"/>
        <v>99999</v>
      </c>
      <c r="V33" s="77">
        <f t="shared" si="1"/>
        <v>18</v>
      </c>
      <c r="W33" s="78">
        <f t="shared" si="2"/>
        <v>0</v>
      </c>
      <c r="X33" s="79" t="e">
        <f t="shared" si="10"/>
        <v>#REF!</v>
      </c>
      <c r="Y33" s="83">
        <f t="shared" si="11"/>
        <v>2.8E-3</v>
      </c>
      <c r="Z33" s="84" t="e">
        <f t="shared" si="12"/>
        <v>#REF!</v>
      </c>
      <c r="AA33" s="184" t="str">
        <f t="shared" si="5"/>
        <v/>
      </c>
      <c r="AB33" s="78"/>
      <c r="AC33" s="78"/>
      <c r="AD33" s="78"/>
      <c r="AE33" s="77"/>
      <c r="AF33" s="27">
        <v>28</v>
      </c>
    </row>
    <row r="34" spans="1:36" s="30" customFormat="1" ht="14" x14ac:dyDescent="0.3">
      <c r="A34" s="85" t="str">
        <f t="shared" si="6"/>
        <v/>
      </c>
      <c r="B34" s="71" t="str">
        <f>DataSheet!$AI$7</f>
        <v/>
      </c>
      <c r="C34" s="97" t="str">
        <f>IF(B34="","",DataSheet!$AI$6)</f>
        <v/>
      </c>
      <c r="D34" s="70">
        <f>IF(B34="",0,DataSheet!#REF!)</f>
        <v>0</v>
      </c>
      <c r="E34" s="71" t="e">
        <f>DataSheet!#REF!</f>
        <v>#REF!</v>
      </c>
      <c r="F34" s="72" t="str">
        <f>IF(B34="","",DataSheet!$AI$8)</f>
        <v/>
      </c>
      <c r="G34" s="73" t="e">
        <f ca="1">IF(ISBLANK(DataSheet!$AI$50), "", IF(E34="L",DataSheet!$AI$50,""))</f>
        <v>#REF!</v>
      </c>
      <c r="H34" s="74" t="e">
        <f ca="1">IF(ISBLANK(DataSheet!$AI$51), "", IF(E34="L",DataSheet!$AI$51,""))</f>
        <v>#REF!</v>
      </c>
      <c r="I34" s="114" t="e">
        <f ca="1">IF(ISBLANK(DataSheet!$AI$52), "", IF(E34="L",DataSheet!$AI$52,""))</f>
        <v>#REF!</v>
      </c>
      <c r="J34" s="73" t="e">
        <f ca="1">IF(ISBLANK(DataSheet!$AI$49), "", IF(E34="C",DataSheet!$AI$49,""))</f>
        <v>#REF!</v>
      </c>
      <c r="K34" s="74" t="e">
        <f ca="1">IF(ISBLANK(DataSheet!$AI$50), "", IF(E34="C",DataSheet!$AI$50,""))</f>
        <v>#REF!</v>
      </c>
      <c r="L34" s="75" t="e">
        <f ca="1">IF(ISBLANK(DataSheet!$AI$51), "", IF(E34="C",DataSheet!$AI$51,""))</f>
        <v>#REF!</v>
      </c>
      <c r="M34" s="74"/>
      <c r="N34" s="74" t="e">
        <f ca="1">IF(ISBLANK(DataSheet!$AI$52), "", IF(E34="C",DataSheet!$AI$52,""))</f>
        <v>#REF!</v>
      </c>
      <c r="O34" s="139"/>
      <c r="P34" s="137"/>
      <c r="Q34" s="74" t="str">
        <f>IF(DataSheet!$AI$9="","",DataSheet!$AI$9)</f>
        <v/>
      </c>
      <c r="R34" s="193" t="str">
        <f>IF(DataSheet!$AI$10="","",DataSheet!$AI$10)</f>
        <v/>
      </c>
      <c r="S34" s="191" t="s">
        <v>267</v>
      </c>
      <c r="U34" s="77">
        <f t="shared" si="9"/>
        <v>99999</v>
      </c>
      <c r="V34" s="77">
        <f t="shared" si="1"/>
        <v>18</v>
      </c>
      <c r="W34" s="78">
        <f t="shared" si="2"/>
        <v>0</v>
      </c>
      <c r="X34" s="79" t="e">
        <f t="shared" si="10"/>
        <v>#REF!</v>
      </c>
      <c r="Y34" s="83">
        <f t="shared" si="11"/>
        <v>2.9000000000000002E-3</v>
      </c>
      <c r="Z34" s="84" t="e">
        <f t="shared" si="12"/>
        <v>#REF!</v>
      </c>
      <c r="AA34" s="184" t="str">
        <f t="shared" si="5"/>
        <v/>
      </c>
      <c r="AB34" s="78"/>
      <c r="AC34" s="78"/>
      <c r="AD34" s="78"/>
      <c r="AE34" s="77"/>
      <c r="AF34" s="27">
        <v>29</v>
      </c>
    </row>
    <row r="35" spans="1:36" s="30" customFormat="1" ht="14" x14ac:dyDescent="0.3">
      <c r="A35" s="85" t="str">
        <f t="shared" si="6"/>
        <v/>
      </c>
      <c r="B35" s="71" t="str">
        <f>DataSheet!$AL$7</f>
        <v>78480</v>
      </c>
      <c r="C35" s="97" t="str">
        <f>IF(B35="","",DataSheet!$AL$6)</f>
        <v>Dilution Ratio</v>
      </c>
      <c r="D35" s="70" t="e">
        <f>IF(B35="",0,DataSheet!#REF!)</f>
        <v>#REF!</v>
      </c>
      <c r="E35" s="71" t="e">
        <f>DataSheet!#REF!</f>
        <v>#REF!</v>
      </c>
      <c r="F35" s="72" t="str">
        <f>IF(B35="","",DataSheet!$AL$8)</f>
        <v>%</v>
      </c>
      <c r="G35" s="73" t="e">
        <f ca="1">IF(ISBLANK(DataSheet!$AL$50), "", IF(E35="L",DataSheet!$AL$50,""))</f>
        <v>#REF!</v>
      </c>
      <c r="H35" s="74" t="e">
        <f ca="1">IF(ISBLANK(DataSheet!$AL$51), "", IF(E35="L",DataSheet!$AL$51,""))</f>
        <v>#REF!</v>
      </c>
      <c r="I35" s="114" t="e">
        <f ca="1">IF(ISBLANK(DataSheet!$AL$52), "", IF(E35="L",DataSheet!$AL$52,""))</f>
        <v>#REF!</v>
      </c>
      <c r="J35" s="73" t="e">
        <f ca="1">IF(ISBLANK(DataSheet!$AL$49), "", IF(E35="C",DataSheet!$AL$49,""))</f>
        <v>#REF!</v>
      </c>
      <c r="K35" s="74" t="e">
        <f ca="1">IF(ISBLANK(DataSheet!$AL$50), "", IF(E35="C",DataSheet!$AL$50,""))</f>
        <v>#REF!</v>
      </c>
      <c r="L35" s="75" t="e">
        <f ca="1">IF(ISBLANK(DataSheet!$AL$51), "", IF(E35="C",DataSheet!$AL$51,""))</f>
        <v>#REF!</v>
      </c>
      <c r="M35" s="74"/>
      <c r="N35" s="74" t="e">
        <f ca="1">IF(ISBLANK(DataSheet!$AL$52), "", IF(E35="C",DataSheet!$AL$52,""))</f>
        <v>#REF!</v>
      </c>
      <c r="O35" s="139"/>
      <c r="P35" s="137"/>
      <c r="Q35" s="74" t="str">
        <f>IF(DataSheet!$AL$9="","",DataSheet!$AL$9)</f>
        <v/>
      </c>
      <c r="R35" s="193" t="str">
        <f>IF(DataSheet!$AL$10="","",DataSheet!$AL$10)</f>
        <v/>
      </c>
      <c r="S35" s="191" t="s">
        <v>268</v>
      </c>
      <c r="U35" s="77">
        <f t="shared" si="9"/>
        <v>78480</v>
      </c>
      <c r="V35" s="77">
        <f t="shared" si="1"/>
        <v>15</v>
      </c>
      <c r="W35" s="78" t="e">
        <f t="shared" si="2"/>
        <v>#REF!</v>
      </c>
      <c r="X35" s="79" t="e">
        <f t="shared" si="10"/>
        <v>#REF!</v>
      </c>
      <c r="Y35" s="83">
        <f t="shared" si="11"/>
        <v>0</v>
      </c>
      <c r="Z35" s="84" t="e">
        <f t="shared" si="12"/>
        <v>#REF!</v>
      </c>
      <c r="AA35" s="184" t="str">
        <f t="shared" si="5"/>
        <v/>
      </c>
      <c r="AB35" s="78"/>
      <c r="AC35" s="78"/>
      <c r="AD35" s="78"/>
      <c r="AE35" s="77"/>
      <c r="AF35" s="27">
        <v>30</v>
      </c>
    </row>
    <row r="36" spans="1:36" s="30" customFormat="1" ht="14" x14ac:dyDescent="0.3">
      <c r="A36" s="85" t="str">
        <f t="shared" si="6"/>
        <v/>
      </c>
      <c r="B36" s="71" t="str">
        <f>DataSheet!$AM$7</f>
        <v/>
      </c>
      <c r="C36" s="97" t="str">
        <f>IF(B36="","",DataSheet!$AM$6)</f>
        <v/>
      </c>
      <c r="D36" s="70">
        <f>IF(B36="",0,DataSheet!#REF!)</f>
        <v>0</v>
      </c>
      <c r="E36" s="71" t="e">
        <f>DataSheet!#REF!</f>
        <v>#REF!</v>
      </c>
      <c r="F36" s="72" t="str">
        <f>IF(B36="","",DataSheet!$AM$8)</f>
        <v/>
      </c>
      <c r="G36" s="73" t="e">
        <f ca="1">IF(ISBLANK(DataSheet!$AM$50), "", IF(E36="L",DataSheet!$AM$50,""))</f>
        <v>#REF!</v>
      </c>
      <c r="H36" s="74" t="e">
        <f ca="1">IF(ISBLANK(DataSheet!$AM$51), "", IF(E36="L",DataSheet!$AM$51,""))</f>
        <v>#REF!</v>
      </c>
      <c r="I36" s="114" t="e">
        <f ca="1">IF(ISBLANK(DataSheet!$AM$52), "", IF(E36="L",DataSheet!$AM$52,""))</f>
        <v>#REF!</v>
      </c>
      <c r="J36" s="73" t="e">
        <f ca="1">IF(ISBLANK(DataSheet!$AM$49), "", IF(E36="C",DataSheet!$AM$49,""))</f>
        <v>#REF!</v>
      </c>
      <c r="K36" s="74" t="e">
        <f ca="1">IF(ISBLANK(DataSheet!$AM$50), "", IF(E36="C",DataSheet!$AM$50,""))</f>
        <v>#REF!</v>
      </c>
      <c r="L36" s="75" t="e">
        <f ca="1">IF(ISBLANK(DataSheet!$AM$51), "", IF(E36="C",DataSheet!$AM$51,""))</f>
        <v>#REF!</v>
      </c>
      <c r="M36" s="74"/>
      <c r="N36" s="74" t="e">
        <f ca="1">IF(ISBLANK(DataSheet!$AM$52), "", IF(E36="C",DataSheet!$AM$52,""))</f>
        <v>#REF!</v>
      </c>
      <c r="O36" s="139"/>
      <c r="P36" s="137"/>
      <c r="Q36" s="74" t="str">
        <f>IF(DataSheet!$AM$9="","",DataSheet!$AM$9)</f>
        <v/>
      </c>
      <c r="R36" s="193" t="str">
        <f>IF(DataSheet!$AM$10="","",DataSheet!$AM$10)</f>
        <v/>
      </c>
      <c r="S36" s="134" t="s">
        <v>269</v>
      </c>
      <c r="U36" s="77">
        <f t="shared" si="9"/>
        <v>99999</v>
      </c>
      <c r="V36" s="77">
        <f t="shared" si="1"/>
        <v>18</v>
      </c>
      <c r="W36" s="78">
        <f t="shared" si="2"/>
        <v>0</v>
      </c>
      <c r="X36" s="79" t="e">
        <f t="shared" si="10"/>
        <v>#REF!</v>
      </c>
      <c r="Y36" s="83">
        <f t="shared" si="11"/>
        <v>3.1000000000000003E-3</v>
      </c>
      <c r="Z36" s="84" t="e">
        <f t="shared" si="12"/>
        <v>#REF!</v>
      </c>
      <c r="AA36" s="184" t="str">
        <f t="shared" si="5"/>
        <v/>
      </c>
      <c r="AB36" s="78"/>
      <c r="AC36" s="78"/>
      <c r="AD36" s="78"/>
      <c r="AE36" s="77"/>
      <c r="AF36" s="27">
        <v>31</v>
      </c>
    </row>
    <row r="37" spans="1:36" s="30" customFormat="1" ht="14" x14ac:dyDescent="0.3">
      <c r="A37" s="85" t="str">
        <f t="shared" si="6"/>
        <v/>
      </c>
      <c r="B37" s="71" t="str">
        <f>DataSheet!$AN$7</f>
        <v/>
      </c>
      <c r="C37" s="97" t="str">
        <f>IF(B37="","",DataSheet!$AN$6)</f>
        <v/>
      </c>
      <c r="D37" s="70">
        <f>IF(B37="",0,DataSheet!#REF!)</f>
        <v>0</v>
      </c>
      <c r="E37" s="71" t="e">
        <f>DataSheet!#REF!</f>
        <v>#REF!</v>
      </c>
      <c r="F37" s="72" t="str">
        <f>IF(B37="","",DataSheet!$AN$8)</f>
        <v/>
      </c>
      <c r="G37" s="73" t="e">
        <f ca="1">IF(ISBLANK(DataSheet!$AN$50), "", IF(E37="L",DataSheet!$AN$50,""))</f>
        <v>#REF!</v>
      </c>
      <c r="H37" s="74" t="e">
        <f ca="1">IF(ISBLANK(DataSheet!$AN$51), "", IF(E37="L",DataSheet!$AN$51,""))</f>
        <v>#REF!</v>
      </c>
      <c r="I37" s="114" t="e">
        <f ca="1">IF(ISBLANK(DataSheet!$AN$52), "", IF(E37="L",DataSheet!$AN$52,""))</f>
        <v>#REF!</v>
      </c>
      <c r="J37" s="73" t="e">
        <f ca="1">IF(ISBLANK(DataSheet!$AN$49), "", IF(E37="C",DataSheet!$AN$49,""))</f>
        <v>#REF!</v>
      </c>
      <c r="K37" s="74" t="e">
        <f ca="1">IF(ISBLANK(DataSheet!$AN$50), "", IF(E37="C",DataSheet!$AN$50,""))</f>
        <v>#REF!</v>
      </c>
      <c r="L37" s="75" t="e">
        <f ca="1">IF(ISBLANK(DataSheet!$AN$51), "", IF(E37="C",DataSheet!$AN$51,""))</f>
        <v>#REF!</v>
      </c>
      <c r="M37" s="74"/>
      <c r="N37" s="74" t="e">
        <f ca="1">IF(ISBLANK(DataSheet!$AN$52), "", IF(E37="C",DataSheet!$AN$52,""))</f>
        <v>#REF!</v>
      </c>
      <c r="O37" s="139"/>
      <c r="P37" s="137"/>
      <c r="Q37" s="74" t="str">
        <f>IF(DataSheet!$AN$9="","",DataSheet!$AN$9)</f>
        <v/>
      </c>
      <c r="R37" s="193" t="str">
        <f>IF(DataSheet!$AN$10="","",DataSheet!$AN$10)</f>
        <v/>
      </c>
      <c r="S37" s="191" t="s">
        <v>206</v>
      </c>
      <c r="U37" s="77">
        <f t="shared" si="9"/>
        <v>99999</v>
      </c>
      <c r="V37" s="77">
        <f t="shared" si="1"/>
        <v>18</v>
      </c>
      <c r="W37" s="78">
        <f t="shared" si="2"/>
        <v>0</v>
      </c>
      <c r="X37" s="79" t="e">
        <f t="shared" si="10"/>
        <v>#REF!</v>
      </c>
      <c r="Y37" s="83">
        <f t="shared" si="11"/>
        <v>3.2000000000000002E-3</v>
      </c>
      <c r="Z37" s="84" t="e">
        <f t="shared" si="12"/>
        <v>#REF!</v>
      </c>
      <c r="AA37" s="184" t="str">
        <f t="shared" si="5"/>
        <v/>
      </c>
      <c r="AB37" s="78"/>
      <c r="AC37" s="78"/>
      <c r="AD37" s="78"/>
      <c r="AE37" s="77"/>
      <c r="AF37" s="27">
        <v>32</v>
      </c>
    </row>
    <row r="38" spans="1:36" s="30" customFormat="1" ht="14" x14ac:dyDescent="0.3">
      <c r="A38" s="85" t="str">
        <f t="shared" si="6"/>
        <v/>
      </c>
      <c r="B38" s="71" t="e">
        <f>DataSheet!#REF!</f>
        <v>#REF!</v>
      </c>
      <c r="C38" s="97" t="e">
        <f>IF(B38="","",DataSheet!#REF!)</f>
        <v>#REF!</v>
      </c>
      <c r="D38" s="70" t="e">
        <f>IF(B38="",0,DataSheet!#REF!)</f>
        <v>#REF!</v>
      </c>
      <c r="E38" s="71" t="e">
        <f>DataSheet!#REF!</f>
        <v>#REF!</v>
      </c>
      <c r="F38" s="72" t="e">
        <f>IF(B38="","",DataSheet!#REF!)</f>
        <v>#REF!</v>
      </c>
      <c r="G38" s="73" t="e">
        <f>IF(ISBLANK(DataSheet!#REF!), "", IF(E38="L",DataSheet!#REF!,""))</f>
        <v>#REF!</v>
      </c>
      <c r="H38" s="74" t="e">
        <f>IF(ISBLANK(DataSheet!#REF!), "", IF(E38="L",DataSheet!#REF!,""))</f>
        <v>#REF!</v>
      </c>
      <c r="I38" s="114" t="e">
        <f>IF(ISBLANK(DataSheet!#REF!), "", IF(E38="L",DataSheet!#REF!,""))</f>
        <v>#REF!</v>
      </c>
      <c r="J38" s="73" t="e">
        <f>IF(ISBLANK(DataSheet!#REF!), "", IF(E38="C",DataSheet!#REF!,""))</f>
        <v>#REF!</v>
      </c>
      <c r="K38" s="74" t="e">
        <f>IF(ISBLANK(DataSheet!#REF!), "", IF(E38="C",DataSheet!#REF!,""))</f>
        <v>#REF!</v>
      </c>
      <c r="L38" s="75" t="e">
        <f>IF(ISBLANK(DataSheet!#REF!), "", IF(E38="C",DataSheet!#REF!,""))</f>
        <v>#REF!</v>
      </c>
      <c r="M38" s="74"/>
      <c r="N38" s="74" t="e">
        <f>IF(ISBLANK(DataSheet!#REF!), "", IF(E38="C",DataSheet!#REF!,""))</f>
        <v>#REF!</v>
      </c>
      <c r="O38" s="139"/>
      <c r="P38" s="137"/>
      <c r="Q38" s="74" t="e">
        <f>IF(DataSheet!#REF!="","",DataSheet!#REF!)</f>
        <v>#REF!</v>
      </c>
      <c r="R38" s="193" t="e">
        <f>IF(DataSheet!#REF!="","",DataSheet!#REF!)</f>
        <v>#REF!</v>
      </c>
      <c r="S38" s="191" t="s">
        <v>270</v>
      </c>
      <c r="U38" s="77">
        <f t="shared" si="9"/>
        <v>99999</v>
      </c>
      <c r="V38" s="77">
        <f t="shared" si="1"/>
        <v>18</v>
      </c>
      <c r="W38" s="78" t="e">
        <f t="shared" si="2"/>
        <v>#REF!</v>
      </c>
      <c r="X38" s="79" t="e">
        <f t="shared" si="10"/>
        <v>#REF!</v>
      </c>
      <c r="Y38" s="83" t="e">
        <f t="shared" si="11"/>
        <v>#REF!</v>
      </c>
      <c r="Z38" s="84" t="e">
        <f t="shared" si="12"/>
        <v>#REF!</v>
      </c>
      <c r="AA38" s="184" t="str">
        <f t="shared" si="5"/>
        <v/>
      </c>
      <c r="AB38" s="78"/>
      <c r="AC38" s="78"/>
      <c r="AD38" s="78"/>
      <c r="AE38" s="77"/>
      <c r="AF38" s="27">
        <v>33</v>
      </c>
    </row>
    <row r="39" spans="1:36" s="30" customFormat="1" ht="14" x14ac:dyDescent="0.3">
      <c r="A39" s="85" t="str">
        <f t="shared" si="6"/>
        <v/>
      </c>
      <c r="B39" s="71" t="e">
        <f>IF(DataSheet!#REF!="74055","30500","")</f>
        <v>#REF!</v>
      </c>
      <c r="C39" s="97" t="e">
        <f>IF(B39="","","Coliform, fecal % sample exceeding limit")</f>
        <v>#REF!</v>
      </c>
      <c r="D39" s="70" t="e">
        <f>IF(B39="",0,DataSheet!#REF!)</f>
        <v>#REF!</v>
      </c>
      <c r="E39" s="71" t="e">
        <f>IF(B39="","","C")</f>
        <v>#REF!</v>
      </c>
      <c r="F39" s="72" t="e">
        <f>IF(B39="","","%")</f>
        <v>#REF!</v>
      </c>
      <c r="G39" s="73"/>
      <c r="H39" s="74"/>
      <c r="I39" s="114"/>
      <c r="J39" s="115"/>
      <c r="K39" s="74"/>
      <c r="L39" s="96"/>
      <c r="M39" s="74"/>
      <c r="N39" s="74"/>
      <c r="O39" s="139" t="e">
        <f>IF($B$39="","",DataSheet!#REF!)</f>
        <v>#REF!</v>
      </c>
      <c r="P39" s="137"/>
      <c r="Q39" s="74" t="e">
        <f>IF(B39="","",DataSheet!#REF!)</f>
        <v>#REF!</v>
      </c>
      <c r="R39" s="193" t="e">
        <f>IF(B39="","",DataSheet!#REF!)</f>
        <v>#REF!</v>
      </c>
      <c r="S39" s="134" t="s">
        <v>236</v>
      </c>
      <c r="U39" s="77">
        <f t="shared" si="9"/>
        <v>99999</v>
      </c>
      <c r="V39" s="77">
        <f t="shared" si="1"/>
        <v>18</v>
      </c>
      <c r="W39" s="78" t="e">
        <f t="shared" si="2"/>
        <v>#REF!</v>
      </c>
      <c r="X39" s="79" t="e">
        <f t="shared" si="10"/>
        <v>#REF!</v>
      </c>
      <c r="Y39" s="83" t="e">
        <f t="shared" si="11"/>
        <v>#REF!</v>
      </c>
      <c r="Z39" s="84" t="e">
        <f t="shared" si="12"/>
        <v>#REF!</v>
      </c>
      <c r="AA39" s="184" t="str">
        <f t="shared" si="5"/>
        <v/>
      </c>
      <c r="AB39" s="78"/>
      <c r="AC39" s="77"/>
      <c r="AD39" s="78"/>
      <c r="AE39" s="77"/>
      <c r="AF39" s="27">
        <v>34</v>
      </c>
    </row>
    <row r="40" spans="1:36" s="30" customFormat="1" ht="28" x14ac:dyDescent="0.3">
      <c r="A40" s="85" t="str">
        <f t="shared" si="6"/>
        <v/>
      </c>
      <c r="B40" s="105" t="e">
        <f>DataSheet!#REF!</f>
        <v>#REF!</v>
      </c>
      <c r="C40" s="104" t="e">
        <f>DataSheet!#REF!</f>
        <v>#REF!</v>
      </c>
      <c r="D40" s="70" t="s">
        <v>234</v>
      </c>
      <c r="E40" s="105" t="s">
        <v>105</v>
      </c>
      <c r="F40" s="126" t="s">
        <v>4</v>
      </c>
      <c r="G40" s="106"/>
      <c r="H40" s="107"/>
      <c r="I40" s="108"/>
      <c r="J40" s="106"/>
      <c r="K40" s="107"/>
      <c r="L40" s="96"/>
      <c r="M40" s="107"/>
      <c r="N40" s="107"/>
      <c r="O40" s="140" t="e">
        <f>DataSheet!#REF!</f>
        <v>#REF!</v>
      </c>
      <c r="P40" s="138"/>
      <c r="Q40" s="107" t="s">
        <v>13</v>
      </c>
      <c r="R40" s="194" t="str">
        <f>IF(DataSheet!$D$10="","",DataSheet!$D$10)</f>
        <v/>
      </c>
      <c r="S40" s="116" t="s">
        <v>237</v>
      </c>
      <c r="U40" s="77">
        <f t="shared" si="9"/>
        <v>99999</v>
      </c>
      <c r="V40" s="77">
        <f t="shared" si="1"/>
        <v>18</v>
      </c>
      <c r="W40" s="78">
        <f t="shared" si="2"/>
        <v>0.2</v>
      </c>
      <c r="X40" s="79">
        <f t="shared" si="10"/>
        <v>1E-3</v>
      </c>
      <c r="Y40" s="83" t="e">
        <f t="shared" si="11"/>
        <v>#REF!</v>
      </c>
      <c r="Z40" s="84" t="e">
        <f t="shared" si="12"/>
        <v>#REF!</v>
      </c>
      <c r="AA40" s="184" t="str">
        <f t="shared" si="5"/>
        <v/>
      </c>
      <c r="AB40" s="78"/>
      <c r="AC40" s="77"/>
      <c r="AD40" s="78"/>
      <c r="AE40" s="77"/>
      <c r="AF40" s="27">
        <v>35</v>
      </c>
      <c r="AG40" s="77"/>
    </row>
    <row r="41" spans="1:36" s="30" customFormat="1" ht="28" x14ac:dyDescent="0.3">
      <c r="A41" s="85" t="str">
        <f t="shared" si="6"/>
        <v/>
      </c>
      <c r="B41" s="105" t="e">
        <f>DataSheet!#REF!</f>
        <v>#REF!</v>
      </c>
      <c r="C41" s="104" t="e">
        <f>DataSheet!#REF!</f>
        <v>#REF!</v>
      </c>
      <c r="D41" s="70" t="s">
        <v>234</v>
      </c>
      <c r="E41" s="105" t="s">
        <v>105</v>
      </c>
      <c r="F41" s="126" t="s">
        <v>4</v>
      </c>
      <c r="G41" s="106"/>
      <c r="H41" s="107"/>
      <c r="I41" s="108"/>
      <c r="J41" s="106"/>
      <c r="K41" s="107"/>
      <c r="L41" s="96"/>
      <c r="M41" s="107"/>
      <c r="N41" s="107"/>
      <c r="O41" s="140" t="e">
        <f>DataSheet!#REF!</f>
        <v>#REF!</v>
      </c>
      <c r="P41" s="138"/>
      <c r="Q41" s="107" t="s">
        <v>13</v>
      </c>
      <c r="R41" s="194" t="str">
        <f>IF(DataSheet!$D$10="","",DataSheet!$D$10)</f>
        <v/>
      </c>
      <c r="S41" s="116" t="s">
        <v>237</v>
      </c>
      <c r="U41" s="77">
        <f t="shared" si="9"/>
        <v>99999</v>
      </c>
      <c r="V41" s="77">
        <f t="shared" si="1"/>
        <v>18</v>
      </c>
      <c r="W41" s="78">
        <f t="shared" si="2"/>
        <v>0.2</v>
      </c>
      <c r="X41" s="79">
        <f t="shared" si="10"/>
        <v>1E-3</v>
      </c>
      <c r="Y41" s="83" t="e">
        <f t="shared" si="11"/>
        <v>#REF!</v>
      </c>
      <c r="Z41" s="84" t="e">
        <f t="shared" si="12"/>
        <v>#REF!</v>
      </c>
      <c r="AA41" s="184" t="str">
        <f t="shared" si="5"/>
        <v/>
      </c>
      <c r="AB41" s="78"/>
      <c r="AC41" s="77"/>
      <c r="AD41" s="78"/>
      <c r="AE41" s="77"/>
      <c r="AF41" s="27">
        <v>36</v>
      </c>
    </row>
    <row r="42" spans="1:36" s="30" customFormat="1" ht="14" x14ac:dyDescent="0.3">
      <c r="A42" s="85" t="str">
        <f t="shared" si="6"/>
        <v/>
      </c>
      <c r="B42" s="105" t="str">
        <f>DataSheet!K7</f>
        <v>80082</v>
      </c>
      <c r="C42" s="123" t="e">
        <f>DataSheet!#REF!</f>
        <v>#REF!</v>
      </c>
      <c r="D42" s="70" t="s">
        <v>235</v>
      </c>
      <c r="E42" s="105" t="s">
        <v>105</v>
      </c>
      <c r="F42" s="126" t="s">
        <v>5</v>
      </c>
      <c r="G42" s="106"/>
      <c r="H42" s="107"/>
      <c r="I42" s="108"/>
      <c r="J42" s="106"/>
      <c r="K42" s="107" t="e">
        <f>DataSheet!#REF!</f>
        <v>#REF!</v>
      </c>
      <c r="L42" s="122"/>
      <c r="M42" s="107"/>
      <c r="N42" s="107"/>
      <c r="O42" s="140"/>
      <c r="P42" s="138"/>
      <c r="Q42" s="107" t="s">
        <v>11</v>
      </c>
      <c r="R42" s="194" t="str">
        <f>IF(DataSheet!$D$10="","",DataSheet!$D$10)</f>
        <v/>
      </c>
      <c r="S42" s="116"/>
      <c r="U42" s="77">
        <f t="shared" si="9"/>
        <v>80082</v>
      </c>
      <c r="V42" s="77">
        <f t="shared" si="1"/>
        <v>16</v>
      </c>
      <c r="W42" s="78">
        <f t="shared" si="2"/>
        <v>0.32</v>
      </c>
      <c r="X42" s="79">
        <f t="shared" si="10"/>
        <v>1E-3</v>
      </c>
      <c r="Y42" s="83">
        <f t="shared" si="11"/>
        <v>0</v>
      </c>
      <c r="Z42" s="84">
        <f t="shared" si="12"/>
        <v>16.321000000000002</v>
      </c>
      <c r="AA42" s="184" t="str">
        <f t="shared" si="5"/>
        <v/>
      </c>
      <c r="AB42" s="78"/>
      <c r="AC42" s="77"/>
      <c r="AD42" s="78"/>
      <c r="AE42" s="77"/>
      <c r="AF42" s="27">
        <v>37</v>
      </c>
    </row>
    <row r="43" spans="1:36" s="30" customFormat="1" ht="14" x14ac:dyDescent="0.3">
      <c r="A43" s="85" t="str">
        <f t="shared" si="6"/>
        <v/>
      </c>
      <c r="B43" s="105" t="e">
        <f>DataSheet!#REF!</f>
        <v>#REF!</v>
      </c>
      <c r="C43" s="104" t="e">
        <f>DataSheet!#REF!</f>
        <v>#REF!</v>
      </c>
      <c r="D43" s="70" t="s">
        <v>235</v>
      </c>
      <c r="E43" s="105" t="s">
        <v>107</v>
      </c>
      <c r="F43" s="126" t="s">
        <v>7</v>
      </c>
      <c r="G43" s="106" t="e">
        <f>DataSheet!#REF!</f>
        <v>#REF!</v>
      </c>
      <c r="H43" s="107"/>
      <c r="I43" s="108"/>
      <c r="J43" s="106"/>
      <c r="K43" s="107"/>
      <c r="L43" s="122"/>
      <c r="M43" s="107"/>
      <c r="N43" s="107"/>
      <c r="O43" s="140"/>
      <c r="P43" s="138"/>
      <c r="Q43" s="107" t="s">
        <v>11</v>
      </c>
      <c r="R43" s="194" t="str">
        <f>IF(DataSheet!$D$10="","",DataSheet!$D$10)</f>
        <v/>
      </c>
      <c r="S43" s="116"/>
      <c r="U43" s="77">
        <f t="shared" si="9"/>
        <v>99999</v>
      </c>
      <c r="V43" s="77">
        <f t="shared" si="1"/>
        <v>18</v>
      </c>
      <c r="W43" s="78">
        <f t="shared" si="2"/>
        <v>0.32</v>
      </c>
      <c r="X43" s="79">
        <f t="shared" si="10"/>
        <v>0</v>
      </c>
      <c r="Y43" s="83" t="e">
        <f t="shared" si="11"/>
        <v>#REF!</v>
      </c>
      <c r="Z43" s="84" t="e">
        <f t="shared" si="12"/>
        <v>#REF!</v>
      </c>
      <c r="AA43" s="184" t="str">
        <f t="shared" si="5"/>
        <v/>
      </c>
      <c r="AB43" s="78"/>
      <c r="AC43" s="77"/>
      <c r="AD43" s="78"/>
      <c r="AE43" s="77"/>
      <c r="AF43" s="27">
        <v>38</v>
      </c>
    </row>
    <row r="44" spans="1:36" s="30" customFormat="1" ht="14" x14ac:dyDescent="0.3">
      <c r="A44" s="85" t="str">
        <f t="shared" si="6"/>
        <v/>
      </c>
      <c r="B44" s="105" t="str">
        <f>DataSheet!L7</f>
        <v>00530</v>
      </c>
      <c r="C44" s="104" t="e">
        <f>DataSheet!#REF!</f>
        <v>#REF!</v>
      </c>
      <c r="D44" s="70" t="s">
        <v>235</v>
      </c>
      <c r="E44" s="105" t="s">
        <v>105</v>
      </c>
      <c r="F44" s="126" t="s">
        <v>5</v>
      </c>
      <c r="G44" s="106"/>
      <c r="H44" s="107"/>
      <c r="I44" s="108"/>
      <c r="J44" s="106"/>
      <c r="K44" s="107" t="e">
        <f>DataSheet!#REF!</f>
        <v>#REF!</v>
      </c>
      <c r="L44" s="122"/>
      <c r="M44" s="107"/>
      <c r="N44" s="107"/>
      <c r="O44" s="140"/>
      <c r="P44" s="138"/>
      <c r="Q44" s="107" t="s">
        <v>11</v>
      </c>
      <c r="R44" s="194" t="str">
        <f>IF(DataSheet!$D$10="","",DataSheet!$D$10)</f>
        <v/>
      </c>
      <c r="S44" s="116"/>
      <c r="U44" s="77">
        <f t="shared" si="9"/>
        <v>530</v>
      </c>
      <c r="V44" s="77">
        <f t="shared" si="1"/>
        <v>3</v>
      </c>
      <c r="W44" s="78">
        <f t="shared" si="2"/>
        <v>0.32</v>
      </c>
      <c r="X44" s="79">
        <f t="shared" si="10"/>
        <v>1E-3</v>
      </c>
      <c r="Y44" s="83">
        <f t="shared" si="11"/>
        <v>0</v>
      </c>
      <c r="Z44" s="84">
        <f t="shared" si="12"/>
        <v>3.3209999999999997</v>
      </c>
      <c r="AA44" s="184" t="str">
        <f t="shared" si="5"/>
        <v/>
      </c>
      <c r="AB44" s="78"/>
      <c r="AC44" s="77"/>
      <c r="AD44" s="78"/>
      <c r="AE44" s="77"/>
      <c r="AF44" s="27">
        <v>39</v>
      </c>
    </row>
    <row r="45" spans="1:36" s="30" customFormat="1" ht="14" x14ac:dyDescent="0.3">
      <c r="A45" s="85" t="str">
        <f t="shared" si="6"/>
        <v/>
      </c>
      <c r="B45" s="105" t="e">
        <f>DataSheet!#REF!</f>
        <v>#REF!</v>
      </c>
      <c r="C45" s="104" t="e">
        <f>DataSheet!#REF!</f>
        <v>#REF!</v>
      </c>
      <c r="D45" s="70" t="s">
        <v>235</v>
      </c>
      <c r="E45" s="105" t="s">
        <v>107</v>
      </c>
      <c r="F45" s="126" t="s">
        <v>7</v>
      </c>
      <c r="G45" s="106" t="e">
        <f>DataSheet!#REF!</f>
        <v>#REF!</v>
      </c>
      <c r="H45" s="107"/>
      <c r="I45" s="108"/>
      <c r="J45" s="106"/>
      <c r="K45" s="107"/>
      <c r="L45" s="122"/>
      <c r="M45" s="107"/>
      <c r="N45" s="107"/>
      <c r="O45" s="140"/>
      <c r="P45" s="138"/>
      <c r="Q45" s="107" t="s">
        <v>11</v>
      </c>
      <c r="R45" s="194" t="str">
        <f>IF(DataSheet!$D$10="","",DataSheet!$D$10)</f>
        <v/>
      </c>
      <c r="S45" s="116"/>
      <c r="U45" s="77">
        <f t="shared" si="9"/>
        <v>99999</v>
      </c>
      <c r="V45" s="77">
        <f t="shared" si="1"/>
        <v>18</v>
      </c>
      <c r="W45" s="78">
        <f t="shared" si="2"/>
        <v>0.32</v>
      </c>
      <c r="X45" s="79">
        <f t="shared" si="10"/>
        <v>0</v>
      </c>
      <c r="Y45" s="83" t="e">
        <f t="shared" si="11"/>
        <v>#REF!</v>
      </c>
      <c r="Z45" s="84" t="e">
        <f t="shared" si="12"/>
        <v>#REF!</v>
      </c>
      <c r="AA45" s="184" t="str">
        <f t="shared" si="5"/>
        <v/>
      </c>
      <c r="AB45" s="78"/>
      <c r="AC45" s="77"/>
      <c r="AD45" s="78"/>
      <c r="AE45" s="77"/>
      <c r="AF45" s="27">
        <v>40</v>
      </c>
    </row>
    <row r="46" spans="1:36" s="30" customFormat="1" x14ac:dyDescent="0.25">
      <c r="A46" s="85"/>
      <c r="B46" s="29"/>
      <c r="D46" s="31"/>
      <c r="G46" s="32"/>
      <c r="H46" s="33"/>
      <c r="I46" s="33"/>
      <c r="J46" s="33"/>
      <c r="U46" s="24"/>
    </row>
    <row r="47" spans="1:36" s="30" customFormat="1" x14ac:dyDescent="0.25">
      <c r="B47" s="29"/>
      <c r="D47" s="31"/>
      <c r="G47" s="32"/>
      <c r="H47" s="33"/>
      <c r="I47" s="33"/>
      <c r="J47" s="33"/>
      <c r="U47" s="24"/>
      <c r="AC47" s="35"/>
      <c r="AD47" s="35"/>
    </row>
    <row r="48" spans="1:36" s="30" customFormat="1" x14ac:dyDescent="0.25">
      <c r="B48" s="29"/>
      <c r="D48" s="31"/>
      <c r="G48" s="32"/>
      <c r="H48" s="33"/>
      <c r="I48" s="33"/>
      <c r="J48" s="33"/>
      <c r="U48" s="24"/>
      <c r="V48" s="35"/>
      <c r="W48" s="35"/>
      <c r="X48" s="35"/>
      <c r="Y48" s="35"/>
      <c r="Z48" s="35"/>
      <c r="AA48" s="35"/>
      <c r="AB48" s="35"/>
      <c r="AC48" s="35"/>
      <c r="AD48" s="35"/>
      <c r="AE48" s="35"/>
      <c r="AF48" s="35"/>
      <c r="AG48" s="35"/>
      <c r="AH48" s="35"/>
      <c r="AI48" s="35"/>
      <c r="AJ48" s="35"/>
    </row>
    <row r="49" spans="2:36" s="35" customFormat="1" x14ac:dyDescent="0.25">
      <c r="B49" s="29"/>
      <c r="C49" s="30"/>
      <c r="D49" s="31"/>
      <c r="E49" s="30"/>
      <c r="F49" s="30"/>
      <c r="G49" s="32"/>
      <c r="H49" s="33"/>
      <c r="I49" s="33"/>
      <c r="J49" s="33"/>
      <c r="K49" s="30"/>
      <c r="L49" s="30"/>
      <c r="M49" s="30"/>
      <c r="N49" s="30"/>
      <c r="O49" s="30"/>
      <c r="P49" s="30"/>
      <c r="Q49" s="30"/>
      <c r="R49" s="30"/>
      <c r="S49" s="30"/>
      <c r="U49" s="24"/>
      <c r="AC49" s="24"/>
      <c r="AD49" s="24"/>
    </row>
    <row r="50" spans="2:36" s="35" customFormat="1" x14ac:dyDescent="0.25">
      <c r="B50" s="29"/>
      <c r="C50" s="30"/>
      <c r="D50" s="31"/>
      <c r="E50" s="30"/>
      <c r="F50" s="30"/>
      <c r="G50" s="32"/>
      <c r="H50" s="33"/>
      <c r="I50" s="33"/>
      <c r="J50" s="33"/>
      <c r="K50" s="30"/>
      <c r="L50" s="30"/>
      <c r="M50" s="30"/>
      <c r="N50" s="30"/>
      <c r="O50" s="30"/>
      <c r="P50" s="30"/>
      <c r="Q50" s="30"/>
      <c r="R50" s="30"/>
      <c r="S50" s="30"/>
      <c r="U50" s="24"/>
      <c r="V50" s="24"/>
      <c r="W50" s="24"/>
      <c r="X50" s="24"/>
      <c r="Y50" s="24"/>
      <c r="Z50"/>
      <c r="AA50" s="24"/>
      <c r="AB50" s="24"/>
      <c r="AC50" s="24"/>
      <c r="AD50" s="24"/>
      <c r="AE50" s="24"/>
      <c r="AF50" s="24"/>
      <c r="AG50" s="24"/>
      <c r="AH50" s="24"/>
      <c r="AI50" s="24"/>
      <c r="AJ50" s="24"/>
    </row>
    <row r="51" spans="2:36" x14ac:dyDescent="0.25">
      <c r="B51" s="29"/>
      <c r="C51" s="30"/>
      <c r="D51" s="31"/>
      <c r="E51" s="30"/>
      <c r="F51" s="30"/>
      <c r="G51" s="32"/>
      <c r="H51" s="33"/>
      <c r="I51" s="33"/>
      <c r="J51" s="33"/>
      <c r="K51" s="30"/>
      <c r="L51" s="30"/>
      <c r="M51" s="30"/>
      <c r="N51" s="30"/>
      <c r="O51" s="30"/>
      <c r="P51" s="30"/>
      <c r="Q51" s="30"/>
      <c r="R51" s="30"/>
      <c r="S51" s="30"/>
    </row>
    <row r="52" spans="2:36" x14ac:dyDescent="0.25">
      <c r="B52" s="29"/>
      <c r="C52" s="30"/>
      <c r="D52" s="31"/>
      <c r="E52" s="30"/>
      <c r="F52" s="30"/>
      <c r="G52" s="32"/>
      <c r="H52" s="33"/>
      <c r="I52" s="33"/>
      <c r="J52" s="33"/>
      <c r="K52" s="30"/>
      <c r="L52" s="30"/>
      <c r="M52" s="30"/>
      <c r="N52" s="30"/>
      <c r="O52" s="30"/>
      <c r="P52" s="30"/>
      <c r="Q52" s="30"/>
      <c r="R52" s="30"/>
      <c r="S52" s="30"/>
    </row>
    <row r="53" spans="2:36" x14ac:dyDescent="0.25">
      <c r="B53" s="29"/>
      <c r="C53" s="30"/>
      <c r="D53" s="31"/>
      <c r="E53" s="30"/>
      <c r="F53" s="30"/>
      <c r="G53" s="32"/>
      <c r="H53" s="33"/>
      <c r="I53" s="33"/>
      <c r="J53" s="33"/>
      <c r="K53" s="30"/>
      <c r="L53" s="30"/>
      <c r="M53" s="30"/>
      <c r="N53" s="30"/>
      <c r="O53" s="30"/>
      <c r="P53" s="30"/>
      <c r="Q53" s="30"/>
      <c r="R53" s="30"/>
      <c r="S53" s="30"/>
    </row>
    <row r="54" spans="2:36" x14ac:dyDescent="0.25">
      <c r="B54" s="29"/>
      <c r="C54" s="30"/>
      <c r="D54" s="31"/>
      <c r="E54" s="30"/>
      <c r="F54" s="30"/>
      <c r="G54" s="32"/>
      <c r="H54" s="33"/>
      <c r="I54" s="33"/>
      <c r="J54" s="33"/>
      <c r="K54" s="30"/>
      <c r="L54" s="30"/>
      <c r="M54" s="30"/>
      <c r="N54" s="30"/>
      <c r="O54" s="30"/>
      <c r="P54" s="30"/>
      <c r="Q54" s="30"/>
      <c r="R54" s="30"/>
      <c r="S54" s="30"/>
    </row>
    <row r="55" spans="2:36" x14ac:dyDescent="0.25">
      <c r="B55" s="29"/>
      <c r="C55" s="30"/>
      <c r="D55" s="31"/>
      <c r="E55" s="30"/>
      <c r="F55" s="30"/>
      <c r="G55" s="32"/>
      <c r="H55" s="33"/>
      <c r="I55" s="33"/>
      <c r="J55" s="33"/>
      <c r="K55" s="30"/>
      <c r="L55" s="30"/>
      <c r="M55" s="30"/>
      <c r="N55" s="30"/>
      <c r="O55" s="30"/>
      <c r="P55" s="30"/>
      <c r="Q55" s="30"/>
      <c r="R55" s="30"/>
      <c r="S55" s="35"/>
    </row>
    <row r="56" spans="2:36" x14ac:dyDescent="0.25">
      <c r="B56" s="34"/>
      <c r="C56" s="35"/>
      <c r="D56" s="36"/>
      <c r="E56" s="35"/>
      <c r="F56" s="35"/>
      <c r="G56" s="37"/>
      <c r="H56" s="38"/>
      <c r="I56" s="38"/>
      <c r="J56" s="38"/>
      <c r="K56" s="35"/>
      <c r="L56" s="35"/>
      <c r="M56" s="35"/>
      <c r="N56" s="35"/>
      <c r="O56" s="35"/>
      <c r="P56" s="35"/>
      <c r="Q56" s="35"/>
      <c r="R56" s="35"/>
      <c r="S56" s="35"/>
    </row>
    <row r="57" spans="2:36" x14ac:dyDescent="0.25">
      <c r="B57" s="34"/>
      <c r="C57" s="35"/>
      <c r="D57" s="36"/>
      <c r="E57" s="35"/>
      <c r="F57" s="35"/>
      <c r="G57" s="37"/>
      <c r="H57" s="38"/>
      <c r="I57" s="38"/>
      <c r="J57" s="38"/>
      <c r="K57" s="35"/>
      <c r="L57" s="35"/>
      <c r="M57" s="35"/>
      <c r="N57" s="35"/>
      <c r="O57" s="35"/>
      <c r="P57" s="35"/>
      <c r="Q57" s="35"/>
      <c r="R57" s="35"/>
    </row>
  </sheetData>
  <sheetProtection algorithmName="SHA-512" hashValue="QOq4ANJlgq93s3f8A23IjGS1vvy1uBIBaJV66XsLvgjklpjS4r9nlyLIETvxKfo2wQkTfuVmRpIml4Vyv9ucIg==" saltValue="E96qnkfwb9Pcuj9R4ED6Zw==" spinCount="100000" sheet="1" objects="1" scenarios="1"/>
  <mergeCells count="4">
    <mergeCell ref="B4:C4"/>
    <mergeCell ref="G4:I4"/>
    <mergeCell ref="J4:N4"/>
    <mergeCell ref="AC5:AD5"/>
  </mergeCells>
  <pageMargins left="0.25" right="0.25" top="0.75" bottom="0.75" header="0.3" footer="0.3"/>
  <pageSetup scale="76"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B4:N41"/>
  <sheetViews>
    <sheetView workbookViewId="0">
      <selection activeCell="S4" sqref="S4"/>
    </sheetView>
  </sheetViews>
  <sheetFormatPr defaultRowHeight="12.5" x14ac:dyDescent="0.25"/>
  <sheetData>
    <row r="4" spans="2:14" ht="409.6" customHeight="1" x14ac:dyDescent="0.25">
      <c r="B4" s="1079" t="s">
        <v>69</v>
      </c>
      <c r="C4" s="1079"/>
      <c r="D4" s="1079"/>
      <c r="E4" s="1079"/>
      <c r="F4" s="1079"/>
      <c r="G4" s="1079"/>
      <c r="H4" s="1079"/>
      <c r="I4" s="1079"/>
      <c r="J4" s="1079"/>
      <c r="K4" s="1079"/>
      <c r="L4" s="1079"/>
      <c r="M4" s="1079"/>
      <c r="N4" s="1079"/>
    </row>
    <row r="5" spans="2:14" x14ac:dyDescent="0.25">
      <c r="B5" s="1079"/>
      <c r="C5" s="1079"/>
      <c r="D5" s="1079"/>
      <c r="E5" s="1079"/>
      <c r="F5" s="1079"/>
      <c r="G5" s="1079"/>
      <c r="H5" s="1079"/>
      <c r="I5" s="1079"/>
      <c r="J5" s="1079"/>
      <c r="K5" s="1079"/>
      <c r="L5" s="1079"/>
      <c r="M5" s="1079"/>
      <c r="N5" s="1079"/>
    </row>
    <row r="6" spans="2:14" x14ac:dyDescent="0.25">
      <c r="B6" s="1079"/>
      <c r="C6" s="1079"/>
      <c r="D6" s="1079"/>
      <c r="E6" s="1079"/>
      <c r="F6" s="1079"/>
      <c r="G6" s="1079"/>
      <c r="H6" s="1079"/>
      <c r="I6" s="1079"/>
      <c r="J6" s="1079"/>
      <c r="K6" s="1079"/>
      <c r="L6" s="1079"/>
      <c r="M6" s="1079"/>
      <c r="N6" s="1079"/>
    </row>
    <row r="7" spans="2:14" x14ac:dyDescent="0.25">
      <c r="B7" s="1079"/>
      <c r="C7" s="1079"/>
      <c r="D7" s="1079"/>
      <c r="E7" s="1079"/>
      <c r="F7" s="1079"/>
      <c r="G7" s="1079"/>
      <c r="H7" s="1079"/>
      <c r="I7" s="1079"/>
      <c r="J7" s="1079"/>
      <c r="K7" s="1079"/>
      <c r="L7" s="1079"/>
      <c r="M7" s="1079"/>
      <c r="N7" s="1079"/>
    </row>
    <row r="8" spans="2:14" x14ac:dyDescent="0.25">
      <c r="B8" s="1079"/>
      <c r="C8" s="1079"/>
      <c r="D8" s="1079"/>
      <c r="E8" s="1079"/>
      <c r="F8" s="1079"/>
      <c r="G8" s="1079"/>
      <c r="H8" s="1079"/>
      <c r="I8" s="1079"/>
      <c r="J8" s="1079"/>
      <c r="K8" s="1079"/>
      <c r="L8" s="1079"/>
      <c r="M8" s="1079"/>
      <c r="N8" s="1079"/>
    </row>
    <row r="9" spans="2:14" x14ac:dyDescent="0.25">
      <c r="B9" s="1079"/>
      <c r="C9" s="1079"/>
      <c r="D9" s="1079"/>
      <c r="E9" s="1079"/>
      <c r="F9" s="1079"/>
      <c r="G9" s="1079"/>
      <c r="H9" s="1079"/>
      <c r="I9" s="1079"/>
      <c r="J9" s="1079"/>
      <c r="K9" s="1079"/>
      <c r="L9" s="1079"/>
      <c r="M9" s="1079"/>
      <c r="N9" s="1079"/>
    </row>
    <row r="10" spans="2:14" x14ac:dyDescent="0.25">
      <c r="B10" s="1079"/>
      <c r="C10" s="1079"/>
      <c r="D10" s="1079"/>
      <c r="E10" s="1079"/>
      <c r="F10" s="1079"/>
      <c r="G10" s="1079"/>
      <c r="H10" s="1079"/>
      <c r="I10" s="1079"/>
      <c r="J10" s="1079"/>
      <c r="K10" s="1079"/>
      <c r="L10" s="1079"/>
      <c r="M10" s="1079"/>
      <c r="N10" s="1079"/>
    </row>
    <row r="11" spans="2:14" x14ac:dyDescent="0.25">
      <c r="B11" s="1079"/>
      <c r="C11" s="1079"/>
      <c r="D11" s="1079"/>
      <c r="E11" s="1079"/>
      <c r="F11" s="1079"/>
      <c r="G11" s="1079"/>
      <c r="H11" s="1079"/>
      <c r="I11" s="1079"/>
      <c r="J11" s="1079"/>
      <c r="K11" s="1079"/>
      <c r="L11" s="1079"/>
      <c r="M11" s="1079"/>
      <c r="N11" s="1079"/>
    </row>
    <row r="12" spans="2:14" x14ac:dyDescent="0.25">
      <c r="B12" s="1079"/>
      <c r="C12" s="1079"/>
      <c r="D12" s="1079"/>
      <c r="E12" s="1079"/>
      <c r="F12" s="1079"/>
      <c r="G12" s="1079"/>
      <c r="H12" s="1079"/>
      <c r="I12" s="1079"/>
      <c r="J12" s="1079"/>
      <c r="K12" s="1079"/>
      <c r="L12" s="1079"/>
      <c r="M12" s="1079"/>
      <c r="N12" s="1079"/>
    </row>
    <row r="13" spans="2:14" x14ac:dyDescent="0.25">
      <c r="B13" s="1079"/>
      <c r="C13" s="1079"/>
      <c r="D13" s="1079"/>
      <c r="E13" s="1079"/>
      <c r="F13" s="1079"/>
      <c r="G13" s="1079"/>
      <c r="H13" s="1079"/>
      <c r="I13" s="1079"/>
      <c r="J13" s="1079"/>
      <c r="K13" s="1079"/>
      <c r="L13" s="1079"/>
      <c r="M13" s="1079"/>
      <c r="N13" s="1079"/>
    </row>
    <row r="14" spans="2:14" x14ac:dyDescent="0.25">
      <c r="B14" s="1079"/>
      <c r="C14" s="1079"/>
      <c r="D14" s="1079"/>
      <c r="E14" s="1079"/>
      <c r="F14" s="1079"/>
      <c r="G14" s="1079"/>
      <c r="H14" s="1079"/>
      <c r="I14" s="1079"/>
      <c r="J14" s="1079"/>
      <c r="K14" s="1079"/>
      <c r="L14" s="1079"/>
      <c r="M14" s="1079"/>
      <c r="N14" s="1079"/>
    </row>
    <row r="15" spans="2:14" x14ac:dyDescent="0.25">
      <c r="B15" s="1079"/>
      <c r="C15" s="1079"/>
      <c r="D15" s="1079"/>
      <c r="E15" s="1079"/>
      <c r="F15" s="1079"/>
      <c r="G15" s="1079"/>
      <c r="H15" s="1079"/>
      <c r="I15" s="1079"/>
      <c r="J15" s="1079"/>
      <c r="K15" s="1079"/>
      <c r="L15" s="1079"/>
      <c r="M15" s="1079"/>
      <c r="N15" s="1079"/>
    </row>
    <row r="16" spans="2:14" x14ac:dyDescent="0.25">
      <c r="B16" s="1079"/>
      <c r="C16" s="1079"/>
      <c r="D16" s="1079"/>
      <c r="E16" s="1079"/>
      <c r="F16" s="1079"/>
      <c r="G16" s="1079"/>
      <c r="H16" s="1079"/>
      <c r="I16" s="1079"/>
      <c r="J16" s="1079"/>
      <c r="K16" s="1079"/>
      <c r="L16" s="1079"/>
      <c r="M16" s="1079"/>
      <c r="N16" s="1079"/>
    </row>
    <row r="17" spans="2:14" x14ac:dyDescent="0.25">
      <c r="B17" s="1079"/>
      <c r="C17" s="1079"/>
      <c r="D17" s="1079"/>
      <c r="E17" s="1079"/>
      <c r="F17" s="1079"/>
      <c r="G17" s="1079"/>
      <c r="H17" s="1079"/>
      <c r="I17" s="1079"/>
      <c r="J17" s="1079"/>
      <c r="K17" s="1079"/>
      <c r="L17" s="1079"/>
      <c r="M17" s="1079"/>
      <c r="N17" s="1079"/>
    </row>
    <row r="18" spans="2:14" x14ac:dyDescent="0.25">
      <c r="B18" s="1079"/>
      <c r="C18" s="1079"/>
      <c r="D18" s="1079"/>
      <c r="E18" s="1079"/>
      <c r="F18" s="1079"/>
      <c r="G18" s="1079"/>
      <c r="H18" s="1079"/>
      <c r="I18" s="1079"/>
      <c r="J18" s="1079"/>
      <c r="K18" s="1079"/>
      <c r="L18" s="1079"/>
      <c r="M18" s="1079"/>
      <c r="N18" s="1079"/>
    </row>
    <row r="19" spans="2:14" x14ac:dyDescent="0.25">
      <c r="B19" s="1079"/>
      <c r="C19" s="1079"/>
      <c r="D19" s="1079"/>
      <c r="E19" s="1079"/>
      <c r="F19" s="1079"/>
      <c r="G19" s="1079"/>
      <c r="H19" s="1079"/>
      <c r="I19" s="1079"/>
      <c r="J19" s="1079"/>
      <c r="K19" s="1079"/>
      <c r="L19" s="1079"/>
      <c r="M19" s="1079"/>
      <c r="N19" s="1079"/>
    </row>
    <row r="20" spans="2:14" x14ac:dyDescent="0.25">
      <c r="B20" s="1079"/>
      <c r="C20" s="1079"/>
      <c r="D20" s="1079"/>
      <c r="E20" s="1079"/>
      <c r="F20" s="1079"/>
      <c r="G20" s="1079"/>
      <c r="H20" s="1079"/>
      <c r="I20" s="1079"/>
      <c r="J20" s="1079"/>
      <c r="K20" s="1079"/>
      <c r="L20" s="1079"/>
      <c r="M20" s="1079"/>
      <c r="N20" s="1079"/>
    </row>
    <row r="21" spans="2:14" x14ac:dyDescent="0.25">
      <c r="B21" s="1079"/>
      <c r="C21" s="1079"/>
      <c r="D21" s="1079"/>
      <c r="E21" s="1079"/>
      <c r="F21" s="1079"/>
      <c r="G21" s="1079"/>
      <c r="H21" s="1079"/>
      <c r="I21" s="1079"/>
      <c r="J21" s="1079"/>
      <c r="K21" s="1079"/>
      <c r="L21" s="1079"/>
      <c r="M21" s="1079"/>
      <c r="N21" s="1079"/>
    </row>
    <row r="22" spans="2:14" x14ac:dyDescent="0.25">
      <c r="B22" s="1079"/>
      <c r="C22" s="1079"/>
      <c r="D22" s="1079"/>
      <c r="E22" s="1079"/>
      <c r="F22" s="1079"/>
      <c r="G22" s="1079"/>
      <c r="H22" s="1079"/>
      <c r="I22" s="1079"/>
      <c r="J22" s="1079"/>
      <c r="K22" s="1079"/>
      <c r="L22" s="1079"/>
      <c r="M22" s="1079"/>
      <c r="N22" s="1079"/>
    </row>
    <row r="23" spans="2:14" x14ac:dyDescent="0.25">
      <c r="B23" s="1079"/>
      <c r="C23" s="1079"/>
      <c r="D23" s="1079"/>
      <c r="E23" s="1079"/>
      <c r="F23" s="1079"/>
      <c r="G23" s="1079"/>
      <c r="H23" s="1079"/>
      <c r="I23" s="1079"/>
      <c r="J23" s="1079"/>
      <c r="K23" s="1079"/>
      <c r="L23" s="1079"/>
      <c r="M23" s="1079"/>
      <c r="N23" s="1079"/>
    </row>
    <row r="24" spans="2:14" x14ac:dyDescent="0.25">
      <c r="B24" s="1079"/>
      <c r="C24" s="1079"/>
      <c r="D24" s="1079"/>
      <c r="E24" s="1079"/>
      <c r="F24" s="1079"/>
      <c r="G24" s="1079"/>
      <c r="H24" s="1079"/>
      <c r="I24" s="1079"/>
      <c r="J24" s="1079"/>
      <c r="K24" s="1079"/>
      <c r="L24" s="1079"/>
      <c r="M24" s="1079"/>
      <c r="N24" s="1079"/>
    </row>
    <row r="25" spans="2:14" x14ac:dyDescent="0.25">
      <c r="B25" s="1079"/>
      <c r="C25" s="1079"/>
      <c r="D25" s="1079"/>
      <c r="E25" s="1079"/>
      <c r="F25" s="1079"/>
      <c r="G25" s="1079"/>
      <c r="H25" s="1079"/>
      <c r="I25" s="1079"/>
      <c r="J25" s="1079"/>
      <c r="K25" s="1079"/>
      <c r="L25" s="1079"/>
      <c r="M25" s="1079"/>
      <c r="N25" s="1079"/>
    </row>
    <row r="26" spans="2:14" x14ac:dyDescent="0.25">
      <c r="B26" s="1079"/>
      <c r="C26" s="1079"/>
      <c r="D26" s="1079"/>
      <c r="E26" s="1079"/>
      <c r="F26" s="1079"/>
      <c r="G26" s="1079"/>
      <c r="H26" s="1079"/>
      <c r="I26" s="1079"/>
      <c r="J26" s="1079"/>
      <c r="K26" s="1079"/>
      <c r="L26" s="1079"/>
      <c r="M26" s="1079"/>
      <c r="N26" s="1079"/>
    </row>
    <row r="27" spans="2:14" x14ac:dyDescent="0.25">
      <c r="B27" s="1079"/>
      <c r="C27" s="1079"/>
      <c r="D27" s="1079"/>
      <c r="E27" s="1079"/>
      <c r="F27" s="1079"/>
      <c r="G27" s="1079"/>
      <c r="H27" s="1079"/>
      <c r="I27" s="1079"/>
      <c r="J27" s="1079"/>
      <c r="K27" s="1079"/>
      <c r="L27" s="1079"/>
      <c r="M27" s="1079"/>
      <c r="N27" s="1079"/>
    </row>
    <row r="28" spans="2:14" x14ac:dyDescent="0.25">
      <c r="B28" s="1079"/>
      <c r="C28" s="1079"/>
      <c r="D28" s="1079"/>
      <c r="E28" s="1079"/>
      <c r="F28" s="1079"/>
      <c r="G28" s="1079"/>
      <c r="H28" s="1079"/>
      <c r="I28" s="1079"/>
      <c r="J28" s="1079"/>
      <c r="K28" s="1079"/>
      <c r="L28" s="1079"/>
      <c r="M28" s="1079"/>
      <c r="N28" s="1079"/>
    </row>
    <row r="29" spans="2:14" x14ac:dyDescent="0.25">
      <c r="B29" s="1079"/>
      <c r="C29" s="1079"/>
      <c r="D29" s="1079"/>
      <c r="E29" s="1079"/>
      <c r="F29" s="1079"/>
      <c r="G29" s="1079"/>
      <c r="H29" s="1079"/>
      <c r="I29" s="1079"/>
      <c r="J29" s="1079"/>
      <c r="K29" s="1079"/>
      <c r="L29" s="1079"/>
      <c r="M29" s="1079"/>
      <c r="N29" s="1079"/>
    </row>
    <row r="30" spans="2:14" x14ac:dyDescent="0.25">
      <c r="B30" s="1079"/>
      <c r="C30" s="1079"/>
      <c r="D30" s="1079"/>
      <c r="E30" s="1079"/>
      <c r="F30" s="1079"/>
      <c r="G30" s="1079"/>
      <c r="H30" s="1079"/>
      <c r="I30" s="1079"/>
      <c r="J30" s="1079"/>
      <c r="K30" s="1079"/>
      <c r="L30" s="1079"/>
      <c r="M30" s="1079"/>
      <c r="N30" s="1079"/>
    </row>
    <row r="31" spans="2:14" x14ac:dyDescent="0.25">
      <c r="B31" s="1079"/>
      <c r="C31" s="1079"/>
      <c r="D31" s="1079"/>
      <c r="E31" s="1079"/>
      <c r="F31" s="1079"/>
      <c r="G31" s="1079"/>
      <c r="H31" s="1079"/>
      <c r="I31" s="1079"/>
      <c r="J31" s="1079"/>
      <c r="K31" s="1079"/>
      <c r="L31" s="1079"/>
      <c r="M31" s="1079"/>
      <c r="N31" s="1079"/>
    </row>
    <row r="32" spans="2:14" x14ac:dyDescent="0.25">
      <c r="B32" s="1079"/>
      <c r="C32" s="1079"/>
      <c r="D32" s="1079"/>
      <c r="E32" s="1079"/>
      <c r="F32" s="1079"/>
      <c r="G32" s="1079"/>
      <c r="H32" s="1079"/>
      <c r="I32" s="1079"/>
      <c r="J32" s="1079"/>
      <c r="K32" s="1079"/>
      <c r="L32" s="1079"/>
      <c r="M32" s="1079"/>
      <c r="N32" s="1079"/>
    </row>
    <row r="33" spans="2:14" x14ac:dyDescent="0.25">
      <c r="B33" s="1079"/>
      <c r="C33" s="1079"/>
      <c r="D33" s="1079"/>
      <c r="E33" s="1079"/>
      <c r="F33" s="1079"/>
      <c r="G33" s="1079"/>
      <c r="H33" s="1079"/>
      <c r="I33" s="1079"/>
      <c r="J33" s="1079"/>
      <c r="K33" s="1079"/>
      <c r="L33" s="1079"/>
      <c r="M33" s="1079"/>
      <c r="N33" s="1079"/>
    </row>
    <row r="34" spans="2:14" x14ac:dyDescent="0.25">
      <c r="B34" s="1079"/>
      <c r="C34" s="1079"/>
      <c r="D34" s="1079"/>
      <c r="E34" s="1079"/>
      <c r="F34" s="1079"/>
      <c r="G34" s="1079"/>
      <c r="H34" s="1079"/>
      <c r="I34" s="1079"/>
      <c r="J34" s="1079"/>
      <c r="K34" s="1079"/>
      <c r="L34" s="1079"/>
      <c r="M34" s="1079"/>
      <c r="N34" s="1079"/>
    </row>
    <row r="35" spans="2:14" x14ac:dyDescent="0.25">
      <c r="B35" s="1079"/>
      <c r="C35" s="1079"/>
      <c r="D35" s="1079"/>
      <c r="E35" s="1079"/>
      <c r="F35" s="1079"/>
      <c r="G35" s="1079"/>
      <c r="H35" s="1079"/>
      <c r="I35" s="1079"/>
      <c r="J35" s="1079"/>
      <c r="K35" s="1079"/>
      <c r="L35" s="1079"/>
      <c r="M35" s="1079"/>
      <c r="N35" s="1079"/>
    </row>
    <row r="36" spans="2:14" x14ac:dyDescent="0.25">
      <c r="B36" s="1079"/>
      <c r="C36" s="1079"/>
      <c r="D36" s="1079"/>
      <c r="E36" s="1079"/>
      <c r="F36" s="1079"/>
      <c r="G36" s="1079"/>
      <c r="H36" s="1079"/>
      <c r="I36" s="1079"/>
      <c r="J36" s="1079"/>
      <c r="K36" s="1079"/>
      <c r="L36" s="1079"/>
      <c r="M36" s="1079"/>
      <c r="N36" s="1079"/>
    </row>
    <row r="37" spans="2:14" x14ac:dyDescent="0.25">
      <c r="B37" s="1079"/>
      <c r="C37" s="1079"/>
      <c r="D37" s="1079"/>
      <c r="E37" s="1079"/>
      <c r="F37" s="1079"/>
      <c r="G37" s="1079"/>
      <c r="H37" s="1079"/>
      <c r="I37" s="1079"/>
      <c r="J37" s="1079"/>
      <c r="K37" s="1079"/>
      <c r="L37" s="1079"/>
      <c r="M37" s="1079"/>
      <c r="N37" s="1079"/>
    </row>
    <row r="38" spans="2:14" x14ac:dyDescent="0.25">
      <c r="B38" s="1079"/>
      <c r="C38" s="1079"/>
      <c r="D38" s="1079"/>
      <c r="E38" s="1079"/>
      <c r="F38" s="1079"/>
      <c r="G38" s="1079"/>
      <c r="H38" s="1079"/>
      <c r="I38" s="1079"/>
      <c r="J38" s="1079"/>
      <c r="K38" s="1079"/>
      <c r="L38" s="1079"/>
      <c r="M38" s="1079"/>
      <c r="N38" s="1079"/>
    </row>
    <row r="39" spans="2:14" x14ac:dyDescent="0.25">
      <c r="B39" s="1079"/>
      <c r="C39" s="1079"/>
      <c r="D39" s="1079"/>
      <c r="E39" s="1079"/>
      <c r="F39" s="1079"/>
      <c r="G39" s="1079"/>
      <c r="H39" s="1079"/>
      <c r="I39" s="1079"/>
      <c r="J39" s="1079"/>
      <c r="K39" s="1079"/>
      <c r="L39" s="1079"/>
      <c r="M39" s="1079"/>
      <c r="N39" s="1079"/>
    </row>
    <row r="40" spans="2:14" x14ac:dyDescent="0.25">
      <c r="B40" s="1079"/>
      <c r="C40" s="1079"/>
      <c r="D40" s="1079"/>
      <c r="E40" s="1079"/>
      <c r="F40" s="1079"/>
      <c r="G40" s="1079"/>
      <c r="H40" s="1079"/>
      <c r="I40" s="1079"/>
      <c r="J40" s="1079"/>
      <c r="K40" s="1079"/>
      <c r="L40" s="1079"/>
      <c r="M40" s="1079"/>
      <c r="N40" s="1079"/>
    </row>
    <row r="41" spans="2:14" x14ac:dyDescent="0.25">
      <c r="B41" s="1079"/>
      <c r="C41" s="1079"/>
      <c r="D41" s="1079"/>
      <c r="E41" s="1079"/>
      <c r="F41" s="1079"/>
      <c r="G41" s="1079"/>
      <c r="H41" s="1079"/>
      <c r="I41" s="1079"/>
      <c r="J41" s="1079"/>
      <c r="K41" s="1079"/>
      <c r="L41" s="1079"/>
      <c r="M41" s="1079"/>
      <c r="N41" s="1079"/>
    </row>
  </sheetData>
  <sheetProtection sheet="1" objects="1" scenarios="1"/>
  <mergeCells count="1">
    <mergeCell ref="B4:N4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B354"/>
  <sheetViews>
    <sheetView topLeftCell="A7" workbookViewId="0">
      <selection activeCell="O12" sqref="O12:P12"/>
    </sheetView>
  </sheetViews>
  <sheetFormatPr defaultColWidth="8.81640625" defaultRowHeight="14.5" x14ac:dyDescent="0.35"/>
  <cols>
    <col min="1" max="1" width="6.7265625" style="461" customWidth="1"/>
    <col min="2" max="2" width="9.7265625" style="461" customWidth="1"/>
    <col min="3" max="12" width="9.7265625" style="360" customWidth="1"/>
    <col min="13" max="14" width="9.7265625" style="461" customWidth="1"/>
    <col min="15" max="15" width="9.7265625" style="360" customWidth="1"/>
    <col min="16" max="16" width="9.7265625" style="461" customWidth="1"/>
    <col min="17" max="17" width="9.7265625" style="360" customWidth="1"/>
    <col min="18" max="18" width="7.54296875" style="360" customWidth="1"/>
    <col min="19" max="19" width="6.453125" style="360" customWidth="1"/>
    <col min="20" max="21" width="6.7265625" style="360" customWidth="1"/>
    <col min="22" max="23" width="8" style="360" customWidth="1"/>
    <col min="24" max="24" width="7.453125" style="360" customWidth="1"/>
    <col min="25" max="39" width="6.7265625" style="360" customWidth="1"/>
    <col min="40" max="40" width="6.7265625" style="361" customWidth="1"/>
    <col min="41" max="94" width="6.7265625" style="360" customWidth="1"/>
    <col min="95" max="16384" width="8.81640625" style="360"/>
  </cols>
  <sheetData>
    <row r="1" spans="1:54" ht="18.5" thickBot="1" x14ac:dyDescent="0.45">
      <c r="A1" s="1042" t="s">
        <v>449</v>
      </c>
      <c r="B1" s="1080"/>
      <c r="C1" s="1080"/>
      <c r="D1" s="1080"/>
      <c r="E1" s="1080"/>
      <c r="F1" s="1080"/>
      <c r="G1" s="1080"/>
      <c r="H1" s="1080"/>
      <c r="I1" s="1080"/>
      <c r="J1" s="1080"/>
      <c r="K1" s="1080"/>
      <c r="L1" s="1080"/>
      <c r="M1" s="1080"/>
      <c r="N1" s="1080"/>
      <c r="O1" s="1080"/>
      <c r="P1" s="1080"/>
      <c r="Q1" s="1080"/>
      <c r="R1" s="1080"/>
      <c r="S1" s="1080"/>
      <c r="T1" s="1080"/>
      <c r="U1" s="1080"/>
      <c r="V1" s="1080"/>
      <c r="W1" s="1081"/>
    </row>
    <row r="2" spans="1:54" ht="18" thickBot="1" x14ac:dyDescent="0.4">
      <c r="A2" s="480"/>
      <c r="B2" s="481"/>
      <c r="C2" s="481"/>
      <c r="D2" s="481"/>
      <c r="E2" s="481"/>
      <c r="F2" s="481"/>
      <c r="G2" s="481"/>
      <c r="H2" s="862"/>
      <c r="I2" s="482"/>
      <c r="J2" s="482"/>
      <c r="K2" s="748" t="s">
        <v>472</v>
      </c>
      <c r="L2" s="482"/>
      <c r="M2" s="482"/>
      <c r="N2" s="482"/>
      <c r="O2" s="482"/>
      <c r="P2" s="482"/>
      <c r="Q2" s="482"/>
      <c r="R2" s="482"/>
      <c r="S2" s="482"/>
      <c r="T2" s="482"/>
      <c r="U2" s="482"/>
      <c r="V2" s="482"/>
      <c r="W2" s="482"/>
    </row>
    <row r="3" spans="1:54" s="362" customFormat="1" thickBot="1" x14ac:dyDescent="0.35">
      <c r="B3" s="1082" t="s">
        <v>450</v>
      </c>
      <c r="C3" s="1083"/>
      <c r="D3" s="1083"/>
      <c r="E3" s="1083"/>
      <c r="F3" s="1083"/>
      <c r="G3" s="1083"/>
    </row>
    <row r="4" spans="1:54" s="362" customFormat="1" ht="32.5" customHeight="1" x14ac:dyDescent="0.3">
      <c r="A4" s="1084" t="s">
        <v>439</v>
      </c>
      <c r="B4" s="1085"/>
      <c r="C4" s="1085"/>
      <c r="D4" s="1085"/>
      <c r="E4" s="1085"/>
      <c r="F4" s="1085"/>
      <c r="G4" s="1085"/>
      <c r="H4" s="1085"/>
      <c r="I4" s="1085"/>
      <c r="J4" s="1085"/>
      <c r="K4" s="1085"/>
      <c r="L4" s="1085"/>
      <c r="M4" s="1085"/>
      <c r="N4" s="1085"/>
      <c r="O4" s="1085"/>
      <c r="P4" s="1085"/>
      <c r="Q4" s="1085"/>
      <c r="R4" s="1085"/>
      <c r="S4" s="1085"/>
      <c r="T4" s="1085"/>
      <c r="U4" s="1085"/>
      <c r="V4" s="1085"/>
      <c r="W4" s="1085"/>
      <c r="X4" s="1086"/>
    </row>
    <row r="5" spans="1:54" s="362" customFormat="1" ht="32.5" customHeight="1" x14ac:dyDescent="0.3">
      <c r="A5" s="1085"/>
      <c r="B5" s="1085"/>
      <c r="C5" s="1085"/>
      <c r="D5" s="1085"/>
      <c r="E5" s="1085"/>
      <c r="F5" s="1085"/>
      <c r="G5" s="1085"/>
      <c r="H5" s="1085"/>
      <c r="I5" s="1085"/>
      <c r="J5" s="1085"/>
      <c r="K5" s="1085"/>
      <c r="L5" s="1085"/>
      <c r="M5" s="1085"/>
      <c r="N5" s="1085"/>
      <c r="O5" s="1085"/>
      <c r="P5" s="1085"/>
      <c r="Q5" s="1085"/>
      <c r="R5" s="1085"/>
      <c r="S5" s="1085"/>
      <c r="T5" s="1085"/>
      <c r="U5" s="1085"/>
      <c r="V5" s="1085"/>
      <c r="W5" s="1085"/>
      <c r="X5" s="1086"/>
    </row>
    <row r="6" spans="1:54" s="362" customFormat="1" ht="32.5" customHeight="1" x14ac:dyDescent="0.3">
      <c r="A6" s="1085"/>
      <c r="B6" s="1085"/>
      <c r="C6" s="1085"/>
      <c r="D6" s="1085"/>
      <c r="E6" s="1085"/>
      <c r="F6" s="1085"/>
      <c r="G6" s="1085"/>
      <c r="H6" s="1085"/>
      <c r="I6" s="1085"/>
      <c r="J6" s="1085"/>
      <c r="K6" s="1085"/>
      <c r="L6" s="1085"/>
      <c r="M6" s="1085"/>
      <c r="N6" s="1085"/>
      <c r="O6" s="1085"/>
      <c r="P6" s="1085"/>
      <c r="Q6" s="1085"/>
      <c r="R6" s="1085"/>
      <c r="S6" s="1085"/>
      <c r="T6" s="1085"/>
      <c r="U6" s="1085"/>
      <c r="V6" s="1085"/>
      <c r="W6" s="1085"/>
      <c r="X6" s="1086"/>
    </row>
    <row r="7" spans="1:54" s="362" customFormat="1" ht="32.5" customHeight="1" x14ac:dyDescent="0.3">
      <c r="A7" s="1085"/>
      <c r="B7" s="1085"/>
      <c r="C7" s="1085"/>
      <c r="D7" s="1085"/>
      <c r="E7" s="1085"/>
      <c r="F7" s="1085"/>
      <c r="G7" s="1085"/>
      <c r="H7" s="1085"/>
      <c r="I7" s="1085"/>
      <c r="J7" s="1085"/>
      <c r="K7" s="1085"/>
      <c r="L7" s="1085"/>
      <c r="M7" s="1085"/>
      <c r="N7" s="1085"/>
      <c r="O7" s="1085"/>
      <c r="P7" s="1085"/>
      <c r="Q7" s="1085"/>
      <c r="R7" s="1085"/>
      <c r="S7" s="1085"/>
      <c r="T7" s="1085"/>
      <c r="U7" s="1085"/>
      <c r="V7" s="1085"/>
      <c r="W7" s="1085"/>
      <c r="X7" s="1086"/>
    </row>
    <row r="8" spans="1:54" s="362" customFormat="1" ht="32.5" customHeight="1" x14ac:dyDescent="0.3">
      <c r="A8" s="1085"/>
      <c r="B8" s="1085"/>
      <c r="C8" s="1085"/>
      <c r="D8" s="1085"/>
      <c r="E8" s="1085"/>
      <c r="F8" s="1085"/>
      <c r="G8" s="1085"/>
      <c r="H8" s="1085"/>
      <c r="I8" s="1085"/>
      <c r="J8" s="1085"/>
      <c r="K8" s="1085"/>
      <c r="L8" s="1085"/>
      <c r="M8" s="1085"/>
      <c r="N8" s="1085"/>
      <c r="O8" s="1085"/>
      <c r="P8" s="1085"/>
      <c r="Q8" s="1085"/>
      <c r="R8" s="1085"/>
      <c r="S8" s="1085"/>
      <c r="T8" s="1085"/>
      <c r="U8" s="1085"/>
      <c r="V8" s="1085"/>
      <c r="W8" s="1085"/>
      <c r="X8" s="1086"/>
    </row>
    <row r="9" spans="1:54" s="362" customFormat="1" ht="80.25" customHeight="1" thickBot="1" x14ac:dyDescent="0.35">
      <c r="A9" s="1085"/>
      <c r="B9" s="1085"/>
      <c r="C9" s="1085"/>
      <c r="D9" s="1085"/>
      <c r="E9" s="1085"/>
      <c r="F9" s="1085"/>
      <c r="G9" s="1085"/>
      <c r="H9" s="1085"/>
      <c r="I9" s="1085"/>
      <c r="J9" s="1085"/>
      <c r="K9" s="1085"/>
      <c r="L9" s="1085"/>
      <c r="M9" s="1085"/>
      <c r="N9" s="1085"/>
      <c r="O9" s="1085"/>
      <c r="P9" s="1085"/>
      <c r="Q9" s="1085"/>
      <c r="R9" s="1085"/>
      <c r="S9" s="1085"/>
      <c r="T9" s="1085"/>
      <c r="U9" s="1085"/>
      <c r="V9" s="1085"/>
      <c r="W9" s="1085"/>
      <c r="X9" s="1086"/>
    </row>
    <row r="10" spans="1:54" s="369" customFormat="1" ht="15" customHeight="1" thickBot="1" x14ac:dyDescent="0.4">
      <c r="A10" s="1087" t="s">
        <v>451</v>
      </c>
      <c r="B10" s="1088"/>
      <c r="C10" s="1088"/>
      <c r="D10" s="1088"/>
      <c r="E10" s="1088"/>
      <c r="F10" s="1088"/>
      <c r="G10" s="1088"/>
      <c r="H10" s="1088"/>
      <c r="I10" s="1088"/>
      <c r="J10" s="1088"/>
      <c r="K10" s="1088"/>
      <c r="L10" s="1088"/>
      <c r="M10" s="1088"/>
      <c r="N10" s="1088"/>
      <c r="O10" s="1088"/>
      <c r="P10" s="1088"/>
      <c r="Q10" s="1088"/>
      <c r="R10" s="1088"/>
      <c r="S10" s="1088"/>
      <c r="T10" s="1088"/>
      <c r="U10" s="1088"/>
      <c r="V10" s="1089"/>
      <c r="W10" s="363"/>
      <c r="X10" s="364"/>
      <c r="Y10" s="364"/>
      <c r="Z10" s="365"/>
      <c r="AA10" s="363"/>
      <c r="AB10" s="363"/>
      <c r="AC10" s="365"/>
      <c r="AD10" s="363"/>
      <c r="AE10" s="363"/>
      <c r="AF10" s="365"/>
      <c r="AG10" s="365"/>
      <c r="AH10" s="366"/>
      <c r="AI10" s="367"/>
      <c r="AJ10" s="368"/>
      <c r="AK10" s="368"/>
      <c r="AL10" s="368"/>
      <c r="AM10" s="368"/>
      <c r="AN10" s="368"/>
      <c r="AO10" s="368"/>
      <c r="AP10" s="368"/>
      <c r="AQ10" s="368"/>
      <c r="AR10" s="368"/>
      <c r="AS10" s="368"/>
      <c r="AT10" s="368"/>
      <c r="AU10" s="368"/>
      <c r="AV10" s="368"/>
      <c r="AW10" s="368"/>
      <c r="AX10" s="368"/>
      <c r="AY10" s="368"/>
      <c r="AZ10" s="368"/>
      <c r="BA10" s="368"/>
      <c r="BB10" s="368"/>
    </row>
    <row r="11" spans="1:54" s="369" customFormat="1" ht="29.5" customHeight="1" thickBot="1" x14ac:dyDescent="0.4">
      <c r="A11" s="1090" t="s">
        <v>316</v>
      </c>
      <c r="B11" s="1091"/>
      <c r="C11" s="1091"/>
      <c r="D11" s="1091"/>
      <c r="E11" s="1091"/>
      <c r="F11" s="1091"/>
      <c r="G11" s="1091"/>
      <c r="H11" s="1092"/>
      <c r="I11" s="368"/>
      <c r="J11" s="368"/>
      <c r="K11" s="1093" t="s">
        <v>317</v>
      </c>
      <c r="L11" s="1094"/>
      <c r="M11" s="1094"/>
      <c r="N11" s="370" t="s">
        <v>318</v>
      </c>
      <c r="O11" s="1095" t="s">
        <v>319</v>
      </c>
      <c r="P11" s="1096"/>
      <c r="Q11" s="365"/>
      <c r="R11" s="371" t="s">
        <v>320</v>
      </c>
      <c r="S11" s="368"/>
      <c r="T11" s="365"/>
      <c r="U11" s="365"/>
      <c r="V11" s="372"/>
      <c r="W11" s="367"/>
      <c r="X11" s="368"/>
      <c r="Y11" s="368"/>
      <c r="Z11" s="368"/>
      <c r="AA11" s="368"/>
      <c r="AB11" s="368"/>
      <c r="AC11" s="368"/>
      <c r="AD11" s="368"/>
      <c r="AE11" s="368"/>
      <c r="AF11" s="368"/>
      <c r="AG11" s="368"/>
      <c r="AH11" s="368"/>
      <c r="AI11" s="368"/>
      <c r="AJ11" s="368"/>
      <c r="AK11" s="368"/>
      <c r="AL11" s="368"/>
      <c r="AM11" s="368"/>
      <c r="AN11" s="368"/>
      <c r="AO11" s="368"/>
      <c r="AP11" s="368"/>
    </row>
    <row r="12" spans="1:54" s="369" customFormat="1" ht="15" customHeight="1" x14ac:dyDescent="0.35">
      <c r="A12" s="1097" t="s">
        <v>321</v>
      </c>
      <c r="B12" s="1098"/>
      <c r="C12" s="1098"/>
      <c r="D12" s="1098"/>
      <c r="E12" s="1098"/>
      <c r="F12" s="1098"/>
      <c r="G12" s="1098"/>
      <c r="H12" s="1099"/>
      <c r="I12" s="368"/>
      <c r="J12" s="368"/>
      <c r="K12" s="1100" t="s">
        <v>322</v>
      </c>
      <c r="L12" s="1101"/>
      <c r="M12" s="1101"/>
      <c r="N12" s="722">
        <v>13</v>
      </c>
      <c r="O12" s="1102">
        <v>223</v>
      </c>
      <c r="P12" s="1103"/>
      <c r="Q12" s="365"/>
      <c r="R12" s="373" t="s">
        <v>323</v>
      </c>
      <c r="S12" s="374"/>
      <c r="T12" s="375"/>
      <c r="U12" s="375"/>
      <c r="V12" s="376"/>
      <c r="W12" s="367"/>
      <c r="X12" s="368"/>
      <c r="Y12" s="368"/>
      <c r="Z12" s="368"/>
      <c r="AA12" s="368"/>
      <c r="AB12" s="368"/>
      <c r="AC12" s="368"/>
      <c r="AD12" s="368"/>
      <c r="AE12" s="368"/>
      <c r="AF12" s="368"/>
      <c r="AG12" s="368"/>
      <c r="AH12" s="368"/>
      <c r="AI12" s="368"/>
      <c r="AJ12" s="368"/>
      <c r="AK12" s="368"/>
      <c r="AL12" s="368"/>
      <c r="AM12" s="368"/>
      <c r="AN12" s="368"/>
      <c r="AO12" s="368"/>
      <c r="AP12" s="368"/>
    </row>
    <row r="13" spans="1:54" s="369" customFormat="1" ht="15" customHeight="1" thickBot="1" x14ac:dyDescent="0.4">
      <c r="A13" s="1104" t="s">
        <v>324</v>
      </c>
      <c r="B13" s="1105"/>
      <c r="C13" s="1105"/>
      <c r="D13" s="1105"/>
      <c r="E13" s="1105"/>
      <c r="F13" s="1105"/>
      <c r="G13" s="1105"/>
      <c r="H13" s="1106"/>
      <c r="I13" s="368"/>
      <c r="J13" s="368"/>
      <c r="K13" s="1107" t="s">
        <v>325</v>
      </c>
      <c r="L13" s="1108"/>
      <c r="M13" s="1109"/>
      <c r="N13" s="723">
        <v>18</v>
      </c>
      <c r="O13" s="1110">
        <v>270</v>
      </c>
      <c r="P13" s="1111"/>
      <c r="Q13" s="368"/>
      <c r="R13" s="377" t="s">
        <v>326</v>
      </c>
      <c r="S13" s="368"/>
      <c r="T13" s="365"/>
      <c r="U13" s="365"/>
      <c r="V13" s="372"/>
      <c r="W13" s="367"/>
      <c r="X13" s="368"/>
      <c r="Y13" s="368"/>
      <c r="Z13" s="368"/>
      <c r="AA13" s="368"/>
      <c r="AB13" s="368"/>
      <c r="AC13" s="368"/>
      <c r="AD13" s="368"/>
      <c r="AE13" s="368"/>
      <c r="AF13" s="368"/>
      <c r="AG13" s="368"/>
      <c r="AH13" s="368"/>
      <c r="AI13" s="368"/>
      <c r="AJ13" s="368"/>
      <c r="AK13" s="368"/>
      <c r="AL13" s="368"/>
      <c r="AM13" s="368"/>
      <c r="AN13" s="368"/>
      <c r="AO13" s="368"/>
      <c r="AP13" s="368"/>
    </row>
    <row r="14" spans="1:54" s="369" customFormat="1" ht="15" customHeight="1" thickBot="1" x14ac:dyDescent="0.4">
      <c r="A14" s="1097" t="s">
        <v>327</v>
      </c>
      <c r="B14" s="1098"/>
      <c r="C14" s="1098"/>
      <c r="D14" s="1098"/>
      <c r="E14" s="1098"/>
      <c r="F14" s="1098"/>
      <c r="G14" s="1098"/>
      <c r="H14" s="1099"/>
      <c r="I14" s="368"/>
      <c r="J14" s="368"/>
      <c r="K14" s="1112" t="s">
        <v>328</v>
      </c>
      <c r="L14" s="1113"/>
      <c r="M14" s="1113"/>
      <c r="N14" s="723">
        <v>18</v>
      </c>
      <c r="O14" s="1110">
        <v>274</v>
      </c>
      <c r="P14" s="1111"/>
      <c r="Q14" s="365"/>
      <c r="R14" s="378" t="s">
        <v>329</v>
      </c>
      <c r="S14" s="379">
        <v>7.0900000000000005E-2</v>
      </c>
      <c r="T14" s="380" t="s">
        <v>330</v>
      </c>
      <c r="U14" s="380"/>
      <c r="V14" s="381"/>
      <c r="W14" s="367"/>
      <c r="X14" s="368"/>
      <c r="Y14" s="368"/>
      <c r="Z14" s="368"/>
      <c r="AA14" s="368"/>
      <c r="AB14" s="368"/>
      <c r="AC14" s="368"/>
      <c r="AD14" s="368"/>
      <c r="AE14" s="368"/>
      <c r="AF14" s="368"/>
      <c r="AG14" s="368"/>
      <c r="AH14" s="368"/>
      <c r="AI14" s="368"/>
      <c r="AJ14" s="368"/>
      <c r="AK14" s="368"/>
      <c r="AL14" s="368"/>
      <c r="AM14" s="368"/>
      <c r="AN14" s="368"/>
      <c r="AO14" s="368"/>
      <c r="AP14" s="368"/>
    </row>
    <row r="15" spans="1:54" s="369" customFormat="1" ht="15" customHeight="1" thickBot="1" x14ac:dyDescent="0.4">
      <c r="A15" s="1114" t="s">
        <v>331</v>
      </c>
      <c r="B15" s="1115"/>
      <c r="C15" s="1115"/>
      <c r="D15" s="1115"/>
      <c r="E15" s="1115"/>
      <c r="F15" s="1115"/>
      <c r="G15" s="1115"/>
      <c r="H15" s="1116"/>
      <c r="I15" s="368"/>
      <c r="J15" s="368"/>
      <c r="K15" s="1107" t="s">
        <v>332</v>
      </c>
      <c r="L15" s="1108"/>
      <c r="M15" s="1109"/>
      <c r="N15" s="723">
        <v>18</v>
      </c>
      <c r="O15" s="1110">
        <v>229</v>
      </c>
      <c r="P15" s="1111"/>
      <c r="Q15" s="365"/>
      <c r="R15" s="363"/>
      <c r="S15" s="363"/>
      <c r="T15" s="365"/>
      <c r="U15" s="365"/>
      <c r="V15" s="372"/>
      <c r="W15" s="367"/>
      <c r="X15" s="368"/>
      <c r="Y15" s="368"/>
      <c r="Z15" s="368"/>
      <c r="AA15" s="368"/>
      <c r="AB15" s="368"/>
      <c r="AC15" s="368"/>
      <c r="AD15" s="368"/>
      <c r="AE15" s="368"/>
      <c r="AF15" s="368"/>
      <c r="AG15" s="368"/>
      <c r="AH15" s="368"/>
      <c r="AI15" s="368"/>
      <c r="AJ15" s="368"/>
      <c r="AK15" s="368"/>
      <c r="AL15" s="368"/>
      <c r="AM15" s="368"/>
      <c r="AN15" s="368"/>
      <c r="AO15" s="368"/>
      <c r="AP15" s="368"/>
    </row>
    <row r="16" spans="1:54" s="369" customFormat="1" ht="15" customHeight="1" x14ac:dyDescent="0.35">
      <c r="A16" s="382"/>
      <c r="B16" s="368"/>
      <c r="C16" s="368"/>
      <c r="D16" s="368"/>
      <c r="E16" s="368"/>
      <c r="F16" s="368"/>
      <c r="G16" s="368"/>
      <c r="H16" s="368"/>
      <c r="I16" s="368"/>
      <c r="J16" s="368"/>
      <c r="K16" s="1107" t="s">
        <v>333</v>
      </c>
      <c r="L16" s="1108"/>
      <c r="M16" s="1109"/>
      <c r="N16" s="723">
        <v>19.8</v>
      </c>
      <c r="O16" s="1110">
        <v>208</v>
      </c>
      <c r="P16" s="1111"/>
      <c r="Q16" s="365"/>
      <c r="R16" s="363"/>
      <c r="S16" s="363"/>
      <c r="T16" s="365"/>
      <c r="U16" s="365"/>
      <c r="V16" s="372"/>
      <c r="W16" s="367"/>
      <c r="X16" s="368"/>
      <c r="Y16" s="368"/>
      <c r="Z16" s="368"/>
      <c r="AA16" s="368"/>
      <c r="AB16" s="368"/>
      <c r="AC16" s="368"/>
      <c r="AD16" s="368"/>
      <c r="AE16" s="368"/>
      <c r="AF16" s="368"/>
      <c r="AG16" s="368"/>
      <c r="AH16" s="368"/>
      <c r="AI16" s="368"/>
      <c r="AJ16" s="368"/>
      <c r="AK16" s="368"/>
      <c r="AL16" s="368"/>
      <c r="AM16" s="368"/>
      <c r="AN16" s="368"/>
      <c r="AO16" s="368"/>
      <c r="AP16" s="368"/>
    </row>
    <row r="17" spans="1:53" s="369" customFormat="1" ht="15" customHeight="1" x14ac:dyDescent="0.35">
      <c r="A17" s="383"/>
      <c r="B17" s="368"/>
      <c r="C17" s="368"/>
      <c r="D17" s="368"/>
      <c r="E17" s="368"/>
      <c r="F17" s="368"/>
      <c r="G17" s="478"/>
      <c r="H17" s="368"/>
      <c r="I17" s="368"/>
      <c r="J17" s="368"/>
      <c r="K17" s="1112" t="s">
        <v>334</v>
      </c>
      <c r="L17" s="1113"/>
      <c r="M17" s="1113"/>
      <c r="N17" s="723">
        <v>18.600000000000001</v>
      </c>
      <c r="O17" s="1110">
        <v>229</v>
      </c>
      <c r="P17" s="1111"/>
      <c r="Q17" s="365"/>
      <c r="R17" s="363"/>
      <c r="S17" s="363"/>
      <c r="T17" s="365"/>
      <c r="U17" s="365"/>
      <c r="V17" s="372"/>
      <c r="W17" s="367"/>
      <c r="X17" s="368"/>
      <c r="Y17" s="368"/>
      <c r="Z17" s="368"/>
      <c r="AA17" s="368"/>
      <c r="AB17" s="368"/>
      <c r="AC17" s="368"/>
      <c r="AD17" s="368"/>
      <c r="AE17" s="368"/>
      <c r="AF17" s="368"/>
      <c r="AG17" s="368"/>
      <c r="AH17" s="368"/>
      <c r="AI17" s="368"/>
      <c r="AJ17" s="368"/>
      <c r="AK17" s="368"/>
      <c r="AL17" s="368"/>
      <c r="AM17" s="368"/>
      <c r="AN17" s="368"/>
      <c r="AO17" s="368"/>
      <c r="AP17" s="368"/>
    </row>
    <row r="18" spans="1:53" s="369" customFormat="1" ht="15" customHeight="1" x14ac:dyDescent="0.35">
      <c r="A18" s="384"/>
      <c r="B18" s="368"/>
      <c r="C18" s="368"/>
      <c r="D18" s="368"/>
      <c r="E18" s="368"/>
      <c r="F18" s="368"/>
      <c r="G18" s="368"/>
      <c r="H18" s="368"/>
      <c r="I18" s="368"/>
      <c r="J18" s="368"/>
      <c r="K18" s="1119" t="s">
        <v>335</v>
      </c>
      <c r="L18" s="1120"/>
      <c r="M18" s="1120"/>
      <c r="N18" s="723">
        <v>18</v>
      </c>
      <c r="O18" s="1110">
        <v>178</v>
      </c>
      <c r="P18" s="1111"/>
      <c r="Q18" s="365"/>
      <c r="R18" s="363"/>
      <c r="S18" s="363"/>
      <c r="T18" s="365"/>
      <c r="U18" s="365"/>
      <c r="V18" s="372"/>
      <c r="W18" s="367"/>
      <c r="X18" s="368"/>
      <c r="Y18" s="368"/>
      <c r="Z18" s="368"/>
      <c r="AA18" s="368"/>
      <c r="AB18" s="368"/>
      <c r="AC18" s="368"/>
      <c r="AD18" s="368"/>
      <c r="AE18" s="368"/>
      <c r="AF18" s="368"/>
      <c r="AG18" s="368"/>
      <c r="AH18" s="368"/>
      <c r="AI18" s="368"/>
      <c r="AJ18" s="368"/>
      <c r="AK18" s="368"/>
      <c r="AL18" s="368"/>
      <c r="AM18" s="368"/>
      <c r="AN18" s="368"/>
      <c r="AO18" s="368"/>
      <c r="AP18" s="368"/>
    </row>
    <row r="19" spans="1:53" s="369" customFormat="1" ht="15" customHeight="1" x14ac:dyDescent="0.35">
      <c r="A19" s="384"/>
      <c r="B19" s="368"/>
      <c r="C19" s="368"/>
      <c r="D19" s="368"/>
      <c r="E19" s="368"/>
      <c r="F19" s="368"/>
      <c r="G19" s="368"/>
      <c r="H19" s="368"/>
      <c r="I19" s="368"/>
      <c r="J19" s="368"/>
      <c r="K19" s="1119" t="s">
        <v>336</v>
      </c>
      <c r="L19" s="1120"/>
      <c r="M19" s="1120"/>
      <c r="N19" s="723">
        <v>18</v>
      </c>
      <c r="O19" s="1110">
        <v>180</v>
      </c>
      <c r="P19" s="1111"/>
      <c r="Q19" s="365"/>
      <c r="R19" s="363"/>
      <c r="S19" s="363"/>
      <c r="T19" s="365"/>
      <c r="U19" s="365"/>
      <c r="V19" s="372"/>
      <c r="W19" s="367"/>
      <c r="X19" s="368"/>
      <c r="Y19" s="368"/>
      <c r="Z19" s="368"/>
      <c r="AA19" s="368"/>
      <c r="AB19" s="368"/>
      <c r="AC19" s="368"/>
      <c r="AD19" s="368"/>
      <c r="AE19" s="368"/>
      <c r="AF19" s="368"/>
      <c r="AG19" s="368"/>
      <c r="AH19" s="368"/>
      <c r="AI19" s="368"/>
      <c r="AJ19" s="368"/>
      <c r="AK19" s="368"/>
      <c r="AL19" s="368"/>
      <c r="AM19" s="368"/>
      <c r="AN19" s="368"/>
      <c r="AO19" s="368"/>
      <c r="AP19" s="368"/>
    </row>
    <row r="20" spans="1:53" s="369" customFormat="1" ht="15" customHeight="1" thickBot="1" x14ac:dyDescent="0.4">
      <c r="A20" s="385"/>
      <c r="B20" s="386"/>
      <c r="C20" s="386"/>
      <c r="D20" s="386"/>
      <c r="E20" s="386"/>
      <c r="F20" s="386"/>
      <c r="G20" s="386"/>
      <c r="H20" s="386"/>
      <c r="I20" s="386"/>
      <c r="J20" s="386"/>
      <c r="K20" s="1121" t="s">
        <v>337</v>
      </c>
      <c r="L20" s="1122"/>
      <c r="M20" s="1122"/>
      <c r="N20" s="724">
        <v>13</v>
      </c>
      <c r="O20" s="1123">
        <v>194</v>
      </c>
      <c r="P20" s="1124"/>
      <c r="Q20" s="380"/>
      <c r="R20" s="387"/>
      <c r="S20" s="388"/>
      <c r="T20" s="389"/>
      <c r="U20" s="386"/>
      <c r="V20" s="390"/>
      <c r="W20" s="368"/>
      <c r="X20" s="368"/>
      <c r="Y20" s="368"/>
      <c r="Z20" s="368"/>
      <c r="AA20" s="368"/>
      <c r="AB20" s="368"/>
      <c r="AC20" s="368"/>
      <c r="AD20" s="368"/>
      <c r="AE20" s="368"/>
      <c r="AF20" s="368"/>
      <c r="AG20" s="368"/>
      <c r="AH20" s="368"/>
      <c r="AI20" s="368"/>
      <c r="AJ20" s="368"/>
      <c r="AK20" s="368"/>
      <c r="AL20" s="368"/>
      <c r="AM20" s="368"/>
    </row>
    <row r="21" spans="1:53" s="369" customFormat="1" ht="19.899999999999999" customHeight="1" thickBot="1" x14ac:dyDescent="0.4">
      <c r="A21" s="391"/>
      <c r="L21" s="368"/>
      <c r="M21" s="392"/>
      <c r="N21" s="392"/>
      <c r="O21" s="392"/>
      <c r="P21" s="393"/>
      <c r="Q21" s="394"/>
      <c r="R21" s="394"/>
      <c r="S21" s="394"/>
      <c r="T21" s="394"/>
      <c r="U21" s="363"/>
      <c r="V21" s="363"/>
      <c r="W21" s="364"/>
      <c r="X21" s="364"/>
      <c r="Y21" s="365"/>
      <c r="Z21" s="363"/>
      <c r="AA21" s="363"/>
      <c r="AB21" s="365"/>
      <c r="AC21" s="363"/>
      <c r="AD21" s="363"/>
      <c r="AE21" s="365"/>
      <c r="AF21" s="365"/>
      <c r="AG21" s="366"/>
      <c r="AH21" s="367"/>
      <c r="AI21" s="368"/>
      <c r="AJ21" s="368"/>
      <c r="AK21" s="368"/>
      <c r="AL21" s="368"/>
      <c r="AM21" s="368"/>
      <c r="AN21" s="368"/>
      <c r="AO21" s="368"/>
      <c r="AP21" s="368"/>
      <c r="AQ21" s="368"/>
      <c r="AR21" s="368"/>
      <c r="AS21" s="368"/>
      <c r="AT21" s="368"/>
      <c r="AU21" s="368"/>
      <c r="AV21" s="368"/>
      <c r="AW21" s="368"/>
      <c r="AX21" s="368"/>
      <c r="AY21" s="368"/>
      <c r="AZ21" s="368"/>
      <c r="BA21" s="368"/>
    </row>
    <row r="22" spans="1:53" s="369" customFormat="1" ht="19.899999999999999" customHeight="1" thickBot="1" x14ac:dyDescent="0.4">
      <c r="A22" s="1125"/>
      <c r="B22" s="1126"/>
      <c r="C22" s="395" t="s">
        <v>338</v>
      </c>
      <c r="D22" s="396"/>
      <c r="E22" s="396"/>
      <c r="F22" s="396"/>
      <c r="G22" s="396"/>
      <c r="H22" s="397"/>
      <c r="I22" s="398"/>
      <c r="J22" s="396"/>
      <c r="K22" s="399" t="s">
        <v>339</v>
      </c>
      <c r="L22" s="398"/>
      <c r="M22" s="400" t="s">
        <v>340</v>
      </c>
      <c r="N22" s="401"/>
      <c r="O22" s="401"/>
      <c r="P22" s="402"/>
      <c r="Q22" s="403" t="s">
        <v>341</v>
      </c>
      <c r="W22" s="368"/>
      <c r="X22" s="368"/>
      <c r="Y22" s="368"/>
      <c r="Z22" s="368"/>
      <c r="AA22" s="368"/>
      <c r="AB22" s="368"/>
      <c r="AC22" s="368"/>
    </row>
    <row r="23" spans="1:53" s="410" customFormat="1" ht="15" customHeight="1" thickBot="1" x14ac:dyDescent="0.35">
      <c r="A23" s="1117"/>
      <c r="B23" s="1118"/>
      <c r="C23" s="404">
        <v>1</v>
      </c>
      <c r="D23" s="405"/>
      <c r="E23" s="405"/>
      <c r="F23" s="405"/>
      <c r="G23" s="405"/>
      <c r="H23" s="406"/>
      <c r="I23" s="407"/>
      <c r="J23" s="405"/>
      <c r="K23" s="408" t="s">
        <v>342</v>
      </c>
      <c r="L23" s="407"/>
      <c r="M23" s="404"/>
      <c r="N23" s="405"/>
      <c r="O23" s="405"/>
      <c r="P23" s="409"/>
      <c r="Q23" s="403" t="s">
        <v>343</v>
      </c>
    </row>
    <row r="24" spans="1:53" s="411" customFormat="1" ht="90" customHeight="1" thickBot="1" x14ac:dyDescent="0.35">
      <c r="A24" s="1117"/>
      <c r="B24" s="1118"/>
      <c r="C24" s="557" t="s">
        <v>344</v>
      </c>
      <c r="D24" s="558" t="s">
        <v>345</v>
      </c>
      <c r="E24" s="558" t="s">
        <v>66</v>
      </c>
      <c r="F24" s="558" t="s">
        <v>66</v>
      </c>
      <c r="G24" s="559" t="s">
        <v>346</v>
      </c>
      <c r="H24" s="559" t="s">
        <v>347</v>
      </c>
      <c r="I24" s="558" t="s">
        <v>65</v>
      </c>
      <c r="J24" s="559" t="s">
        <v>348</v>
      </c>
      <c r="K24" s="560" t="s">
        <v>344</v>
      </c>
      <c r="L24" s="561" t="s">
        <v>66</v>
      </c>
      <c r="M24" s="557" t="s">
        <v>349</v>
      </c>
      <c r="N24" s="558" t="s">
        <v>350</v>
      </c>
      <c r="O24" s="558" t="s">
        <v>351</v>
      </c>
      <c r="P24" s="562" t="s">
        <v>352</v>
      </c>
      <c r="Q24" s="403" t="s">
        <v>353</v>
      </c>
    </row>
    <row r="25" spans="1:53" s="411" customFormat="1" ht="15" customHeight="1" thickBot="1" x14ac:dyDescent="0.35">
      <c r="A25" s="1117"/>
      <c r="B25" s="1118"/>
      <c r="C25" s="563" t="s">
        <v>78</v>
      </c>
      <c r="D25" s="564" t="s">
        <v>70</v>
      </c>
      <c r="E25" s="565" t="s">
        <v>78</v>
      </c>
      <c r="F25" s="565" t="s">
        <v>78</v>
      </c>
      <c r="G25" s="566" t="s">
        <v>70</v>
      </c>
      <c r="H25" s="566" t="s">
        <v>354</v>
      </c>
      <c r="I25" s="567"/>
      <c r="J25" s="568" t="s">
        <v>354</v>
      </c>
      <c r="K25" s="563" t="s">
        <v>78</v>
      </c>
      <c r="L25" s="569" t="s">
        <v>78</v>
      </c>
      <c r="M25" s="570"/>
      <c r="N25" s="571"/>
      <c r="O25" s="571"/>
      <c r="P25" s="572"/>
      <c r="Q25" s="412" t="s">
        <v>355</v>
      </c>
    </row>
    <row r="26" spans="1:53" s="411" customFormat="1" ht="27" customHeight="1" x14ac:dyDescent="0.3">
      <c r="A26" s="413"/>
      <c r="B26" s="1125" t="s">
        <v>63</v>
      </c>
      <c r="C26" s="573" t="s">
        <v>3</v>
      </c>
      <c r="D26" s="574" t="s">
        <v>24</v>
      </c>
      <c r="E26" s="574" t="s">
        <v>3</v>
      </c>
      <c r="F26" s="574" t="s">
        <v>356</v>
      </c>
      <c r="G26" s="574" t="s">
        <v>24</v>
      </c>
      <c r="H26" s="574" t="s">
        <v>357</v>
      </c>
      <c r="I26" s="574" t="s">
        <v>357</v>
      </c>
      <c r="J26" s="575" t="s">
        <v>357</v>
      </c>
      <c r="K26" s="573" t="s">
        <v>356</v>
      </c>
      <c r="L26" s="576" t="s">
        <v>356</v>
      </c>
      <c r="M26" s="577" t="s">
        <v>24</v>
      </c>
      <c r="N26" s="574" t="s">
        <v>357</v>
      </c>
      <c r="O26" s="574" t="s">
        <v>357</v>
      </c>
      <c r="P26" s="576"/>
      <c r="Q26" s="414" t="s">
        <v>50</v>
      </c>
    </row>
    <row r="27" spans="1:53" s="411" customFormat="1" ht="27" customHeight="1" thickBot="1" x14ac:dyDescent="0.35">
      <c r="A27" s="413"/>
      <c r="B27" s="1117"/>
      <c r="C27" s="578" t="s">
        <v>8</v>
      </c>
      <c r="D27" s="579" t="s">
        <v>8</v>
      </c>
      <c r="E27" s="579" t="s">
        <v>8</v>
      </c>
      <c r="F27" s="579" t="s">
        <v>8</v>
      </c>
      <c r="G27" s="579" t="s">
        <v>8</v>
      </c>
      <c r="H27" s="579" t="s">
        <v>8</v>
      </c>
      <c r="I27" s="579" t="s">
        <v>8</v>
      </c>
      <c r="J27" s="580" t="s">
        <v>8</v>
      </c>
      <c r="K27" s="578" t="s">
        <v>8</v>
      </c>
      <c r="L27" s="581" t="s">
        <v>8</v>
      </c>
      <c r="M27" s="582" t="s">
        <v>8</v>
      </c>
      <c r="N27" s="579" t="s">
        <v>8</v>
      </c>
      <c r="O27" s="579" t="s">
        <v>8</v>
      </c>
      <c r="P27" s="581" t="s">
        <v>8</v>
      </c>
      <c r="Q27" s="414" t="s">
        <v>49</v>
      </c>
    </row>
    <row r="28" spans="1:53" s="411" customFormat="1" ht="81" customHeight="1" thickBot="1" x14ac:dyDescent="0.35">
      <c r="A28" s="413"/>
      <c r="B28" s="1117"/>
      <c r="C28" s="583" t="s">
        <v>358</v>
      </c>
      <c r="D28" s="584" t="s">
        <v>358</v>
      </c>
      <c r="E28" s="584" t="s">
        <v>359</v>
      </c>
      <c r="F28" s="584" t="s">
        <v>359</v>
      </c>
      <c r="G28" s="584" t="s">
        <v>359</v>
      </c>
      <c r="H28" s="584" t="s">
        <v>359</v>
      </c>
      <c r="I28" s="585" t="s">
        <v>360</v>
      </c>
      <c r="J28" s="586" t="s">
        <v>359</v>
      </c>
      <c r="K28" s="585" t="s">
        <v>360</v>
      </c>
      <c r="L28" s="587" t="s">
        <v>359</v>
      </c>
      <c r="M28" s="588" t="s">
        <v>360</v>
      </c>
      <c r="N28" s="589" t="s">
        <v>361</v>
      </c>
      <c r="O28" s="590" t="s">
        <v>362</v>
      </c>
      <c r="P28" s="591" t="s">
        <v>359</v>
      </c>
      <c r="Q28" s="414" t="s">
        <v>363</v>
      </c>
    </row>
    <row r="29" spans="1:53" s="411" customFormat="1" ht="15" customHeight="1" x14ac:dyDescent="0.3">
      <c r="A29" s="415"/>
      <c r="B29" s="416"/>
      <c r="C29" s="417"/>
      <c r="D29" s="418"/>
      <c r="E29" s="418"/>
      <c r="F29" s="418"/>
      <c r="G29" s="418"/>
      <c r="H29" s="418"/>
      <c r="I29" s="419"/>
      <c r="J29" s="420"/>
      <c r="K29" s="421"/>
      <c r="L29" s="422"/>
      <c r="M29" s="423"/>
      <c r="N29" s="419"/>
      <c r="O29" s="418"/>
      <c r="P29" s="422"/>
      <c r="Q29" s="414"/>
    </row>
    <row r="30" spans="1:53" s="411" customFormat="1" ht="15" customHeight="1" x14ac:dyDescent="0.25">
      <c r="A30" s="479" t="str">
        <f>DataSheet!A11</f>
        <v>Sat</v>
      </c>
      <c r="B30" s="424">
        <f>DataSheet!B11</f>
        <v>44191</v>
      </c>
      <c r="C30" s="425" t="str">
        <f ca="1">DataSheet!BC11</f>
        <v/>
      </c>
      <c r="D30" s="426" t="str">
        <f ca="1">DataSheet!BA11</f>
        <v/>
      </c>
      <c r="E30" s="427"/>
      <c r="F30" s="427"/>
      <c r="G30" s="427"/>
      <c r="H30" s="427"/>
      <c r="I30" s="428"/>
      <c r="J30" s="429"/>
      <c r="K30" s="430">
        <v>900</v>
      </c>
      <c r="L30" s="431"/>
      <c r="M30" s="726"/>
      <c r="N30" s="727"/>
      <c r="O30" s="427"/>
      <c r="P30" s="431"/>
    </row>
    <row r="31" spans="1:53" s="411" customFormat="1" ht="15" customHeight="1" x14ac:dyDescent="0.25">
      <c r="A31" s="479" t="str">
        <f>DataSheet!A12</f>
        <v>Sun</v>
      </c>
      <c r="B31" s="424">
        <f>DataSheet!B12</f>
        <v>44192</v>
      </c>
      <c r="C31" s="425" t="str">
        <f ca="1">DataSheet!BC12</f>
        <v/>
      </c>
      <c r="D31" s="426" t="str">
        <f ca="1">DataSheet!BA12</f>
        <v/>
      </c>
      <c r="E31" s="427"/>
      <c r="F31" s="427"/>
      <c r="G31" s="427"/>
      <c r="H31" s="427"/>
      <c r="I31" s="428"/>
      <c r="J31" s="429"/>
      <c r="K31" s="430">
        <v>900</v>
      </c>
      <c r="L31" s="431"/>
      <c r="M31" s="726"/>
      <c r="N31" s="727"/>
      <c r="O31" s="427"/>
      <c r="P31" s="431"/>
    </row>
    <row r="32" spans="1:53" s="411" customFormat="1" ht="15" customHeight="1" x14ac:dyDescent="0.25">
      <c r="A32" s="479" t="str">
        <f>DataSheet!A13</f>
        <v>Mon</v>
      </c>
      <c r="B32" s="424">
        <f>DataSheet!B13</f>
        <v>44193</v>
      </c>
      <c r="C32" s="425" t="str">
        <f ca="1">DataSheet!BC13</f>
        <v/>
      </c>
      <c r="D32" s="426" t="str">
        <f ca="1">DataSheet!BA13</f>
        <v/>
      </c>
      <c r="E32" s="427"/>
      <c r="F32" s="427"/>
      <c r="G32" s="427"/>
      <c r="H32" s="427"/>
      <c r="I32" s="428"/>
      <c r="J32" s="429"/>
      <c r="K32" s="430">
        <v>900</v>
      </c>
      <c r="L32" s="431"/>
      <c r="M32" s="726"/>
      <c r="N32" s="727"/>
      <c r="O32" s="427"/>
      <c r="P32" s="431"/>
    </row>
    <row r="33" spans="1:40" s="411" customFormat="1" ht="15" customHeight="1" x14ac:dyDescent="0.25">
      <c r="A33" s="479" t="str">
        <f>DataSheet!A14</f>
        <v>Tue</v>
      </c>
      <c r="B33" s="424">
        <f>DataSheet!B14</f>
        <v>44194</v>
      </c>
      <c r="C33" s="425" t="str">
        <f ca="1">DataSheet!BC14</f>
        <v/>
      </c>
      <c r="D33" s="426" t="str">
        <f ca="1">DataSheet!BA14</f>
        <v/>
      </c>
      <c r="E33" s="427"/>
      <c r="F33" s="427"/>
      <c r="G33" s="427"/>
      <c r="H33" s="427"/>
      <c r="I33" s="428"/>
      <c r="J33" s="429"/>
      <c r="K33" s="430">
        <v>900</v>
      </c>
      <c r="L33" s="431"/>
      <c r="M33" s="726"/>
      <c r="N33" s="727"/>
      <c r="O33" s="427"/>
      <c r="P33" s="431"/>
    </row>
    <row r="34" spans="1:40" ht="15" customHeight="1" x14ac:dyDescent="0.3">
      <c r="A34" s="479" t="str">
        <f>DataSheet!A15</f>
        <v>Wed</v>
      </c>
      <c r="B34" s="424">
        <f>DataSheet!B15</f>
        <v>44195</v>
      </c>
      <c r="C34" s="425" t="str">
        <f ca="1">DataSheet!BC15</f>
        <v/>
      </c>
      <c r="D34" s="426" t="str">
        <f ca="1">DataSheet!BA15</f>
        <v/>
      </c>
      <c r="E34" s="432"/>
      <c r="F34" s="432"/>
      <c r="G34" s="432"/>
      <c r="H34" s="432"/>
      <c r="I34" s="433"/>
      <c r="J34" s="434"/>
      <c r="K34" s="430">
        <v>900</v>
      </c>
      <c r="L34" s="435"/>
      <c r="M34" s="726"/>
      <c r="N34" s="727"/>
      <c r="O34" s="432"/>
      <c r="P34" s="435"/>
      <c r="AN34" s="360"/>
    </row>
    <row r="35" spans="1:40" ht="15" customHeight="1" x14ac:dyDescent="0.3">
      <c r="A35" s="479" t="str">
        <f>DataSheet!A16</f>
        <v>Thu</v>
      </c>
      <c r="B35" s="424">
        <f>DataSheet!B16</f>
        <v>44196</v>
      </c>
      <c r="C35" s="425" t="str">
        <f ca="1">DataSheet!BC16</f>
        <v/>
      </c>
      <c r="D35" s="426" t="str">
        <f ca="1">DataSheet!BA16</f>
        <v/>
      </c>
      <c r="E35" s="432"/>
      <c r="F35" s="432"/>
      <c r="G35" s="432"/>
      <c r="H35" s="432"/>
      <c r="I35" s="433"/>
      <c r="J35" s="434"/>
      <c r="K35" s="430">
        <v>900</v>
      </c>
      <c r="L35" s="435"/>
      <c r="M35" s="726"/>
      <c r="N35" s="727"/>
      <c r="O35" s="432"/>
      <c r="P35" s="435"/>
      <c r="AN35" s="360"/>
    </row>
    <row r="36" spans="1:40" ht="15" customHeight="1" x14ac:dyDescent="0.3">
      <c r="A36" s="479" t="str">
        <f>DataSheet!A17</f>
        <v>Fri</v>
      </c>
      <c r="B36" s="424">
        <f>DataSheet!B17</f>
        <v>44197</v>
      </c>
      <c r="C36" s="425" t="str">
        <f ca="1">DataSheet!BC17</f>
        <v/>
      </c>
      <c r="D36" s="426" t="str">
        <f ca="1">DataSheet!BA17</f>
        <v/>
      </c>
      <c r="E36" s="436" t="e">
        <f ca="1">AVERAGE(C30:C36)</f>
        <v>#DIV/0!</v>
      </c>
      <c r="F36" s="436" t="e">
        <f ca="1">E36*1.547</f>
        <v>#DIV/0!</v>
      </c>
      <c r="G36" s="436" t="e">
        <f t="shared" ref="G36:G66" ca="1" si="0">AVERAGE(D30:D36)</f>
        <v>#DIV/0!</v>
      </c>
      <c r="H36" s="436" t="e">
        <f ca="1">F36*(G36-M36)*2.446</f>
        <v>#DIV/0!</v>
      </c>
      <c r="I36" s="437"/>
      <c r="J36" s="438" t="e">
        <f ca="1">H36-I36</f>
        <v>#DIV/0!</v>
      </c>
      <c r="K36" s="430">
        <v>900</v>
      </c>
      <c r="L36" s="439">
        <f>AVERAGE(K30:K36)</f>
        <v>900</v>
      </c>
      <c r="M36" s="728">
        <v>13</v>
      </c>
      <c r="N36" s="729">
        <v>19</v>
      </c>
      <c r="O36" s="436" t="e">
        <f ca="1">$S$14*(E36+L36)*2.466</f>
        <v>#DIV/0!</v>
      </c>
      <c r="P36" s="733" t="e">
        <f t="shared" ref="P36:P63" ca="1" si="1">IF((J36&gt;(IF(ISNUMBER(N36),N36,O36))),"Yes","No")</f>
        <v>#DIV/0!</v>
      </c>
      <c r="AN36" s="360"/>
    </row>
    <row r="37" spans="1:40" ht="15" customHeight="1" x14ac:dyDescent="0.3">
      <c r="A37" s="479" t="str">
        <f>DataSheet!A18</f>
        <v>Sat</v>
      </c>
      <c r="B37" s="424">
        <f>DataSheet!B18</f>
        <v>44198</v>
      </c>
      <c r="C37" s="425" t="str">
        <f ca="1">DataSheet!BC18</f>
        <v/>
      </c>
      <c r="D37" s="426" t="str">
        <f ca="1">DataSheet!BA18</f>
        <v/>
      </c>
      <c r="E37" s="436" t="e">
        <f t="shared" ref="E37:E66" ca="1" si="2">AVERAGE(C31:C37)</f>
        <v>#DIV/0!</v>
      </c>
      <c r="F37" s="436" t="e">
        <f t="shared" ref="F37:F66" ca="1" si="3">E37*1.547</f>
        <v>#DIV/0!</v>
      </c>
      <c r="G37" s="436" t="e">
        <f t="shared" ca="1" si="0"/>
        <v>#DIV/0!</v>
      </c>
      <c r="H37" s="436" t="e">
        <f t="shared" ref="H37:H66" ca="1" si="4">F37*(G37-M37)*2.446</f>
        <v>#DIV/0!</v>
      </c>
      <c r="I37" s="437"/>
      <c r="J37" s="438" t="e">
        <f t="shared" ref="J37:J66" ca="1" si="5">H37-I37</f>
        <v>#DIV/0!</v>
      </c>
      <c r="K37" s="430">
        <v>900</v>
      </c>
      <c r="L37" s="439">
        <f t="shared" ref="L37:L66" si="6">AVERAGE(K31:K37)</f>
        <v>900</v>
      </c>
      <c r="M37" s="728">
        <v>13</v>
      </c>
      <c r="N37" s="729">
        <v>19</v>
      </c>
      <c r="O37" s="436" t="e">
        <f t="shared" ref="O37:O66" ca="1" si="7">$S$14*(E37+L37)*2.466</f>
        <v>#DIV/0!</v>
      </c>
      <c r="P37" s="733" t="e">
        <f t="shared" ca="1" si="1"/>
        <v>#DIV/0!</v>
      </c>
      <c r="AN37" s="360"/>
    </row>
    <row r="38" spans="1:40" ht="15" customHeight="1" x14ac:dyDescent="0.3">
      <c r="A38" s="479" t="str">
        <f>DataSheet!A19</f>
        <v>Sun</v>
      </c>
      <c r="B38" s="424">
        <f>DataSheet!B19</f>
        <v>44199</v>
      </c>
      <c r="C38" s="425" t="str">
        <f ca="1">DataSheet!BC19</f>
        <v/>
      </c>
      <c r="D38" s="426" t="str">
        <f ca="1">DataSheet!BA19</f>
        <v/>
      </c>
      <c r="E38" s="436" t="e">
        <f t="shared" ca="1" si="2"/>
        <v>#DIV/0!</v>
      </c>
      <c r="F38" s="436" t="e">
        <f t="shared" ca="1" si="3"/>
        <v>#DIV/0!</v>
      </c>
      <c r="G38" s="436" t="e">
        <f t="shared" ca="1" si="0"/>
        <v>#DIV/0!</v>
      </c>
      <c r="H38" s="436" t="e">
        <f t="shared" ca="1" si="4"/>
        <v>#DIV/0!</v>
      </c>
      <c r="I38" s="437"/>
      <c r="J38" s="438" t="e">
        <f t="shared" ca="1" si="5"/>
        <v>#DIV/0!</v>
      </c>
      <c r="K38" s="430">
        <v>900</v>
      </c>
      <c r="L38" s="439">
        <f t="shared" si="6"/>
        <v>900</v>
      </c>
      <c r="M38" s="728">
        <v>13</v>
      </c>
      <c r="N38" s="729">
        <v>19</v>
      </c>
      <c r="O38" s="436" t="e">
        <f t="shared" ca="1" si="7"/>
        <v>#DIV/0!</v>
      </c>
      <c r="P38" s="733" t="e">
        <f t="shared" ca="1" si="1"/>
        <v>#DIV/0!</v>
      </c>
      <c r="AN38" s="360"/>
    </row>
    <row r="39" spans="1:40" ht="15" customHeight="1" x14ac:dyDescent="0.3">
      <c r="A39" s="479" t="str">
        <f>DataSheet!A20</f>
        <v>Mon</v>
      </c>
      <c r="B39" s="424">
        <f>DataSheet!B20</f>
        <v>44200</v>
      </c>
      <c r="C39" s="425" t="str">
        <f ca="1">DataSheet!BC20</f>
        <v/>
      </c>
      <c r="D39" s="426" t="str">
        <f ca="1">DataSheet!BA20</f>
        <v/>
      </c>
      <c r="E39" s="436" t="e">
        <f t="shared" ca="1" si="2"/>
        <v>#DIV/0!</v>
      </c>
      <c r="F39" s="436" t="e">
        <f t="shared" ca="1" si="3"/>
        <v>#DIV/0!</v>
      </c>
      <c r="G39" s="436" t="e">
        <f t="shared" ca="1" si="0"/>
        <v>#DIV/0!</v>
      </c>
      <c r="H39" s="436" t="e">
        <f t="shared" ca="1" si="4"/>
        <v>#DIV/0!</v>
      </c>
      <c r="I39" s="437"/>
      <c r="J39" s="438" t="e">
        <f t="shared" ca="1" si="5"/>
        <v>#DIV/0!</v>
      </c>
      <c r="K39" s="430">
        <v>900</v>
      </c>
      <c r="L39" s="439">
        <f t="shared" si="6"/>
        <v>900</v>
      </c>
      <c r="M39" s="728">
        <v>13</v>
      </c>
      <c r="N39" s="729">
        <v>19</v>
      </c>
      <c r="O39" s="436" t="e">
        <f t="shared" ca="1" si="7"/>
        <v>#DIV/0!</v>
      </c>
      <c r="P39" s="733" t="e">
        <f t="shared" ca="1" si="1"/>
        <v>#DIV/0!</v>
      </c>
      <c r="AN39" s="360"/>
    </row>
    <row r="40" spans="1:40" ht="15" customHeight="1" x14ac:dyDescent="0.3">
      <c r="A40" s="479" t="str">
        <f>DataSheet!A21</f>
        <v>Tue</v>
      </c>
      <c r="B40" s="424">
        <f>DataSheet!B21</f>
        <v>44201</v>
      </c>
      <c r="C40" s="425" t="str">
        <f ca="1">DataSheet!BC21</f>
        <v/>
      </c>
      <c r="D40" s="426" t="str">
        <f ca="1">DataSheet!BA21</f>
        <v/>
      </c>
      <c r="E40" s="436" t="e">
        <f t="shared" ca="1" si="2"/>
        <v>#DIV/0!</v>
      </c>
      <c r="F40" s="436" t="e">
        <f t="shared" ca="1" si="3"/>
        <v>#DIV/0!</v>
      </c>
      <c r="G40" s="436" t="e">
        <f t="shared" ca="1" si="0"/>
        <v>#DIV/0!</v>
      </c>
      <c r="H40" s="436" t="e">
        <f t="shared" ca="1" si="4"/>
        <v>#DIV/0!</v>
      </c>
      <c r="I40" s="437"/>
      <c r="J40" s="438" t="e">
        <f t="shared" ca="1" si="5"/>
        <v>#DIV/0!</v>
      </c>
      <c r="K40" s="430">
        <v>900</v>
      </c>
      <c r="L40" s="439">
        <f t="shared" si="6"/>
        <v>900</v>
      </c>
      <c r="M40" s="728">
        <v>13</v>
      </c>
      <c r="N40" s="729">
        <v>19</v>
      </c>
      <c r="O40" s="436" t="e">
        <f t="shared" ca="1" si="7"/>
        <v>#DIV/0!</v>
      </c>
      <c r="P40" s="733" t="e">
        <f t="shared" ca="1" si="1"/>
        <v>#DIV/0!</v>
      </c>
      <c r="AN40" s="360"/>
    </row>
    <row r="41" spans="1:40" ht="15" customHeight="1" x14ac:dyDescent="0.3">
      <c r="A41" s="479" t="str">
        <f>DataSheet!A22</f>
        <v>Wed</v>
      </c>
      <c r="B41" s="424">
        <f>DataSheet!B22</f>
        <v>44202</v>
      </c>
      <c r="C41" s="425" t="str">
        <f ca="1">DataSheet!BC22</f>
        <v/>
      </c>
      <c r="D41" s="426" t="str">
        <f ca="1">DataSheet!BA22</f>
        <v/>
      </c>
      <c r="E41" s="436" t="e">
        <f t="shared" ca="1" si="2"/>
        <v>#DIV/0!</v>
      </c>
      <c r="F41" s="436" t="e">
        <f t="shared" ca="1" si="3"/>
        <v>#DIV/0!</v>
      </c>
      <c r="G41" s="436" t="e">
        <f t="shared" ca="1" si="0"/>
        <v>#DIV/0!</v>
      </c>
      <c r="H41" s="436" t="e">
        <f t="shared" ca="1" si="4"/>
        <v>#DIV/0!</v>
      </c>
      <c r="I41" s="437"/>
      <c r="J41" s="438" t="e">
        <f t="shared" ca="1" si="5"/>
        <v>#DIV/0!</v>
      </c>
      <c r="K41" s="430">
        <v>900</v>
      </c>
      <c r="L41" s="439">
        <f t="shared" si="6"/>
        <v>900</v>
      </c>
      <c r="M41" s="728">
        <v>13</v>
      </c>
      <c r="N41" s="729">
        <v>19</v>
      </c>
      <c r="O41" s="436" t="e">
        <f t="shared" ca="1" si="7"/>
        <v>#DIV/0!</v>
      </c>
      <c r="P41" s="733" t="e">
        <f t="shared" ca="1" si="1"/>
        <v>#DIV/0!</v>
      </c>
      <c r="AN41" s="360"/>
    </row>
    <row r="42" spans="1:40" ht="15" customHeight="1" x14ac:dyDescent="0.3">
      <c r="A42" s="479" t="str">
        <f>DataSheet!A23</f>
        <v>Thu</v>
      </c>
      <c r="B42" s="424">
        <f>DataSheet!B23</f>
        <v>44203</v>
      </c>
      <c r="C42" s="425" t="str">
        <f ca="1">DataSheet!BC23</f>
        <v/>
      </c>
      <c r="D42" s="426" t="str">
        <f ca="1">DataSheet!BA23</f>
        <v/>
      </c>
      <c r="E42" s="436" t="e">
        <f t="shared" ca="1" si="2"/>
        <v>#DIV/0!</v>
      </c>
      <c r="F42" s="436" t="e">
        <f t="shared" ca="1" si="3"/>
        <v>#DIV/0!</v>
      </c>
      <c r="G42" s="436" t="e">
        <f t="shared" ca="1" si="0"/>
        <v>#DIV/0!</v>
      </c>
      <c r="H42" s="436" t="e">
        <f t="shared" ca="1" si="4"/>
        <v>#DIV/0!</v>
      </c>
      <c r="I42" s="437"/>
      <c r="J42" s="438" t="e">
        <f t="shared" ca="1" si="5"/>
        <v>#DIV/0!</v>
      </c>
      <c r="K42" s="430">
        <v>900</v>
      </c>
      <c r="L42" s="439">
        <f t="shared" si="6"/>
        <v>900</v>
      </c>
      <c r="M42" s="728">
        <v>13</v>
      </c>
      <c r="N42" s="729">
        <v>19</v>
      </c>
      <c r="O42" s="436" t="e">
        <f t="shared" ca="1" si="7"/>
        <v>#DIV/0!</v>
      </c>
      <c r="P42" s="733" t="e">
        <f t="shared" ca="1" si="1"/>
        <v>#DIV/0!</v>
      </c>
      <c r="AN42" s="360"/>
    </row>
    <row r="43" spans="1:40" ht="15" customHeight="1" x14ac:dyDescent="0.3">
      <c r="A43" s="479" t="str">
        <f>DataSheet!A24</f>
        <v>Fri</v>
      </c>
      <c r="B43" s="424">
        <f>DataSheet!B24</f>
        <v>44204</v>
      </c>
      <c r="C43" s="425" t="str">
        <f ca="1">DataSheet!BC24</f>
        <v/>
      </c>
      <c r="D43" s="426" t="str">
        <f ca="1">DataSheet!BA24</f>
        <v/>
      </c>
      <c r="E43" s="436" t="e">
        <f t="shared" ca="1" si="2"/>
        <v>#DIV/0!</v>
      </c>
      <c r="F43" s="436" t="e">
        <f t="shared" ca="1" si="3"/>
        <v>#DIV/0!</v>
      </c>
      <c r="G43" s="436" t="e">
        <f t="shared" ca="1" si="0"/>
        <v>#DIV/0!</v>
      </c>
      <c r="H43" s="436" t="e">
        <f t="shared" ca="1" si="4"/>
        <v>#DIV/0!</v>
      </c>
      <c r="I43" s="437"/>
      <c r="J43" s="438" t="e">
        <f t="shared" ca="1" si="5"/>
        <v>#DIV/0!</v>
      </c>
      <c r="K43" s="430">
        <v>900</v>
      </c>
      <c r="L43" s="439">
        <f t="shared" si="6"/>
        <v>900</v>
      </c>
      <c r="M43" s="728">
        <v>13</v>
      </c>
      <c r="N43" s="729">
        <v>19</v>
      </c>
      <c r="O43" s="436" t="e">
        <f t="shared" ca="1" si="7"/>
        <v>#DIV/0!</v>
      </c>
      <c r="P43" s="733" t="e">
        <f t="shared" ca="1" si="1"/>
        <v>#DIV/0!</v>
      </c>
      <c r="AN43" s="360"/>
    </row>
    <row r="44" spans="1:40" ht="15" customHeight="1" x14ac:dyDescent="0.3">
      <c r="A44" s="479" t="str">
        <f>DataSheet!A25</f>
        <v>Sat</v>
      </c>
      <c r="B44" s="424">
        <f>DataSheet!B25</f>
        <v>44205</v>
      </c>
      <c r="C44" s="425" t="str">
        <f ca="1">DataSheet!BC25</f>
        <v/>
      </c>
      <c r="D44" s="426" t="str">
        <f ca="1">DataSheet!BA25</f>
        <v/>
      </c>
      <c r="E44" s="436" t="e">
        <f t="shared" ca="1" si="2"/>
        <v>#DIV/0!</v>
      </c>
      <c r="F44" s="436" t="e">
        <f t="shared" ca="1" si="3"/>
        <v>#DIV/0!</v>
      </c>
      <c r="G44" s="436" t="e">
        <f t="shared" ca="1" si="0"/>
        <v>#DIV/0!</v>
      </c>
      <c r="H44" s="436" t="e">
        <f t="shared" ca="1" si="4"/>
        <v>#DIV/0!</v>
      </c>
      <c r="I44" s="437"/>
      <c r="J44" s="438" t="e">
        <f t="shared" ca="1" si="5"/>
        <v>#DIV/0!</v>
      </c>
      <c r="K44" s="430">
        <v>900</v>
      </c>
      <c r="L44" s="439">
        <f t="shared" si="6"/>
        <v>900</v>
      </c>
      <c r="M44" s="728">
        <v>13</v>
      </c>
      <c r="N44" s="729">
        <v>19</v>
      </c>
      <c r="O44" s="436" t="e">
        <f t="shared" ca="1" si="7"/>
        <v>#DIV/0!</v>
      </c>
      <c r="P44" s="733" t="e">
        <f t="shared" ca="1" si="1"/>
        <v>#DIV/0!</v>
      </c>
      <c r="AN44" s="360"/>
    </row>
    <row r="45" spans="1:40" ht="15" customHeight="1" x14ac:dyDescent="0.3">
      <c r="A45" s="479" t="str">
        <f>DataSheet!A26</f>
        <v>Sun</v>
      </c>
      <c r="B45" s="424">
        <f>DataSheet!B26</f>
        <v>44206</v>
      </c>
      <c r="C45" s="425" t="str">
        <f ca="1">DataSheet!BC26</f>
        <v/>
      </c>
      <c r="D45" s="426" t="str">
        <f ca="1">DataSheet!BA26</f>
        <v/>
      </c>
      <c r="E45" s="436" t="e">
        <f t="shared" ca="1" si="2"/>
        <v>#DIV/0!</v>
      </c>
      <c r="F45" s="436" t="e">
        <f t="shared" ca="1" si="3"/>
        <v>#DIV/0!</v>
      </c>
      <c r="G45" s="436" t="e">
        <f t="shared" ca="1" si="0"/>
        <v>#DIV/0!</v>
      </c>
      <c r="H45" s="436" t="e">
        <f t="shared" ca="1" si="4"/>
        <v>#DIV/0!</v>
      </c>
      <c r="I45" s="437"/>
      <c r="J45" s="438" t="e">
        <f t="shared" ca="1" si="5"/>
        <v>#DIV/0!</v>
      </c>
      <c r="K45" s="430">
        <v>900</v>
      </c>
      <c r="L45" s="439">
        <f t="shared" si="6"/>
        <v>900</v>
      </c>
      <c r="M45" s="728">
        <v>13</v>
      </c>
      <c r="N45" s="729">
        <v>19</v>
      </c>
      <c r="O45" s="436" t="e">
        <f t="shared" ca="1" si="7"/>
        <v>#DIV/0!</v>
      </c>
      <c r="P45" s="733" t="e">
        <f t="shared" ca="1" si="1"/>
        <v>#DIV/0!</v>
      </c>
      <c r="AN45" s="360"/>
    </row>
    <row r="46" spans="1:40" ht="15" customHeight="1" x14ac:dyDescent="0.3">
      <c r="A46" s="479" t="str">
        <f>DataSheet!A27</f>
        <v>Mon</v>
      </c>
      <c r="B46" s="424">
        <f>DataSheet!B27</f>
        <v>44207</v>
      </c>
      <c r="C46" s="425" t="str">
        <f ca="1">DataSheet!BC27</f>
        <v/>
      </c>
      <c r="D46" s="426" t="str">
        <f ca="1">DataSheet!BA27</f>
        <v/>
      </c>
      <c r="E46" s="436" t="e">
        <f t="shared" ca="1" si="2"/>
        <v>#DIV/0!</v>
      </c>
      <c r="F46" s="436" t="e">
        <f t="shared" ca="1" si="3"/>
        <v>#DIV/0!</v>
      </c>
      <c r="G46" s="436" t="e">
        <f t="shared" ca="1" si="0"/>
        <v>#DIV/0!</v>
      </c>
      <c r="H46" s="436" t="e">
        <f t="shared" ca="1" si="4"/>
        <v>#DIV/0!</v>
      </c>
      <c r="I46" s="437"/>
      <c r="J46" s="438" t="e">
        <f t="shared" ca="1" si="5"/>
        <v>#DIV/0!</v>
      </c>
      <c r="K46" s="430">
        <v>900</v>
      </c>
      <c r="L46" s="439">
        <f t="shared" si="6"/>
        <v>900</v>
      </c>
      <c r="M46" s="728">
        <v>13</v>
      </c>
      <c r="N46" s="729">
        <v>19</v>
      </c>
      <c r="O46" s="436" t="e">
        <f t="shared" ca="1" si="7"/>
        <v>#DIV/0!</v>
      </c>
      <c r="P46" s="733" t="e">
        <f t="shared" ca="1" si="1"/>
        <v>#DIV/0!</v>
      </c>
      <c r="AN46" s="360"/>
    </row>
    <row r="47" spans="1:40" ht="15" customHeight="1" x14ac:dyDescent="0.3">
      <c r="A47" s="479" t="str">
        <f>DataSheet!A28</f>
        <v>Tue</v>
      </c>
      <c r="B47" s="424">
        <f>DataSheet!B28</f>
        <v>44208</v>
      </c>
      <c r="C47" s="425" t="str">
        <f ca="1">DataSheet!BC28</f>
        <v/>
      </c>
      <c r="D47" s="426" t="str">
        <f ca="1">DataSheet!BA28</f>
        <v/>
      </c>
      <c r="E47" s="436" t="e">
        <f t="shared" ca="1" si="2"/>
        <v>#DIV/0!</v>
      </c>
      <c r="F47" s="436" t="e">
        <f t="shared" ca="1" si="3"/>
        <v>#DIV/0!</v>
      </c>
      <c r="G47" s="436" t="e">
        <f t="shared" ca="1" si="0"/>
        <v>#DIV/0!</v>
      </c>
      <c r="H47" s="436" t="e">
        <f t="shared" ca="1" si="4"/>
        <v>#DIV/0!</v>
      </c>
      <c r="I47" s="437"/>
      <c r="J47" s="438" t="e">
        <f t="shared" ca="1" si="5"/>
        <v>#DIV/0!</v>
      </c>
      <c r="K47" s="430">
        <v>900</v>
      </c>
      <c r="L47" s="439">
        <f t="shared" si="6"/>
        <v>900</v>
      </c>
      <c r="M47" s="728">
        <v>13</v>
      </c>
      <c r="N47" s="729">
        <v>19</v>
      </c>
      <c r="O47" s="436" t="e">
        <f t="shared" ca="1" si="7"/>
        <v>#DIV/0!</v>
      </c>
      <c r="P47" s="733" t="e">
        <f t="shared" ca="1" si="1"/>
        <v>#DIV/0!</v>
      </c>
      <c r="AN47" s="360"/>
    </row>
    <row r="48" spans="1:40" ht="15" customHeight="1" x14ac:dyDescent="0.3">
      <c r="A48" s="479" t="str">
        <f>DataSheet!A29</f>
        <v>Wed</v>
      </c>
      <c r="B48" s="424">
        <f>DataSheet!B29</f>
        <v>44209</v>
      </c>
      <c r="C48" s="425" t="str">
        <f ca="1">DataSheet!BC29</f>
        <v/>
      </c>
      <c r="D48" s="426" t="str">
        <f ca="1">DataSheet!BA29</f>
        <v/>
      </c>
      <c r="E48" s="436" t="e">
        <f t="shared" ca="1" si="2"/>
        <v>#DIV/0!</v>
      </c>
      <c r="F48" s="436" t="e">
        <f t="shared" ca="1" si="3"/>
        <v>#DIV/0!</v>
      </c>
      <c r="G48" s="436" t="e">
        <f t="shared" ca="1" si="0"/>
        <v>#DIV/0!</v>
      </c>
      <c r="H48" s="436" t="e">
        <f t="shared" ca="1" si="4"/>
        <v>#DIV/0!</v>
      </c>
      <c r="I48" s="437"/>
      <c r="J48" s="438" t="e">
        <f t="shared" ca="1" si="5"/>
        <v>#DIV/0!</v>
      </c>
      <c r="K48" s="430">
        <v>900</v>
      </c>
      <c r="L48" s="439">
        <f t="shared" si="6"/>
        <v>900</v>
      </c>
      <c r="M48" s="728">
        <v>13</v>
      </c>
      <c r="N48" s="729">
        <v>19</v>
      </c>
      <c r="O48" s="436" t="e">
        <f t="shared" ca="1" si="7"/>
        <v>#DIV/0!</v>
      </c>
      <c r="P48" s="733" t="e">
        <f t="shared" ca="1" si="1"/>
        <v>#DIV/0!</v>
      </c>
      <c r="AN48" s="360"/>
    </row>
    <row r="49" spans="1:40" ht="15" customHeight="1" x14ac:dyDescent="0.3">
      <c r="A49" s="479" t="str">
        <f>DataSheet!A30</f>
        <v>Thu</v>
      </c>
      <c r="B49" s="424">
        <f>DataSheet!B30</f>
        <v>44210</v>
      </c>
      <c r="C49" s="425" t="str">
        <f ca="1">DataSheet!BC30</f>
        <v/>
      </c>
      <c r="D49" s="426" t="str">
        <f ca="1">DataSheet!BA30</f>
        <v/>
      </c>
      <c r="E49" s="436" t="e">
        <f t="shared" ca="1" si="2"/>
        <v>#DIV/0!</v>
      </c>
      <c r="F49" s="436" t="e">
        <f t="shared" ca="1" si="3"/>
        <v>#DIV/0!</v>
      </c>
      <c r="G49" s="436" t="e">
        <f t="shared" ca="1" si="0"/>
        <v>#DIV/0!</v>
      </c>
      <c r="H49" s="436" t="e">
        <f t="shared" ca="1" si="4"/>
        <v>#DIV/0!</v>
      </c>
      <c r="I49" s="437"/>
      <c r="J49" s="438" t="e">
        <f t="shared" ca="1" si="5"/>
        <v>#DIV/0!</v>
      </c>
      <c r="K49" s="430">
        <v>900</v>
      </c>
      <c r="L49" s="439">
        <f t="shared" si="6"/>
        <v>900</v>
      </c>
      <c r="M49" s="728">
        <v>13</v>
      </c>
      <c r="N49" s="729">
        <v>19</v>
      </c>
      <c r="O49" s="436" t="e">
        <f t="shared" ca="1" si="7"/>
        <v>#DIV/0!</v>
      </c>
      <c r="P49" s="733" t="e">
        <f t="shared" ca="1" si="1"/>
        <v>#DIV/0!</v>
      </c>
      <c r="AN49" s="360"/>
    </row>
    <row r="50" spans="1:40" ht="15" customHeight="1" x14ac:dyDescent="0.3">
      <c r="A50" s="479" t="str">
        <f>DataSheet!A31</f>
        <v>Fri</v>
      </c>
      <c r="B50" s="424">
        <f>DataSheet!B31</f>
        <v>44211</v>
      </c>
      <c r="C50" s="425" t="str">
        <f ca="1">DataSheet!BC31</f>
        <v/>
      </c>
      <c r="D50" s="426" t="str">
        <f ca="1">DataSheet!BA31</f>
        <v/>
      </c>
      <c r="E50" s="436" t="e">
        <f t="shared" ca="1" si="2"/>
        <v>#DIV/0!</v>
      </c>
      <c r="F50" s="436" t="e">
        <f t="shared" ca="1" si="3"/>
        <v>#DIV/0!</v>
      </c>
      <c r="G50" s="436" t="e">
        <f t="shared" ca="1" si="0"/>
        <v>#DIV/0!</v>
      </c>
      <c r="H50" s="436" t="e">
        <f t="shared" ca="1" si="4"/>
        <v>#DIV/0!</v>
      </c>
      <c r="I50" s="437"/>
      <c r="J50" s="438" t="e">
        <f t="shared" ca="1" si="5"/>
        <v>#DIV/0!</v>
      </c>
      <c r="K50" s="430">
        <v>900</v>
      </c>
      <c r="L50" s="439">
        <f t="shared" si="6"/>
        <v>900</v>
      </c>
      <c r="M50" s="728">
        <v>13</v>
      </c>
      <c r="N50" s="729">
        <v>19</v>
      </c>
      <c r="O50" s="436" t="e">
        <f t="shared" ca="1" si="7"/>
        <v>#DIV/0!</v>
      </c>
      <c r="P50" s="733" t="e">
        <f t="shared" ca="1" si="1"/>
        <v>#DIV/0!</v>
      </c>
      <c r="AN50" s="360"/>
    </row>
    <row r="51" spans="1:40" ht="15" customHeight="1" x14ac:dyDescent="0.3">
      <c r="A51" s="479" t="str">
        <f>DataSheet!A32</f>
        <v>Sat</v>
      </c>
      <c r="B51" s="424">
        <f>DataSheet!B32</f>
        <v>44212</v>
      </c>
      <c r="C51" s="425" t="str">
        <f ca="1">DataSheet!BC32</f>
        <v/>
      </c>
      <c r="D51" s="426" t="str">
        <f ca="1">DataSheet!BA32</f>
        <v/>
      </c>
      <c r="E51" s="436" t="e">
        <f t="shared" ca="1" si="2"/>
        <v>#DIV/0!</v>
      </c>
      <c r="F51" s="436" t="e">
        <f t="shared" ca="1" si="3"/>
        <v>#DIV/0!</v>
      </c>
      <c r="G51" s="436" t="e">
        <f t="shared" ca="1" si="0"/>
        <v>#DIV/0!</v>
      </c>
      <c r="H51" s="436" t="e">
        <f t="shared" ca="1" si="4"/>
        <v>#DIV/0!</v>
      </c>
      <c r="I51" s="437"/>
      <c r="J51" s="438" t="e">
        <f t="shared" ca="1" si="5"/>
        <v>#DIV/0!</v>
      </c>
      <c r="K51" s="430">
        <v>900</v>
      </c>
      <c r="L51" s="439">
        <f t="shared" si="6"/>
        <v>900</v>
      </c>
      <c r="M51" s="728">
        <v>18</v>
      </c>
      <c r="N51" s="730">
        <v>54.5</v>
      </c>
      <c r="O51" s="436" t="e">
        <f t="shared" ca="1" si="7"/>
        <v>#DIV/0!</v>
      </c>
      <c r="P51" s="733" t="e">
        <f t="shared" ca="1" si="1"/>
        <v>#DIV/0!</v>
      </c>
      <c r="AN51" s="360"/>
    </row>
    <row r="52" spans="1:40" ht="15" customHeight="1" x14ac:dyDescent="0.3">
      <c r="A52" s="479" t="str">
        <f>DataSheet!A33</f>
        <v>Sun</v>
      </c>
      <c r="B52" s="424">
        <f>DataSheet!B33</f>
        <v>44213</v>
      </c>
      <c r="C52" s="425" t="str">
        <f ca="1">DataSheet!BC33</f>
        <v/>
      </c>
      <c r="D52" s="426" t="str">
        <f ca="1">DataSheet!BA33</f>
        <v/>
      </c>
      <c r="E52" s="436" t="e">
        <f t="shared" ca="1" si="2"/>
        <v>#DIV/0!</v>
      </c>
      <c r="F52" s="436" t="e">
        <f t="shared" ca="1" si="3"/>
        <v>#DIV/0!</v>
      </c>
      <c r="G52" s="436" t="e">
        <f t="shared" ca="1" si="0"/>
        <v>#DIV/0!</v>
      </c>
      <c r="H52" s="436" t="e">
        <f t="shared" ca="1" si="4"/>
        <v>#DIV/0!</v>
      </c>
      <c r="I52" s="437"/>
      <c r="J52" s="438" t="e">
        <f t="shared" ca="1" si="5"/>
        <v>#DIV/0!</v>
      </c>
      <c r="K52" s="430">
        <v>900</v>
      </c>
      <c r="L52" s="439">
        <f t="shared" si="6"/>
        <v>900</v>
      </c>
      <c r="M52" s="728">
        <v>18</v>
      </c>
      <c r="N52" s="730">
        <v>54.5</v>
      </c>
      <c r="O52" s="436" t="e">
        <f t="shared" ca="1" si="7"/>
        <v>#DIV/0!</v>
      </c>
      <c r="P52" s="733" t="e">
        <f t="shared" ca="1" si="1"/>
        <v>#DIV/0!</v>
      </c>
      <c r="AN52" s="360"/>
    </row>
    <row r="53" spans="1:40" ht="15" customHeight="1" x14ac:dyDescent="0.3">
      <c r="A53" s="479" t="str">
        <f>DataSheet!A34</f>
        <v>Mon</v>
      </c>
      <c r="B53" s="424">
        <f>DataSheet!B34</f>
        <v>44214</v>
      </c>
      <c r="C53" s="425" t="str">
        <f ca="1">DataSheet!BC34</f>
        <v/>
      </c>
      <c r="D53" s="426" t="str">
        <f ca="1">DataSheet!BA34</f>
        <v/>
      </c>
      <c r="E53" s="436" t="e">
        <f t="shared" ca="1" si="2"/>
        <v>#DIV/0!</v>
      </c>
      <c r="F53" s="436" t="e">
        <f t="shared" ca="1" si="3"/>
        <v>#DIV/0!</v>
      </c>
      <c r="G53" s="436" t="e">
        <f t="shared" ca="1" si="0"/>
        <v>#DIV/0!</v>
      </c>
      <c r="H53" s="436" t="e">
        <f t="shared" ca="1" si="4"/>
        <v>#DIV/0!</v>
      </c>
      <c r="I53" s="437"/>
      <c r="J53" s="438" t="e">
        <f t="shared" ca="1" si="5"/>
        <v>#DIV/0!</v>
      </c>
      <c r="K53" s="430">
        <v>900</v>
      </c>
      <c r="L53" s="439">
        <f t="shared" si="6"/>
        <v>900</v>
      </c>
      <c r="M53" s="728">
        <v>18</v>
      </c>
      <c r="N53" s="730">
        <v>54.5</v>
      </c>
      <c r="O53" s="436" t="e">
        <f t="shared" ca="1" si="7"/>
        <v>#DIV/0!</v>
      </c>
      <c r="P53" s="733" t="e">
        <f t="shared" ca="1" si="1"/>
        <v>#DIV/0!</v>
      </c>
      <c r="AN53" s="360"/>
    </row>
    <row r="54" spans="1:40" ht="15" customHeight="1" x14ac:dyDescent="0.3">
      <c r="A54" s="479" t="str">
        <f>DataSheet!A35</f>
        <v>Tue</v>
      </c>
      <c r="B54" s="424">
        <f>DataSheet!B35</f>
        <v>44215</v>
      </c>
      <c r="C54" s="425" t="str">
        <f ca="1">DataSheet!BC35</f>
        <v/>
      </c>
      <c r="D54" s="426" t="str">
        <f ca="1">DataSheet!BA35</f>
        <v/>
      </c>
      <c r="E54" s="436" t="e">
        <f t="shared" ca="1" si="2"/>
        <v>#DIV/0!</v>
      </c>
      <c r="F54" s="436" t="e">
        <f t="shared" ca="1" si="3"/>
        <v>#DIV/0!</v>
      </c>
      <c r="G54" s="436" t="e">
        <f t="shared" ca="1" si="0"/>
        <v>#DIV/0!</v>
      </c>
      <c r="H54" s="436" t="e">
        <f t="shared" ca="1" si="4"/>
        <v>#DIV/0!</v>
      </c>
      <c r="I54" s="437"/>
      <c r="J54" s="438" t="e">
        <f t="shared" ca="1" si="5"/>
        <v>#DIV/0!</v>
      </c>
      <c r="K54" s="430">
        <v>900</v>
      </c>
      <c r="L54" s="439">
        <f t="shared" si="6"/>
        <v>900</v>
      </c>
      <c r="M54" s="728">
        <v>18</v>
      </c>
      <c r="N54" s="730">
        <v>54.5</v>
      </c>
      <c r="O54" s="436" t="e">
        <f t="shared" ca="1" si="7"/>
        <v>#DIV/0!</v>
      </c>
      <c r="P54" s="733" t="e">
        <f t="shared" ca="1" si="1"/>
        <v>#DIV/0!</v>
      </c>
      <c r="AN54" s="360"/>
    </row>
    <row r="55" spans="1:40" ht="15" customHeight="1" x14ac:dyDescent="0.3">
      <c r="A55" s="479" t="str">
        <f>DataSheet!A36</f>
        <v>Wed</v>
      </c>
      <c r="B55" s="424">
        <f>DataSheet!B36</f>
        <v>44216</v>
      </c>
      <c r="C55" s="425" t="str">
        <f ca="1">DataSheet!BC36</f>
        <v/>
      </c>
      <c r="D55" s="426" t="str">
        <f ca="1">DataSheet!BA36</f>
        <v/>
      </c>
      <c r="E55" s="436" t="e">
        <f t="shared" ca="1" si="2"/>
        <v>#DIV/0!</v>
      </c>
      <c r="F55" s="436" t="e">
        <f t="shared" ca="1" si="3"/>
        <v>#DIV/0!</v>
      </c>
      <c r="G55" s="436" t="e">
        <f t="shared" ca="1" si="0"/>
        <v>#DIV/0!</v>
      </c>
      <c r="H55" s="436" t="e">
        <f t="shared" ca="1" si="4"/>
        <v>#DIV/0!</v>
      </c>
      <c r="I55" s="437"/>
      <c r="J55" s="438" t="e">
        <f t="shared" ca="1" si="5"/>
        <v>#DIV/0!</v>
      </c>
      <c r="K55" s="430">
        <v>900</v>
      </c>
      <c r="L55" s="439">
        <f t="shared" si="6"/>
        <v>900</v>
      </c>
      <c r="M55" s="728">
        <v>18</v>
      </c>
      <c r="N55" s="730">
        <v>54.5</v>
      </c>
      <c r="O55" s="436" t="e">
        <f t="shared" ca="1" si="7"/>
        <v>#DIV/0!</v>
      </c>
      <c r="P55" s="733" t="e">
        <f t="shared" ca="1" si="1"/>
        <v>#DIV/0!</v>
      </c>
      <c r="AN55" s="360"/>
    </row>
    <row r="56" spans="1:40" ht="15" customHeight="1" x14ac:dyDescent="0.3">
      <c r="A56" s="479" t="str">
        <f>DataSheet!A37</f>
        <v>Thu</v>
      </c>
      <c r="B56" s="424">
        <f>DataSheet!B37</f>
        <v>44217</v>
      </c>
      <c r="C56" s="425" t="str">
        <f ca="1">DataSheet!BC37</f>
        <v/>
      </c>
      <c r="D56" s="426" t="str">
        <f ca="1">DataSheet!BA37</f>
        <v/>
      </c>
      <c r="E56" s="436" t="e">
        <f t="shared" ca="1" si="2"/>
        <v>#DIV/0!</v>
      </c>
      <c r="F56" s="436" t="e">
        <f t="shared" ca="1" si="3"/>
        <v>#DIV/0!</v>
      </c>
      <c r="G56" s="436" t="e">
        <f t="shared" ca="1" si="0"/>
        <v>#DIV/0!</v>
      </c>
      <c r="H56" s="436" t="e">
        <f t="shared" ca="1" si="4"/>
        <v>#DIV/0!</v>
      </c>
      <c r="I56" s="437"/>
      <c r="J56" s="438" t="e">
        <f t="shared" ca="1" si="5"/>
        <v>#DIV/0!</v>
      </c>
      <c r="K56" s="430">
        <v>900</v>
      </c>
      <c r="L56" s="439">
        <f t="shared" si="6"/>
        <v>900</v>
      </c>
      <c r="M56" s="728">
        <v>18</v>
      </c>
      <c r="N56" s="730">
        <v>54.5</v>
      </c>
      <c r="O56" s="436" t="e">
        <f t="shared" ca="1" si="7"/>
        <v>#DIV/0!</v>
      </c>
      <c r="P56" s="733" t="e">
        <f t="shared" ca="1" si="1"/>
        <v>#DIV/0!</v>
      </c>
      <c r="AN56" s="360"/>
    </row>
    <row r="57" spans="1:40" ht="15" customHeight="1" x14ac:dyDescent="0.3">
      <c r="A57" s="479" t="str">
        <f>DataSheet!A38</f>
        <v>Fri</v>
      </c>
      <c r="B57" s="424">
        <f>DataSheet!B38</f>
        <v>44218</v>
      </c>
      <c r="C57" s="425" t="str">
        <f ca="1">DataSheet!BC38</f>
        <v/>
      </c>
      <c r="D57" s="426" t="str">
        <f ca="1">DataSheet!BA38</f>
        <v/>
      </c>
      <c r="E57" s="436" t="e">
        <f t="shared" ca="1" si="2"/>
        <v>#DIV/0!</v>
      </c>
      <c r="F57" s="436" t="e">
        <f t="shared" ca="1" si="3"/>
        <v>#DIV/0!</v>
      </c>
      <c r="G57" s="436" t="e">
        <f t="shared" ca="1" si="0"/>
        <v>#DIV/0!</v>
      </c>
      <c r="H57" s="436" t="e">
        <f t="shared" ca="1" si="4"/>
        <v>#DIV/0!</v>
      </c>
      <c r="I57" s="437"/>
      <c r="J57" s="438" t="e">
        <f t="shared" ca="1" si="5"/>
        <v>#DIV/0!</v>
      </c>
      <c r="K57" s="430">
        <v>900</v>
      </c>
      <c r="L57" s="439">
        <f t="shared" si="6"/>
        <v>900</v>
      </c>
      <c r="M57" s="728">
        <v>18</v>
      </c>
      <c r="N57" s="730">
        <v>54.5</v>
      </c>
      <c r="O57" s="436" t="e">
        <f t="shared" ca="1" si="7"/>
        <v>#DIV/0!</v>
      </c>
      <c r="P57" s="733" t="e">
        <f t="shared" ca="1" si="1"/>
        <v>#DIV/0!</v>
      </c>
      <c r="AN57" s="360"/>
    </row>
    <row r="58" spans="1:40" ht="15" customHeight="1" x14ac:dyDescent="0.3">
      <c r="A58" s="479" t="str">
        <f>DataSheet!A39</f>
        <v>Sat</v>
      </c>
      <c r="B58" s="424">
        <f>DataSheet!B39</f>
        <v>44219</v>
      </c>
      <c r="C58" s="425" t="str">
        <f ca="1">DataSheet!BC39</f>
        <v/>
      </c>
      <c r="D58" s="426" t="str">
        <f ca="1">DataSheet!BA39</f>
        <v/>
      </c>
      <c r="E58" s="436" t="e">
        <f t="shared" ca="1" si="2"/>
        <v>#DIV/0!</v>
      </c>
      <c r="F58" s="436" t="e">
        <f t="shared" ca="1" si="3"/>
        <v>#DIV/0!</v>
      </c>
      <c r="G58" s="436" t="e">
        <f t="shared" ca="1" si="0"/>
        <v>#DIV/0!</v>
      </c>
      <c r="H58" s="436" t="e">
        <f t="shared" ca="1" si="4"/>
        <v>#DIV/0!</v>
      </c>
      <c r="I58" s="437"/>
      <c r="J58" s="438" t="e">
        <f t="shared" ca="1" si="5"/>
        <v>#DIV/0!</v>
      </c>
      <c r="K58" s="430">
        <v>900</v>
      </c>
      <c r="L58" s="439">
        <f t="shared" si="6"/>
        <v>900</v>
      </c>
      <c r="M58" s="728">
        <v>18</v>
      </c>
      <c r="N58" s="730">
        <v>54.5</v>
      </c>
      <c r="O58" s="436" t="e">
        <f t="shared" ca="1" si="7"/>
        <v>#DIV/0!</v>
      </c>
      <c r="P58" s="733" t="e">
        <f t="shared" ca="1" si="1"/>
        <v>#DIV/0!</v>
      </c>
      <c r="AN58" s="360"/>
    </row>
    <row r="59" spans="1:40" ht="15" customHeight="1" x14ac:dyDescent="0.3">
      <c r="A59" s="479" t="str">
        <f>DataSheet!A40</f>
        <v>Sun</v>
      </c>
      <c r="B59" s="424">
        <f>DataSheet!B40</f>
        <v>44220</v>
      </c>
      <c r="C59" s="425" t="str">
        <f ca="1">DataSheet!BC40</f>
        <v/>
      </c>
      <c r="D59" s="426" t="str">
        <f ca="1">DataSheet!BA40</f>
        <v/>
      </c>
      <c r="E59" s="436" t="e">
        <f t="shared" ca="1" si="2"/>
        <v>#DIV/0!</v>
      </c>
      <c r="F59" s="436" t="e">
        <f t="shared" ca="1" si="3"/>
        <v>#DIV/0!</v>
      </c>
      <c r="G59" s="436" t="e">
        <f t="shared" ca="1" si="0"/>
        <v>#DIV/0!</v>
      </c>
      <c r="H59" s="436" t="e">
        <f t="shared" ca="1" si="4"/>
        <v>#DIV/0!</v>
      </c>
      <c r="I59" s="437"/>
      <c r="J59" s="438" t="e">
        <f t="shared" ca="1" si="5"/>
        <v>#DIV/0!</v>
      </c>
      <c r="K59" s="430">
        <v>900</v>
      </c>
      <c r="L59" s="439">
        <f t="shared" si="6"/>
        <v>900</v>
      </c>
      <c r="M59" s="728">
        <v>18</v>
      </c>
      <c r="N59" s="730">
        <v>54.5</v>
      </c>
      <c r="O59" s="436" t="e">
        <f t="shared" ca="1" si="7"/>
        <v>#DIV/0!</v>
      </c>
      <c r="P59" s="733" t="e">
        <f t="shared" ca="1" si="1"/>
        <v>#DIV/0!</v>
      </c>
      <c r="AN59" s="360"/>
    </row>
    <row r="60" spans="1:40" ht="15" customHeight="1" x14ac:dyDescent="0.3">
      <c r="A60" s="479" t="str">
        <f>DataSheet!A41</f>
        <v>Mon</v>
      </c>
      <c r="B60" s="424">
        <f>DataSheet!B41</f>
        <v>44221</v>
      </c>
      <c r="C60" s="425" t="str">
        <f ca="1">DataSheet!BC41</f>
        <v/>
      </c>
      <c r="D60" s="426" t="str">
        <f ca="1">DataSheet!BA41</f>
        <v/>
      </c>
      <c r="E60" s="436" t="e">
        <f t="shared" ca="1" si="2"/>
        <v>#DIV/0!</v>
      </c>
      <c r="F60" s="436" t="e">
        <f t="shared" ca="1" si="3"/>
        <v>#DIV/0!</v>
      </c>
      <c r="G60" s="436" t="e">
        <f t="shared" ca="1" si="0"/>
        <v>#DIV/0!</v>
      </c>
      <c r="H60" s="436" t="e">
        <f t="shared" ca="1" si="4"/>
        <v>#DIV/0!</v>
      </c>
      <c r="I60" s="437"/>
      <c r="J60" s="438" t="e">
        <f t="shared" ca="1" si="5"/>
        <v>#DIV/0!</v>
      </c>
      <c r="K60" s="430">
        <v>900</v>
      </c>
      <c r="L60" s="439">
        <f t="shared" si="6"/>
        <v>900</v>
      </c>
      <c r="M60" s="728">
        <v>18</v>
      </c>
      <c r="N60" s="730">
        <v>54.5</v>
      </c>
      <c r="O60" s="436" t="e">
        <f t="shared" ca="1" si="7"/>
        <v>#DIV/0!</v>
      </c>
      <c r="P60" s="733" t="e">
        <f t="shared" ca="1" si="1"/>
        <v>#DIV/0!</v>
      </c>
      <c r="AN60" s="360"/>
    </row>
    <row r="61" spans="1:40" ht="15" customHeight="1" x14ac:dyDescent="0.3">
      <c r="A61" s="479" t="str">
        <f>DataSheet!A42</f>
        <v>Tue</v>
      </c>
      <c r="B61" s="424">
        <f>DataSheet!B42</f>
        <v>44222</v>
      </c>
      <c r="C61" s="425" t="str">
        <f ca="1">DataSheet!BC42</f>
        <v/>
      </c>
      <c r="D61" s="426" t="str">
        <f ca="1">DataSheet!BA42</f>
        <v/>
      </c>
      <c r="E61" s="436" t="e">
        <f t="shared" ca="1" si="2"/>
        <v>#DIV/0!</v>
      </c>
      <c r="F61" s="436" t="e">
        <f t="shared" ca="1" si="3"/>
        <v>#DIV/0!</v>
      </c>
      <c r="G61" s="436" t="e">
        <f t="shared" ca="1" si="0"/>
        <v>#DIV/0!</v>
      </c>
      <c r="H61" s="436" t="e">
        <f t="shared" ca="1" si="4"/>
        <v>#DIV/0!</v>
      </c>
      <c r="I61" s="437"/>
      <c r="J61" s="438" t="e">
        <f t="shared" ca="1" si="5"/>
        <v>#DIV/0!</v>
      </c>
      <c r="K61" s="430">
        <v>900</v>
      </c>
      <c r="L61" s="439">
        <f t="shared" si="6"/>
        <v>900</v>
      </c>
      <c r="M61" s="728">
        <v>18</v>
      </c>
      <c r="N61" s="730">
        <v>54.5</v>
      </c>
      <c r="O61" s="436" t="e">
        <f t="shared" ca="1" si="7"/>
        <v>#DIV/0!</v>
      </c>
      <c r="P61" s="733" t="e">
        <f t="shared" ca="1" si="1"/>
        <v>#DIV/0!</v>
      </c>
      <c r="AN61" s="360"/>
    </row>
    <row r="62" spans="1:40" ht="15" customHeight="1" x14ac:dyDescent="0.3">
      <c r="A62" s="479" t="str">
        <f>DataSheet!A43</f>
        <v>Wed</v>
      </c>
      <c r="B62" s="424">
        <f>DataSheet!B43</f>
        <v>44223</v>
      </c>
      <c r="C62" s="425" t="str">
        <f ca="1">DataSheet!BC43</f>
        <v/>
      </c>
      <c r="D62" s="426" t="str">
        <f ca="1">DataSheet!BA43</f>
        <v/>
      </c>
      <c r="E62" s="436" t="e">
        <f t="shared" ca="1" si="2"/>
        <v>#DIV/0!</v>
      </c>
      <c r="F62" s="436" t="e">
        <f t="shared" ca="1" si="3"/>
        <v>#DIV/0!</v>
      </c>
      <c r="G62" s="436" t="e">
        <f t="shared" ca="1" si="0"/>
        <v>#DIV/0!</v>
      </c>
      <c r="H62" s="436" t="e">
        <f t="shared" ca="1" si="4"/>
        <v>#DIV/0!</v>
      </c>
      <c r="I62" s="437"/>
      <c r="J62" s="438" t="e">
        <f t="shared" ca="1" si="5"/>
        <v>#DIV/0!</v>
      </c>
      <c r="K62" s="430">
        <v>900</v>
      </c>
      <c r="L62" s="439">
        <f t="shared" si="6"/>
        <v>900</v>
      </c>
      <c r="M62" s="728">
        <v>18</v>
      </c>
      <c r="N62" s="730">
        <v>54.5</v>
      </c>
      <c r="O62" s="436" t="e">
        <f t="shared" ca="1" si="7"/>
        <v>#DIV/0!</v>
      </c>
      <c r="P62" s="733" t="e">
        <f t="shared" ca="1" si="1"/>
        <v>#DIV/0!</v>
      </c>
      <c r="AN62" s="360"/>
    </row>
    <row r="63" spans="1:40" ht="15" customHeight="1" x14ac:dyDescent="0.3">
      <c r="A63" s="479" t="str">
        <f>DataSheet!A44</f>
        <v>Thu</v>
      </c>
      <c r="B63" s="424">
        <f>DataSheet!B44</f>
        <v>44224</v>
      </c>
      <c r="C63" s="425" t="str">
        <f ca="1">DataSheet!BC44</f>
        <v/>
      </c>
      <c r="D63" s="426" t="str">
        <f ca="1">DataSheet!BA44</f>
        <v/>
      </c>
      <c r="E63" s="436" t="e">
        <f t="shared" ca="1" si="2"/>
        <v>#DIV/0!</v>
      </c>
      <c r="F63" s="436" t="e">
        <f t="shared" ca="1" si="3"/>
        <v>#DIV/0!</v>
      </c>
      <c r="G63" s="436" t="e">
        <f t="shared" ca="1" si="0"/>
        <v>#DIV/0!</v>
      </c>
      <c r="H63" s="436" t="e">
        <f t="shared" ca="1" si="4"/>
        <v>#DIV/0!</v>
      </c>
      <c r="I63" s="437"/>
      <c r="J63" s="438" t="e">
        <f t="shared" ca="1" si="5"/>
        <v>#DIV/0!</v>
      </c>
      <c r="K63" s="430">
        <v>900</v>
      </c>
      <c r="L63" s="439">
        <f t="shared" si="6"/>
        <v>900</v>
      </c>
      <c r="M63" s="728">
        <v>18</v>
      </c>
      <c r="N63" s="730">
        <v>54.5</v>
      </c>
      <c r="O63" s="436" t="e">
        <f t="shared" ca="1" si="7"/>
        <v>#DIV/0!</v>
      </c>
      <c r="P63" s="733" t="e">
        <f t="shared" ca="1" si="1"/>
        <v>#DIV/0!</v>
      </c>
      <c r="AN63" s="360"/>
    </row>
    <row r="64" spans="1:40" ht="15" customHeight="1" x14ac:dyDescent="0.3">
      <c r="A64" s="479" t="str">
        <f>DataSheet!A45</f>
        <v>Fri</v>
      </c>
      <c r="B64" s="424">
        <f>DataSheet!B45</f>
        <v>44225</v>
      </c>
      <c r="C64" s="425" t="str">
        <f ca="1">DataSheet!BC45</f>
        <v/>
      </c>
      <c r="D64" s="426" t="str">
        <f ca="1">DataSheet!BA45</f>
        <v/>
      </c>
      <c r="E64" s="436" t="e">
        <f t="shared" ca="1" si="2"/>
        <v>#DIV/0!</v>
      </c>
      <c r="F64" s="436" t="e">
        <f t="shared" ca="1" si="3"/>
        <v>#DIV/0!</v>
      </c>
      <c r="G64" s="436" t="e">
        <f t="shared" ca="1" si="0"/>
        <v>#DIV/0!</v>
      </c>
      <c r="H64" s="436" t="e">
        <f t="shared" ca="1" si="4"/>
        <v>#DIV/0!</v>
      </c>
      <c r="I64" s="440"/>
      <c r="J64" s="438" t="e">
        <f t="shared" ca="1" si="5"/>
        <v>#DIV/0!</v>
      </c>
      <c r="K64" s="430">
        <v>900</v>
      </c>
      <c r="L64" s="439">
        <f t="shared" si="6"/>
        <v>900</v>
      </c>
      <c r="M64" s="731">
        <v>18</v>
      </c>
      <c r="N64" s="732"/>
      <c r="O64" s="436" t="e">
        <f t="shared" ca="1" si="7"/>
        <v>#DIV/0!</v>
      </c>
      <c r="P64" s="733" t="e">
        <f ca="1">IF(DAY($B64)&lt;=6,"",IF((J64&gt;(IF(ISNUMBER(N64),N64,O64))),"Yes","No"))</f>
        <v>#DIV/0!</v>
      </c>
      <c r="AN64" s="360"/>
    </row>
    <row r="65" spans="1:40" ht="15" customHeight="1" x14ac:dyDescent="0.3">
      <c r="A65" s="479" t="str">
        <f>DataSheet!A46</f>
        <v>Sat</v>
      </c>
      <c r="B65" s="424">
        <f>DataSheet!B46</f>
        <v>44226</v>
      </c>
      <c r="C65" s="425" t="str">
        <f ca="1">DataSheet!BC46</f>
        <v/>
      </c>
      <c r="D65" s="426" t="str">
        <f ca="1">DataSheet!BA46</f>
        <v/>
      </c>
      <c r="E65" s="436" t="e">
        <f t="shared" ca="1" si="2"/>
        <v>#DIV/0!</v>
      </c>
      <c r="F65" s="436" t="e">
        <f t="shared" ca="1" si="3"/>
        <v>#DIV/0!</v>
      </c>
      <c r="G65" s="436" t="e">
        <f t="shared" ca="1" si="0"/>
        <v>#DIV/0!</v>
      </c>
      <c r="H65" s="436" t="e">
        <f t="shared" ca="1" si="4"/>
        <v>#DIV/0!</v>
      </c>
      <c r="I65" s="440"/>
      <c r="J65" s="438" t="e">
        <f t="shared" ca="1" si="5"/>
        <v>#DIV/0!</v>
      </c>
      <c r="K65" s="430">
        <v>900</v>
      </c>
      <c r="L65" s="439">
        <f t="shared" si="6"/>
        <v>900</v>
      </c>
      <c r="M65" s="731">
        <v>18</v>
      </c>
      <c r="N65" s="732"/>
      <c r="O65" s="436" t="e">
        <f t="shared" ca="1" si="7"/>
        <v>#DIV/0!</v>
      </c>
      <c r="P65" s="733" t="e">
        <f ca="1">IF(DAY($B65)&lt;=6,"",IF((J65&gt;(IF(ISNUMBER(N65),N65,O65))),"Yes","No"))</f>
        <v>#DIV/0!</v>
      </c>
      <c r="AN65" s="360"/>
    </row>
    <row r="66" spans="1:40" ht="15" customHeight="1" thickBot="1" x14ac:dyDescent="0.35">
      <c r="A66" s="479" t="str">
        <f>DataSheet!A47</f>
        <v>Sun</v>
      </c>
      <c r="B66" s="424">
        <f>DataSheet!B47</f>
        <v>44227</v>
      </c>
      <c r="C66" s="425" t="str">
        <f ca="1">DataSheet!BC47</f>
        <v/>
      </c>
      <c r="D66" s="426" t="str">
        <f ca="1">DataSheet!BA47</f>
        <v/>
      </c>
      <c r="E66" s="441" t="e">
        <f t="shared" ca="1" si="2"/>
        <v>#DIV/0!</v>
      </c>
      <c r="F66" s="441" t="e">
        <f t="shared" ca="1" si="3"/>
        <v>#DIV/0!</v>
      </c>
      <c r="G66" s="441" t="e">
        <f t="shared" ca="1" si="0"/>
        <v>#DIV/0!</v>
      </c>
      <c r="H66" s="436" t="e">
        <f t="shared" ca="1" si="4"/>
        <v>#DIV/0!</v>
      </c>
      <c r="I66" s="442"/>
      <c r="J66" s="443" t="e">
        <f t="shared" ca="1" si="5"/>
        <v>#DIV/0!</v>
      </c>
      <c r="K66" s="430">
        <v>900</v>
      </c>
      <c r="L66" s="444">
        <f t="shared" si="6"/>
        <v>900</v>
      </c>
      <c r="M66" s="731">
        <v>18</v>
      </c>
      <c r="N66" s="732"/>
      <c r="O66" s="436" t="e">
        <f t="shared" ca="1" si="7"/>
        <v>#DIV/0!</v>
      </c>
      <c r="P66" s="733" t="e">
        <f ca="1">IF(DAY($B66)&lt;=6,"",IF((J66&gt;(IF(ISNUMBER(N66),N66,O66))),"Yes","No"))</f>
        <v>#DIV/0!</v>
      </c>
      <c r="AN66" s="360"/>
    </row>
    <row r="67" spans="1:40" ht="15" customHeight="1" x14ac:dyDescent="0.3">
      <c r="A67" s="1129" t="s">
        <v>12</v>
      </c>
      <c r="B67" s="1130"/>
      <c r="C67" s="445"/>
      <c r="D67" s="446"/>
      <c r="E67" s="445"/>
      <c r="F67" s="445"/>
      <c r="G67" s="445"/>
      <c r="H67" s="445"/>
      <c r="I67" s="447">
        <f>SUM(I36:I66)</f>
        <v>0</v>
      </c>
      <c r="J67" s="445" t="e">
        <f ca="1">SUM(J36:J66)</f>
        <v>#DIV/0!</v>
      </c>
      <c r="K67" s="448"/>
      <c r="L67" s="449"/>
      <c r="M67" s="450"/>
      <c r="N67" s="451"/>
      <c r="O67" s="1131" t="s">
        <v>364</v>
      </c>
      <c r="P67" s="1132"/>
      <c r="AN67" s="360"/>
    </row>
    <row r="68" spans="1:40" ht="15" customHeight="1" thickBot="1" x14ac:dyDescent="0.35">
      <c r="A68" s="1135" t="s">
        <v>103</v>
      </c>
      <c r="B68" s="1136"/>
      <c r="C68" s="445"/>
      <c r="D68" s="446"/>
      <c r="E68" s="445"/>
      <c r="F68" s="445"/>
      <c r="G68" s="445"/>
      <c r="H68" s="445"/>
      <c r="I68" s="445">
        <f>MIN(I36:I66)</f>
        <v>0</v>
      </c>
      <c r="J68" s="445" t="e">
        <f ca="1">MIN(J36:J66)</f>
        <v>#DIV/0!</v>
      </c>
      <c r="K68" s="448"/>
      <c r="L68" s="449"/>
      <c r="M68" s="452"/>
      <c r="N68" s="453"/>
      <c r="O68" s="1133"/>
      <c r="P68" s="1134"/>
      <c r="AN68" s="360"/>
    </row>
    <row r="69" spans="1:40" ht="15" customHeight="1" thickBot="1" x14ac:dyDescent="0.35">
      <c r="A69" s="1135" t="s">
        <v>104</v>
      </c>
      <c r="B69" s="1136"/>
      <c r="C69" s="446"/>
      <c r="D69" s="446"/>
      <c r="E69" s="445"/>
      <c r="F69" s="445"/>
      <c r="G69" s="445"/>
      <c r="H69" s="445"/>
      <c r="I69" s="445">
        <f>MAX(I36:I66)</f>
        <v>0</v>
      </c>
      <c r="J69" s="734" t="e">
        <f ca="1">MAX(J36:J66)</f>
        <v>#DIV/0!</v>
      </c>
      <c r="K69" s="448"/>
      <c r="L69" s="449"/>
      <c r="M69" s="452"/>
      <c r="N69" s="453"/>
      <c r="O69" s="1133"/>
      <c r="P69" s="1134"/>
      <c r="AN69" s="360"/>
    </row>
    <row r="70" spans="1:40" ht="20.25" customHeight="1" thickBot="1" x14ac:dyDescent="0.35">
      <c r="A70" s="1127" t="s">
        <v>176</v>
      </c>
      <c r="B70" s="1128"/>
      <c r="C70" s="454"/>
      <c r="D70" s="454"/>
      <c r="E70" s="455"/>
      <c r="F70" s="455"/>
      <c r="G70" s="455"/>
      <c r="H70" s="455"/>
      <c r="I70" s="455" t="e">
        <f>AVERAGE(I36:I66)</f>
        <v>#DIV/0!</v>
      </c>
      <c r="J70" s="455" t="e">
        <f ca="1">AVERAGE(J36:J66)</f>
        <v>#DIV/0!</v>
      </c>
      <c r="K70" s="456"/>
      <c r="L70" s="457"/>
      <c r="M70" s="458"/>
      <c r="N70" s="459"/>
      <c r="O70" s="454"/>
      <c r="P70" s="460">
        <f ca="1">COUNTIF(P36:P66,"=yes")</f>
        <v>0</v>
      </c>
      <c r="AN70" s="360"/>
    </row>
    <row r="71" spans="1:40" s="462" customFormat="1" ht="30.65" customHeight="1" x14ac:dyDescent="0.3">
      <c r="A71" s="461"/>
      <c r="B71" s="461"/>
    </row>
    <row r="72" spans="1:40" ht="31.15" customHeight="1" x14ac:dyDescent="0.3">
      <c r="M72" s="360"/>
      <c r="N72" s="360"/>
      <c r="P72" s="360"/>
      <c r="AN72" s="360"/>
    </row>
    <row r="73" spans="1:40" ht="13.9" customHeight="1" x14ac:dyDescent="0.3">
      <c r="M73" s="360"/>
      <c r="N73" s="360"/>
      <c r="P73" s="360"/>
      <c r="AN73" s="360"/>
    </row>
    <row r="74" spans="1:40" ht="13.9" customHeight="1" x14ac:dyDescent="0.3">
      <c r="M74" s="360"/>
      <c r="N74" s="360"/>
      <c r="P74" s="360"/>
      <c r="AN74" s="360"/>
    </row>
    <row r="75" spans="1:40" ht="13.9" customHeight="1" x14ac:dyDescent="0.3">
      <c r="M75" s="360"/>
      <c r="N75" s="360"/>
      <c r="P75" s="360"/>
      <c r="AN75" s="360"/>
    </row>
    <row r="76" spans="1:40" ht="13.9" customHeight="1" x14ac:dyDescent="0.3">
      <c r="M76" s="360"/>
      <c r="N76" s="360"/>
      <c r="P76" s="360"/>
      <c r="AN76" s="360"/>
    </row>
    <row r="77" spans="1:40" ht="14.5" customHeight="1" x14ac:dyDescent="0.3">
      <c r="M77" s="360"/>
      <c r="N77" s="360"/>
      <c r="P77" s="360"/>
      <c r="AN77" s="360"/>
    </row>
    <row r="78" spans="1:40" ht="14" x14ac:dyDescent="0.3">
      <c r="M78" s="360"/>
      <c r="N78" s="360"/>
      <c r="P78" s="360"/>
      <c r="AN78" s="360"/>
    </row>
    <row r="79" spans="1:40" ht="14" x14ac:dyDescent="0.3">
      <c r="M79" s="360"/>
      <c r="N79" s="360"/>
      <c r="P79" s="360"/>
      <c r="R79" s="463"/>
      <c r="T79" s="464"/>
      <c r="U79" s="465"/>
      <c r="AN79" s="360"/>
    </row>
    <row r="80" spans="1:40" ht="14" x14ac:dyDescent="0.3">
      <c r="M80" s="360"/>
      <c r="N80" s="360"/>
      <c r="P80" s="360"/>
      <c r="R80" s="463"/>
      <c r="T80" s="464"/>
      <c r="U80" s="465"/>
      <c r="AN80" s="360"/>
    </row>
    <row r="81" spans="13:45" ht="14" x14ac:dyDescent="0.3">
      <c r="M81" s="360"/>
      <c r="N81" s="360"/>
      <c r="P81" s="360"/>
      <c r="R81" s="463"/>
      <c r="T81" s="464"/>
      <c r="U81" s="465"/>
      <c r="AN81" s="360"/>
    </row>
    <row r="82" spans="13:45" x14ac:dyDescent="0.35">
      <c r="M82" s="360"/>
      <c r="N82" s="360"/>
      <c r="P82" s="360"/>
      <c r="R82" s="466"/>
      <c r="S82" s="463"/>
      <c r="U82" s="464"/>
      <c r="V82" s="465"/>
      <c r="Y82" s="466"/>
      <c r="Z82" s="463"/>
      <c r="AB82" s="464"/>
      <c r="AC82" s="465"/>
      <c r="AN82" s="360"/>
      <c r="AS82" s="361"/>
    </row>
    <row r="83" spans="13:45" x14ac:dyDescent="0.35">
      <c r="M83" s="360"/>
      <c r="N83" s="360"/>
      <c r="P83" s="360"/>
      <c r="R83" s="466"/>
      <c r="S83" s="463"/>
      <c r="U83" s="464"/>
      <c r="V83" s="465"/>
      <c r="Y83" s="466"/>
      <c r="Z83" s="463"/>
      <c r="AB83" s="464"/>
      <c r="AC83" s="465"/>
      <c r="AN83" s="360"/>
      <c r="AS83" s="361"/>
    </row>
    <row r="84" spans="13:45" x14ac:dyDescent="0.35">
      <c r="M84" s="360"/>
      <c r="N84" s="360"/>
      <c r="P84" s="360"/>
      <c r="R84" s="466"/>
      <c r="S84" s="463"/>
      <c r="U84" s="464"/>
      <c r="V84" s="465"/>
      <c r="Y84" s="466"/>
      <c r="Z84" s="463"/>
      <c r="AB84" s="464"/>
      <c r="AC84" s="465"/>
      <c r="AN84" s="360"/>
      <c r="AS84" s="361"/>
    </row>
    <row r="85" spans="13:45" x14ac:dyDescent="0.35">
      <c r="M85" s="360"/>
      <c r="N85" s="360"/>
      <c r="P85" s="360"/>
      <c r="R85" s="466"/>
      <c r="S85" s="463"/>
      <c r="U85" s="464"/>
      <c r="V85" s="465"/>
      <c r="Y85" s="466"/>
      <c r="Z85" s="463"/>
      <c r="AB85" s="464"/>
      <c r="AC85" s="465"/>
      <c r="AN85" s="360"/>
      <c r="AS85" s="361"/>
    </row>
    <row r="86" spans="13:45" x14ac:dyDescent="0.35">
      <c r="M86" s="360"/>
      <c r="N86" s="360"/>
      <c r="P86" s="360"/>
      <c r="R86" s="466"/>
      <c r="S86" s="463"/>
      <c r="U86" s="464"/>
      <c r="V86" s="465"/>
      <c r="Y86" s="466"/>
      <c r="Z86" s="463"/>
      <c r="AB86" s="464"/>
      <c r="AC86" s="465"/>
      <c r="AN86" s="360"/>
      <c r="AS86" s="361"/>
    </row>
    <row r="87" spans="13:45" x14ac:dyDescent="0.35">
      <c r="M87" s="360"/>
      <c r="N87" s="360"/>
      <c r="P87" s="360"/>
      <c r="R87" s="466"/>
      <c r="S87" s="463"/>
      <c r="U87" s="464"/>
      <c r="V87" s="465"/>
      <c r="Y87" s="466"/>
      <c r="Z87" s="463"/>
      <c r="AB87" s="464"/>
      <c r="AC87" s="465"/>
      <c r="AN87" s="360"/>
      <c r="AS87" s="361"/>
    </row>
    <row r="88" spans="13:45" x14ac:dyDescent="0.35">
      <c r="M88" s="360"/>
      <c r="N88" s="360"/>
      <c r="P88" s="360"/>
      <c r="R88" s="466"/>
      <c r="S88" s="463"/>
      <c r="U88" s="464"/>
      <c r="V88" s="465"/>
      <c r="Y88" s="466"/>
      <c r="Z88" s="463"/>
      <c r="AB88" s="464"/>
      <c r="AC88" s="465"/>
      <c r="AN88" s="360"/>
      <c r="AS88" s="361"/>
    </row>
    <row r="89" spans="13:45" x14ac:dyDescent="0.35">
      <c r="M89" s="360"/>
      <c r="N89" s="360"/>
      <c r="P89" s="360"/>
      <c r="R89" s="466"/>
      <c r="S89" s="463"/>
      <c r="U89" s="464"/>
      <c r="V89" s="465"/>
      <c r="Y89" s="466"/>
      <c r="Z89" s="463"/>
      <c r="AB89" s="464"/>
      <c r="AC89" s="465"/>
      <c r="AN89" s="360"/>
      <c r="AS89" s="361"/>
    </row>
    <row r="90" spans="13:45" x14ac:dyDescent="0.35">
      <c r="M90" s="360"/>
      <c r="N90" s="360"/>
      <c r="P90" s="360"/>
      <c r="R90" s="466"/>
      <c r="S90" s="463"/>
      <c r="U90" s="464"/>
      <c r="V90" s="465"/>
      <c r="Y90" s="466"/>
      <c r="Z90" s="463"/>
      <c r="AB90" s="464"/>
      <c r="AC90" s="465"/>
      <c r="AN90" s="360"/>
      <c r="AS90" s="361"/>
    </row>
    <row r="91" spans="13:45" x14ac:dyDescent="0.35">
      <c r="M91" s="360"/>
      <c r="N91" s="360"/>
      <c r="P91" s="360"/>
      <c r="R91" s="466"/>
      <c r="S91" s="463"/>
      <c r="U91" s="464"/>
      <c r="V91" s="465"/>
      <c r="Y91" s="466"/>
      <c r="Z91" s="463"/>
      <c r="AB91" s="464"/>
      <c r="AC91" s="465"/>
      <c r="AN91" s="360"/>
      <c r="AS91" s="361"/>
    </row>
    <row r="92" spans="13:45" x14ac:dyDescent="0.35">
      <c r="M92" s="360"/>
      <c r="N92" s="360"/>
      <c r="P92" s="360"/>
      <c r="R92" s="466"/>
      <c r="S92" s="463"/>
      <c r="U92" s="464"/>
      <c r="V92" s="465"/>
      <c r="Y92" s="466"/>
      <c r="Z92" s="463"/>
      <c r="AB92" s="464"/>
      <c r="AC92" s="465"/>
      <c r="AN92" s="360"/>
      <c r="AS92" s="361"/>
    </row>
    <row r="93" spans="13:45" x14ac:dyDescent="0.35">
      <c r="M93" s="360"/>
      <c r="N93" s="360"/>
      <c r="P93" s="360"/>
      <c r="R93" s="466"/>
      <c r="S93" s="463"/>
      <c r="U93" s="464"/>
      <c r="V93" s="465"/>
      <c r="Y93" s="466"/>
      <c r="Z93" s="463"/>
      <c r="AB93" s="464"/>
      <c r="AC93" s="465"/>
      <c r="AN93" s="360"/>
      <c r="AS93" s="361"/>
    </row>
    <row r="94" spans="13:45" x14ac:dyDescent="0.35">
      <c r="M94" s="360"/>
      <c r="N94" s="360"/>
      <c r="P94" s="360"/>
      <c r="R94" s="466"/>
      <c r="S94" s="463"/>
      <c r="U94" s="464"/>
      <c r="V94" s="465"/>
      <c r="Y94" s="466"/>
      <c r="Z94" s="463"/>
      <c r="AB94" s="464"/>
      <c r="AC94" s="465"/>
      <c r="AN94" s="360"/>
      <c r="AS94" s="361"/>
    </row>
    <row r="95" spans="13:45" x14ac:dyDescent="0.35">
      <c r="M95" s="360"/>
      <c r="N95" s="360"/>
      <c r="P95" s="360"/>
      <c r="R95" s="466"/>
      <c r="S95" s="463"/>
      <c r="U95" s="464"/>
      <c r="V95" s="465"/>
      <c r="Y95" s="466"/>
      <c r="Z95" s="463"/>
      <c r="AB95" s="464"/>
      <c r="AC95" s="465"/>
      <c r="AN95" s="360"/>
      <c r="AS95" s="361"/>
    </row>
    <row r="96" spans="13:45" x14ac:dyDescent="0.35">
      <c r="M96" s="360"/>
      <c r="N96" s="360"/>
      <c r="P96" s="360"/>
      <c r="R96" s="466"/>
      <c r="S96" s="463"/>
      <c r="U96" s="464"/>
      <c r="V96" s="465"/>
      <c r="Y96" s="466"/>
      <c r="Z96" s="463"/>
      <c r="AB96" s="464"/>
      <c r="AC96" s="465"/>
      <c r="AN96" s="360"/>
      <c r="AS96" s="361"/>
    </row>
    <row r="97" spans="13:45" x14ac:dyDescent="0.35">
      <c r="M97" s="360"/>
      <c r="N97" s="360"/>
      <c r="P97" s="360"/>
      <c r="R97" s="466"/>
      <c r="S97" s="463"/>
      <c r="U97" s="464"/>
      <c r="V97" s="465"/>
      <c r="Y97" s="466"/>
      <c r="Z97" s="463"/>
      <c r="AB97" s="464"/>
      <c r="AC97" s="465"/>
      <c r="AN97" s="360"/>
      <c r="AS97" s="361"/>
    </row>
    <row r="98" spans="13:45" x14ac:dyDescent="0.35">
      <c r="M98" s="360"/>
      <c r="N98" s="360"/>
      <c r="P98" s="360"/>
      <c r="R98" s="466"/>
      <c r="S98" s="463"/>
      <c r="U98" s="464"/>
      <c r="V98" s="465"/>
      <c r="Y98" s="466"/>
      <c r="Z98" s="463"/>
      <c r="AB98" s="464"/>
      <c r="AC98" s="465"/>
      <c r="AN98" s="360"/>
      <c r="AS98" s="361"/>
    </row>
    <row r="99" spans="13:45" x14ac:dyDescent="0.35">
      <c r="M99" s="360"/>
      <c r="N99" s="360"/>
      <c r="P99" s="360"/>
      <c r="R99" s="466"/>
      <c r="S99" s="463"/>
      <c r="U99" s="464"/>
      <c r="V99" s="465"/>
      <c r="Y99" s="466"/>
      <c r="Z99" s="463"/>
      <c r="AB99" s="464"/>
      <c r="AC99" s="465"/>
      <c r="AN99" s="360"/>
      <c r="AS99" s="361"/>
    </row>
    <row r="100" spans="13:45" x14ac:dyDescent="0.35">
      <c r="M100" s="360"/>
      <c r="N100" s="360"/>
      <c r="P100" s="360"/>
      <c r="R100" s="466"/>
      <c r="S100" s="463"/>
      <c r="U100" s="464"/>
      <c r="V100" s="465"/>
      <c r="Y100" s="466"/>
      <c r="Z100" s="463"/>
      <c r="AB100" s="464"/>
      <c r="AC100" s="465"/>
      <c r="AN100" s="360"/>
      <c r="AS100" s="361"/>
    </row>
    <row r="101" spans="13:45" x14ac:dyDescent="0.35">
      <c r="M101" s="360"/>
      <c r="N101" s="360"/>
      <c r="P101" s="360"/>
      <c r="R101" s="466"/>
      <c r="S101" s="463"/>
      <c r="U101" s="464"/>
      <c r="V101" s="465"/>
      <c r="Y101" s="466"/>
      <c r="Z101" s="463"/>
      <c r="AB101" s="464"/>
      <c r="AC101" s="465"/>
      <c r="AN101" s="360"/>
      <c r="AS101" s="361"/>
    </row>
    <row r="102" spans="13:45" x14ac:dyDescent="0.35">
      <c r="M102" s="360"/>
      <c r="N102" s="360"/>
      <c r="P102" s="360"/>
      <c r="R102" s="466"/>
      <c r="S102" s="463"/>
      <c r="U102" s="464"/>
      <c r="V102" s="465"/>
      <c r="Y102" s="466"/>
      <c r="Z102" s="463"/>
      <c r="AB102" s="464"/>
      <c r="AC102" s="465"/>
      <c r="AN102" s="360"/>
      <c r="AS102" s="361"/>
    </row>
    <row r="103" spans="13:45" x14ac:dyDescent="0.35">
      <c r="M103" s="360"/>
      <c r="N103" s="360"/>
      <c r="P103" s="360"/>
      <c r="R103" s="466"/>
      <c r="S103" s="463"/>
      <c r="U103" s="464"/>
      <c r="V103" s="465"/>
      <c r="Y103" s="466"/>
      <c r="Z103" s="463"/>
      <c r="AB103" s="464"/>
      <c r="AC103" s="465"/>
      <c r="AN103" s="360"/>
      <c r="AS103" s="361"/>
    </row>
    <row r="104" spans="13:45" x14ac:dyDescent="0.35">
      <c r="M104" s="360"/>
      <c r="N104" s="360"/>
      <c r="P104" s="360"/>
      <c r="R104" s="466"/>
      <c r="S104" s="463"/>
      <c r="U104" s="464"/>
      <c r="V104" s="465"/>
      <c r="Y104" s="466"/>
      <c r="Z104" s="463"/>
      <c r="AB104" s="464"/>
      <c r="AC104" s="465"/>
      <c r="AN104" s="360"/>
      <c r="AS104" s="361"/>
    </row>
    <row r="105" spans="13:45" x14ac:dyDescent="0.35">
      <c r="M105" s="360"/>
      <c r="N105" s="360"/>
      <c r="P105" s="360"/>
      <c r="R105" s="466"/>
      <c r="S105" s="463"/>
      <c r="U105" s="464"/>
      <c r="V105" s="465"/>
      <c r="Y105" s="466"/>
      <c r="Z105" s="463"/>
      <c r="AB105" s="464"/>
      <c r="AC105" s="465"/>
      <c r="AN105" s="360"/>
      <c r="AS105" s="361"/>
    </row>
    <row r="106" spans="13:45" x14ac:dyDescent="0.35">
      <c r="M106" s="360"/>
      <c r="N106" s="360"/>
      <c r="P106" s="360"/>
      <c r="R106" s="466"/>
      <c r="S106" s="463"/>
      <c r="U106" s="464"/>
      <c r="V106" s="465"/>
      <c r="Y106" s="466"/>
      <c r="Z106" s="463"/>
      <c r="AB106" s="464"/>
      <c r="AC106" s="465"/>
      <c r="AN106" s="360"/>
      <c r="AS106" s="361"/>
    </row>
    <row r="107" spans="13:45" x14ac:dyDescent="0.35">
      <c r="M107" s="360"/>
      <c r="N107" s="360"/>
      <c r="P107" s="360"/>
      <c r="R107" s="466"/>
      <c r="S107" s="463"/>
      <c r="U107" s="464"/>
      <c r="V107" s="465"/>
      <c r="Y107" s="466"/>
      <c r="Z107" s="463"/>
      <c r="AB107" s="464"/>
      <c r="AC107" s="465"/>
      <c r="AN107" s="360"/>
      <c r="AS107" s="361"/>
    </row>
    <row r="108" spans="13:45" x14ac:dyDescent="0.35">
      <c r="M108" s="360"/>
      <c r="N108" s="360"/>
      <c r="P108" s="360"/>
      <c r="R108" s="466"/>
      <c r="S108" s="463"/>
      <c r="U108" s="464"/>
      <c r="V108" s="465"/>
      <c r="Y108" s="466"/>
      <c r="Z108" s="463"/>
      <c r="AB108" s="464"/>
      <c r="AC108" s="465"/>
      <c r="AN108" s="360"/>
      <c r="AS108" s="361"/>
    </row>
    <row r="109" spans="13:45" x14ac:dyDescent="0.35">
      <c r="M109" s="360"/>
      <c r="N109" s="360"/>
      <c r="P109" s="360"/>
      <c r="R109" s="466"/>
      <c r="S109" s="463"/>
      <c r="U109" s="464"/>
      <c r="V109" s="465"/>
      <c r="Y109" s="466"/>
      <c r="Z109" s="463"/>
      <c r="AB109" s="464"/>
      <c r="AC109" s="465"/>
      <c r="AN109" s="360"/>
      <c r="AS109" s="361"/>
    </row>
    <row r="110" spans="13:45" x14ac:dyDescent="0.35">
      <c r="M110" s="360"/>
      <c r="N110" s="360"/>
      <c r="P110" s="360"/>
      <c r="R110" s="466"/>
      <c r="S110" s="463"/>
      <c r="U110" s="464"/>
      <c r="V110" s="465"/>
      <c r="Y110" s="466"/>
      <c r="Z110" s="463"/>
      <c r="AB110" s="464"/>
      <c r="AC110" s="465"/>
      <c r="AN110" s="360"/>
      <c r="AS110" s="361"/>
    </row>
    <row r="111" spans="13:45" x14ac:dyDescent="0.35">
      <c r="M111" s="360"/>
      <c r="N111" s="360"/>
      <c r="P111" s="360"/>
      <c r="R111" s="466"/>
      <c r="S111" s="463"/>
      <c r="U111" s="464"/>
      <c r="V111" s="465"/>
      <c r="Y111" s="466"/>
      <c r="Z111" s="463"/>
      <c r="AB111" s="464"/>
      <c r="AC111" s="465"/>
      <c r="AN111" s="360"/>
      <c r="AS111" s="361"/>
    </row>
    <row r="112" spans="13:45" x14ac:dyDescent="0.35">
      <c r="M112" s="360"/>
      <c r="N112" s="360"/>
      <c r="P112" s="360"/>
      <c r="R112" s="466"/>
      <c r="S112" s="463"/>
      <c r="U112" s="464"/>
      <c r="V112" s="465"/>
      <c r="Y112" s="466"/>
      <c r="Z112" s="463"/>
      <c r="AB112" s="464"/>
      <c r="AC112" s="465"/>
      <c r="AN112" s="360"/>
      <c r="AS112" s="361"/>
    </row>
    <row r="113" spans="13:45" x14ac:dyDescent="0.35">
      <c r="M113" s="360"/>
      <c r="N113" s="360"/>
      <c r="P113" s="360"/>
      <c r="R113" s="466"/>
      <c r="S113" s="463"/>
      <c r="U113" s="464"/>
      <c r="V113" s="465"/>
      <c r="Y113" s="466"/>
      <c r="Z113" s="463"/>
      <c r="AB113" s="464"/>
      <c r="AC113" s="465"/>
      <c r="AN113" s="360"/>
      <c r="AS113" s="361"/>
    </row>
    <row r="114" spans="13:45" x14ac:dyDescent="0.35">
      <c r="M114" s="360"/>
      <c r="N114" s="360"/>
      <c r="P114" s="360"/>
      <c r="R114" s="466"/>
      <c r="S114" s="463"/>
      <c r="U114" s="464"/>
      <c r="V114" s="465"/>
      <c r="Y114" s="466"/>
      <c r="Z114" s="463"/>
      <c r="AB114" s="464"/>
      <c r="AC114" s="465"/>
      <c r="AN114" s="360"/>
      <c r="AS114" s="361"/>
    </row>
    <row r="115" spans="13:45" x14ac:dyDescent="0.35">
      <c r="M115" s="360"/>
      <c r="N115" s="360"/>
      <c r="P115" s="360"/>
      <c r="R115" s="466"/>
      <c r="S115" s="463"/>
      <c r="U115" s="464"/>
      <c r="V115" s="465"/>
      <c r="Y115" s="466"/>
      <c r="Z115" s="463"/>
      <c r="AB115" s="464"/>
      <c r="AC115" s="465"/>
      <c r="AN115" s="360"/>
      <c r="AS115" s="361"/>
    </row>
    <row r="116" spans="13:45" x14ac:dyDescent="0.35">
      <c r="M116" s="360"/>
      <c r="N116" s="360"/>
      <c r="P116" s="360"/>
      <c r="R116" s="466"/>
      <c r="S116" s="463"/>
      <c r="U116" s="464"/>
      <c r="V116" s="465"/>
      <c r="Y116" s="466"/>
      <c r="Z116" s="463"/>
      <c r="AB116" s="464"/>
      <c r="AC116" s="465"/>
      <c r="AN116" s="360"/>
      <c r="AS116" s="361"/>
    </row>
    <row r="117" spans="13:45" x14ac:dyDescent="0.35">
      <c r="M117" s="360"/>
      <c r="N117" s="360"/>
      <c r="P117" s="360"/>
      <c r="R117" s="466"/>
      <c r="S117" s="463"/>
      <c r="U117" s="464"/>
      <c r="V117" s="465"/>
      <c r="Y117" s="466"/>
      <c r="Z117" s="463"/>
      <c r="AB117" s="464"/>
      <c r="AC117" s="465"/>
      <c r="AN117" s="360"/>
      <c r="AS117" s="361"/>
    </row>
    <row r="118" spans="13:45" x14ac:dyDescent="0.35">
      <c r="M118" s="360"/>
      <c r="N118" s="360"/>
      <c r="P118" s="360"/>
      <c r="R118" s="466"/>
      <c r="S118" s="463"/>
      <c r="U118" s="464"/>
      <c r="V118" s="465"/>
      <c r="Y118" s="466"/>
      <c r="Z118" s="463"/>
      <c r="AB118" s="464"/>
      <c r="AC118" s="465"/>
      <c r="AN118" s="360"/>
      <c r="AS118" s="361"/>
    </row>
    <row r="119" spans="13:45" x14ac:dyDescent="0.35">
      <c r="M119" s="360"/>
      <c r="N119" s="360"/>
      <c r="P119" s="360"/>
      <c r="R119" s="466"/>
      <c r="S119" s="463"/>
      <c r="U119" s="464"/>
      <c r="V119" s="465"/>
      <c r="Y119" s="466"/>
      <c r="Z119" s="463"/>
      <c r="AB119" s="464"/>
      <c r="AC119" s="465"/>
      <c r="AN119" s="360"/>
      <c r="AS119" s="361"/>
    </row>
    <row r="120" spans="13:45" x14ac:dyDescent="0.35">
      <c r="M120" s="360"/>
      <c r="N120" s="360"/>
      <c r="P120" s="360"/>
      <c r="R120" s="466"/>
      <c r="S120" s="463"/>
      <c r="U120" s="464"/>
      <c r="V120" s="465"/>
      <c r="Y120" s="466"/>
      <c r="Z120" s="463"/>
      <c r="AB120" s="464"/>
      <c r="AC120" s="465"/>
      <c r="AN120" s="360"/>
      <c r="AS120" s="361"/>
    </row>
    <row r="121" spans="13:45" x14ac:dyDescent="0.35">
      <c r="M121" s="360"/>
      <c r="N121" s="360"/>
      <c r="P121" s="360"/>
      <c r="R121" s="466"/>
      <c r="S121" s="463"/>
      <c r="U121" s="464"/>
      <c r="V121" s="465"/>
      <c r="Y121" s="466"/>
      <c r="Z121" s="463"/>
      <c r="AB121" s="464"/>
      <c r="AC121" s="465"/>
      <c r="AN121" s="360"/>
      <c r="AS121" s="361"/>
    </row>
    <row r="122" spans="13:45" x14ac:dyDescent="0.35">
      <c r="M122" s="360"/>
      <c r="N122" s="360"/>
      <c r="P122" s="360"/>
      <c r="R122" s="466"/>
      <c r="S122" s="463"/>
      <c r="U122" s="464"/>
      <c r="V122" s="465"/>
      <c r="Y122" s="466"/>
      <c r="Z122" s="463"/>
      <c r="AB122" s="464"/>
      <c r="AC122" s="465"/>
      <c r="AN122" s="360"/>
      <c r="AS122" s="361"/>
    </row>
    <row r="123" spans="13:45" x14ac:dyDescent="0.35">
      <c r="M123" s="360"/>
      <c r="N123" s="360"/>
      <c r="P123" s="360"/>
      <c r="R123" s="466"/>
      <c r="S123" s="463"/>
      <c r="U123" s="464"/>
      <c r="V123" s="465"/>
      <c r="Y123" s="466"/>
      <c r="Z123" s="463"/>
      <c r="AB123" s="464"/>
      <c r="AC123" s="465"/>
      <c r="AN123" s="360"/>
      <c r="AS123" s="361"/>
    </row>
    <row r="124" spans="13:45" x14ac:dyDescent="0.35">
      <c r="M124" s="360"/>
      <c r="N124" s="360"/>
      <c r="P124" s="360"/>
      <c r="R124" s="466"/>
      <c r="S124" s="463"/>
      <c r="U124" s="464"/>
      <c r="V124" s="465"/>
      <c r="Y124" s="466"/>
      <c r="Z124" s="463"/>
      <c r="AB124" s="464"/>
      <c r="AC124" s="465"/>
      <c r="AN124" s="360"/>
      <c r="AS124" s="361"/>
    </row>
    <row r="125" spans="13:45" x14ac:dyDescent="0.35">
      <c r="M125" s="360"/>
      <c r="N125" s="360"/>
      <c r="P125" s="360"/>
      <c r="R125" s="466"/>
      <c r="S125" s="463"/>
      <c r="U125" s="464"/>
      <c r="V125" s="465"/>
      <c r="Y125" s="466"/>
      <c r="Z125" s="463"/>
      <c r="AB125" s="464"/>
      <c r="AC125" s="465"/>
      <c r="AN125" s="360"/>
      <c r="AS125" s="361"/>
    </row>
    <row r="126" spans="13:45" x14ac:dyDescent="0.35">
      <c r="M126" s="360"/>
      <c r="N126" s="360"/>
      <c r="P126" s="360"/>
      <c r="R126" s="466"/>
      <c r="S126" s="463"/>
      <c r="U126" s="464"/>
      <c r="V126" s="465"/>
      <c r="Y126" s="466"/>
      <c r="Z126" s="463"/>
      <c r="AB126" s="464"/>
      <c r="AC126" s="465"/>
      <c r="AN126" s="360"/>
      <c r="AS126" s="361"/>
    </row>
    <row r="127" spans="13:45" x14ac:dyDescent="0.35">
      <c r="M127" s="360"/>
      <c r="N127" s="360"/>
      <c r="P127" s="360"/>
      <c r="R127" s="466"/>
      <c r="S127" s="463"/>
      <c r="U127" s="464"/>
      <c r="V127" s="465"/>
      <c r="AN127" s="360"/>
      <c r="AS127" s="361"/>
    </row>
    <row r="128" spans="13:45" x14ac:dyDescent="0.35">
      <c r="M128" s="360"/>
      <c r="N128" s="360"/>
      <c r="P128" s="360"/>
      <c r="R128" s="466"/>
      <c r="S128" s="463"/>
      <c r="U128" s="464"/>
      <c r="V128" s="465"/>
      <c r="AN128" s="360"/>
      <c r="AS128" s="361"/>
    </row>
    <row r="129" spans="13:45" x14ac:dyDescent="0.35">
      <c r="M129" s="360"/>
      <c r="N129" s="360"/>
      <c r="P129" s="360"/>
      <c r="R129" s="466"/>
      <c r="S129" s="463"/>
      <c r="U129" s="464"/>
      <c r="V129" s="465"/>
      <c r="AN129" s="360"/>
      <c r="AS129" s="361"/>
    </row>
    <row r="130" spans="13:45" x14ac:dyDescent="0.35">
      <c r="M130" s="360"/>
      <c r="N130" s="360"/>
      <c r="P130" s="360"/>
      <c r="R130" s="466"/>
      <c r="S130" s="463"/>
      <c r="U130" s="464"/>
      <c r="V130" s="465"/>
      <c r="AN130" s="360"/>
      <c r="AS130" s="361"/>
    </row>
    <row r="131" spans="13:45" x14ac:dyDescent="0.35">
      <c r="M131" s="360"/>
      <c r="N131" s="360"/>
      <c r="P131" s="360"/>
      <c r="R131" s="466"/>
      <c r="S131" s="463"/>
      <c r="U131" s="464"/>
      <c r="V131" s="465"/>
      <c r="AN131" s="360"/>
      <c r="AS131" s="361"/>
    </row>
    <row r="132" spans="13:45" x14ac:dyDescent="0.35">
      <c r="M132" s="360"/>
      <c r="N132" s="360"/>
      <c r="P132" s="360"/>
      <c r="R132" s="466"/>
      <c r="S132" s="463"/>
      <c r="U132" s="464"/>
      <c r="V132" s="465"/>
      <c r="AN132" s="360"/>
      <c r="AS132" s="361"/>
    </row>
    <row r="133" spans="13:45" x14ac:dyDescent="0.35">
      <c r="M133" s="360"/>
      <c r="N133" s="360"/>
      <c r="P133" s="360"/>
      <c r="R133" s="466"/>
      <c r="S133" s="463"/>
      <c r="U133" s="464"/>
      <c r="V133" s="465"/>
      <c r="AN133" s="360"/>
      <c r="AS133" s="361"/>
    </row>
    <row r="134" spans="13:45" x14ac:dyDescent="0.35">
      <c r="M134" s="360"/>
      <c r="N134" s="360"/>
      <c r="P134" s="360"/>
      <c r="R134" s="466"/>
      <c r="S134" s="463"/>
      <c r="U134" s="464"/>
      <c r="V134" s="465"/>
      <c r="AN134" s="360"/>
      <c r="AS134" s="361"/>
    </row>
    <row r="135" spans="13:45" x14ac:dyDescent="0.35">
      <c r="M135" s="360"/>
      <c r="N135" s="360"/>
      <c r="P135" s="360"/>
      <c r="R135" s="466"/>
      <c r="S135" s="463"/>
      <c r="U135" s="464"/>
      <c r="V135" s="465"/>
      <c r="AN135" s="360"/>
      <c r="AS135" s="361"/>
    </row>
    <row r="136" spans="13:45" x14ac:dyDescent="0.35">
      <c r="M136" s="360"/>
      <c r="N136" s="360"/>
      <c r="P136" s="360"/>
      <c r="R136" s="466"/>
      <c r="S136" s="463"/>
      <c r="U136" s="464"/>
      <c r="V136" s="465"/>
      <c r="AN136" s="360"/>
      <c r="AS136" s="361"/>
    </row>
    <row r="137" spans="13:45" x14ac:dyDescent="0.35">
      <c r="M137" s="360"/>
      <c r="N137" s="360"/>
      <c r="P137" s="360"/>
      <c r="R137" s="466"/>
      <c r="S137" s="463"/>
      <c r="U137" s="464"/>
      <c r="V137" s="465"/>
      <c r="AN137" s="360"/>
      <c r="AS137" s="361"/>
    </row>
    <row r="138" spans="13:45" x14ac:dyDescent="0.35">
      <c r="M138" s="360"/>
      <c r="N138" s="360"/>
      <c r="P138" s="360"/>
      <c r="R138" s="466"/>
      <c r="S138" s="463"/>
      <c r="U138" s="464"/>
      <c r="V138" s="465"/>
      <c r="AN138" s="360"/>
      <c r="AS138" s="361"/>
    </row>
    <row r="139" spans="13:45" x14ac:dyDescent="0.35">
      <c r="M139" s="360"/>
      <c r="N139" s="360"/>
      <c r="P139" s="360"/>
      <c r="R139" s="466"/>
      <c r="S139" s="463"/>
      <c r="U139" s="464"/>
      <c r="V139" s="465"/>
      <c r="AN139" s="360"/>
      <c r="AS139" s="361"/>
    </row>
    <row r="140" spans="13:45" x14ac:dyDescent="0.35">
      <c r="M140" s="360"/>
      <c r="N140" s="360"/>
      <c r="P140" s="360"/>
      <c r="R140" s="466"/>
      <c r="S140" s="463"/>
      <c r="U140" s="464"/>
      <c r="AN140" s="360"/>
      <c r="AS140" s="361"/>
    </row>
    <row r="141" spans="13:45" x14ac:dyDescent="0.35">
      <c r="M141" s="360"/>
      <c r="N141" s="360"/>
      <c r="P141" s="360"/>
      <c r="R141" s="466"/>
      <c r="S141" s="463"/>
      <c r="U141" s="464"/>
      <c r="AN141" s="360"/>
      <c r="AS141" s="361"/>
    </row>
    <row r="142" spans="13:45" x14ac:dyDescent="0.35">
      <c r="M142" s="360"/>
      <c r="N142" s="360"/>
      <c r="P142" s="360"/>
      <c r="R142" s="466"/>
      <c r="S142" s="463"/>
      <c r="U142" s="464"/>
      <c r="AN142" s="360"/>
      <c r="AS142" s="361"/>
    </row>
    <row r="143" spans="13:45" x14ac:dyDescent="0.35">
      <c r="M143" s="360"/>
      <c r="N143" s="360"/>
      <c r="P143" s="360"/>
      <c r="R143" s="466"/>
      <c r="S143" s="463"/>
      <c r="U143" s="464"/>
      <c r="AN143" s="360"/>
      <c r="AS143" s="361"/>
    </row>
    <row r="144" spans="13:45" x14ac:dyDescent="0.35">
      <c r="M144" s="360"/>
      <c r="N144" s="360"/>
      <c r="P144" s="360"/>
      <c r="R144" s="466"/>
      <c r="S144" s="463"/>
      <c r="U144" s="464"/>
      <c r="AN144" s="360"/>
      <c r="AS144" s="361"/>
    </row>
    <row r="145" spans="13:47" x14ac:dyDescent="0.35">
      <c r="M145" s="360"/>
      <c r="N145" s="360"/>
      <c r="P145" s="360"/>
      <c r="R145" s="466"/>
      <c r="S145" s="463"/>
      <c r="U145" s="464"/>
      <c r="AN145" s="360"/>
      <c r="AS145" s="361"/>
    </row>
    <row r="146" spans="13:47" x14ac:dyDescent="0.35">
      <c r="M146" s="360"/>
      <c r="N146" s="360"/>
      <c r="P146" s="360"/>
      <c r="R146" s="466"/>
      <c r="S146" s="463"/>
      <c r="U146" s="464"/>
      <c r="AN146" s="360"/>
      <c r="AS146" s="361"/>
    </row>
    <row r="147" spans="13:47" x14ac:dyDescent="0.35">
      <c r="M147" s="360"/>
      <c r="N147" s="360"/>
      <c r="P147" s="360"/>
      <c r="R147" s="466"/>
      <c r="S147" s="463"/>
      <c r="U147" s="464"/>
      <c r="AN147" s="360"/>
      <c r="AS147" s="361"/>
    </row>
    <row r="148" spans="13:47" x14ac:dyDescent="0.35">
      <c r="M148" s="360"/>
      <c r="N148" s="360"/>
      <c r="P148" s="360"/>
      <c r="R148" s="466"/>
      <c r="S148" s="463"/>
      <c r="U148" s="464"/>
      <c r="AN148" s="360"/>
      <c r="AS148" s="361"/>
    </row>
    <row r="149" spans="13:47" x14ac:dyDescent="0.35">
      <c r="M149" s="360"/>
      <c r="N149" s="360"/>
      <c r="P149" s="360"/>
      <c r="R149" s="466"/>
      <c r="S149" s="463"/>
      <c r="U149" s="464"/>
      <c r="AN149" s="360"/>
      <c r="AS149" s="361"/>
    </row>
    <row r="150" spans="13:47" x14ac:dyDescent="0.35">
      <c r="M150" s="360"/>
      <c r="N150" s="360"/>
      <c r="P150" s="360"/>
      <c r="R150" s="466"/>
      <c r="S150" s="463"/>
      <c r="U150" s="464"/>
      <c r="AN150" s="360"/>
      <c r="AS150" s="361"/>
    </row>
    <row r="151" spans="13:47" x14ac:dyDescent="0.35">
      <c r="M151" s="360"/>
      <c r="N151" s="360"/>
      <c r="P151" s="360"/>
      <c r="R151" s="466"/>
      <c r="S151" s="463"/>
      <c r="U151" s="464"/>
      <c r="AN151" s="360"/>
      <c r="AS151" s="361"/>
    </row>
    <row r="152" spans="13:47" x14ac:dyDescent="0.35">
      <c r="M152" s="360"/>
      <c r="N152" s="360"/>
      <c r="P152" s="360"/>
      <c r="R152" s="466"/>
      <c r="S152" s="463"/>
      <c r="U152" s="464"/>
      <c r="AN152" s="360"/>
      <c r="AS152" s="361"/>
    </row>
    <row r="153" spans="13:47" x14ac:dyDescent="0.35">
      <c r="M153" s="360"/>
      <c r="N153" s="360"/>
      <c r="P153" s="360"/>
      <c r="R153" s="466"/>
      <c r="S153" s="463"/>
      <c r="U153" s="464"/>
      <c r="AN153" s="360"/>
      <c r="AS153" s="361"/>
    </row>
    <row r="154" spans="13:47" x14ac:dyDescent="0.35">
      <c r="M154" s="360"/>
      <c r="N154" s="360"/>
      <c r="P154" s="360"/>
      <c r="R154" s="466"/>
      <c r="S154" s="463"/>
      <c r="U154" s="464"/>
      <c r="AN154" s="360"/>
      <c r="AS154" s="361"/>
    </row>
    <row r="155" spans="13:47" x14ac:dyDescent="0.35">
      <c r="M155" s="360"/>
      <c r="N155" s="360"/>
      <c r="P155" s="360"/>
      <c r="R155" s="466"/>
      <c r="S155" s="463"/>
      <c r="U155" s="464"/>
      <c r="AN155" s="360"/>
      <c r="AS155" s="361"/>
    </row>
    <row r="156" spans="13:47" x14ac:dyDescent="0.35">
      <c r="M156" s="360"/>
      <c r="N156" s="360"/>
      <c r="P156" s="360"/>
      <c r="R156" s="466"/>
      <c r="S156" s="463"/>
      <c r="U156" s="464"/>
      <c r="AN156" s="360"/>
      <c r="AS156" s="361"/>
    </row>
    <row r="157" spans="13:47" x14ac:dyDescent="0.35">
      <c r="M157" s="360"/>
      <c r="N157" s="360"/>
      <c r="P157" s="360"/>
      <c r="R157" s="466"/>
      <c r="S157" s="463"/>
      <c r="U157" s="464"/>
      <c r="AN157" s="360"/>
      <c r="AS157" s="361"/>
    </row>
    <row r="158" spans="13:47" x14ac:dyDescent="0.35">
      <c r="M158" s="360"/>
      <c r="N158" s="360"/>
      <c r="P158" s="360"/>
      <c r="R158" s="466"/>
      <c r="S158" s="463"/>
      <c r="U158" s="464"/>
      <c r="AN158" s="360"/>
      <c r="AS158" s="361"/>
    </row>
    <row r="159" spans="13:47" x14ac:dyDescent="0.35">
      <c r="M159" s="360"/>
      <c r="N159" s="360"/>
      <c r="P159" s="360"/>
      <c r="T159" s="466"/>
      <c r="U159" s="463"/>
      <c r="W159" s="464"/>
      <c r="AN159" s="360"/>
      <c r="AU159" s="361"/>
    </row>
    <row r="160" spans="13:47" x14ac:dyDescent="0.35">
      <c r="M160" s="360"/>
      <c r="N160" s="360"/>
      <c r="P160" s="360"/>
      <c r="T160" s="466"/>
      <c r="U160" s="463"/>
      <c r="W160" s="464"/>
      <c r="AN160" s="360"/>
      <c r="AU160" s="361"/>
    </row>
    <row r="161" spans="13:47" x14ac:dyDescent="0.35">
      <c r="M161" s="360"/>
      <c r="N161" s="360"/>
      <c r="P161" s="360"/>
      <c r="T161" s="466"/>
      <c r="U161" s="463"/>
      <c r="W161" s="464"/>
      <c r="AN161" s="360"/>
      <c r="AU161" s="361"/>
    </row>
    <row r="162" spans="13:47" x14ac:dyDescent="0.35">
      <c r="M162" s="360"/>
      <c r="N162" s="360"/>
      <c r="P162" s="360"/>
      <c r="T162" s="466"/>
      <c r="U162" s="463"/>
      <c r="W162" s="464"/>
      <c r="AN162" s="360"/>
      <c r="AU162" s="361"/>
    </row>
    <row r="163" spans="13:47" x14ac:dyDescent="0.35">
      <c r="M163" s="360"/>
      <c r="N163" s="360"/>
      <c r="P163" s="360"/>
      <c r="T163" s="466"/>
      <c r="U163" s="463"/>
      <c r="W163" s="464"/>
      <c r="AN163" s="360"/>
      <c r="AU163" s="361"/>
    </row>
    <row r="164" spans="13:47" x14ac:dyDescent="0.35">
      <c r="M164" s="360"/>
      <c r="N164" s="360"/>
      <c r="P164" s="360"/>
      <c r="T164" s="466"/>
      <c r="U164" s="463"/>
      <c r="W164" s="464"/>
      <c r="AN164" s="360"/>
      <c r="AU164" s="361"/>
    </row>
    <row r="165" spans="13:47" x14ac:dyDescent="0.35">
      <c r="M165" s="360"/>
      <c r="N165" s="360"/>
      <c r="P165" s="360"/>
      <c r="T165" s="466"/>
      <c r="U165" s="463"/>
      <c r="W165" s="464"/>
      <c r="AN165" s="360"/>
      <c r="AU165" s="361"/>
    </row>
    <row r="166" spans="13:47" x14ac:dyDescent="0.35">
      <c r="M166" s="360"/>
      <c r="N166" s="360"/>
      <c r="P166" s="360"/>
      <c r="T166" s="466"/>
      <c r="U166" s="463"/>
      <c r="W166" s="464"/>
      <c r="AN166" s="360"/>
      <c r="AU166" s="361"/>
    </row>
    <row r="167" spans="13:47" x14ac:dyDescent="0.35">
      <c r="M167" s="360"/>
      <c r="N167" s="360"/>
      <c r="P167" s="360"/>
      <c r="T167" s="466"/>
      <c r="U167" s="463"/>
      <c r="W167" s="464"/>
      <c r="AN167" s="360"/>
      <c r="AU167" s="361"/>
    </row>
    <row r="168" spans="13:47" x14ac:dyDescent="0.35">
      <c r="M168" s="360"/>
      <c r="N168" s="360"/>
      <c r="P168" s="360"/>
      <c r="T168" s="466"/>
      <c r="U168" s="463"/>
      <c r="W168" s="464"/>
      <c r="AN168" s="360"/>
      <c r="AU168" s="361"/>
    </row>
    <row r="169" spans="13:47" x14ac:dyDescent="0.35">
      <c r="M169" s="360"/>
      <c r="N169" s="360"/>
      <c r="P169" s="360"/>
      <c r="T169" s="466"/>
      <c r="U169" s="463"/>
      <c r="W169" s="464"/>
      <c r="AN169" s="360"/>
      <c r="AU169" s="361"/>
    </row>
    <row r="170" spans="13:47" x14ac:dyDescent="0.35">
      <c r="M170" s="360"/>
      <c r="N170" s="360"/>
      <c r="P170" s="360"/>
      <c r="T170" s="466"/>
      <c r="U170" s="463"/>
      <c r="W170" s="464"/>
      <c r="AN170" s="360"/>
      <c r="AU170" s="361"/>
    </row>
    <row r="171" spans="13:47" x14ac:dyDescent="0.35">
      <c r="M171" s="360"/>
      <c r="N171" s="360"/>
      <c r="P171" s="360"/>
      <c r="T171" s="466"/>
      <c r="U171" s="463"/>
      <c r="W171" s="464"/>
      <c r="AN171" s="360"/>
      <c r="AU171" s="361"/>
    </row>
    <row r="172" spans="13:47" x14ac:dyDescent="0.35">
      <c r="M172" s="360"/>
      <c r="N172" s="360"/>
      <c r="P172" s="360"/>
      <c r="T172" s="466"/>
      <c r="U172" s="463"/>
      <c r="W172" s="464"/>
      <c r="AN172" s="360"/>
      <c r="AU172" s="361"/>
    </row>
    <row r="173" spans="13:47" x14ac:dyDescent="0.35">
      <c r="M173" s="360"/>
      <c r="N173" s="360"/>
      <c r="P173" s="360"/>
      <c r="T173" s="466"/>
      <c r="U173" s="463"/>
      <c r="W173" s="464"/>
      <c r="AN173" s="360"/>
      <c r="AU173" s="361"/>
    </row>
    <row r="174" spans="13:47" x14ac:dyDescent="0.35">
      <c r="M174" s="360"/>
      <c r="N174" s="360"/>
      <c r="P174" s="360"/>
      <c r="T174" s="466"/>
      <c r="U174" s="463"/>
      <c r="W174" s="464"/>
      <c r="AN174" s="360"/>
      <c r="AU174" s="361"/>
    </row>
    <row r="175" spans="13:47" x14ac:dyDescent="0.35">
      <c r="M175" s="360"/>
      <c r="N175" s="360"/>
      <c r="P175" s="360"/>
      <c r="T175" s="466"/>
      <c r="U175" s="463"/>
      <c r="W175" s="464"/>
      <c r="AN175" s="360"/>
      <c r="AU175" s="361"/>
    </row>
    <row r="176" spans="13:47" x14ac:dyDescent="0.35">
      <c r="M176" s="360"/>
      <c r="N176" s="360"/>
      <c r="P176" s="360"/>
      <c r="T176" s="466"/>
      <c r="U176" s="463"/>
      <c r="W176" s="464"/>
      <c r="AN176" s="360"/>
      <c r="AU176" s="361"/>
    </row>
    <row r="177" spans="13:47" x14ac:dyDescent="0.35">
      <c r="M177" s="360"/>
      <c r="N177" s="360"/>
      <c r="P177" s="360"/>
      <c r="T177" s="466"/>
      <c r="U177" s="463"/>
      <c r="W177" s="464"/>
      <c r="AN177" s="360"/>
      <c r="AU177" s="361"/>
    </row>
    <row r="178" spans="13:47" x14ac:dyDescent="0.35">
      <c r="M178" s="360"/>
      <c r="N178" s="360"/>
      <c r="P178" s="360"/>
      <c r="T178" s="466"/>
      <c r="U178" s="463"/>
      <c r="W178" s="464"/>
      <c r="AN178" s="360"/>
      <c r="AU178" s="361"/>
    </row>
    <row r="179" spans="13:47" x14ac:dyDescent="0.35">
      <c r="M179" s="360"/>
      <c r="N179" s="360"/>
      <c r="P179" s="360"/>
      <c r="T179" s="466"/>
      <c r="U179" s="463"/>
      <c r="W179" s="464"/>
      <c r="AN179" s="360"/>
      <c r="AU179" s="361"/>
    </row>
    <row r="180" spans="13:47" x14ac:dyDescent="0.35">
      <c r="M180" s="360"/>
      <c r="N180" s="360"/>
      <c r="P180" s="360"/>
      <c r="T180" s="466"/>
      <c r="U180" s="461"/>
      <c r="W180" s="464"/>
      <c r="AN180" s="360"/>
      <c r="AU180" s="361"/>
    </row>
    <row r="181" spans="13:47" x14ac:dyDescent="0.35">
      <c r="M181" s="360"/>
      <c r="N181" s="360"/>
      <c r="P181" s="360"/>
      <c r="T181" s="466"/>
      <c r="U181" s="461"/>
      <c r="W181" s="464"/>
      <c r="AN181" s="360"/>
      <c r="AU181" s="361"/>
    </row>
    <row r="182" spans="13:47" x14ac:dyDescent="0.35">
      <c r="M182" s="360"/>
      <c r="N182" s="360"/>
      <c r="P182" s="360"/>
      <c r="T182" s="466"/>
      <c r="U182" s="461"/>
      <c r="W182" s="464"/>
      <c r="AN182" s="360"/>
      <c r="AU182" s="361"/>
    </row>
    <row r="183" spans="13:47" x14ac:dyDescent="0.35">
      <c r="M183" s="360"/>
      <c r="N183" s="360"/>
      <c r="P183" s="360"/>
      <c r="T183" s="466"/>
      <c r="U183" s="461"/>
      <c r="W183" s="464"/>
      <c r="AN183" s="360"/>
      <c r="AU183" s="361"/>
    </row>
    <row r="184" spans="13:47" x14ac:dyDescent="0.35">
      <c r="M184" s="360"/>
      <c r="N184" s="360"/>
      <c r="P184" s="360"/>
      <c r="T184" s="466"/>
      <c r="U184" s="461"/>
      <c r="W184" s="464"/>
      <c r="AN184" s="360"/>
      <c r="AU184" s="361"/>
    </row>
    <row r="185" spans="13:47" x14ac:dyDescent="0.35">
      <c r="M185" s="360"/>
      <c r="N185" s="360"/>
      <c r="P185" s="360"/>
      <c r="T185" s="466"/>
      <c r="U185" s="461"/>
      <c r="W185" s="464"/>
      <c r="AN185" s="360"/>
      <c r="AU185" s="361"/>
    </row>
    <row r="186" spans="13:47" x14ac:dyDescent="0.35">
      <c r="M186" s="360"/>
      <c r="N186" s="360"/>
      <c r="P186" s="360"/>
      <c r="T186" s="466"/>
      <c r="U186" s="461"/>
      <c r="W186" s="464"/>
      <c r="AN186" s="360"/>
      <c r="AU186" s="361"/>
    </row>
    <row r="187" spans="13:47" x14ac:dyDescent="0.35">
      <c r="M187" s="360"/>
      <c r="N187" s="360"/>
      <c r="P187" s="360"/>
      <c r="T187" s="466"/>
      <c r="U187" s="461"/>
      <c r="W187" s="464"/>
      <c r="AN187" s="360"/>
      <c r="AU187" s="361"/>
    </row>
    <row r="188" spans="13:47" x14ac:dyDescent="0.35">
      <c r="M188" s="360"/>
      <c r="N188" s="360"/>
      <c r="P188" s="360"/>
      <c r="T188" s="466"/>
      <c r="U188" s="461"/>
      <c r="W188" s="464"/>
      <c r="AN188" s="360"/>
      <c r="AU188" s="361"/>
    </row>
    <row r="189" spans="13:47" x14ac:dyDescent="0.35">
      <c r="M189" s="360"/>
      <c r="N189" s="360"/>
      <c r="P189" s="360"/>
      <c r="T189" s="466"/>
      <c r="U189" s="461"/>
      <c r="W189" s="464"/>
      <c r="AN189" s="360"/>
      <c r="AU189" s="361"/>
    </row>
    <row r="190" spans="13:47" x14ac:dyDescent="0.35">
      <c r="M190" s="360"/>
      <c r="N190" s="360"/>
      <c r="P190" s="360"/>
      <c r="T190" s="466"/>
      <c r="U190" s="461"/>
      <c r="W190" s="464"/>
      <c r="AN190" s="360"/>
      <c r="AU190" s="361"/>
    </row>
    <row r="191" spans="13:47" x14ac:dyDescent="0.35">
      <c r="M191" s="360"/>
      <c r="N191" s="360"/>
      <c r="P191" s="360"/>
      <c r="T191" s="466"/>
      <c r="U191" s="461"/>
      <c r="W191" s="464"/>
      <c r="AN191" s="360"/>
      <c r="AU191" s="361"/>
    </row>
    <row r="192" spans="13:47" x14ac:dyDescent="0.35">
      <c r="M192" s="360"/>
      <c r="N192" s="360"/>
      <c r="P192" s="360"/>
      <c r="T192" s="466"/>
      <c r="U192" s="461"/>
      <c r="W192" s="464"/>
      <c r="AN192" s="360"/>
      <c r="AU192" s="361"/>
    </row>
    <row r="193" spans="13:47" x14ac:dyDescent="0.35">
      <c r="M193" s="360"/>
      <c r="N193" s="360"/>
      <c r="P193" s="360"/>
      <c r="T193" s="466"/>
      <c r="U193" s="461"/>
      <c r="W193" s="464"/>
      <c r="AN193" s="360"/>
      <c r="AU193" s="361"/>
    </row>
    <row r="194" spans="13:47" x14ac:dyDescent="0.35">
      <c r="M194" s="360"/>
      <c r="N194" s="360"/>
      <c r="P194" s="360"/>
      <c r="T194" s="466"/>
      <c r="U194" s="461"/>
      <c r="W194" s="464"/>
      <c r="AN194" s="360"/>
      <c r="AU194" s="361"/>
    </row>
    <row r="195" spans="13:47" x14ac:dyDescent="0.35">
      <c r="M195" s="360"/>
      <c r="N195" s="360"/>
      <c r="P195" s="360"/>
      <c r="T195" s="466"/>
      <c r="U195" s="461"/>
      <c r="W195" s="464"/>
      <c r="AN195" s="360"/>
      <c r="AU195" s="361"/>
    </row>
    <row r="196" spans="13:47" x14ac:dyDescent="0.35">
      <c r="M196" s="360"/>
      <c r="N196" s="360"/>
      <c r="P196" s="360"/>
      <c r="T196" s="466"/>
      <c r="U196" s="461"/>
      <c r="W196" s="464"/>
      <c r="AN196" s="360"/>
      <c r="AU196" s="361"/>
    </row>
    <row r="197" spans="13:47" x14ac:dyDescent="0.35">
      <c r="M197" s="360"/>
      <c r="N197" s="360"/>
      <c r="P197" s="360"/>
      <c r="T197" s="466"/>
      <c r="U197" s="461"/>
      <c r="W197" s="464"/>
      <c r="AN197" s="360"/>
      <c r="AU197" s="361"/>
    </row>
    <row r="198" spans="13:47" x14ac:dyDescent="0.35">
      <c r="M198" s="360"/>
      <c r="N198" s="360"/>
      <c r="P198" s="360"/>
      <c r="T198" s="466"/>
      <c r="U198" s="461"/>
      <c r="W198" s="464"/>
      <c r="AN198" s="360"/>
      <c r="AU198" s="361"/>
    </row>
    <row r="199" spans="13:47" x14ac:dyDescent="0.35">
      <c r="M199" s="360"/>
      <c r="N199" s="360"/>
      <c r="P199" s="360"/>
      <c r="T199" s="466"/>
      <c r="U199" s="461"/>
      <c r="W199" s="464"/>
      <c r="AN199" s="360"/>
      <c r="AU199" s="361"/>
    </row>
    <row r="200" spans="13:47" x14ac:dyDescent="0.35">
      <c r="M200" s="360"/>
      <c r="N200" s="360"/>
      <c r="P200" s="360"/>
      <c r="T200" s="466"/>
      <c r="U200" s="461"/>
      <c r="W200" s="464"/>
      <c r="AN200" s="360"/>
      <c r="AU200" s="361"/>
    </row>
    <row r="201" spans="13:47" x14ac:dyDescent="0.35">
      <c r="M201" s="360"/>
      <c r="N201" s="360"/>
      <c r="P201" s="360"/>
      <c r="T201" s="466"/>
      <c r="U201" s="461"/>
      <c r="W201" s="464"/>
      <c r="AN201" s="360"/>
      <c r="AU201" s="361"/>
    </row>
    <row r="202" spans="13:47" x14ac:dyDescent="0.35">
      <c r="M202" s="360"/>
      <c r="N202" s="360"/>
      <c r="P202" s="360"/>
      <c r="T202" s="466"/>
      <c r="U202" s="461"/>
      <c r="W202" s="464"/>
      <c r="AN202" s="360"/>
      <c r="AU202" s="361"/>
    </row>
    <row r="203" spans="13:47" x14ac:dyDescent="0.35">
      <c r="M203" s="360"/>
      <c r="N203" s="360"/>
      <c r="P203" s="360"/>
      <c r="T203" s="466"/>
      <c r="U203" s="461"/>
      <c r="W203" s="464"/>
      <c r="AN203" s="360"/>
      <c r="AU203" s="361"/>
    </row>
    <row r="204" spans="13:47" x14ac:dyDescent="0.35">
      <c r="M204" s="360"/>
      <c r="N204" s="360"/>
      <c r="P204" s="360"/>
      <c r="T204" s="466"/>
      <c r="U204" s="461"/>
      <c r="W204" s="464"/>
      <c r="AN204" s="360"/>
      <c r="AU204" s="361"/>
    </row>
    <row r="205" spans="13:47" x14ac:dyDescent="0.35">
      <c r="M205" s="360"/>
      <c r="N205" s="360"/>
      <c r="P205" s="360"/>
      <c r="T205" s="466"/>
      <c r="U205" s="461"/>
      <c r="W205" s="464"/>
      <c r="AN205" s="360"/>
      <c r="AU205" s="361"/>
    </row>
    <row r="206" spans="13:47" x14ac:dyDescent="0.35">
      <c r="M206" s="360"/>
      <c r="N206" s="360"/>
      <c r="P206" s="360"/>
      <c r="T206" s="466"/>
      <c r="U206" s="461"/>
      <c r="W206" s="464"/>
      <c r="AN206" s="360"/>
      <c r="AU206" s="361"/>
    </row>
    <row r="207" spans="13:47" x14ac:dyDescent="0.35">
      <c r="M207" s="360"/>
      <c r="N207" s="360"/>
      <c r="P207" s="360"/>
      <c r="T207" s="466"/>
      <c r="U207" s="461"/>
      <c r="W207" s="464"/>
      <c r="AN207" s="360"/>
      <c r="AU207" s="361"/>
    </row>
    <row r="208" spans="13:47" x14ac:dyDescent="0.35">
      <c r="M208" s="360"/>
      <c r="N208" s="360"/>
      <c r="P208" s="360"/>
      <c r="T208" s="466"/>
      <c r="U208" s="461"/>
      <c r="W208" s="464"/>
      <c r="AN208" s="360"/>
      <c r="AU208" s="361"/>
    </row>
    <row r="209" spans="13:47" x14ac:dyDescent="0.35">
      <c r="M209" s="360"/>
      <c r="N209" s="360"/>
      <c r="P209" s="360"/>
      <c r="T209" s="466"/>
      <c r="U209" s="461"/>
      <c r="W209" s="464"/>
      <c r="AN209" s="360"/>
      <c r="AU209" s="361"/>
    </row>
    <row r="210" spans="13:47" x14ac:dyDescent="0.35">
      <c r="M210" s="360"/>
      <c r="N210" s="360"/>
      <c r="P210" s="360"/>
      <c r="T210" s="466"/>
      <c r="U210" s="461"/>
      <c r="W210" s="464"/>
      <c r="AN210" s="360"/>
      <c r="AU210" s="361"/>
    </row>
    <row r="211" spans="13:47" x14ac:dyDescent="0.35">
      <c r="M211" s="360"/>
      <c r="N211" s="360"/>
      <c r="P211" s="360"/>
      <c r="T211" s="466"/>
      <c r="U211" s="461"/>
      <c r="W211" s="461"/>
      <c r="AN211" s="360"/>
      <c r="AU211" s="361"/>
    </row>
    <row r="212" spans="13:47" x14ac:dyDescent="0.35">
      <c r="M212" s="360"/>
      <c r="N212" s="360"/>
      <c r="P212" s="360"/>
      <c r="T212" s="466"/>
      <c r="U212" s="461"/>
      <c r="W212" s="461"/>
      <c r="AN212" s="360"/>
      <c r="AU212" s="361"/>
    </row>
    <row r="213" spans="13:47" x14ac:dyDescent="0.35">
      <c r="M213" s="360"/>
      <c r="N213" s="360"/>
      <c r="P213" s="360"/>
      <c r="T213" s="466"/>
      <c r="U213" s="461"/>
      <c r="W213" s="461"/>
      <c r="AN213" s="360"/>
      <c r="AU213" s="361"/>
    </row>
    <row r="214" spans="13:47" x14ac:dyDescent="0.35">
      <c r="M214" s="360"/>
      <c r="N214" s="360"/>
      <c r="P214" s="360"/>
      <c r="T214" s="466"/>
      <c r="U214" s="461"/>
      <c r="W214" s="461"/>
      <c r="AN214" s="360"/>
      <c r="AU214" s="361"/>
    </row>
    <row r="215" spans="13:47" x14ac:dyDescent="0.35">
      <c r="M215" s="360"/>
      <c r="N215" s="360"/>
      <c r="P215" s="360"/>
      <c r="T215" s="466"/>
      <c r="U215" s="461"/>
      <c r="W215" s="461"/>
      <c r="AN215" s="360"/>
      <c r="AU215" s="361"/>
    </row>
    <row r="216" spans="13:47" x14ac:dyDescent="0.35">
      <c r="M216" s="360"/>
      <c r="N216" s="360"/>
      <c r="P216" s="360"/>
      <c r="T216" s="466"/>
      <c r="U216" s="461"/>
      <c r="W216" s="461"/>
      <c r="AN216" s="360"/>
      <c r="AU216" s="361"/>
    </row>
    <row r="217" spans="13:47" x14ac:dyDescent="0.35">
      <c r="M217" s="360"/>
      <c r="N217" s="360"/>
      <c r="P217" s="360"/>
      <c r="T217" s="466"/>
      <c r="U217" s="461"/>
      <c r="W217" s="461"/>
      <c r="AN217" s="360"/>
      <c r="AU217" s="361"/>
    </row>
    <row r="218" spans="13:47" x14ac:dyDescent="0.35">
      <c r="M218" s="360"/>
      <c r="N218" s="360"/>
      <c r="P218" s="360"/>
      <c r="T218" s="466"/>
      <c r="U218" s="461"/>
      <c r="W218" s="461"/>
      <c r="AN218" s="360"/>
      <c r="AU218" s="361"/>
    </row>
    <row r="219" spans="13:47" x14ac:dyDescent="0.35">
      <c r="M219" s="360"/>
      <c r="N219" s="360"/>
      <c r="P219" s="360"/>
      <c r="T219" s="466"/>
      <c r="U219" s="461"/>
      <c r="W219" s="461"/>
      <c r="AN219" s="360"/>
      <c r="AU219" s="361"/>
    </row>
    <row r="220" spans="13:47" x14ac:dyDescent="0.35">
      <c r="M220" s="360"/>
      <c r="N220" s="360"/>
      <c r="P220" s="360"/>
      <c r="T220" s="466"/>
      <c r="U220" s="461"/>
      <c r="W220" s="461"/>
      <c r="AN220" s="360"/>
      <c r="AU220" s="361"/>
    </row>
    <row r="221" spans="13:47" x14ac:dyDescent="0.35">
      <c r="M221" s="360"/>
      <c r="N221" s="360"/>
      <c r="P221" s="360"/>
      <c r="T221" s="466"/>
      <c r="U221" s="461"/>
      <c r="W221" s="461"/>
      <c r="AN221" s="360"/>
      <c r="AU221" s="361"/>
    </row>
    <row r="222" spans="13:47" x14ac:dyDescent="0.35">
      <c r="M222" s="360"/>
      <c r="N222" s="360"/>
      <c r="P222" s="360"/>
      <c r="T222" s="466"/>
      <c r="U222" s="461"/>
      <c r="W222" s="461"/>
      <c r="AN222" s="360"/>
      <c r="AU222" s="361"/>
    </row>
    <row r="223" spans="13:47" x14ac:dyDescent="0.35">
      <c r="M223" s="360"/>
      <c r="N223" s="360"/>
      <c r="P223" s="360"/>
      <c r="T223" s="466"/>
      <c r="U223" s="461"/>
      <c r="W223" s="461"/>
      <c r="AN223" s="360"/>
      <c r="AU223" s="361"/>
    </row>
    <row r="224" spans="13:47" x14ac:dyDescent="0.35">
      <c r="M224" s="360"/>
      <c r="N224" s="360"/>
      <c r="P224" s="360"/>
      <c r="T224" s="466"/>
      <c r="U224" s="461"/>
      <c r="W224" s="461"/>
      <c r="AN224" s="360"/>
      <c r="AU224" s="361"/>
    </row>
    <row r="225" spans="11:47" s="461" customFormat="1" x14ac:dyDescent="0.35">
      <c r="R225" s="360"/>
      <c r="S225" s="360"/>
      <c r="T225" s="466"/>
      <c r="V225" s="360"/>
      <c r="X225" s="360"/>
      <c r="Y225" s="360"/>
      <c r="Z225" s="360"/>
      <c r="AA225" s="360"/>
      <c r="AB225" s="360"/>
      <c r="AC225" s="360"/>
      <c r="AD225" s="360"/>
      <c r="AE225" s="360"/>
      <c r="AF225" s="360"/>
      <c r="AG225" s="360"/>
      <c r="AH225" s="360"/>
      <c r="AI225" s="360"/>
      <c r="AJ225" s="360"/>
      <c r="AK225" s="360"/>
      <c r="AL225" s="360"/>
      <c r="AM225" s="360"/>
      <c r="AN225" s="360"/>
      <c r="AO225" s="360"/>
      <c r="AP225" s="360"/>
      <c r="AQ225" s="360"/>
      <c r="AR225" s="360"/>
      <c r="AS225" s="360"/>
      <c r="AT225" s="360"/>
      <c r="AU225" s="361"/>
    </row>
    <row r="226" spans="11:47" s="461" customFormat="1" x14ac:dyDescent="0.35">
      <c r="R226" s="360"/>
      <c r="S226" s="360"/>
      <c r="T226" s="466"/>
      <c r="V226" s="360"/>
      <c r="X226" s="360"/>
      <c r="Y226" s="360"/>
      <c r="Z226" s="360"/>
      <c r="AA226" s="360"/>
      <c r="AB226" s="360"/>
      <c r="AC226" s="360"/>
      <c r="AD226" s="360"/>
      <c r="AE226" s="360"/>
      <c r="AF226" s="360"/>
      <c r="AG226" s="360"/>
      <c r="AH226" s="360"/>
      <c r="AI226" s="360"/>
      <c r="AJ226" s="360"/>
      <c r="AK226" s="360"/>
      <c r="AL226" s="360"/>
      <c r="AM226" s="360"/>
      <c r="AN226" s="360"/>
      <c r="AO226" s="360"/>
      <c r="AP226" s="360"/>
      <c r="AQ226" s="360"/>
      <c r="AR226" s="360"/>
      <c r="AS226" s="360"/>
      <c r="AT226" s="360"/>
      <c r="AU226" s="361"/>
    </row>
    <row r="227" spans="11:47" s="461" customFormat="1" x14ac:dyDescent="0.35">
      <c r="R227" s="360"/>
      <c r="S227" s="360"/>
      <c r="T227" s="466"/>
      <c r="V227" s="360"/>
      <c r="X227" s="360"/>
      <c r="Y227" s="360"/>
      <c r="Z227" s="360"/>
      <c r="AA227" s="360"/>
      <c r="AB227" s="360"/>
      <c r="AC227" s="360"/>
      <c r="AD227" s="360"/>
      <c r="AE227" s="360"/>
      <c r="AF227" s="360"/>
      <c r="AG227" s="360"/>
      <c r="AH227" s="360"/>
      <c r="AI227" s="360"/>
      <c r="AJ227" s="360"/>
      <c r="AK227" s="360"/>
      <c r="AL227" s="360"/>
      <c r="AM227" s="360"/>
      <c r="AN227" s="360"/>
      <c r="AO227" s="360"/>
      <c r="AP227" s="360"/>
      <c r="AQ227" s="360"/>
      <c r="AR227" s="360"/>
      <c r="AS227" s="360"/>
      <c r="AT227" s="360"/>
      <c r="AU227" s="361"/>
    </row>
    <row r="228" spans="11:47" s="461" customFormat="1" x14ac:dyDescent="0.35">
      <c r="R228" s="360"/>
      <c r="S228" s="360"/>
      <c r="T228" s="466"/>
      <c r="V228" s="360"/>
      <c r="X228" s="360"/>
      <c r="Y228" s="360"/>
      <c r="Z228" s="360"/>
      <c r="AA228" s="360"/>
      <c r="AB228" s="360"/>
      <c r="AC228" s="360"/>
      <c r="AD228" s="360"/>
      <c r="AE228" s="360"/>
      <c r="AF228" s="360"/>
      <c r="AG228" s="360"/>
      <c r="AH228" s="360"/>
      <c r="AI228" s="360"/>
      <c r="AJ228" s="360"/>
      <c r="AK228" s="360"/>
      <c r="AL228" s="360"/>
      <c r="AM228" s="360"/>
      <c r="AN228" s="360"/>
      <c r="AO228" s="360"/>
      <c r="AP228" s="360"/>
      <c r="AQ228" s="360"/>
      <c r="AR228" s="360"/>
      <c r="AS228" s="360"/>
      <c r="AT228" s="360"/>
      <c r="AU228" s="361"/>
    </row>
    <row r="229" spans="11:47" s="461" customFormat="1" x14ac:dyDescent="0.35">
      <c r="K229" s="360"/>
      <c r="L229" s="360"/>
      <c r="M229" s="466"/>
      <c r="O229" s="360"/>
      <c r="Q229" s="360"/>
      <c r="R229" s="360"/>
      <c r="S229" s="360"/>
      <c r="T229" s="360"/>
      <c r="U229" s="360"/>
      <c r="V229" s="360"/>
      <c r="W229" s="360"/>
      <c r="X229" s="360"/>
      <c r="Y229" s="360"/>
      <c r="Z229" s="360"/>
      <c r="AA229" s="360"/>
      <c r="AB229" s="360"/>
      <c r="AC229" s="360"/>
      <c r="AD229" s="360"/>
      <c r="AE229" s="360"/>
      <c r="AF229" s="360"/>
      <c r="AG229" s="360"/>
      <c r="AH229" s="360"/>
      <c r="AI229" s="360"/>
      <c r="AJ229" s="360"/>
      <c r="AK229" s="360"/>
      <c r="AL229" s="360"/>
      <c r="AM229" s="360"/>
      <c r="AN229" s="361"/>
    </row>
    <row r="230" spans="11:47" s="461" customFormat="1" x14ac:dyDescent="0.35">
      <c r="K230" s="360"/>
      <c r="L230" s="360"/>
      <c r="M230" s="466"/>
      <c r="O230" s="360"/>
      <c r="Q230" s="360"/>
      <c r="R230" s="360"/>
      <c r="S230" s="360"/>
      <c r="T230" s="360"/>
      <c r="U230" s="360"/>
      <c r="V230" s="360"/>
      <c r="W230" s="360"/>
      <c r="X230" s="360"/>
      <c r="Y230" s="360"/>
      <c r="Z230" s="360"/>
      <c r="AA230" s="360"/>
      <c r="AB230" s="360"/>
      <c r="AC230" s="360"/>
      <c r="AD230" s="360"/>
      <c r="AE230" s="360"/>
      <c r="AF230" s="360"/>
      <c r="AG230" s="360"/>
      <c r="AH230" s="360"/>
      <c r="AI230" s="360"/>
      <c r="AJ230" s="360"/>
      <c r="AK230" s="360"/>
      <c r="AL230" s="360"/>
      <c r="AM230" s="360"/>
      <c r="AN230" s="361"/>
    </row>
    <row r="231" spans="11:47" s="461" customFormat="1" x14ac:dyDescent="0.35">
      <c r="K231" s="360"/>
      <c r="L231" s="360"/>
      <c r="M231" s="466"/>
      <c r="O231" s="360"/>
      <c r="Q231" s="360"/>
      <c r="R231" s="360"/>
      <c r="S231" s="360"/>
      <c r="T231" s="360"/>
      <c r="U231" s="360"/>
      <c r="V231" s="360"/>
      <c r="W231" s="360"/>
      <c r="X231" s="360"/>
      <c r="Y231" s="360"/>
      <c r="Z231" s="360"/>
      <c r="AA231" s="360"/>
      <c r="AB231" s="360"/>
      <c r="AC231" s="360"/>
      <c r="AD231" s="360"/>
      <c r="AE231" s="360"/>
      <c r="AF231" s="360"/>
      <c r="AG231" s="360"/>
      <c r="AH231" s="360"/>
      <c r="AI231" s="360"/>
      <c r="AJ231" s="360"/>
      <c r="AK231" s="360"/>
      <c r="AL231" s="360"/>
      <c r="AM231" s="360"/>
      <c r="AN231" s="361"/>
    </row>
    <row r="232" spans="11:47" s="461" customFormat="1" x14ac:dyDescent="0.35">
      <c r="K232" s="360"/>
      <c r="L232" s="360"/>
      <c r="M232" s="466"/>
      <c r="O232" s="360"/>
      <c r="Q232" s="360"/>
      <c r="R232" s="360"/>
      <c r="S232" s="360"/>
      <c r="T232" s="360"/>
      <c r="U232" s="360"/>
      <c r="V232" s="360"/>
      <c r="W232" s="360"/>
      <c r="X232" s="360"/>
      <c r="Y232" s="360"/>
      <c r="Z232" s="360"/>
      <c r="AA232" s="360"/>
      <c r="AB232" s="360"/>
      <c r="AC232" s="360"/>
      <c r="AD232" s="360"/>
      <c r="AE232" s="360"/>
      <c r="AF232" s="360"/>
      <c r="AG232" s="360"/>
      <c r="AH232" s="360"/>
      <c r="AI232" s="360"/>
      <c r="AJ232" s="360"/>
      <c r="AK232" s="360"/>
      <c r="AL232" s="360"/>
      <c r="AM232" s="360"/>
      <c r="AN232" s="361"/>
    </row>
    <row r="233" spans="11:47" s="461" customFormat="1" x14ac:dyDescent="0.35">
      <c r="K233" s="360"/>
      <c r="L233" s="360"/>
      <c r="M233" s="466"/>
      <c r="O233" s="360"/>
      <c r="Q233" s="360"/>
      <c r="R233" s="360"/>
      <c r="S233" s="360"/>
      <c r="T233" s="360"/>
      <c r="U233" s="360"/>
      <c r="V233" s="360"/>
      <c r="W233" s="360"/>
      <c r="X233" s="360"/>
      <c r="Y233" s="360"/>
      <c r="Z233" s="360"/>
      <c r="AA233" s="360"/>
      <c r="AB233" s="360"/>
      <c r="AC233" s="360"/>
      <c r="AD233" s="360"/>
      <c r="AE233" s="360"/>
      <c r="AF233" s="360"/>
      <c r="AG233" s="360"/>
      <c r="AH233" s="360"/>
      <c r="AI233" s="360"/>
      <c r="AJ233" s="360"/>
      <c r="AK233" s="360"/>
      <c r="AL233" s="360"/>
      <c r="AM233" s="360"/>
      <c r="AN233" s="361"/>
    </row>
    <row r="234" spans="11:47" s="461" customFormat="1" x14ac:dyDescent="0.35">
      <c r="K234" s="360"/>
      <c r="L234" s="360"/>
      <c r="M234" s="466"/>
      <c r="O234" s="360"/>
      <c r="Q234" s="360"/>
      <c r="R234" s="360"/>
      <c r="S234" s="360"/>
      <c r="T234" s="360"/>
      <c r="U234" s="360"/>
      <c r="V234" s="360"/>
      <c r="W234" s="360"/>
      <c r="X234" s="360"/>
      <c r="Y234" s="360"/>
      <c r="Z234" s="360"/>
      <c r="AA234" s="360"/>
      <c r="AB234" s="360"/>
      <c r="AC234" s="360"/>
      <c r="AD234" s="360"/>
      <c r="AE234" s="360"/>
      <c r="AF234" s="360"/>
      <c r="AG234" s="360"/>
      <c r="AH234" s="360"/>
      <c r="AI234" s="360"/>
      <c r="AJ234" s="360"/>
      <c r="AK234" s="360"/>
      <c r="AL234" s="360"/>
      <c r="AM234" s="360"/>
      <c r="AN234" s="361"/>
    </row>
    <row r="235" spans="11:47" s="461" customFormat="1" x14ac:dyDescent="0.35">
      <c r="K235" s="360"/>
      <c r="L235" s="360"/>
      <c r="M235" s="466"/>
      <c r="O235" s="360"/>
      <c r="Q235" s="360"/>
      <c r="R235" s="360"/>
      <c r="S235" s="360"/>
      <c r="T235" s="360"/>
      <c r="U235" s="360"/>
      <c r="V235" s="360"/>
      <c r="W235" s="360"/>
      <c r="X235" s="360"/>
      <c r="Y235" s="360"/>
      <c r="Z235" s="360"/>
      <c r="AA235" s="360"/>
      <c r="AB235" s="360"/>
      <c r="AC235" s="360"/>
      <c r="AD235" s="360"/>
      <c r="AE235" s="360"/>
      <c r="AF235" s="360"/>
      <c r="AG235" s="360"/>
      <c r="AH235" s="360"/>
      <c r="AI235" s="360"/>
      <c r="AJ235" s="360"/>
      <c r="AK235" s="360"/>
      <c r="AL235" s="360"/>
      <c r="AM235" s="360"/>
      <c r="AN235" s="361"/>
    </row>
    <row r="236" spans="11:47" s="461" customFormat="1" x14ac:dyDescent="0.35">
      <c r="K236" s="360"/>
      <c r="L236" s="360"/>
      <c r="M236" s="466"/>
      <c r="O236" s="360"/>
      <c r="Q236" s="360"/>
      <c r="R236" s="360"/>
      <c r="S236" s="360"/>
      <c r="T236" s="360"/>
      <c r="U236" s="360"/>
      <c r="V236" s="360"/>
      <c r="W236" s="360"/>
      <c r="X236" s="360"/>
      <c r="Y236" s="360"/>
      <c r="Z236" s="360"/>
      <c r="AA236" s="360"/>
      <c r="AB236" s="360"/>
      <c r="AC236" s="360"/>
      <c r="AD236" s="360"/>
      <c r="AE236" s="360"/>
      <c r="AF236" s="360"/>
      <c r="AG236" s="360"/>
      <c r="AH236" s="360"/>
      <c r="AI236" s="360"/>
      <c r="AJ236" s="360"/>
      <c r="AK236" s="360"/>
      <c r="AL236" s="360"/>
      <c r="AM236" s="360"/>
      <c r="AN236" s="361"/>
    </row>
    <row r="237" spans="11:47" s="461" customFormat="1" x14ac:dyDescent="0.35">
      <c r="K237" s="360"/>
      <c r="L237" s="360"/>
      <c r="M237" s="466"/>
      <c r="O237" s="360"/>
      <c r="Q237" s="360"/>
      <c r="R237" s="360"/>
      <c r="S237" s="360"/>
      <c r="T237" s="360"/>
      <c r="U237" s="360"/>
      <c r="V237" s="360"/>
      <c r="W237" s="360"/>
      <c r="X237" s="360"/>
      <c r="Y237" s="360"/>
      <c r="Z237" s="360"/>
      <c r="AA237" s="360"/>
      <c r="AB237" s="360"/>
      <c r="AC237" s="360"/>
      <c r="AD237" s="360"/>
      <c r="AE237" s="360"/>
      <c r="AF237" s="360"/>
      <c r="AG237" s="360"/>
      <c r="AH237" s="360"/>
      <c r="AI237" s="360"/>
      <c r="AJ237" s="360"/>
      <c r="AK237" s="360"/>
      <c r="AL237" s="360"/>
      <c r="AM237" s="360"/>
      <c r="AN237" s="361"/>
    </row>
    <row r="238" spans="11:47" s="461" customFormat="1" x14ac:dyDescent="0.35">
      <c r="K238" s="360"/>
      <c r="L238" s="360"/>
      <c r="M238" s="466"/>
      <c r="O238" s="360"/>
      <c r="Q238" s="360"/>
      <c r="R238" s="360"/>
      <c r="S238" s="360"/>
      <c r="T238" s="360"/>
      <c r="U238" s="360"/>
      <c r="V238" s="360"/>
      <c r="W238" s="360"/>
      <c r="X238" s="360"/>
      <c r="Y238" s="360"/>
      <c r="Z238" s="360"/>
      <c r="AA238" s="360"/>
      <c r="AB238" s="360"/>
      <c r="AC238" s="360"/>
      <c r="AD238" s="360"/>
      <c r="AE238" s="360"/>
      <c r="AF238" s="360"/>
      <c r="AG238" s="360"/>
      <c r="AH238" s="360"/>
      <c r="AI238" s="360"/>
      <c r="AJ238" s="360"/>
      <c r="AK238" s="360"/>
      <c r="AL238" s="360"/>
      <c r="AM238" s="360"/>
      <c r="AN238" s="361"/>
    </row>
    <row r="239" spans="11:47" s="461" customFormat="1" x14ac:dyDescent="0.35">
      <c r="K239" s="360"/>
      <c r="L239" s="360"/>
      <c r="M239" s="466"/>
      <c r="O239" s="360"/>
      <c r="Q239" s="360"/>
      <c r="R239" s="360"/>
      <c r="S239" s="360"/>
      <c r="T239" s="360"/>
      <c r="U239" s="360"/>
      <c r="V239" s="360"/>
      <c r="W239" s="360"/>
      <c r="X239" s="360"/>
      <c r="Y239" s="360"/>
      <c r="Z239" s="360"/>
      <c r="AA239" s="360"/>
      <c r="AB239" s="360"/>
      <c r="AC239" s="360"/>
      <c r="AD239" s="360"/>
      <c r="AE239" s="360"/>
      <c r="AF239" s="360"/>
      <c r="AG239" s="360"/>
      <c r="AH239" s="360"/>
      <c r="AI239" s="360"/>
      <c r="AJ239" s="360"/>
      <c r="AK239" s="360"/>
      <c r="AL239" s="360"/>
      <c r="AM239" s="360"/>
      <c r="AN239" s="361"/>
    </row>
    <row r="240" spans="11:47" s="461" customFormat="1" x14ac:dyDescent="0.35">
      <c r="K240" s="360"/>
      <c r="L240" s="360"/>
      <c r="M240" s="466"/>
      <c r="O240" s="360"/>
      <c r="Q240" s="360"/>
      <c r="R240" s="360"/>
      <c r="S240" s="360"/>
      <c r="T240" s="360"/>
      <c r="U240" s="360"/>
      <c r="V240" s="360"/>
      <c r="W240" s="360"/>
      <c r="X240" s="360"/>
      <c r="Y240" s="360"/>
      <c r="Z240" s="360"/>
      <c r="AA240" s="360"/>
      <c r="AB240" s="360"/>
      <c r="AC240" s="360"/>
      <c r="AD240" s="360"/>
      <c r="AE240" s="360"/>
      <c r="AF240" s="360"/>
      <c r="AG240" s="360"/>
      <c r="AH240" s="360"/>
      <c r="AI240" s="360"/>
      <c r="AJ240" s="360"/>
      <c r="AK240" s="360"/>
      <c r="AL240" s="360"/>
      <c r="AM240" s="360"/>
      <c r="AN240" s="361"/>
    </row>
    <row r="241" spans="11:40" s="461" customFormat="1" x14ac:dyDescent="0.35">
      <c r="K241" s="360"/>
      <c r="L241" s="360"/>
      <c r="M241" s="466"/>
      <c r="O241" s="360"/>
      <c r="Q241" s="360"/>
      <c r="R241" s="360"/>
      <c r="S241" s="360"/>
      <c r="T241" s="360"/>
      <c r="U241" s="360"/>
      <c r="V241" s="360"/>
      <c r="W241" s="360"/>
      <c r="X241" s="360"/>
      <c r="Y241" s="360"/>
      <c r="Z241" s="360"/>
      <c r="AA241" s="360"/>
      <c r="AB241" s="360"/>
      <c r="AC241" s="360"/>
      <c r="AD241" s="360"/>
      <c r="AE241" s="360"/>
      <c r="AF241" s="360"/>
      <c r="AG241" s="360"/>
      <c r="AH241" s="360"/>
      <c r="AI241" s="360"/>
      <c r="AJ241" s="360"/>
      <c r="AK241" s="360"/>
      <c r="AL241" s="360"/>
      <c r="AM241" s="360"/>
      <c r="AN241" s="361"/>
    </row>
    <row r="242" spans="11:40" s="461" customFormat="1" x14ac:dyDescent="0.35">
      <c r="K242" s="360"/>
      <c r="L242" s="360"/>
      <c r="M242" s="466"/>
      <c r="O242" s="360"/>
      <c r="Q242" s="360"/>
      <c r="R242" s="360"/>
      <c r="S242" s="360"/>
      <c r="T242" s="360"/>
      <c r="U242" s="360"/>
      <c r="V242" s="360"/>
      <c r="W242" s="360"/>
      <c r="X242" s="360"/>
      <c r="Y242" s="360"/>
      <c r="Z242" s="360"/>
      <c r="AA242" s="360"/>
      <c r="AB242" s="360"/>
      <c r="AC242" s="360"/>
      <c r="AD242" s="360"/>
      <c r="AE242" s="360"/>
      <c r="AF242" s="360"/>
      <c r="AG242" s="360"/>
      <c r="AH242" s="360"/>
      <c r="AI242" s="360"/>
      <c r="AJ242" s="360"/>
      <c r="AK242" s="360"/>
      <c r="AL242" s="360"/>
      <c r="AM242" s="360"/>
      <c r="AN242" s="361"/>
    </row>
    <row r="243" spans="11:40" s="461" customFormat="1" x14ac:dyDescent="0.35">
      <c r="K243" s="360"/>
      <c r="L243" s="360"/>
      <c r="M243" s="466"/>
      <c r="O243" s="360"/>
      <c r="Q243" s="360"/>
      <c r="R243" s="360"/>
      <c r="S243" s="360"/>
      <c r="T243" s="360"/>
      <c r="U243" s="360"/>
      <c r="V243" s="360"/>
      <c r="W243" s="360"/>
      <c r="X243" s="360"/>
      <c r="Y243" s="360"/>
      <c r="Z243" s="360"/>
      <c r="AA243" s="360"/>
      <c r="AB243" s="360"/>
      <c r="AC243" s="360"/>
      <c r="AD243" s="360"/>
      <c r="AE243" s="360"/>
      <c r="AF243" s="360"/>
      <c r="AG243" s="360"/>
      <c r="AH243" s="360"/>
      <c r="AI243" s="360"/>
      <c r="AJ243" s="360"/>
      <c r="AK243" s="360"/>
      <c r="AL243" s="360"/>
      <c r="AM243" s="360"/>
      <c r="AN243" s="361"/>
    </row>
    <row r="244" spans="11:40" s="461" customFormat="1" x14ac:dyDescent="0.35">
      <c r="K244" s="360"/>
      <c r="L244" s="360"/>
      <c r="M244" s="466"/>
      <c r="O244" s="360"/>
      <c r="Q244" s="360"/>
      <c r="R244" s="360"/>
      <c r="S244" s="360"/>
      <c r="T244" s="360"/>
      <c r="U244" s="360"/>
      <c r="V244" s="360"/>
      <c r="W244" s="360"/>
      <c r="X244" s="360"/>
      <c r="Y244" s="360"/>
      <c r="Z244" s="360"/>
      <c r="AA244" s="360"/>
      <c r="AB244" s="360"/>
      <c r="AC244" s="360"/>
      <c r="AD244" s="360"/>
      <c r="AE244" s="360"/>
      <c r="AF244" s="360"/>
      <c r="AG244" s="360"/>
      <c r="AH244" s="360"/>
      <c r="AI244" s="360"/>
      <c r="AJ244" s="360"/>
      <c r="AK244" s="360"/>
      <c r="AL244" s="360"/>
      <c r="AM244" s="360"/>
      <c r="AN244" s="361"/>
    </row>
    <row r="245" spans="11:40" s="461" customFormat="1" x14ac:dyDescent="0.35">
      <c r="K245" s="360"/>
      <c r="L245" s="360"/>
      <c r="M245" s="466"/>
      <c r="O245" s="360"/>
      <c r="Q245" s="360"/>
      <c r="R245" s="360"/>
      <c r="S245" s="360"/>
      <c r="T245" s="360"/>
      <c r="U245" s="360"/>
      <c r="V245" s="360"/>
      <c r="W245" s="360"/>
      <c r="X245" s="360"/>
      <c r="Y245" s="360"/>
      <c r="Z245" s="360"/>
      <c r="AA245" s="360"/>
      <c r="AB245" s="360"/>
      <c r="AC245" s="360"/>
      <c r="AD245" s="360"/>
      <c r="AE245" s="360"/>
      <c r="AF245" s="360"/>
      <c r="AG245" s="360"/>
      <c r="AH245" s="360"/>
      <c r="AI245" s="360"/>
      <c r="AJ245" s="360"/>
      <c r="AK245" s="360"/>
      <c r="AL245" s="360"/>
      <c r="AM245" s="360"/>
      <c r="AN245" s="361"/>
    </row>
    <row r="246" spans="11:40" s="461" customFormat="1" x14ac:dyDescent="0.35">
      <c r="K246" s="360"/>
      <c r="L246" s="360"/>
      <c r="M246" s="466"/>
      <c r="O246" s="360"/>
      <c r="Q246" s="360"/>
      <c r="R246" s="360"/>
      <c r="S246" s="360"/>
      <c r="T246" s="360"/>
      <c r="U246" s="360"/>
      <c r="V246" s="360"/>
      <c r="W246" s="360"/>
      <c r="X246" s="360"/>
      <c r="Y246" s="360"/>
      <c r="Z246" s="360"/>
      <c r="AA246" s="360"/>
      <c r="AB246" s="360"/>
      <c r="AC246" s="360"/>
      <c r="AD246" s="360"/>
      <c r="AE246" s="360"/>
      <c r="AF246" s="360"/>
      <c r="AG246" s="360"/>
      <c r="AH246" s="360"/>
      <c r="AI246" s="360"/>
      <c r="AJ246" s="360"/>
      <c r="AK246" s="360"/>
      <c r="AL246" s="360"/>
      <c r="AM246" s="360"/>
      <c r="AN246" s="361"/>
    </row>
    <row r="247" spans="11:40" s="461" customFormat="1" x14ac:dyDescent="0.35">
      <c r="K247" s="360"/>
      <c r="L247" s="360"/>
      <c r="M247" s="466"/>
      <c r="O247" s="360"/>
      <c r="Q247" s="360"/>
      <c r="R247" s="360"/>
      <c r="S247" s="360"/>
      <c r="T247" s="360"/>
      <c r="U247" s="360"/>
      <c r="V247" s="360"/>
      <c r="W247" s="360"/>
      <c r="X247" s="360"/>
      <c r="Y247" s="360"/>
      <c r="Z247" s="360"/>
      <c r="AA247" s="360"/>
      <c r="AB247" s="360"/>
      <c r="AC247" s="360"/>
      <c r="AD247" s="360"/>
      <c r="AE247" s="360"/>
      <c r="AF247" s="360"/>
      <c r="AG247" s="360"/>
      <c r="AH247" s="360"/>
      <c r="AI247" s="360"/>
      <c r="AJ247" s="360"/>
      <c r="AK247" s="360"/>
      <c r="AL247" s="360"/>
      <c r="AM247" s="360"/>
      <c r="AN247" s="361"/>
    </row>
    <row r="248" spans="11:40" s="461" customFormat="1" x14ac:dyDescent="0.35">
      <c r="K248" s="360"/>
      <c r="L248" s="360"/>
      <c r="M248" s="466"/>
      <c r="O248" s="360"/>
      <c r="Q248" s="360"/>
      <c r="R248" s="360"/>
      <c r="S248" s="360"/>
      <c r="T248" s="360"/>
      <c r="U248" s="360"/>
      <c r="V248" s="360"/>
      <c r="W248" s="360"/>
      <c r="X248" s="360"/>
      <c r="Y248" s="360"/>
      <c r="Z248" s="360"/>
      <c r="AA248" s="360"/>
      <c r="AB248" s="360"/>
      <c r="AC248" s="360"/>
      <c r="AD248" s="360"/>
      <c r="AE248" s="360"/>
      <c r="AF248" s="360"/>
      <c r="AG248" s="360"/>
      <c r="AH248" s="360"/>
      <c r="AI248" s="360"/>
      <c r="AJ248" s="360"/>
      <c r="AK248" s="360"/>
      <c r="AL248" s="360"/>
      <c r="AM248" s="360"/>
      <c r="AN248" s="361"/>
    </row>
    <row r="249" spans="11:40" s="461" customFormat="1" x14ac:dyDescent="0.35">
      <c r="K249" s="360"/>
      <c r="L249" s="360"/>
      <c r="M249" s="466"/>
      <c r="O249" s="360"/>
      <c r="Q249" s="360"/>
      <c r="R249" s="360"/>
      <c r="S249" s="360"/>
      <c r="T249" s="360"/>
      <c r="U249" s="360"/>
      <c r="V249" s="360"/>
      <c r="W249" s="360"/>
      <c r="X249" s="360"/>
      <c r="Y249" s="360"/>
      <c r="Z249" s="360"/>
      <c r="AA249" s="360"/>
      <c r="AB249" s="360"/>
      <c r="AC249" s="360"/>
      <c r="AD249" s="360"/>
      <c r="AE249" s="360"/>
      <c r="AF249" s="360"/>
      <c r="AG249" s="360"/>
      <c r="AH249" s="360"/>
      <c r="AI249" s="360"/>
      <c r="AJ249" s="360"/>
      <c r="AK249" s="360"/>
      <c r="AL249" s="360"/>
      <c r="AM249" s="360"/>
      <c r="AN249" s="361"/>
    </row>
    <row r="250" spans="11:40" s="461" customFormat="1" x14ac:dyDescent="0.35">
      <c r="K250" s="360"/>
      <c r="L250" s="360"/>
      <c r="M250" s="466"/>
      <c r="O250" s="360"/>
      <c r="Q250" s="360"/>
      <c r="R250" s="360"/>
      <c r="S250" s="360"/>
      <c r="T250" s="360"/>
      <c r="U250" s="360"/>
      <c r="V250" s="360"/>
      <c r="W250" s="360"/>
      <c r="X250" s="360"/>
      <c r="Y250" s="360"/>
      <c r="Z250" s="360"/>
      <c r="AA250" s="360"/>
      <c r="AB250" s="360"/>
      <c r="AC250" s="360"/>
      <c r="AD250" s="360"/>
      <c r="AE250" s="360"/>
      <c r="AF250" s="360"/>
      <c r="AG250" s="360"/>
      <c r="AH250" s="360"/>
      <c r="AI250" s="360"/>
      <c r="AJ250" s="360"/>
      <c r="AK250" s="360"/>
      <c r="AL250" s="360"/>
      <c r="AM250" s="360"/>
      <c r="AN250" s="361"/>
    </row>
    <row r="251" spans="11:40" s="461" customFormat="1" x14ac:dyDescent="0.35">
      <c r="K251" s="360"/>
      <c r="L251" s="360"/>
      <c r="M251" s="466"/>
      <c r="O251" s="360"/>
      <c r="Q251" s="360"/>
      <c r="R251" s="360"/>
      <c r="S251" s="360"/>
      <c r="T251" s="360"/>
      <c r="U251" s="360"/>
      <c r="V251" s="360"/>
      <c r="W251" s="360"/>
      <c r="X251" s="360"/>
      <c r="Y251" s="360"/>
      <c r="Z251" s="360"/>
      <c r="AA251" s="360"/>
      <c r="AB251" s="360"/>
      <c r="AC251" s="360"/>
      <c r="AD251" s="360"/>
      <c r="AE251" s="360"/>
      <c r="AF251" s="360"/>
      <c r="AG251" s="360"/>
      <c r="AH251" s="360"/>
      <c r="AI251" s="360"/>
      <c r="AJ251" s="360"/>
      <c r="AK251" s="360"/>
      <c r="AL251" s="360"/>
      <c r="AM251" s="360"/>
      <c r="AN251" s="361"/>
    </row>
    <row r="252" spans="11:40" s="461" customFormat="1" x14ac:dyDescent="0.35">
      <c r="K252" s="360"/>
      <c r="L252" s="360"/>
      <c r="M252" s="466"/>
      <c r="O252" s="360"/>
      <c r="Q252" s="360"/>
      <c r="R252" s="360"/>
      <c r="S252" s="360"/>
      <c r="T252" s="360"/>
      <c r="U252" s="360"/>
      <c r="V252" s="360"/>
      <c r="W252" s="360"/>
      <c r="X252" s="360"/>
      <c r="Y252" s="360"/>
      <c r="Z252" s="360"/>
      <c r="AA252" s="360"/>
      <c r="AB252" s="360"/>
      <c r="AC252" s="360"/>
      <c r="AD252" s="360"/>
      <c r="AE252" s="360"/>
      <c r="AF252" s="360"/>
      <c r="AG252" s="360"/>
      <c r="AH252" s="360"/>
      <c r="AI252" s="360"/>
      <c r="AJ252" s="360"/>
      <c r="AK252" s="360"/>
      <c r="AL252" s="360"/>
      <c r="AM252" s="360"/>
      <c r="AN252" s="361"/>
    </row>
    <row r="253" spans="11:40" s="461" customFormat="1" x14ac:dyDescent="0.35">
      <c r="K253" s="360"/>
      <c r="L253" s="360"/>
      <c r="M253" s="466"/>
      <c r="O253" s="360"/>
      <c r="Q253" s="360"/>
      <c r="R253" s="360"/>
      <c r="S253" s="360"/>
      <c r="T253" s="360"/>
      <c r="U253" s="360"/>
      <c r="V253" s="360"/>
      <c r="W253" s="360"/>
      <c r="X253" s="360"/>
      <c r="Y253" s="360"/>
      <c r="Z253" s="360"/>
      <c r="AA253" s="360"/>
      <c r="AB253" s="360"/>
      <c r="AC253" s="360"/>
      <c r="AD253" s="360"/>
      <c r="AE253" s="360"/>
      <c r="AF253" s="360"/>
      <c r="AG253" s="360"/>
      <c r="AH253" s="360"/>
      <c r="AI253" s="360"/>
      <c r="AJ253" s="360"/>
      <c r="AK253" s="360"/>
      <c r="AL253" s="360"/>
      <c r="AM253" s="360"/>
      <c r="AN253" s="361"/>
    </row>
    <row r="254" spans="11:40" s="461" customFormat="1" x14ac:dyDescent="0.35">
      <c r="K254" s="360"/>
      <c r="L254" s="360"/>
      <c r="M254" s="466"/>
      <c r="O254" s="360"/>
      <c r="Q254" s="360"/>
      <c r="R254" s="360"/>
      <c r="S254" s="360"/>
      <c r="T254" s="360"/>
      <c r="U254" s="360"/>
      <c r="V254" s="360"/>
      <c r="W254" s="360"/>
      <c r="X254" s="360"/>
      <c r="Y254" s="360"/>
      <c r="Z254" s="360"/>
      <c r="AA254" s="360"/>
      <c r="AB254" s="360"/>
      <c r="AC254" s="360"/>
      <c r="AD254" s="360"/>
      <c r="AE254" s="360"/>
      <c r="AF254" s="360"/>
      <c r="AG254" s="360"/>
      <c r="AH254" s="360"/>
      <c r="AI254" s="360"/>
      <c r="AJ254" s="360"/>
      <c r="AK254" s="360"/>
      <c r="AL254" s="360"/>
      <c r="AM254" s="360"/>
      <c r="AN254" s="361"/>
    </row>
    <row r="255" spans="11:40" s="461" customFormat="1" x14ac:dyDescent="0.35">
      <c r="K255" s="360"/>
      <c r="L255" s="360"/>
      <c r="M255" s="466"/>
      <c r="O255" s="360"/>
      <c r="Q255" s="360"/>
      <c r="R255" s="360"/>
      <c r="S255" s="360"/>
      <c r="T255" s="360"/>
      <c r="U255" s="360"/>
      <c r="V255" s="360"/>
      <c r="W255" s="360"/>
      <c r="X255" s="360"/>
      <c r="Y255" s="360"/>
      <c r="Z255" s="360"/>
      <c r="AA255" s="360"/>
      <c r="AB255" s="360"/>
      <c r="AC255" s="360"/>
      <c r="AD255" s="360"/>
      <c r="AE255" s="360"/>
      <c r="AF255" s="360"/>
      <c r="AG255" s="360"/>
      <c r="AH255" s="360"/>
      <c r="AI255" s="360"/>
      <c r="AJ255" s="360"/>
      <c r="AK255" s="360"/>
      <c r="AL255" s="360"/>
      <c r="AM255" s="360"/>
      <c r="AN255" s="361"/>
    </row>
    <row r="256" spans="11:40" s="461" customFormat="1" x14ac:dyDescent="0.35">
      <c r="K256" s="360"/>
      <c r="L256" s="360"/>
      <c r="M256" s="466"/>
      <c r="O256" s="360"/>
      <c r="Q256" s="360"/>
      <c r="R256" s="360"/>
      <c r="S256" s="360"/>
      <c r="T256" s="360"/>
      <c r="U256" s="360"/>
      <c r="V256" s="360"/>
      <c r="W256" s="360"/>
      <c r="X256" s="360"/>
      <c r="Y256" s="360"/>
      <c r="Z256" s="360"/>
      <c r="AA256" s="360"/>
      <c r="AB256" s="360"/>
      <c r="AC256" s="360"/>
      <c r="AD256" s="360"/>
      <c r="AE256" s="360"/>
      <c r="AF256" s="360"/>
      <c r="AG256" s="360"/>
      <c r="AH256" s="360"/>
      <c r="AI256" s="360"/>
      <c r="AJ256" s="360"/>
      <c r="AK256" s="360"/>
      <c r="AL256" s="360"/>
      <c r="AM256" s="360"/>
      <c r="AN256" s="361"/>
    </row>
    <row r="257" spans="11:40" s="461" customFormat="1" x14ac:dyDescent="0.35">
      <c r="K257" s="360"/>
      <c r="L257" s="360"/>
      <c r="M257" s="466"/>
      <c r="O257" s="360"/>
      <c r="Q257" s="360"/>
      <c r="R257" s="360"/>
      <c r="S257" s="360"/>
      <c r="T257" s="360"/>
      <c r="U257" s="360"/>
      <c r="V257" s="360"/>
      <c r="W257" s="360"/>
      <c r="X257" s="360"/>
      <c r="Y257" s="360"/>
      <c r="Z257" s="360"/>
      <c r="AA257" s="360"/>
      <c r="AB257" s="360"/>
      <c r="AC257" s="360"/>
      <c r="AD257" s="360"/>
      <c r="AE257" s="360"/>
      <c r="AF257" s="360"/>
      <c r="AG257" s="360"/>
      <c r="AH257" s="360"/>
      <c r="AI257" s="360"/>
      <c r="AJ257" s="360"/>
      <c r="AK257" s="360"/>
      <c r="AL257" s="360"/>
      <c r="AM257" s="360"/>
      <c r="AN257" s="361"/>
    </row>
    <row r="258" spans="11:40" s="461" customFormat="1" x14ac:dyDescent="0.35">
      <c r="K258" s="360"/>
      <c r="L258" s="360"/>
      <c r="M258" s="466"/>
      <c r="O258" s="360"/>
      <c r="Q258" s="360"/>
      <c r="R258" s="360"/>
      <c r="S258" s="360"/>
      <c r="T258" s="360"/>
      <c r="U258" s="360"/>
      <c r="V258" s="360"/>
      <c r="W258" s="360"/>
      <c r="X258" s="360"/>
      <c r="Y258" s="360"/>
      <c r="Z258" s="360"/>
      <c r="AA258" s="360"/>
      <c r="AB258" s="360"/>
      <c r="AC258" s="360"/>
      <c r="AD258" s="360"/>
      <c r="AE258" s="360"/>
      <c r="AF258" s="360"/>
      <c r="AG258" s="360"/>
      <c r="AH258" s="360"/>
      <c r="AI258" s="360"/>
      <c r="AJ258" s="360"/>
      <c r="AK258" s="360"/>
      <c r="AL258" s="360"/>
      <c r="AM258" s="360"/>
      <c r="AN258" s="361"/>
    </row>
    <row r="259" spans="11:40" s="461" customFormat="1" x14ac:dyDescent="0.35">
      <c r="K259" s="360"/>
      <c r="L259" s="360"/>
      <c r="M259" s="466"/>
      <c r="O259" s="360"/>
      <c r="Q259" s="360"/>
      <c r="R259" s="360"/>
      <c r="S259" s="360"/>
      <c r="T259" s="360"/>
      <c r="U259" s="360"/>
      <c r="V259" s="360"/>
      <c r="W259" s="360"/>
      <c r="X259" s="360"/>
      <c r="Y259" s="360"/>
      <c r="Z259" s="360"/>
      <c r="AA259" s="360"/>
      <c r="AB259" s="360"/>
      <c r="AC259" s="360"/>
      <c r="AD259" s="360"/>
      <c r="AE259" s="360"/>
      <c r="AF259" s="360"/>
      <c r="AG259" s="360"/>
      <c r="AH259" s="360"/>
      <c r="AI259" s="360"/>
      <c r="AJ259" s="360"/>
      <c r="AK259" s="360"/>
      <c r="AL259" s="360"/>
      <c r="AM259" s="360"/>
      <c r="AN259" s="361"/>
    </row>
    <row r="260" spans="11:40" s="461" customFormat="1" x14ac:dyDescent="0.35">
      <c r="K260" s="360"/>
      <c r="L260" s="360"/>
      <c r="M260" s="466"/>
      <c r="O260" s="360"/>
      <c r="Q260" s="360"/>
      <c r="R260" s="360"/>
      <c r="S260" s="360"/>
      <c r="T260" s="360"/>
      <c r="U260" s="360"/>
      <c r="V260" s="360"/>
      <c r="W260" s="360"/>
      <c r="X260" s="360"/>
      <c r="Y260" s="360"/>
      <c r="Z260" s="360"/>
      <c r="AA260" s="360"/>
      <c r="AB260" s="360"/>
      <c r="AC260" s="360"/>
      <c r="AD260" s="360"/>
      <c r="AE260" s="360"/>
      <c r="AF260" s="360"/>
      <c r="AG260" s="360"/>
      <c r="AH260" s="360"/>
      <c r="AI260" s="360"/>
      <c r="AJ260" s="360"/>
      <c r="AK260" s="360"/>
      <c r="AL260" s="360"/>
      <c r="AM260" s="360"/>
      <c r="AN260" s="361"/>
    </row>
    <row r="261" spans="11:40" s="461" customFormat="1" x14ac:dyDescent="0.35">
      <c r="K261" s="360"/>
      <c r="L261" s="360"/>
      <c r="M261" s="466"/>
      <c r="O261" s="360"/>
      <c r="Q261" s="360"/>
      <c r="R261" s="360"/>
      <c r="S261" s="360"/>
      <c r="T261" s="360"/>
      <c r="U261" s="360"/>
      <c r="V261" s="360"/>
      <c r="W261" s="360"/>
      <c r="X261" s="360"/>
      <c r="Y261" s="360"/>
      <c r="Z261" s="360"/>
      <c r="AA261" s="360"/>
      <c r="AB261" s="360"/>
      <c r="AC261" s="360"/>
      <c r="AD261" s="360"/>
      <c r="AE261" s="360"/>
      <c r="AF261" s="360"/>
      <c r="AG261" s="360"/>
      <c r="AH261" s="360"/>
      <c r="AI261" s="360"/>
      <c r="AJ261" s="360"/>
      <c r="AK261" s="360"/>
      <c r="AL261" s="360"/>
      <c r="AM261" s="360"/>
      <c r="AN261" s="361"/>
    </row>
    <row r="262" spans="11:40" s="461" customFormat="1" x14ac:dyDescent="0.35">
      <c r="K262" s="360"/>
      <c r="L262" s="360"/>
      <c r="M262" s="466"/>
      <c r="O262" s="360"/>
      <c r="Q262" s="360"/>
      <c r="R262" s="360"/>
      <c r="S262" s="360"/>
      <c r="T262" s="360"/>
      <c r="U262" s="360"/>
      <c r="V262" s="360"/>
      <c r="W262" s="360"/>
      <c r="X262" s="360"/>
      <c r="Y262" s="360"/>
      <c r="Z262" s="360"/>
      <c r="AA262" s="360"/>
      <c r="AB262" s="360"/>
      <c r="AC262" s="360"/>
      <c r="AD262" s="360"/>
      <c r="AE262" s="360"/>
      <c r="AF262" s="360"/>
      <c r="AG262" s="360"/>
      <c r="AH262" s="360"/>
      <c r="AI262" s="360"/>
      <c r="AJ262" s="360"/>
      <c r="AK262" s="360"/>
      <c r="AL262" s="360"/>
      <c r="AM262" s="360"/>
      <c r="AN262" s="361"/>
    </row>
    <row r="263" spans="11:40" s="461" customFormat="1" x14ac:dyDescent="0.35">
      <c r="K263" s="360"/>
      <c r="L263" s="360"/>
      <c r="M263" s="466"/>
      <c r="O263" s="360"/>
      <c r="Q263" s="360"/>
      <c r="R263" s="360"/>
      <c r="S263" s="360"/>
      <c r="T263" s="360"/>
      <c r="U263" s="360"/>
      <c r="V263" s="360"/>
      <c r="W263" s="360"/>
      <c r="X263" s="360"/>
      <c r="Y263" s="360"/>
      <c r="Z263" s="360"/>
      <c r="AA263" s="360"/>
      <c r="AB263" s="360"/>
      <c r="AC263" s="360"/>
      <c r="AD263" s="360"/>
      <c r="AE263" s="360"/>
      <c r="AF263" s="360"/>
      <c r="AG263" s="360"/>
      <c r="AH263" s="360"/>
      <c r="AI263" s="360"/>
      <c r="AJ263" s="360"/>
      <c r="AK263" s="360"/>
      <c r="AL263" s="360"/>
      <c r="AM263" s="360"/>
      <c r="AN263" s="361"/>
    </row>
    <row r="264" spans="11:40" s="461" customFormat="1" x14ac:dyDescent="0.35">
      <c r="K264" s="360"/>
      <c r="L264" s="360"/>
      <c r="M264" s="466"/>
      <c r="O264" s="360"/>
      <c r="Q264" s="360"/>
      <c r="R264" s="360"/>
      <c r="S264" s="360"/>
      <c r="T264" s="360"/>
      <c r="U264" s="360"/>
      <c r="V264" s="360"/>
      <c r="W264" s="360"/>
      <c r="X264" s="360"/>
      <c r="Y264" s="360"/>
      <c r="Z264" s="360"/>
      <c r="AA264" s="360"/>
      <c r="AB264" s="360"/>
      <c r="AC264" s="360"/>
      <c r="AD264" s="360"/>
      <c r="AE264" s="360"/>
      <c r="AF264" s="360"/>
      <c r="AG264" s="360"/>
      <c r="AH264" s="360"/>
      <c r="AI264" s="360"/>
      <c r="AJ264" s="360"/>
      <c r="AK264" s="360"/>
      <c r="AL264" s="360"/>
      <c r="AM264" s="360"/>
      <c r="AN264" s="361"/>
    </row>
    <row r="265" spans="11:40" s="461" customFormat="1" x14ac:dyDescent="0.35">
      <c r="K265" s="360"/>
      <c r="L265" s="360"/>
      <c r="M265" s="466"/>
      <c r="O265" s="360"/>
      <c r="Q265" s="360"/>
      <c r="R265" s="360"/>
      <c r="S265" s="360"/>
      <c r="T265" s="360"/>
      <c r="U265" s="360"/>
      <c r="V265" s="360"/>
      <c r="W265" s="360"/>
      <c r="X265" s="360"/>
      <c r="Y265" s="360"/>
      <c r="Z265" s="360"/>
      <c r="AA265" s="360"/>
      <c r="AB265" s="360"/>
      <c r="AC265" s="360"/>
      <c r="AD265" s="360"/>
      <c r="AE265" s="360"/>
      <c r="AF265" s="360"/>
      <c r="AG265" s="360"/>
      <c r="AH265" s="360"/>
      <c r="AI265" s="360"/>
      <c r="AJ265" s="360"/>
      <c r="AK265" s="360"/>
      <c r="AL265" s="360"/>
      <c r="AM265" s="360"/>
      <c r="AN265" s="361"/>
    </row>
    <row r="266" spans="11:40" s="461" customFormat="1" x14ac:dyDescent="0.35">
      <c r="K266" s="360"/>
      <c r="L266" s="360"/>
      <c r="M266" s="466"/>
      <c r="O266" s="360"/>
      <c r="Q266" s="360"/>
      <c r="R266" s="360"/>
      <c r="S266" s="360"/>
      <c r="T266" s="360"/>
      <c r="U266" s="360"/>
      <c r="V266" s="360"/>
      <c r="W266" s="360"/>
      <c r="X266" s="360"/>
      <c r="Y266" s="360"/>
      <c r="Z266" s="360"/>
      <c r="AA266" s="360"/>
      <c r="AB266" s="360"/>
      <c r="AC266" s="360"/>
      <c r="AD266" s="360"/>
      <c r="AE266" s="360"/>
      <c r="AF266" s="360"/>
      <c r="AG266" s="360"/>
      <c r="AH266" s="360"/>
      <c r="AI266" s="360"/>
      <c r="AJ266" s="360"/>
      <c r="AK266" s="360"/>
      <c r="AL266" s="360"/>
      <c r="AM266" s="360"/>
      <c r="AN266" s="361"/>
    </row>
    <row r="267" spans="11:40" s="461" customFormat="1" x14ac:dyDescent="0.35">
      <c r="K267" s="360"/>
      <c r="L267" s="360"/>
      <c r="M267" s="466"/>
      <c r="O267" s="360"/>
      <c r="Q267" s="360"/>
      <c r="R267" s="360"/>
      <c r="S267" s="360"/>
      <c r="T267" s="360"/>
      <c r="U267" s="360"/>
      <c r="V267" s="360"/>
      <c r="W267" s="360"/>
      <c r="X267" s="360"/>
      <c r="Y267" s="360"/>
      <c r="Z267" s="360"/>
      <c r="AA267" s="360"/>
      <c r="AB267" s="360"/>
      <c r="AC267" s="360"/>
      <c r="AD267" s="360"/>
      <c r="AE267" s="360"/>
      <c r="AF267" s="360"/>
      <c r="AG267" s="360"/>
      <c r="AH267" s="360"/>
      <c r="AI267" s="360"/>
      <c r="AJ267" s="360"/>
      <c r="AK267" s="360"/>
      <c r="AL267" s="360"/>
      <c r="AM267" s="360"/>
      <c r="AN267" s="361"/>
    </row>
    <row r="268" spans="11:40" s="461" customFormat="1" x14ac:dyDescent="0.35">
      <c r="K268" s="360"/>
      <c r="L268" s="360"/>
      <c r="M268" s="466"/>
      <c r="O268" s="360"/>
      <c r="Q268" s="360"/>
      <c r="R268" s="360"/>
      <c r="S268" s="360"/>
      <c r="T268" s="360"/>
      <c r="U268" s="360"/>
      <c r="V268" s="360"/>
      <c r="W268" s="360"/>
      <c r="X268" s="360"/>
      <c r="Y268" s="360"/>
      <c r="Z268" s="360"/>
      <c r="AA268" s="360"/>
      <c r="AB268" s="360"/>
      <c r="AC268" s="360"/>
      <c r="AD268" s="360"/>
      <c r="AE268" s="360"/>
      <c r="AF268" s="360"/>
      <c r="AG268" s="360"/>
      <c r="AH268" s="360"/>
      <c r="AI268" s="360"/>
      <c r="AJ268" s="360"/>
      <c r="AK268" s="360"/>
      <c r="AL268" s="360"/>
      <c r="AM268" s="360"/>
      <c r="AN268" s="361"/>
    </row>
    <row r="269" spans="11:40" s="461" customFormat="1" x14ac:dyDescent="0.35">
      <c r="K269" s="360"/>
      <c r="L269" s="360"/>
      <c r="M269" s="466"/>
      <c r="O269" s="360"/>
      <c r="Q269" s="360"/>
      <c r="R269" s="360"/>
      <c r="S269" s="360"/>
      <c r="T269" s="360"/>
      <c r="U269" s="360"/>
      <c r="V269" s="360"/>
      <c r="W269" s="360"/>
      <c r="X269" s="360"/>
      <c r="Y269" s="360"/>
      <c r="Z269" s="360"/>
      <c r="AA269" s="360"/>
      <c r="AB269" s="360"/>
      <c r="AC269" s="360"/>
      <c r="AD269" s="360"/>
      <c r="AE269" s="360"/>
      <c r="AF269" s="360"/>
      <c r="AG269" s="360"/>
      <c r="AH269" s="360"/>
      <c r="AI269" s="360"/>
      <c r="AJ269" s="360"/>
      <c r="AK269" s="360"/>
      <c r="AL269" s="360"/>
      <c r="AM269" s="360"/>
      <c r="AN269" s="361"/>
    </row>
    <row r="270" spans="11:40" s="461" customFormat="1" x14ac:dyDescent="0.35">
      <c r="K270" s="360"/>
      <c r="L270" s="360"/>
      <c r="M270" s="466"/>
      <c r="O270" s="360"/>
      <c r="Q270" s="360"/>
      <c r="R270" s="360"/>
      <c r="S270" s="360"/>
      <c r="T270" s="360"/>
      <c r="U270" s="360"/>
      <c r="V270" s="360"/>
      <c r="W270" s="360"/>
      <c r="X270" s="360"/>
      <c r="Y270" s="360"/>
      <c r="Z270" s="360"/>
      <c r="AA270" s="360"/>
      <c r="AB270" s="360"/>
      <c r="AC270" s="360"/>
      <c r="AD270" s="360"/>
      <c r="AE270" s="360"/>
      <c r="AF270" s="360"/>
      <c r="AG270" s="360"/>
      <c r="AH270" s="360"/>
      <c r="AI270" s="360"/>
      <c r="AJ270" s="360"/>
      <c r="AK270" s="360"/>
      <c r="AL270" s="360"/>
      <c r="AM270" s="360"/>
      <c r="AN270" s="361"/>
    </row>
    <row r="271" spans="11:40" s="461" customFormat="1" x14ac:dyDescent="0.35">
      <c r="K271" s="360"/>
      <c r="L271" s="360"/>
      <c r="M271" s="466"/>
      <c r="O271" s="360"/>
      <c r="Q271" s="360"/>
      <c r="R271" s="360"/>
      <c r="S271" s="360"/>
      <c r="T271" s="360"/>
      <c r="U271" s="360"/>
      <c r="V271" s="360"/>
      <c r="W271" s="360"/>
      <c r="X271" s="360"/>
      <c r="Y271" s="360"/>
      <c r="Z271" s="360"/>
      <c r="AA271" s="360"/>
      <c r="AB271" s="360"/>
      <c r="AC271" s="360"/>
      <c r="AD271" s="360"/>
      <c r="AE271" s="360"/>
      <c r="AF271" s="360"/>
      <c r="AG271" s="360"/>
      <c r="AH271" s="360"/>
      <c r="AI271" s="360"/>
      <c r="AJ271" s="360"/>
      <c r="AK271" s="360"/>
      <c r="AL271" s="360"/>
      <c r="AM271" s="360"/>
      <c r="AN271" s="361"/>
    </row>
    <row r="272" spans="11:40" s="461" customFormat="1" x14ac:dyDescent="0.35">
      <c r="K272" s="360"/>
      <c r="L272" s="360"/>
      <c r="M272" s="466"/>
      <c r="O272" s="360"/>
      <c r="Q272" s="360"/>
      <c r="R272" s="360"/>
      <c r="S272" s="360"/>
      <c r="T272" s="360"/>
      <c r="U272" s="360"/>
      <c r="V272" s="360"/>
      <c r="W272" s="360"/>
      <c r="X272" s="360"/>
      <c r="Y272" s="360"/>
      <c r="Z272" s="360"/>
      <c r="AA272" s="360"/>
      <c r="AB272" s="360"/>
      <c r="AC272" s="360"/>
      <c r="AD272" s="360"/>
      <c r="AE272" s="360"/>
      <c r="AF272" s="360"/>
      <c r="AG272" s="360"/>
      <c r="AH272" s="360"/>
      <c r="AI272" s="360"/>
      <c r="AJ272" s="360"/>
      <c r="AK272" s="360"/>
      <c r="AL272" s="360"/>
      <c r="AM272" s="360"/>
      <c r="AN272" s="361"/>
    </row>
    <row r="273" spans="11:40" s="461" customFormat="1" x14ac:dyDescent="0.35">
      <c r="K273" s="360"/>
      <c r="L273" s="360"/>
      <c r="M273" s="466"/>
      <c r="O273" s="360"/>
      <c r="Q273" s="360"/>
      <c r="R273" s="360"/>
      <c r="S273" s="360"/>
      <c r="T273" s="360"/>
      <c r="U273" s="360"/>
      <c r="V273" s="360"/>
      <c r="W273" s="360"/>
      <c r="X273" s="360"/>
      <c r="Y273" s="360"/>
      <c r="Z273" s="360"/>
      <c r="AA273" s="360"/>
      <c r="AB273" s="360"/>
      <c r="AC273" s="360"/>
      <c r="AD273" s="360"/>
      <c r="AE273" s="360"/>
      <c r="AF273" s="360"/>
      <c r="AG273" s="360"/>
      <c r="AH273" s="360"/>
      <c r="AI273" s="360"/>
      <c r="AJ273" s="360"/>
      <c r="AK273" s="360"/>
      <c r="AL273" s="360"/>
      <c r="AM273" s="360"/>
      <c r="AN273" s="361"/>
    </row>
    <row r="274" spans="11:40" s="461" customFormat="1" x14ac:dyDescent="0.35">
      <c r="K274" s="360"/>
      <c r="L274" s="360"/>
      <c r="M274" s="466"/>
      <c r="O274" s="360"/>
      <c r="Q274" s="360"/>
      <c r="R274" s="360"/>
      <c r="S274" s="360"/>
      <c r="T274" s="360"/>
      <c r="U274" s="360"/>
      <c r="V274" s="360"/>
      <c r="W274" s="360"/>
      <c r="X274" s="360"/>
      <c r="Y274" s="360"/>
      <c r="Z274" s="360"/>
      <c r="AA274" s="360"/>
      <c r="AB274" s="360"/>
      <c r="AC274" s="360"/>
      <c r="AD274" s="360"/>
      <c r="AE274" s="360"/>
      <c r="AF274" s="360"/>
      <c r="AG274" s="360"/>
      <c r="AH274" s="360"/>
      <c r="AI274" s="360"/>
      <c r="AJ274" s="360"/>
      <c r="AK274" s="360"/>
      <c r="AL274" s="360"/>
      <c r="AM274" s="360"/>
      <c r="AN274" s="361"/>
    </row>
    <row r="275" spans="11:40" s="461" customFormat="1" x14ac:dyDescent="0.35">
      <c r="K275" s="360"/>
      <c r="L275" s="360"/>
      <c r="M275" s="466"/>
      <c r="O275" s="360"/>
      <c r="Q275" s="360"/>
      <c r="R275" s="360"/>
      <c r="S275" s="360"/>
      <c r="T275" s="360"/>
      <c r="U275" s="360"/>
      <c r="V275" s="360"/>
      <c r="W275" s="360"/>
      <c r="X275" s="360"/>
      <c r="Y275" s="360"/>
      <c r="Z275" s="360"/>
      <c r="AA275" s="360"/>
      <c r="AB275" s="360"/>
      <c r="AC275" s="360"/>
      <c r="AD275" s="360"/>
      <c r="AE275" s="360"/>
      <c r="AF275" s="360"/>
      <c r="AG275" s="360"/>
      <c r="AH275" s="360"/>
      <c r="AI275" s="360"/>
      <c r="AJ275" s="360"/>
      <c r="AK275" s="360"/>
      <c r="AL275" s="360"/>
      <c r="AM275" s="360"/>
      <c r="AN275" s="361"/>
    </row>
    <row r="276" spans="11:40" s="461" customFormat="1" x14ac:dyDescent="0.35">
      <c r="K276" s="360"/>
      <c r="L276" s="360"/>
      <c r="M276" s="466"/>
      <c r="O276" s="360"/>
      <c r="Q276" s="360"/>
      <c r="R276" s="360"/>
      <c r="S276" s="360"/>
      <c r="T276" s="360"/>
      <c r="U276" s="360"/>
      <c r="V276" s="360"/>
      <c r="W276" s="360"/>
      <c r="X276" s="360"/>
      <c r="Y276" s="360"/>
      <c r="Z276" s="360"/>
      <c r="AA276" s="360"/>
      <c r="AB276" s="360"/>
      <c r="AC276" s="360"/>
      <c r="AD276" s="360"/>
      <c r="AE276" s="360"/>
      <c r="AF276" s="360"/>
      <c r="AG276" s="360"/>
      <c r="AH276" s="360"/>
      <c r="AI276" s="360"/>
      <c r="AJ276" s="360"/>
      <c r="AK276" s="360"/>
      <c r="AL276" s="360"/>
      <c r="AM276" s="360"/>
      <c r="AN276" s="361"/>
    </row>
    <row r="277" spans="11:40" s="461" customFormat="1" x14ac:dyDescent="0.35">
      <c r="K277" s="360"/>
      <c r="L277" s="360"/>
      <c r="M277" s="466"/>
      <c r="O277" s="360"/>
      <c r="Q277" s="360"/>
      <c r="R277" s="360"/>
      <c r="S277" s="360"/>
      <c r="T277" s="360"/>
      <c r="U277" s="360"/>
      <c r="V277" s="360"/>
      <c r="W277" s="360"/>
      <c r="X277" s="360"/>
      <c r="Y277" s="360"/>
      <c r="Z277" s="360"/>
      <c r="AA277" s="360"/>
      <c r="AB277" s="360"/>
      <c r="AC277" s="360"/>
      <c r="AD277" s="360"/>
      <c r="AE277" s="360"/>
      <c r="AF277" s="360"/>
      <c r="AG277" s="360"/>
      <c r="AH277" s="360"/>
      <c r="AI277" s="360"/>
      <c r="AJ277" s="360"/>
      <c r="AK277" s="360"/>
      <c r="AL277" s="360"/>
      <c r="AM277" s="360"/>
      <c r="AN277" s="361"/>
    </row>
    <row r="278" spans="11:40" s="461" customFormat="1" x14ac:dyDescent="0.35">
      <c r="K278" s="360"/>
      <c r="L278" s="360"/>
      <c r="M278" s="466"/>
      <c r="O278" s="360"/>
      <c r="Q278" s="360"/>
      <c r="R278" s="360"/>
      <c r="S278" s="360"/>
      <c r="T278" s="360"/>
      <c r="U278" s="360"/>
      <c r="V278" s="360"/>
      <c r="W278" s="360"/>
      <c r="X278" s="360"/>
      <c r="Y278" s="360"/>
      <c r="Z278" s="360"/>
      <c r="AA278" s="360"/>
      <c r="AB278" s="360"/>
      <c r="AC278" s="360"/>
      <c r="AD278" s="360"/>
      <c r="AE278" s="360"/>
      <c r="AF278" s="360"/>
      <c r="AG278" s="360"/>
      <c r="AH278" s="360"/>
      <c r="AI278" s="360"/>
      <c r="AJ278" s="360"/>
      <c r="AK278" s="360"/>
      <c r="AL278" s="360"/>
      <c r="AM278" s="360"/>
      <c r="AN278" s="361"/>
    </row>
    <row r="279" spans="11:40" s="461" customFormat="1" x14ac:dyDescent="0.35">
      <c r="K279" s="360"/>
      <c r="L279" s="360"/>
      <c r="M279" s="466"/>
      <c r="O279" s="360"/>
      <c r="Q279" s="360"/>
      <c r="R279" s="360"/>
      <c r="S279" s="360"/>
      <c r="T279" s="360"/>
      <c r="U279" s="360"/>
      <c r="V279" s="360"/>
      <c r="W279" s="360"/>
      <c r="X279" s="360"/>
      <c r="Y279" s="360"/>
      <c r="Z279" s="360"/>
      <c r="AA279" s="360"/>
      <c r="AB279" s="360"/>
      <c r="AC279" s="360"/>
      <c r="AD279" s="360"/>
      <c r="AE279" s="360"/>
      <c r="AF279" s="360"/>
      <c r="AG279" s="360"/>
      <c r="AH279" s="360"/>
      <c r="AI279" s="360"/>
      <c r="AJ279" s="360"/>
      <c r="AK279" s="360"/>
      <c r="AL279" s="360"/>
      <c r="AM279" s="360"/>
      <c r="AN279" s="361"/>
    </row>
    <row r="280" spans="11:40" s="461" customFormat="1" x14ac:dyDescent="0.35">
      <c r="K280" s="360"/>
      <c r="L280" s="360"/>
      <c r="M280" s="466"/>
      <c r="O280" s="360"/>
      <c r="Q280" s="360"/>
      <c r="R280" s="360"/>
      <c r="S280" s="360"/>
      <c r="T280" s="360"/>
      <c r="U280" s="360"/>
      <c r="V280" s="360"/>
      <c r="W280" s="360"/>
      <c r="X280" s="360"/>
      <c r="Y280" s="360"/>
      <c r="Z280" s="360"/>
      <c r="AA280" s="360"/>
      <c r="AB280" s="360"/>
      <c r="AC280" s="360"/>
      <c r="AD280" s="360"/>
      <c r="AE280" s="360"/>
      <c r="AF280" s="360"/>
      <c r="AG280" s="360"/>
      <c r="AH280" s="360"/>
      <c r="AI280" s="360"/>
      <c r="AJ280" s="360"/>
      <c r="AK280" s="360"/>
      <c r="AL280" s="360"/>
      <c r="AM280" s="360"/>
      <c r="AN280" s="361"/>
    </row>
    <row r="281" spans="11:40" s="461" customFormat="1" x14ac:dyDescent="0.35">
      <c r="K281" s="360"/>
      <c r="L281" s="360"/>
      <c r="M281" s="466"/>
      <c r="O281" s="360"/>
      <c r="Q281" s="360"/>
      <c r="R281" s="360"/>
      <c r="S281" s="360"/>
      <c r="T281" s="360"/>
      <c r="U281" s="360"/>
      <c r="V281" s="360"/>
      <c r="W281" s="360"/>
      <c r="X281" s="360"/>
      <c r="Y281" s="360"/>
      <c r="Z281" s="360"/>
      <c r="AA281" s="360"/>
      <c r="AB281" s="360"/>
      <c r="AC281" s="360"/>
      <c r="AD281" s="360"/>
      <c r="AE281" s="360"/>
      <c r="AF281" s="360"/>
      <c r="AG281" s="360"/>
      <c r="AH281" s="360"/>
      <c r="AI281" s="360"/>
      <c r="AJ281" s="360"/>
      <c r="AK281" s="360"/>
      <c r="AL281" s="360"/>
      <c r="AM281" s="360"/>
      <c r="AN281" s="361"/>
    </row>
    <row r="282" spans="11:40" s="461" customFormat="1" x14ac:dyDescent="0.35">
      <c r="K282" s="360"/>
      <c r="L282" s="360"/>
      <c r="M282" s="466"/>
      <c r="O282" s="360"/>
      <c r="Q282" s="360"/>
      <c r="R282" s="360"/>
      <c r="S282" s="360"/>
      <c r="T282" s="360"/>
      <c r="U282" s="360"/>
      <c r="V282" s="360"/>
      <c r="W282" s="360"/>
      <c r="X282" s="360"/>
      <c r="Y282" s="360"/>
      <c r="Z282" s="360"/>
      <c r="AA282" s="360"/>
      <c r="AB282" s="360"/>
      <c r="AC282" s="360"/>
      <c r="AD282" s="360"/>
      <c r="AE282" s="360"/>
      <c r="AF282" s="360"/>
      <c r="AG282" s="360"/>
      <c r="AH282" s="360"/>
      <c r="AI282" s="360"/>
      <c r="AJ282" s="360"/>
      <c r="AK282" s="360"/>
      <c r="AL282" s="360"/>
      <c r="AM282" s="360"/>
      <c r="AN282" s="361"/>
    </row>
    <row r="283" spans="11:40" s="461" customFormat="1" x14ac:dyDescent="0.35">
      <c r="K283" s="360"/>
      <c r="L283" s="360"/>
      <c r="M283" s="466"/>
      <c r="O283" s="360"/>
      <c r="Q283" s="360"/>
      <c r="R283" s="360"/>
      <c r="S283" s="360"/>
      <c r="T283" s="360"/>
      <c r="U283" s="360"/>
      <c r="V283" s="360"/>
      <c r="W283" s="360"/>
      <c r="X283" s="360"/>
      <c r="Y283" s="360"/>
      <c r="Z283" s="360"/>
      <c r="AA283" s="360"/>
      <c r="AB283" s="360"/>
      <c r="AC283" s="360"/>
      <c r="AD283" s="360"/>
      <c r="AE283" s="360"/>
      <c r="AF283" s="360"/>
      <c r="AG283" s="360"/>
      <c r="AH283" s="360"/>
      <c r="AI283" s="360"/>
      <c r="AJ283" s="360"/>
      <c r="AK283" s="360"/>
      <c r="AL283" s="360"/>
      <c r="AM283" s="360"/>
      <c r="AN283" s="361"/>
    </row>
    <row r="284" spans="11:40" s="461" customFormat="1" x14ac:dyDescent="0.35">
      <c r="K284" s="360"/>
      <c r="L284" s="360"/>
      <c r="M284" s="466"/>
      <c r="O284" s="360"/>
      <c r="Q284" s="360"/>
      <c r="R284" s="360"/>
      <c r="S284" s="360"/>
      <c r="T284" s="360"/>
      <c r="U284" s="360"/>
      <c r="V284" s="360"/>
      <c r="W284" s="360"/>
      <c r="X284" s="360"/>
      <c r="Y284" s="360"/>
      <c r="Z284" s="360"/>
      <c r="AA284" s="360"/>
      <c r="AB284" s="360"/>
      <c r="AC284" s="360"/>
      <c r="AD284" s="360"/>
      <c r="AE284" s="360"/>
      <c r="AF284" s="360"/>
      <c r="AG284" s="360"/>
      <c r="AH284" s="360"/>
      <c r="AI284" s="360"/>
      <c r="AJ284" s="360"/>
      <c r="AK284" s="360"/>
      <c r="AL284" s="360"/>
      <c r="AM284" s="360"/>
      <c r="AN284" s="361"/>
    </row>
    <row r="285" spans="11:40" s="461" customFormat="1" x14ac:dyDescent="0.35">
      <c r="K285" s="360"/>
      <c r="L285" s="360"/>
      <c r="M285" s="466"/>
      <c r="O285" s="360"/>
      <c r="Q285" s="360"/>
      <c r="R285" s="360"/>
      <c r="S285" s="360"/>
      <c r="T285" s="360"/>
      <c r="U285" s="360"/>
      <c r="V285" s="360"/>
      <c r="W285" s="360"/>
      <c r="X285" s="360"/>
      <c r="Y285" s="360"/>
      <c r="Z285" s="360"/>
      <c r="AA285" s="360"/>
      <c r="AB285" s="360"/>
      <c r="AC285" s="360"/>
      <c r="AD285" s="360"/>
      <c r="AE285" s="360"/>
      <c r="AF285" s="360"/>
      <c r="AG285" s="360"/>
      <c r="AH285" s="360"/>
      <c r="AI285" s="360"/>
      <c r="AJ285" s="360"/>
      <c r="AK285" s="360"/>
      <c r="AL285" s="360"/>
      <c r="AM285" s="360"/>
      <c r="AN285" s="361"/>
    </row>
    <row r="286" spans="11:40" s="461" customFormat="1" x14ac:dyDescent="0.35">
      <c r="K286" s="360"/>
      <c r="L286" s="360"/>
      <c r="M286" s="466"/>
      <c r="O286" s="360"/>
      <c r="Q286" s="360"/>
      <c r="R286" s="360"/>
      <c r="S286" s="360"/>
      <c r="T286" s="360"/>
      <c r="U286" s="360"/>
      <c r="V286" s="360"/>
      <c r="W286" s="360"/>
      <c r="X286" s="360"/>
      <c r="Y286" s="360"/>
      <c r="Z286" s="360"/>
      <c r="AA286" s="360"/>
      <c r="AB286" s="360"/>
      <c r="AC286" s="360"/>
      <c r="AD286" s="360"/>
      <c r="AE286" s="360"/>
      <c r="AF286" s="360"/>
      <c r="AG286" s="360"/>
      <c r="AH286" s="360"/>
      <c r="AI286" s="360"/>
      <c r="AJ286" s="360"/>
      <c r="AK286" s="360"/>
      <c r="AL286" s="360"/>
      <c r="AM286" s="360"/>
      <c r="AN286" s="361"/>
    </row>
    <row r="287" spans="11:40" s="461" customFormat="1" x14ac:dyDescent="0.35">
      <c r="K287" s="360"/>
      <c r="L287" s="360"/>
      <c r="M287" s="466"/>
      <c r="O287" s="360"/>
      <c r="Q287" s="360"/>
      <c r="R287" s="360"/>
      <c r="S287" s="360"/>
      <c r="T287" s="360"/>
      <c r="U287" s="360"/>
      <c r="V287" s="360"/>
      <c r="W287" s="360"/>
      <c r="X287" s="360"/>
      <c r="Y287" s="360"/>
      <c r="Z287" s="360"/>
      <c r="AA287" s="360"/>
      <c r="AB287" s="360"/>
      <c r="AC287" s="360"/>
      <c r="AD287" s="360"/>
      <c r="AE287" s="360"/>
      <c r="AF287" s="360"/>
      <c r="AG287" s="360"/>
      <c r="AH287" s="360"/>
      <c r="AI287" s="360"/>
      <c r="AJ287" s="360"/>
      <c r="AK287" s="360"/>
      <c r="AL287" s="360"/>
      <c r="AM287" s="360"/>
      <c r="AN287" s="361"/>
    </row>
    <row r="288" spans="11:40" s="461" customFormat="1" x14ac:dyDescent="0.35">
      <c r="K288" s="360"/>
      <c r="L288" s="360"/>
      <c r="M288" s="466"/>
      <c r="O288" s="360"/>
      <c r="Q288" s="360"/>
      <c r="R288" s="360"/>
      <c r="S288" s="360"/>
      <c r="T288" s="360"/>
      <c r="U288" s="360"/>
      <c r="V288" s="360"/>
      <c r="W288" s="360"/>
      <c r="X288" s="360"/>
      <c r="Y288" s="360"/>
      <c r="Z288" s="360"/>
      <c r="AA288" s="360"/>
      <c r="AB288" s="360"/>
      <c r="AC288" s="360"/>
      <c r="AD288" s="360"/>
      <c r="AE288" s="360"/>
      <c r="AF288" s="360"/>
      <c r="AG288" s="360"/>
      <c r="AH288" s="360"/>
      <c r="AI288" s="360"/>
      <c r="AJ288" s="360"/>
      <c r="AK288" s="360"/>
      <c r="AL288" s="360"/>
      <c r="AM288" s="360"/>
      <c r="AN288" s="361"/>
    </row>
    <row r="289" spans="11:40" s="461" customFormat="1" x14ac:dyDescent="0.35">
      <c r="K289" s="360"/>
      <c r="L289" s="360"/>
      <c r="M289" s="466"/>
      <c r="O289" s="360"/>
      <c r="Q289" s="360"/>
      <c r="R289" s="360"/>
      <c r="S289" s="360"/>
      <c r="T289" s="360"/>
      <c r="U289" s="360"/>
      <c r="V289" s="360"/>
      <c r="W289" s="360"/>
      <c r="X289" s="360"/>
      <c r="Y289" s="360"/>
      <c r="Z289" s="360"/>
      <c r="AA289" s="360"/>
      <c r="AB289" s="360"/>
      <c r="AC289" s="360"/>
      <c r="AD289" s="360"/>
      <c r="AE289" s="360"/>
      <c r="AF289" s="360"/>
      <c r="AG289" s="360"/>
      <c r="AH289" s="360"/>
      <c r="AI289" s="360"/>
      <c r="AJ289" s="360"/>
      <c r="AK289" s="360"/>
      <c r="AL289" s="360"/>
      <c r="AM289" s="360"/>
      <c r="AN289" s="361"/>
    </row>
    <row r="290" spans="11:40" s="461" customFormat="1" x14ac:dyDescent="0.35">
      <c r="K290" s="360"/>
      <c r="L290" s="360"/>
      <c r="M290" s="466"/>
      <c r="O290" s="360"/>
      <c r="Q290" s="360"/>
      <c r="R290" s="360"/>
      <c r="S290" s="360"/>
      <c r="T290" s="360"/>
      <c r="U290" s="360"/>
      <c r="V290" s="360"/>
      <c r="W290" s="360"/>
      <c r="X290" s="360"/>
      <c r="Y290" s="360"/>
      <c r="Z290" s="360"/>
      <c r="AA290" s="360"/>
      <c r="AB290" s="360"/>
      <c r="AC290" s="360"/>
      <c r="AD290" s="360"/>
      <c r="AE290" s="360"/>
      <c r="AF290" s="360"/>
      <c r="AG290" s="360"/>
      <c r="AH290" s="360"/>
      <c r="AI290" s="360"/>
      <c r="AJ290" s="360"/>
      <c r="AK290" s="360"/>
      <c r="AL290" s="360"/>
      <c r="AM290" s="360"/>
      <c r="AN290" s="361"/>
    </row>
    <row r="291" spans="11:40" s="461" customFormat="1" x14ac:dyDescent="0.35">
      <c r="K291" s="360"/>
      <c r="L291" s="360"/>
      <c r="M291" s="466"/>
      <c r="O291" s="360"/>
      <c r="Q291" s="360"/>
      <c r="R291" s="360"/>
      <c r="S291" s="360"/>
      <c r="T291" s="360"/>
      <c r="U291" s="360"/>
      <c r="V291" s="360"/>
      <c r="W291" s="360"/>
      <c r="X291" s="360"/>
      <c r="Y291" s="360"/>
      <c r="Z291" s="360"/>
      <c r="AA291" s="360"/>
      <c r="AB291" s="360"/>
      <c r="AC291" s="360"/>
      <c r="AD291" s="360"/>
      <c r="AE291" s="360"/>
      <c r="AF291" s="360"/>
      <c r="AG291" s="360"/>
      <c r="AH291" s="360"/>
      <c r="AI291" s="360"/>
      <c r="AJ291" s="360"/>
      <c r="AK291" s="360"/>
      <c r="AL291" s="360"/>
      <c r="AM291" s="360"/>
      <c r="AN291" s="361"/>
    </row>
    <row r="292" spans="11:40" s="461" customFormat="1" x14ac:dyDescent="0.35">
      <c r="K292" s="360"/>
      <c r="L292" s="360"/>
      <c r="M292" s="466"/>
      <c r="O292" s="360"/>
      <c r="Q292" s="360"/>
      <c r="R292" s="360"/>
      <c r="S292" s="360"/>
      <c r="T292" s="360"/>
      <c r="U292" s="360"/>
      <c r="V292" s="360"/>
      <c r="W292" s="360"/>
      <c r="X292" s="360"/>
      <c r="Y292" s="360"/>
      <c r="Z292" s="360"/>
      <c r="AA292" s="360"/>
      <c r="AB292" s="360"/>
      <c r="AC292" s="360"/>
      <c r="AD292" s="360"/>
      <c r="AE292" s="360"/>
      <c r="AF292" s="360"/>
      <c r="AG292" s="360"/>
      <c r="AH292" s="360"/>
      <c r="AI292" s="360"/>
      <c r="AJ292" s="360"/>
      <c r="AK292" s="360"/>
      <c r="AL292" s="360"/>
      <c r="AM292" s="360"/>
      <c r="AN292" s="361"/>
    </row>
    <row r="293" spans="11:40" s="461" customFormat="1" x14ac:dyDescent="0.35">
      <c r="K293" s="360"/>
      <c r="L293" s="360"/>
      <c r="M293" s="466"/>
      <c r="O293" s="360"/>
      <c r="Q293" s="360"/>
      <c r="R293" s="360"/>
      <c r="S293" s="360"/>
      <c r="T293" s="360"/>
      <c r="U293" s="360"/>
      <c r="V293" s="360"/>
      <c r="W293" s="360"/>
      <c r="X293" s="360"/>
      <c r="Y293" s="360"/>
      <c r="Z293" s="360"/>
      <c r="AA293" s="360"/>
      <c r="AB293" s="360"/>
      <c r="AC293" s="360"/>
      <c r="AD293" s="360"/>
      <c r="AE293" s="360"/>
      <c r="AF293" s="360"/>
      <c r="AG293" s="360"/>
      <c r="AH293" s="360"/>
      <c r="AI293" s="360"/>
      <c r="AJ293" s="360"/>
      <c r="AK293" s="360"/>
      <c r="AL293" s="360"/>
      <c r="AM293" s="360"/>
      <c r="AN293" s="361"/>
    </row>
    <row r="294" spans="11:40" s="461" customFormat="1" x14ac:dyDescent="0.35">
      <c r="K294" s="360"/>
      <c r="L294" s="360"/>
      <c r="M294" s="466"/>
      <c r="O294" s="360"/>
      <c r="Q294" s="360"/>
      <c r="R294" s="360"/>
      <c r="S294" s="360"/>
      <c r="T294" s="360"/>
      <c r="U294" s="360"/>
      <c r="V294" s="360"/>
      <c r="W294" s="360"/>
      <c r="X294" s="360"/>
      <c r="Y294" s="360"/>
      <c r="Z294" s="360"/>
      <c r="AA294" s="360"/>
      <c r="AB294" s="360"/>
      <c r="AC294" s="360"/>
      <c r="AD294" s="360"/>
      <c r="AE294" s="360"/>
      <c r="AF294" s="360"/>
      <c r="AG294" s="360"/>
      <c r="AH294" s="360"/>
      <c r="AI294" s="360"/>
      <c r="AJ294" s="360"/>
      <c r="AK294" s="360"/>
      <c r="AL294" s="360"/>
      <c r="AM294" s="360"/>
      <c r="AN294" s="361"/>
    </row>
    <row r="295" spans="11:40" s="461" customFormat="1" x14ac:dyDescent="0.35">
      <c r="K295" s="360"/>
      <c r="L295" s="360"/>
      <c r="M295" s="466"/>
      <c r="O295" s="360"/>
      <c r="Q295" s="360"/>
      <c r="R295" s="360"/>
      <c r="S295" s="360"/>
      <c r="T295" s="360"/>
      <c r="U295" s="360"/>
      <c r="V295" s="360"/>
      <c r="W295" s="360"/>
      <c r="X295" s="360"/>
      <c r="Y295" s="360"/>
      <c r="Z295" s="360"/>
      <c r="AA295" s="360"/>
      <c r="AB295" s="360"/>
      <c r="AC295" s="360"/>
      <c r="AD295" s="360"/>
      <c r="AE295" s="360"/>
      <c r="AF295" s="360"/>
      <c r="AG295" s="360"/>
      <c r="AH295" s="360"/>
      <c r="AI295" s="360"/>
      <c r="AJ295" s="360"/>
      <c r="AK295" s="360"/>
      <c r="AL295" s="360"/>
      <c r="AM295" s="360"/>
      <c r="AN295" s="361"/>
    </row>
    <row r="296" spans="11:40" s="461" customFormat="1" x14ac:dyDescent="0.35">
      <c r="K296" s="360"/>
      <c r="L296" s="360"/>
      <c r="M296" s="466"/>
      <c r="O296" s="360"/>
      <c r="Q296" s="360"/>
      <c r="R296" s="360"/>
      <c r="S296" s="360"/>
      <c r="T296" s="360"/>
      <c r="U296" s="360"/>
      <c r="V296" s="360"/>
      <c r="W296" s="360"/>
      <c r="X296" s="360"/>
      <c r="Y296" s="360"/>
      <c r="Z296" s="360"/>
      <c r="AA296" s="360"/>
      <c r="AB296" s="360"/>
      <c r="AC296" s="360"/>
      <c r="AD296" s="360"/>
      <c r="AE296" s="360"/>
      <c r="AF296" s="360"/>
      <c r="AG296" s="360"/>
      <c r="AH296" s="360"/>
      <c r="AI296" s="360"/>
      <c r="AJ296" s="360"/>
      <c r="AK296" s="360"/>
      <c r="AL296" s="360"/>
      <c r="AM296" s="360"/>
      <c r="AN296" s="361"/>
    </row>
    <row r="297" spans="11:40" s="461" customFormat="1" x14ac:dyDescent="0.35">
      <c r="K297" s="360"/>
      <c r="L297" s="360"/>
      <c r="M297" s="466"/>
      <c r="O297" s="360"/>
      <c r="Q297" s="360"/>
      <c r="R297" s="360"/>
      <c r="S297" s="360"/>
      <c r="T297" s="360"/>
      <c r="U297" s="360"/>
      <c r="V297" s="360"/>
      <c r="W297" s="360"/>
      <c r="X297" s="360"/>
      <c r="Y297" s="360"/>
      <c r="Z297" s="360"/>
      <c r="AA297" s="360"/>
      <c r="AB297" s="360"/>
      <c r="AC297" s="360"/>
      <c r="AD297" s="360"/>
      <c r="AE297" s="360"/>
      <c r="AF297" s="360"/>
      <c r="AG297" s="360"/>
      <c r="AH297" s="360"/>
      <c r="AI297" s="360"/>
      <c r="AJ297" s="360"/>
      <c r="AK297" s="360"/>
      <c r="AL297" s="360"/>
      <c r="AM297" s="360"/>
      <c r="AN297" s="361"/>
    </row>
    <row r="298" spans="11:40" s="461" customFormat="1" x14ac:dyDescent="0.35">
      <c r="K298" s="360"/>
      <c r="L298" s="360"/>
      <c r="M298" s="466"/>
      <c r="O298" s="360"/>
      <c r="Q298" s="360"/>
      <c r="R298" s="360"/>
      <c r="S298" s="360"/>
      <c r="T298" s="360"/>
      <c r="U298" s="360"/>
      <c r="V298" s="360"/>
      <c r="W298" s="360"/>
      <c r="X298" s="360"/>
      <c r="Y298" s="360"/>
      <c r="Z298" s="360"/>
      <c r="AA298" s="360"/>
      <c r="AB298" s="360"/>
      <c r="AC298" s="360"/>
      <c r="AD298" s="360"/>
      <c r="AE298" s="360"/>
      <c r="AF298" s="360"/>
      <c r="AG298" s="360"/>
      <c r="AH298" s="360"/>
      <c r="AI298" s="360"/>
      <c r="AJ298" s="360"/>
      <c r="AK298" s="360"/>
      <c r="AL298" s="360"/>
      <c r="AM298" s="360"/>
      <c r="AN298" s="361"/>
    </row>
    <row r="299" spans="11:40" s="461" customFormat="1" x14ac:dyDescent="0.35">
      <c r="K299" s="360"/>
      <c r="L299" s="360"/>
      <c r="M299" s="466"/>
      <c r="O299" s="360"/>
      <c r="Q299" s="360"/>
      <c r="R299" s="360"/>
      <c r="S299" s="360"/>
      <c r="T299" s="360"/>
      <c r="U299" s="360"/>
      <c r="V299" s="360"/>
      <c r="W299" s="360"/>
      <c r="X299" s="360"/>
      <c r="Y299" s="360"/>
      <c r="Z299" s="360"/>
      <c r="AA299" s="360"/>
      <c r="AB299" s="360"/>
      <c r="AC299" s="360"/>
      <c r="AD299" s="360"/>
      <c r="AE299" s="360"/>
      <c r="AF299" s="360"/>
      <c r="AG299" s="360"/>
      <c r="AH299" s="360"/>
      <c r="AI299" s="360"/>
      <c r="AJ299" s="360"/>
      <c r="AK299" s="360"/>
      <c r="AL299" s="360"/>
      <c r="AM299" s="360"/>
      <c r="AN299" s="361"/>
    </row>
    <row r="300" spans="11:40" s="461" customFormat="1" x14ac:dyDescent="0.35">
      <c r="K300" s="360"/>
      <c r="L300" s="360"/>
      <c r="M300" s="466"/>
      <c r="O300" s="360"/>
      <c r="Q300" s="360"/>
      <c r="R300" s="360"/>
      <c r="S300" s="360"/>
      <c r="T300" s="360"/>
      <c r="U300" s="360"/>
      <c r="V300" s="360"/>
      <c r="W300" s="360"/>
      <c r="X300" s="360"/>
      <c r="Y300" s="360"/>
      <c r="Z300" s="360"/>
      <c r="AA300" s="360"/>
      <c r="AB300" s="360"/>
      <c r="AC300" s="360"/>
      <c r="AD300" s="360"/>
      <c r="AE300" s="360"/>
      <c r="AF300" s="360"/>
      <c r="AG300" s="360"/>
      <c r="AH300" s="360"/>
      <c r="AI300" s="360"/>
      <c r="AJ300" s="360"/>
      <c r="AK300" s="360"/>
      <c r="AL300" s="360"/>
      <c r="AM300" s="360"/>
      <c r="AN300" s="361"/>
    </row>
    <row r="301" spans="11:40" s="461" customFormat="1" x14ac:dyDescent="0.35">
      <c r="K301" s="360"/>
      <c r="L301" s="360"/>
      <c r="M301" s="466"/>
      <c r="O301" s="360"/>
      <c r="Q301" s="360"/>
      <c r="R301" s="360"/>
      <c r="S301" s="360"/>
      <c r="T301" s="360"/>
      <c r="U301" s="360"/>
      <c r="V301" s="360"/>
      <c r="W301" s="360"/>
      <c r="X301" s="360"/>
      <c r="Y301" s="360"/>
      <c r="Z301" s="360"/>
      <c r="AA301" s="360"/>
      <c r="AB301" s="360"/>
      <c r="AC301" s="360"/>
      <c r="AD301" s="360"/>
      <c r="AE301" s="360"/>
      <c r="AF301" s="360"/>
      <c r="AG301" s="360"/>
      <c r="AH301" s="360"/>
      <c r="AI301" s="360"/>
      <c r="AJ301" s="360"/>
      <c r="AK301" s="360"/>
      <c r="AL301" s="360"/>
      <c r="AM301" s="360"/>
      <c r="AN301" s="361"/>
    </row>
    <row r="302" spans="11:40" s="461" customFormat="1" x14ac:dyDescent="0.35">
      <c r="K302" s="360"/>
      <c r="L302" s="360"/>
      <c r="M302" s="466"/>
      <c r="O302" s="360"/>
      <c r="Q302" s="360"/>
      <c r="R302" s="360"/>
      <c r="S302" s="360"/>
      <c r="T302" s="360"/>
      <c r="U302" s="360"/>
      <c r="V302" s="360"/>
      <c r="W302" s="360"/>
      <c r="X302" s="360"/>
      <c r="Y302" s="360"/>
      <c r="Z302" s="360"/>
      <c r="AA302" s="360"/>
      <c r="AB302" s="360"/>
      <c r="AC302" s="360"/>
      <c r="AD302" s="360"/>
      <c r="AE302" s="360"/>
      <c r="AF302" s="360"/>
      <c r="AG302" s="360"/>
      <c r="AH302" s="360"/>
      <c r="AI302" s="360"/>
      <c r="AJ302" s="360"/>
      <c r="AK302" s="360"/>
      <c r="AL302" s="360"/>
      <c r="AM302" s="360"/>
      <c r="AN302" s="361"/>
    </row>
    <row r="303" spans="11:40" s="461" customFormat="1" x14ac:dyDescent="0.35">
      <c r="K303" s="360"/>
      <c r="L303" s="360"/>
      <c r="M303" s="466"/>
      <c r="O303" s="360"/>
      <c r="Q303" s="360"/>
      <c r="R303" s="360"/>
      <c r="S303" s="360"/>
      <c r="T303" s="360"/>
      <c r="U303" s="360"/>
      <c r="V303" s="360"/>
      <c r="W303" s="360"/>
      <c r="X303" s="360"/>
      <c r="Y303" s="360"/>
      <c r="Z303" s="360"/>
      <c r="AA303" s="360"/>
      <c r="AB303" s="360"/>
      <c r="AC303" s="360"/>
      <c r="AD303" s="360"/>
      <c r="AE303" s="360"/>
      <c r="AF303" s="360"/>
      <c r="AG303" s="360"/>
      <c r="AH303" s="360"/>
      <c r="AI303" s="360"/>
      <c r="AJ303" s="360"/>
      <c r="AK303" s="360"/>
      <c r="AL303" s="360"/>
      <c r="AM303" s="360"/>
      <c r="AN303" s="361"/>
    </row>
    <row r="304" spans="11:40" s="461" customFormat="1" x14ac:dyDescent="0.35">
      <c r="K304" s="360"/>
      <c r="L304" s="360"/>
      <c r="M304" s="466"/>
      <c r="O304" s="360"/>
      <c r="Q304" s="360"/>
      <c r="R304" s="360"/>
      <c r="S304" s="360"/>
      <c r="T304" s="360"/>
      <c r="U304" s="360"/>
      <c r="V304" s="360"/>
      <c r="W304" s="360"/>
      <c r="X304" s="360"/>
      <c r="Y304" s="360"/>
      <c r="Z304" s="360"/>
      <c r="AA304" s="360"/>
      <c r="AB304" s="360"/>
      <c r="AC304" s="360"/>
      <c r="AD304" s="360"/>
      <c r="AE304" s="360"/>
      <c r="AF304" s="360"/>
      <c r="AG304" s="360"/>
      <c r="AH304" s="360"/>
      <c r="AI304" s="360"/>
      <c r="AJ304" s="360"/>
      <c r="AK304" s="360"/>
      <c r="AL304" s="360"/>
      <c r="AM304" s="360"/>
      <c r="AN304" s="361"/>
    </row>
    <row r="305" spans="11:40" s="461" customFormat="1" x14ac:dyDescent="0.35">
      <c r="K305" s="360"/>
      <c r="L305" s="360"/>
      <c r="M305" s="466"/>
      <c r="O305" s="360"/>
      <c r="Q305" s="360"/>
      <c r="R305" s="360"/>
      <c r="S305" s="360"/>
      <c r="T305" s="360"/>
      <c r="U305" s="360"/>
      <c r="V305" s="360"/>
      <c r="W305" s="360"/>
      <c r="X305" s="360"/>
      <c r="Y305" s="360"/>
      <c r="Z305" s="360"/>
      <c r="AA305" s="360"/>
      <c r="AB305" s="360"/>
      <c r="AC305" s="360"/>
      <c r="AD305" s="360"/>
      <c r="AE305" s="360"/>
      <c r="AF305" s="360"/>
      <c r="AG305" s="360"/>
      <c r="AH305" s="360"/>
      <c r="AI305" s="360"/>
      <c r="AJ305" s="360"/>
      <c r="AK305" s="360"/>
      <c r="AL305" s="360"/>
      <c r="AM305" s="360"/>
      <c r="AN305" s="361"/>
    </row>
    <row r="306" spans="11:40" s="461" customFormat="1" x14ac:dyDescent="0.35">
      <c r="K306" s="360"/>
      <c r="L306" s="360"/>
      <c r="M306" s="466"/>
      <c r="O306" s="360"/>
      <c r="Q306" s="360"/>
      <c r="R306" s="360"/>
      <c r="S306" s="360"/>
      <c r="T306" s="360"/>
      <c r="U306" s="360"/>
      <c r="V306" s="360"/>
      <c r="W306" s="360"/>
      <c r="X306" s="360"/>
      <c r="Y306" s="360"/>
      <c r="Z306" s="360"/>
      <c r="AA306" s="360"/>
      <c r="AB306" s="360"/>
      <c r="AC306" s="360"/>
      <c r="AD306" s="360"/>
      <c r="AE306" s="360"/>
      <c r="AF306" s="360"/>
      <c r="AG306" s="360"/>
      <c r="AH306" s="360"/>
      <c r="AI306" s="360"/>
      <c r="AJ306" s="360"/>
      <c r="AK306" s="360"/>
      <c r="AL306" s="360"/>
      <c r="AM306" s="360"/>
      <c r="AN306" s="361"/>
    </row>
    <row r="307" spans="11:40" s="461" customFormat="1" x14ac:dyDescent="0.35">
      <c r="K307" s="360"/>
      <c r="L307" s="360"/>
      <c r="M307" s="466"/>
      <c r="O307" s="360"/>
      <c r="Q307" s="360"/>
      <c r="R307" s="360"/>
      <c r="S307" s="360"/>
      <c r="T307" s="360"/>
      <c r="U307" s="360"/>
      <c r="V307" s="360"/>
      <c r="W307" s="360"/>
      <c r="X307" s="360"/>
      <c r="Y307" s="360"/>
      <c r="Z307" s="360"/>
      <c r="AA307" s="360"/>
      <c r="AB307" s="360"/>
      <c r="AC307" s="360"/>
      <c r="AD307" s="360"/>
      <c r="AE307" s="360"/>
      <c r="AF307" s="360"/>
      <c r="AG307" s="360"/>
      <c r="AH307" s="360"/>
      <c r="AI307" s="360"/>
      <c r="AJ307" s="360"/>
      <c r="AK307" s="360"/>
      <c r="AL307" s="360"/>
      <c r="AM307" s="360"/>
      <c r="AN307" s="361"/>
    </row>
    <row r="308" spans="11:40" s="461" customFormat="1" x14ac:dyDescent="0.35">
      <c r="K308" s="360"/>
      <c r="L308" s="360"/>
      <c r="M308" s="466"/>
      <c r="O308" s="360"/>
      <c r="Q308" s="360"/>
      <c r="R308" s="360"/>
      <c r="S308" s="360"/>
      <c r="T308" s="360"/>
      <c r="U308" s="360"/>
      <c r="V308" s="360"/>
      <c r="W308" s="360"/>
      <c r="X308" s="360"/>
      <c r="Y308" s="360"/>
      <c r="Z308" s="360"/>
      <c r="AA308" s="360"/>
      <c r="AB308" s="360"/>
      <c r="AC308" s="360"/>
      <c r="AD308" s="360"/>
      <c r="AE308" s="360"/>
      <c r="AF308" s="360"/>
      <c r="AG308" s="360"/>
      <c r="AH308" s="360"/>
      <c r="AI308" s="360"/>
      <c r="AJ308" s="360"/>
      <c r="AK308" s="360"/>
      <c r="AL308" s="360"/>
      <c r="AM308" s="360"/>
      <c r="AN308" s="361"/>
    </row>
    <row r="309" spans="11:40" s="461" customFormat="1" x14ac:dyDescent="0.35">
      <c r="K309" s="360"/>
      <c r="L309" s="360"/>
      <c r="M309" s="466"/>
      <c r="O309" s="360"/>
      <c r="Q309" s="360"/>
      <c r="R309" s="360"/>
      <c r="S309" s="360"/>
      <c r="T309" s="360"/>
      <c r="U309" s="360"/>
      <c r="V309" s="360"/>
      <c r="W309" s="360"/>
      <c r="X309" s="360"/>
      <c r="Y309" s="360"/>
      <c r="Z309" s="360"/>
      <c r="AA309" s="360"/>
      <c r="AB309" s="360"/>
      <c r="AC309" s="360"/>
      <c r="AD309" s="360"/>
      <c r="AE309" s="360"/>
      <c r="AF309" s="360"/>
      <c r="AG309" s="360"/>
      <c r="AH309" s="360"/>
      <c r="AI309" s="360"/>
      <c r="AJ309" s="360"/>
      <c r="AK309" s="360"/>
      <c r="AL309" s="360"/>
      <c r="AM309" s="360"/>
      <c r="AN309" s="361"/>
    </row>
    <row r="310" spans="11:40" s="461" customFormat="1" x14ac:dyDescent="0.35">
      <c r="K310" s="360"/>
      <c r="L310" s="360"/>
      <c r="M310" s="466"/>
      <c r="O310" s="360"/>
      <c r="Q310" s="360"/>
      <c r="R310" s="360"/>
      <c r="S310" s="360"/>
      <c r="T310" s="360"/>
      <c r="U310" s="360"/>
      <c r="V310" s="360"/>
      <c r="W310" s="360"/>
      <c r="X310" s="360"/>
      <c r="Y310" s="360"/>
      <c r="Z310" s="360"/>
      <c r="AA310" s="360"/>
      <c r="AB310" s="360"/>
      <c r="AC310" s="360"/>
      <c r="AD310" s="360"/>
      <c r="AE310" s="360"/>
      <c r="AF310" s="360"/>
      <c r="AG310" s="360"/>
      <c r="AH310" s="360"/>
      <c r="AI310" s="360"/>
      <c r="AJ310" s="360"/>
      <c r="AK310" s="360"/>
      <c r="AL310" s="360"/>
      <c r="AM310" s="360"/>
      <c r="AN310" s="361"/>
    </row>
    <row r="311" spans="11:40" s="461" customFormat="1" x14ac:dyDescent="0.35">
      <c r="K311" s="360"/>
      <c r="L311" s="360"/>
      <c r="M311" s="466"/>
      <c r="O311" s="360"/>
      <c r="Q311" s="360"/>
      <c r="R311" s="360"/>
      <c r="S311" s="360"/>
      <c r="T311" s="360"/>
      <c r="U311" s="360"/>
      <c r="V311" s="360"/>
      <c r="W311" s="360"/>
      <c r="X311" s="360"/>
      <c r="Y311" s="360"/>
      <c r="Z311" s="360"/>
      <c r="AA311" s="360"/>
      <c r="AB311" s="360"/>
      <c r="AC311" s="360"/>
      <c r="AD311" s="360"/>
      <c r="AE311" s="360"/>
      <c r="AF311" s="360"/>
      <c r="AG311" s="360"/>
      <c r="AH311" s="360"/>
      <c r="AI311" s="360"/>
      <c r="AJ311" s="360"/>
      <c r="AK311" s="360"/>
      <c r="AL311" s="360"/>
      <c r="AM311" s="360"/>
      <c r="AN311" s="361"/>
    </row>
    <row r="312" spans="11:40" s="461" customFormat="1" x14ac:dyDescent="0.35">
      <c r="K312" s="360"/>
      <c r="L312" s="360"/>
      <c r="M312" s="466"/>
      <c r="O312" s="360"/>
      <c r="Q312" s="360"/>
      <c r="R312" s="360"/>
      <c r="S312" s="360"/>
      <c r="T312" s="360"/>
      <c r="U312" s="360"/>
      <c r="V312" s="360"/>
      <c r="W312" s="360"/>
      <c r="X312" s="360"/>
      <c r="Y312" s="360"/>
      <c r="Z312" s="360"/>
      <c r="AA312" s="360"/>
      <c r="AB312" s="360"/>
      <c r="AC312" s="360"/>
      <c r="AD312" s="360"/>
      <c r="AE312" s="360"/>
      <c r="AF312" s="360"/>
      <c r="AG312" s="360"/>
      <c r="AH312" s="360"/>
      <c r="AI312" s="360"/>
      <c r="AJ312" s="360"/>
      <c r="AK312" s="360"/>
      <c r="AL312" s="360"/>
      <c r="AM312" s="360"/>
      <c r="AN312" s="361"/>
    </row>
    <row r="313" spans="11:40" s="461" customFormat="1" x14ac:dyDescent="0.35">
      <c r="K313" s="360"/>
      <c r="L313" s="360"/>
      <c r="M313" s="466"/>
      <c r="O313" s="360"/>
      <c r="Q313" s="360"/>
      <c r="R313" s="360"/>
      <c r="S313" s="360"/>
      <c r="T313" s="360"/>
      <c r="U313" s="360"/>
      <c r="V313" s="360"/>
      <c r="W313" s="360"/>
      <c r="X313" s="360"/>
      <c r="Y313" s="360"/>
      <c r="Z313" s="360"/>
      <c r="AA313" s="360"/>
      <c r="AB313" s="360"/>
      <c r="AC313" s="360"/>
      <c r="AD313" s="360"/>
      <c r="AE313" s="360"/>
      <c r="AF313" s="360"/>
      <c r="AG313" s="360"/>
      <c r="AH313" s="360"/>
      <c r="AI313" s="360"/>
      <c r="AJ313" s="360"/>
      <c r="AK313" s="360"/>
      <c r="AL313" s="360"/>
      <c r="AM313" s="360"/>
      <c r="AN313" s="361"/>
    </row>
    <row r="314" spans="11:40" s="461" customFormat="1" x14ac:dyDescent="0.35">
      <c r="K314" s="360"/>
      <c r="L314" s="360"/>
      <c r="M314" s="466"/>
      <c r="O314" s="360"/>
      <c r="Q314" s="360"/>
      <c r="R314" s="360"/>
      <c r="S314" s="360"/>
      <c r="T314" s="360"/>
      <c r="U314" s="360"/>
      <c r="V314" s="360"/>
      <c r="W314" s="360"/>
      <c r="X314" s="360"/>
      <c r="Y314" s="360"/>
      <c r="Z314" s="360"/>
      <c r="AA314" s="360"/>
      <c r="AB314" s="360"/>
      <c r="AC314" s="360"/>
      <c r="AD314" s="360"/>
      <c r="AE314" s="360"/>
      <c r="AF314" s="360"/>
      <c r="AG314" s="360"/>
      <c r="AH314" s="360"/>
      <c r="AI314" s="360"/>
      <c r="AJ314" s="360"/>
      <c r="AK314" s="360"/>
      <c r="AL314" s="360"/>
      <c r="AM314" s="360"/>
      <c r="AN314" s="361"/>
    </row>
    <row r="315" spans="11:40" s="461" customFormat="1" x14ac:dyDescent="0.35">
      <c r="K315" s="360"/>
      <c r="L315" s="360"/>
      <c r="M315" s="466"/>
      <c r="O315" s="360"/>
      <c r="Q315" s="360"/>
      <c r="R315" s="360"/>
      <c r="S315" s="360"/>
      <c r="T315" s="360"/>
      <c r="U315" s="360"/>
      <c r="V315" s="360"/>
      <c r="W315" s="360"/>
      <c r="X315" s="360"/>
      <c r="Y315" s="360"/>
      <c r="Z315" s="360"/>
      <c r="AA315" s="360"/>
      <c r="AB315" s="360"/>
      <c r="AC315" s="360"/>
      <c r="AD315" s="360"/>
      <c r="AE315" s="360"/>
      <c r="AF315" s="360"/>
      <c r="AG315" s="360"/>
      <c r="AH315" s="360"/>
      <c r="AI315" s="360"/>
      <c r="AJ315" s="360"/>
      <c r="AK315" s="360"/>
      <c r="AL315" s="360"/>
      <c r="AM315" s="360"/>
      <c r="AN315" s="361"/>
    </row>
    <row r="316" spans="11:40" s="461" customFormat="1" x14ac:dyDescent="0.35">
      <c r="K316" s="360"/>
      <c r="L316" s="360"/>
      <c r="M316" s="466"/>
      <c r="O316" s="360"/>
      <c r="Q316" s="360"/>
      <c r="R316" s="360"/>
      <c r="S316" s="360"/>
      <c r="T316" s="360"/>
      <c r="U316" s="360"/>
      <c r="V316" s="360"/>
      <c r="W316" s="360"/>
      <c r="X316" s="360"/>
      <c r="Y316" s="360"/>
      <c r="Z316" s="360"/>
      <c r="AA316" s="360"/>
      <c r="AB316" s="360"/>
      <c r="AC316" s="360"/>
      <c r="AD316" s="360"/>
      <c r="AE316" s="360"/>
      <c r="AF316" s="360"/>
      <c r="AG316" s="360"/>
      <c r="AH316" s="360"/>
      <c r="AI316" s="360"/>
      <c r="AJ316" s="360"/>
      <c r="AK316" s="360"/>
      <c r="AL316" s="360"/>
      <c r="AM316" s="360"/>
      <c r="AN316" s="361"/>
    </row>
    <row r="317" spans="11:40" s="461" customFormat="1" x14ac:dyDescent="0.35">
      <c r="K317" s="360"/>
      <c r="L317" s="360"/>
      <c r="M317" s="466"/>
      <c r="O317" s="360"/>
      <c r="Q317" s="360"/>
      <c r="R317" s="360"/>
      <c r="S317" s="360"/>
      <c r="T317" s="360"/>
      <c r="U317" s="360"/>
      <c r="V317" s="360"/>
      <c r="W317" s="360"/>
      <c r="X317" s="360"/>
      <c r="Y317" s="360"/>
      <c r="Z317" s="360"/>
      <c r="AA317" s="360"/>
      <c r="AB317" s="360"/>
      <c r="AC317" s="360"/>
      <c r="AD317" s="360"/>
      <c r="AE317" s="360"/>
      <c r="AF317" s="360"/>
      <c r="AG317" s="360"/>
      <c r="AH317" s="360"/>
      <c r="AI317" s="360"/>
      <c r="AJ317" s="360"/>
      <c r="AK317" s="360"/>
      <c r="AL317" s="360"/>
      <c r="AM317" s="360"/>
      <c r="AN317" s="361"/>
    </row>
    <row r="318" spans="11:40" s="461" customFormat="1" x14ac:dyDescent="0.35">
      <c r="K318" s="360"/>
      <c r="L318" s="360"/>
      <c r="M318" s="466"/>
      <c r="O318" s="360"/>
      <c r="Q318" s="360"/>
      <c r="R318" s="360"/>
      <c r="S318" s="360"/>
      <c r="T318" s="360"/>
      <c r="U318" s="360"/>
      <c r="V318" s="360"/>
      <c r="W318" s="360"/>
      <c r="X318" s="360"/>
      <c r="Y318" s="360"/>
      <c r="Z318" s="360"/>
      <c r="AA318" s="360"/>
      <c r="AB318" s="360"/>
      <c r="AC318" s="360"/>
      <c r="AD318" s="360"/>
      <c r="AE318" s="360"/>
      <c r="AF318" s="360"/>
      <c r="AG318" s="360"/>
      <c r="AH318" s="360"/>
      <c r="AI318" s="360"/>
      <c r="AJ318" s="360"/>
      <c r="AK318" s="360"/>
      <c r="AL318" s="360"/>
      <c r="AM318" s="360"/>
      <c r="AN318" s="361"/>
    </row>
    <row r="319" spans="11:40" s="461" customFormat="1" x14ac:dyDescent="0.35">
      <c r="K319" s="360"/>
      <c r="L319" s="360"/>
      <c r="M319" s="466"/>
      <c r="O319" s="360"/>
      <c r="Q319" s="360"/>
      <c r="R319" s="360"/>
      <c r="S319" s="360"/>
      <c r="T319" s="360"/>
      <c r="U319" s="360"/>
      <c r="V319" s="360"/>
      <c r="W319" s="360"/>
      <c r="X319" s="360"/>
      <c r="Y319" s="360"/>
      <c r="Z319" s="360"/>
      <c r="AA319" s="360"/>
      <c r="AB319" s="360"/>
      <c r="AC319" s="360"/>
      <c r="AD319" s="360"/>
      <c r="AE319" s="360"/>
      <c r="AF319" s="360"/>
      <c r="AG319" s="360"/>
      <c r="AH319" s="360"/>
      <c r="AI319" s="360"/>
      <c r="AJ319" s="360"/>
      <c r="AK319" s="360"/>
      <c r="AL319" s="360"/>
      <c r="AM319" s="360"/>
      <c r="AN319" s="361"/>
    </row>
    <row r="320" spans="11:40" s="461" customFormat="1" x14ac:dyDescent="0.35">
      <c r="K320" s="360"/>
      <c r="L320" s="360"/>
      <c r="M320" s="466"/>
      <c r="O320" s="360"/>
      <c r="Q320" s="360"/>
      <c r="R320" s="360"/>
      <c r="S320" s="360"/>
      <c r="T320" s="360"/>
      <c r="U320" s="360"/>
      <c r="V320" s="360"/>
      <c r="W320" s="360"/>
      <c r="X320" s="360"/>
      <c r="Y320" s="360"/>
      <c r="Z320" s="360"/>
      <c r="AA320" s="360"/>
      <c r="AB320" s="360"/>
      <c r="AC320" s="360"/>
      <c r="AD320" s="360"/>
      <c r="AE320" s="360"/>
      <c r="AF320" s="360"/>
      <c r="AG320" s="360"/>
      <c r="AH320" s="360"/>
      <c r="AI320" s="360"/>
      <c r="AJ320" s="360"/>
      <c r="AK320" s="360"/>
      <c r="AL320" s="360"/>
      <c r="AM320" s="360"/>
      <c r="AN320" s="361"/>
    </row>
    <row r="321" spans="11:40" s="461" customFormat="1" x14ac:dyDescent="0.35">
      <c r="K321" s="360"/>
      <c r="L321" s="360"/>
      <c r="M321" s="466"/>
      <c r="O321" s="360"/>
      <c r="Q321" s="360"/>
      <c r="R321" s="360"/>
      <c r="S321" s="360"/>
      <c r="T321" s="360"/>
      <c r="U321" s="360"/>
      <c r="V321" s="360"/>
      <c r="W321" s="360"/>
      <c r="X321" s="360"/>
      <c r="Y321" s="360"/>
      <c r="Z321" s="360"/>
      <c r="AA321" s="360"/>
      <c r="AB321" s="360"/>
      <c r="AC321" s="360"/>
      <c r="AD321" s="360"/>
      <c r="AE321" s="360"/>
      <c r="AF321" s="360"/>
      <c r="AG321" s="360"/>
      <c r="AH321" s="360"/>
      <c r="AI321" s="360"/>
      <c r="AJ321" s="360"/>
      <c r="AK321" s="360"/>
      <c r="AL321" s="360"/>
      <c r="AM321" s="360"/>
      <c r="AN321" s="361"/>
    </row>
    <row r="322" spans="11:40" s="461" customFormat="1" x14ac:dyDescent="0.35">
      <c r="K322" s="360"/>
      <c r="L322" s="360"/>
      <c r="M322" s="466"/>
      <c r="O322" s="360"/>
      <c r="Q322" s="360"/>
      <c r="R322" s="360"/>
      <c r="S322" s="360"/>
      <c r="T322" s="360"/>
      <c r="U322" s="360"/>
      <c r="V322" s="360"/>
      <c r="W322" s="360"/>
      <c r="X322" s="360"/>
      <c r="Y322" s="360"/>
      <c r="Z322" s="360"/>
      <c r="AA322" s="360"/>
      <c r="AB322" s="360"/>
      <c r="AC322" s="360"/>
      <c r="AD322" s="360"/>
      <c r="AE322" s="360"/>
      <c r="AF322" s="360"/>
      <c r="AG322" s="360"/>
      <c r="AH322" s="360"/>
      <c r="AI322" s="360"/>
      <c r="AJ322" s="360"/>
      <c r="AK322" s="360"/>
      <c r="AL322" s="360"/>
      <c r="AM322" s="360"/>
      <c r="AN322" s="361"/>
    </row>
    <row r="323" spans="11:40" s="461" customFormat="1" x14ac:dyDescent="0.35">
      <c r="K323" s="360"/>
      <c r="L323" s="360"/>
      <c r="M323" s="466"/>
      <c r="O323" s="360"/>
      <c r="Q323" s="360"/>
      <c r="R323" s="360"/>
      <c r="S323" s="360"/>
      <c r="T323" s="360"/>
      <c r="U323" s="360"/>
      <c r="V323" s="360"/>
      <c r="W323" s="360"/>
      <c r="X323" s="360"/>
      <c r="Y323" s="360"/>
      <c r="Z323" s="360"/>
      <c r="AA323" s="360"/>
      <c r="AB323" s="360"/>
      <c r="AC323" s="360"/>
      <c r="AD323" s="360"/>
      <c r="AE323" s="360"/>
      <c r="AF323" s="360"/>
      <c r="AG323" s="360"/>
      <c r="AH323" s="360"/>
      <c r="AI323" s="360"/>
      <c r="AJ323" s="360"/>
      <c r="AK323" s="360"/>
      <c r="AL323" s="360"/>
      <c r="AM323" s="360"/>
      <c r="AN323" s="361"/>
    </row>
    <row r="324" spans="11:40" s="461" customFormat="1" x14ac:dyDescent="0.35">
      <c r="K324" s="360"/>
      <c r="L324" s="360"/>
      <c r="M324" s="466"/>
      <c r="O324" s="360"/>
      <c r="Q324" s="360"/>
      <c r="R324" s="360"/>
      <c r="S324" s="360"/>
      <c r="T324" s="360"/>
      <c r="U324" s="360"/>
      <c r="V324" s="360"/>
      <c r="W324" s="360"/>
      <c r="X324" s="360"/>
      <c r="Y324" s="360"/>
      <c r="Z324" s="360"/>
      <c r="AA324" s="360"/>
      <c r="AB324" s="360"/>
      <c r="AC324" s="360"/>
      <c r="AD324" s="360"/>
      <c r="AE324" s="360"/>
      <c r="AF324" s="360"/>
      <c r="AG324" s="360"/>
      <c r="AH324" s="360"/>
      <c r="AI324" s="360"/>
      <c r="AJ324" s="360"/>
      <c r="AK324" s="360"/>
      <c r="AL324" s="360"/>
      <c r="AM324" s="360"/>
      <c r="AN324" s="361"/>
    </row>
    <row r="325" spans="11:40" s="461" customFormat="1" x14ac:dyDescent="0.35">
      <c r="K325" s="360"/>
      <c r="L325" s="360"/>
      <c r="M325" s="466"/>
      <c r="O325" s="360"/>
      <c r="Q325" s="360"/>
      <c r="R325" s="360"/>
      <c r="S325" s="360"/>
      <c r="T325" s="360"/>
      <c r="U325" s="360"/>
      <c r="V325" s="360"/>
      <c r="W325" s="360"/>
      <c r="X325" s="360"/>
      <c r="Y325" s="360"/>
      <c r="Z325" s="360"/>
      <c r="AA325" s="360"/>
      <c r="AB325" s="360"/>
      <c r="AC325" s="360"/>
      <c r="AD325" s="360"/>
      <c r="AE325" s="360"/>
      <c r="AF325" s="360"/>
      <c r="AG325" s="360"/>
      <c r="AH325" s="360"/>
      <c r="AI325" s="360"/>
      <c r="AJ325" s="360"/>
      <c r="AK325" s="360"/>
      <c r="AL325" s="360"/>
      <c r="AM325" s="360"/>
      <c r="AN325" s="361"/>
    </row>
    <row r="326" spans="11:40" s="461" customFormat="1" x14ac:dyDescent="0.35">
      <c r="K326" s="360"/>
      <c r="L326" s="360"/>
      <c r="M326" s="466"/>
      <c r="O326" s="360"/>
      <c r="Q326" s="360"/>
      <c r="R326" s="360"/>
      <c r="S326" s="360"/>
      <c r="T326" s="360"/>
      <c r="U326" s="360"/>
      <c r="V326" s="360"/>
      <c r="W326" s="360"/>
      <c r="X326" s="360"/>
      <c r="Y326" s="360"/>
      <c r="Z326" s="360"/>
      <c r="AA326" s="360"/>
      <c r="AB326" s="360"/>
      <c r="AC326" s="360"/>
      <c r="AD326" s="360"/>
      <c r="AE326" s="360"/>
      <c r="AF326" s="360"/>
      <c r="AG326" s="360"/>
      <c r="AH326" s="360"/>
      <c r="AI326" s="360"/>
      <c r="AJ326" s="360"/>
      <c r="AK326" s="360"/>
      <c r="AL326" s="360"/>
      <c r="AM326" s="360"/>
      <c r="AN326" s="361"/>
    </row>
    <row r="327" spans="11:40" s="461" customFormat="1" x14ac:dyDescent="0.35">
      <c r="K327" s="360"/>
      <c r="L327" s="360"/>
      <c r="M327" s="466"/>
      <c r="O327" s="360"/>
      <c r="Q327" s="360"/>
      <c r="R327" s="360"/>
      <c r="S327" s="360"/>
      <c r="T327" s="360"/>
      <c r="U327" s="360"/>
      <c r="V327" s="360"/>
      <c r="W327" s="360"/>
      <c r="X327" s="360"/>
      <c r="Y327" s="360"/>
      <c r="Z327" s="360"/>
      <c r="AA327" s="360"/>
      <c r="AB327" s="360"/>
      <c r="AC327" s="360"/>
      <c r="AD327" s="360"/>
      <c r="AE327" s="360"/>
      <c r="AF327" s="360"/>
      <c r="AG327" s="360"/>
      <c r="AH327" s="360"/>
      <c r="AI327" s="360"/>
      <c r="AJ327" s="360"/>
      <c r="AK327" s="360"/>
      <c r="AL327" s="360"/>
      <c r="AM327" s="360"/>
      <c r="AN327" s="361"/>
    </row>
    <row r="328" spans="11:40" s="461" customFormat="1" x14ac:dyDescent="0.35">
      <c r="K328" s="360"/>
      <c r="L328" s="360"/>
      <c r="M328" s="466"/>
      <c r="O328" s="360"/>
      <c r="Q328" s="360"/>
      <c r="R328" s="360"/>
      <c r="S328" s="360"/>
      <c r="T328" s="360"/>
      <c r="U328" s="360"/>
      <c r="V328" s="360"/>
      <c r="W328" s="360"/>
      <c r="X328" s="360"/>
      <c r="Y328" s="360"/>
      <c r="Z328" s="360"/>
      <c r="AA328" s="360"/>
      <c r="AB328" s="360"/>
      <c r="AC328" s="360"/>
      <c r="AD328" s="360"/>
      <c r="AE328" s="360"/>
      <c r="AF328" s="360"/>
      <c r="AG328" s="360"/>
      <c r="AH328" s="360"/>
      <c r="AI328" s="360"/>
      <c r="AJ328" s="360"/>
      <c r="AK328" s="360"/>
      <c r="AL328" s="360"/>
      <c r="AM328" s="360"/>
      <c r="AN328" s="361"/>
    </row>
    <row r="329" spans="11:40" s="461" customFormat="1" x14ac:dyDescent="0.35">
      <c r="K329" s="360"/>
      <c r="L329" s="360"/>
      <c r="M329" s="466"/>
      <c r="O329" s="360"/>
      <c r="Q329" s="360"/>
      <c r="R329" s="360"/>
      <c r="S329" s="360"/>
      <c r="T329" s="360"/>
      <c r="U329" s="360"/>
      <c r="V329" s="360"/>
      <c r="W329" s="360"/>
      <c r="X329" s="360"/>
      <c r="Y329" s="360"/>
      <c r="Z329" s="360"/>
      <c r="AA329" s="360"/>
      <c r="AB329" s="360"/>
      <c r="AC329" s="360"/>
      <c r="AD329" s="360"/>
      <c r="AE329" s="360"/>
      <c r="AF329" s="360"/>
      <c r="AG329" s="360"/>
      <c r="AH329" s="360"/>
      <c r="AI329" s="360"/>
      <c r="AJ329" s="360"/>
      <c r="AK329" s="360"/>
      <c r="AL329" s="360"/>
      <c r="AM329" s="360"/>
      <c r="AN329" s="361"/>
    </row>
    <row r="330" spans="11:40" s="461" customFormat="1" x14ac:dyDescent="0.35">
      <c r="K330" s="360"/>
      <c r="L330" s="360"/>
      <c r="M330" s="466"/>
      <c r="O330" s="360"/>
      <c r="Q330" s="360"/>
      <c r="R330" s="360"/>
      <c r="S330" s="360"/>
      <c r="T330" s="360"/>
      <c r="U330" s="360"/>
      <c r="V330" s="360"/>
      <c r="W330" s="360"/>
      <c r="X330" s="360"/>
      <c r="Y330" s="360"/>
      <c r="Z330" s="360"/>
      <c r="AA330" s="360"/>
      <c r="AB330" s="360"/>
      <c r="AC330" s="360"/>
      <c r="AD330" s="360"/>
      <c r="AE330" s="360"/>
      <c r="AF330" s="360"/>
      <c r="AG330" s="360"/>
      <c r="AH330" s="360"/>
      <c r="AI330" s="360"/>
      <c r="AJ330" s="360"/>
      <c r="AK330" s="360"/>
      <c r="AL330" s="360"/>
      <c r="AM330" s="360"/>
      <c r="AN330" s="361"/>
    </row>
    <row r="331" spans="11:40" s="461" customFormat="1" x14ac:dyDescent="0.35">
      <c r="K331" s="360"/>
      <c r="L331" s="360"/>
      <c r="M331" s="466"/>
      <c r="O331" s="360"/>
      <c r="Q331" s="360"/>
      <c r="R331" s="360"/>
      <c r="S331" s="360"/>
      <c r="T331" s="360"/>
      <c r="U331" s="360"/>
      <c r="V331" s="360"/>
      <c r="W331" s="360"/>
      <c r="X331" s="360"/>
      <c r="Y331" s="360"/>
      <c r="Z331" s="360"/>
      <c r="AA331" s="360"/>
      <c r="AB331" s="360"/>
      <c r="AC331" s="360"/>
      <c r="AD331" s="360"/>
      <c r="AE331" s="360"/>
      <c r="AF331" s="360"/>
      <c r="AG331" s="360"/>
      <c r="AH331" s="360"/>
      <c r="AI331" s="360"/>
      <c r="AJ331" s="360"/>
      <c r="AK331" s="360"/>
      <c r="AL331" s="360"/>
      <c r="AM331" s="360"/>
      <c r="AN331" s="361"/>
    </row>
    <row r="332" spans="11:40" s="461" customFormat="1" x14ac:dyDescent="0.35">
      <c r="K332" s="360"/>
      <c r="L332" s="360"/>
      <c r="M332" s="466"/>
      <c r="O332" s="360"/>
      <c r="Q332" s="360"/>
      <c r="R332" s="360"/>
      <c r="S332" s="360"/>
      <c r="T332" s="360"/>
      <c r="U332" s="360"/>
      <c r="V332" s="360"/>
      <c r="W332" s="360"/>
      <c r="X332" s="360"/>
      <c r="Y332" s="360"/>
      <c r="Z332" s="360"/>
      <c r="AA332" s="360"/>
      <c r="AB332" s="360"/>
      <c r="AC332" s="360"/>
      <c r="AD332" s="360"/>
      <c r="AE332" s="360"/>
      <c r="AF332" s="360"/>
      <c r="AG332" s="360"/>
      <c r="AH332" s="360"/>
      <c r="AI332" s="360"/>
      <c r="AJ332" s="360"/>
      <c r="AK332" s="360"/>
      <c r="AL332" s="360"/>
      <c r="AM332" s="360"/>
      <c r="AN332" s="361"/>
    </row>
    <row r="333" spans="11:40" s="461" customFormat="1" x14ac:dyDescent="0.35">
      <c r="K333" s="360"/>
      <c r="L333" s="360"/>
      <c r="M333" s="466"/>
      <c r="O333" s="360"/>
      <c r="Q333" s="360"/>
      <c r="R333" s="360"/>
      <c r="S333" s="360"/>
      <c r="T333" s="360"/>
      <c r="U333" s="360"/>
      <c r="V333" s="360"/>
      <c r="W333" s="360"/>
      <c r="X333" s="360"/>
      <c r="Y333" s="360"/>
      <c r="Z333" s="360"/>
      <c r="AA333" s="360"/>
      <c r="AB333" s="360"/>
      <c r="AC333" s="360"/>
      <c r="AD333" s="360"/>
      <c r="AE333" s="360"/>
      <c r="AF333" s="360"/>
      <c r="AG333" s="360"/>
      <c r="AH333" s="360"/>
      <c r="AI333" s="360"/>
      <c r="AJ333" s="360"/>
      <c r="AK333" s="360"/>
      <c r="AL333" s="360"/>
      <c r="AM333" s="360"/>
      <c r="AN333" s="361"/>
    </row>
    <row r="334" spans="11:40" s="461" customFormat="1" x14ac:dyDescent="0.35">
      <c r="K334" s="360"/>
      <c r="L334" s="360"/>
      <c r="M334" s="466"/>
      <c r="O334" s="360"/>
      <c r="Q334" s="360"/>
      <c r="R334" s="360"/>
      <c r="S334" s="360"/>
      <c r="T334" s="360"/>
      <c r="U334" s="360"/>
      <c r="V334" s="360"/>
      <c r="W334" s="360"/>
      <c r="X334" s="360"/>
      <c r="Y334" s="360"/>
      <c r="Z334" s="360"/>
      <c r="AA334" s="360"/>
      <c r="AB334" s="360"/>
      <c r="AC334" s="360"/>
      <c r="AD334" s="360"/>
      <c r="AE334" s="360"/>
      <c r="AF334" s="360"/>
      <c r="AG334" s="360"/>
      <c r="AH334" s="360"/>
      <c r="AI334" s="360"/>
      <c r="AJ334" s="360"/>
      <c r="AK334" s="360"/>
      <c r="AL334" s="360"/>
      <c r="AM334" s="360"/>
      <c r="AN334" s="361"/>
    </row>
    <row r="335" spans="11:40" s="461" customFormat="1" x14ac:dyDescent="0.35">
      <c r="K335" s="360"/>
      <c r="L335" s="360"/>
      <c r="M335" s="466"/>
      <c r="O335" s="360"/>
      <c r="Q335" s="360"/>
      <c r="R335" s="360"/>
      <c r="S335" s="360"/>
      <c r="T335" s="360"/>
      <c r="U335" s="360"/>
      <c r="V335" s="360"/>
      <c r="W335" s="360"/>
      <c r="X335" s="360"/>
      <c r="Y335" s="360"/>
      <c r="Z335" s="360"/>
      <c r="AA335" s="360"/>
      <c r="AB335" s="360"/>
      <c r="AC335" s="360"/>
      <c r="AD335" s="360"/>
      <c r="AE335" s="360"/>
      <c r="AF335" s="360"/>
      <c r="AG335" s="360"/>
      <c r="AH335" s="360"/>
      <c r="AI335" s="360"/>
      <c r="AJ335" s="360"/>
      <c r="AK335" s="360"/>
      <c r="AL335" s="360"/>
      <c r="AM335" s="360"/>
      <c r="AN335" s="361"/>
    </row>
    <row r="336" spans="11:40" s="461" customFormat="1" x14ac:dyDescent="0.35">
      <c r="K336" s="360"/>
      <c r="L336" s="360"/>
      <c r="M336" s="466"/>
      <c r="O336" s="360"/>
      <c r="Q336" s="360"/>
      <c r="R336" s="360"/>
      <c r="S336" s="360"/>
      <c r="T336" s="360"/>
      <c r="U336" s="360"/>
      <c r="V336" s="360"/>
      <c r="W336" s="360"/>
      <c r="X336" s="360"/>
      <c r="Y336" s="360"/>
      <c r="Z336" s="360"/>
      <c r="AA336" s="360"/>
      <c r="AB336" s="360"/>
      <c r="AC336" s="360"/>
      <c r="AD336" s="360"/>
      <c r="AE336" s="360"/>
      <c r="AF336" s="360"/>
      <c r="AG336" s="360"/>
      <c r="AH336" s="360"/>
      <c r="AI336" s="360"/>
      <c r="AJ336" s="360"/>
      <c r="AK336" s="360"/>
      <c r="AL336" s="360"/>
      <c r="AM336" s="360"/>
      <c r="AN336" s="361"/>
    </row>
    <row r="337" spans="11:40" s="461" customFormat="1" x14ac:dyDescent="0.35">
      <c r="K337" s="360"/>
      <c r="L337" s="360"/>
      <c r="M337" s="466"/>
      <c r="O337" s="360"/>
      <c r="Q337" s="360"/>
      <c r="R337" s="360"/>
      <c r="S337" s="360"/>
      <c r="T337" s="360"/>
      <c r="U337" s="360"/>
      <c r="V337" s="360"/>
      <c r="W337" s="360"/>
      <c r="X337" s="360"/>
      <c r="Y337" s="360"/>
      <c r="Z337" s="360"/>
      <c r="AA337" s="360"/>
      <c r="AB337" s="360"/>
      <c r="AC337" s="360"/>
      <c r="AD337" s="360"/>
      <c r="AE337" s="360"/>
      <c r="AF337" s="360"/>
      <c r="AG337" s="360"/>
      <c r="AH337" s="360"/>
      <c r="AI337" s="360"/>
      <c r="AJ337" s="360"/>
      <c r="AK337" s="360"/>
      <c r="AL337" s="360"/>
      <c r="AM337" s="360"/>
      <c r="AN337" s="361"/>
    </row>
    <row r="338" spans="11:40" s="461" customFormat="1" x14ac:dyDescent="0.35">
      <c r="K338" s="360"/>
      <c r="L338" s="360"/>
      <c r="M338" s="466"/>
      <c r="O338" s="360"/>
      <c r="Q338" s="360"/>
      <c r="R338" s="360"/>
      <c r="S338" s="360"/>
      <c r="T338" s="360"/>
      <c r="U338" s="360"/>
      <c r="V338" s="360"/>
      <c r="W338" s="360"/>
      <c r="X338" s="360"/>
      <c r="Y338" s="360"/>
      <c r="Z338" s="360"/>
      <c r="AA338" s="360"/>
      <c r="AB338" s="360"/>
      <c r="AC338" s="360"/>
      <c r="AD338" s="360"/>
      <c r="AE338" s="360"/>
      <c r="AF338" s="360"/>
      <c r="AG338" s="360"/>
      <c r="AH338" s="360"/>
      <c r="AI338" s="360"/>
      <c r="AJ338" s="360"/>
      <c r="AK338" s="360"/>
      <c r="AL338" s="360"/>
      <c r="AM338" s="360"/>
      <c r="AN338" s="361"/>
    </row>
    <row r="339" spans="11:40" s="461" customFormat="1" x14ac:dyDescent="0.35">
      <c r="K339" s="360"/>
      <c r="L339" s="360"/>
      <c r="M339" s="466"/>
      <c r="O339" s="360"/>
      <c r="Q339" s="360"/>
      <c r="R339" s="360"/>
      <c r="S339" s="360"/>
      <c r="T339" s="360"/>
      <c r="U339" s="360"/>
      <c r="V339" s="360"/>
      <c r="W339" s="360"/>
      <c r="X339" s="360"/>
      <c r="Y339" s="360"/>
      <c r="Z339" s="360"/>
      <c r="AA339" s="360"/>
      <c r="AB339" s="360"/>
      <c r="AC339" s="360"/>
      <c r="AD339" s="360"/>
      <c r="AE339" s="360"/>
      <c r="AF339" s="360"/>
      <c r="AG339" s="360"/>
      <c r="AH339" s="360"/>
      <c r="AI339" s="360"/>
      <c r="AJ339" s="360"/>
      <c r="AK339" s="360"/>
      <c r="AL339" s="360"/>
      <c r="AM339" s="360"/>
      <c r="AN339" s="361"/>
    </row>
    <row r="340" spans="11:40" s="461" customFormat="1" x14ac:dyDescent="0.35">
      <c r="K340" s="360"/>
      <c r="L340" s="360"/>
      <c r="M340" s="466"/>
      <c r="O340" s="360"/>
      <c r="Q340" s="360"/>
      <c r="R340" s="360"/>
      <c r="S340" s="360"/>
      <c r="T340" s="360"/>
      <c r="U340" s="360"/>
      <c r="V340" s="360"/>
      <c r="W340" s="360"/>
      <c r="X340" s="360"/>
      <c r="Y340" s="360"/>
      <c r="Z340" s="360"/>
      <c r="AA340" s="360"/>
      <c r="AB340" s="360"/>
      <c r="AC340" s="360"/>
      <c r="AD340" s="360"/>
      <c r="AE340" s="360"/>
      <c r="AF340" s="360"/>
      <c r="AG340" s="360"/>
      <c r="AH340" s="360"/>
      <c r="AI340" s="360"/>
      <c r="AJ340" s="360"/>
      <c r="AK340" s="360"/>
      <c r="AL340" s="360"/>
      <c r="AM340" s="360"/>
      <c r="AN340" s="361"/>
    </row>
    <row r="341" spans="11:40" s="461" customFormat="1" x14ac:dyDescent="0.35">
      <c r="K341" s="360"/>
      <c r="L341" s="360"/>
      <c r="M341" s="466"/>
      <c r="O341" s="360"/>
      <c r="Q341" s="360"/>
      <c r="R341" s="360"/>
      <c r="S341" s="360"/>
      <c r="T341" s="360"/>
      <c r="U341" s="360"/>
      <c r="V341" s="360"/>
      <c r="W341" s="360"/>
      <c r="X341" s="360"/>
      <c r="Y341" s="360"/>
      <c r="Z341" s="360"/>
      <c r="AA341" s="360"/>
      <c r="AB341" s="360"/>
      <c r="AC341" s="360"/>
      <c r="AD341" s="360"/>
      <c r="AE341" s="360"/>
      <c r="AF341" s="360"/>
      <c r="AG341" s="360"/>
      <c r="AH341" s="360"/>
      <c r="AI341" s="360"/>
      <c r="AJ341" s="360"/>
      <c r="AK341" s="360"/>
      <c r="AL341" s="360"/>
      <c r="AM341" s="360"/>
      <c r="AN341" s="361"/>
    </row>
    <row r="342" spans="11:40" s="461" customFormat="1" x14ac:dyDescent="0.35">
      <c r="K342" s="360"/>
      <c r="L342" s="360"/>
      <c r="M342" s="466"/>
      <c r="O342" s="360"/>
      <c r="Q342" s="360"/>
      <c r="R342" s="360"/>
      <c r="S342" s="360"/>
      <c r="T342" s="360"/>
      <c r="U342" s="360"/>
      <c r="V342" s="360"/>
      <c r="W342" s="360"/>
      <c r="X342" s="360"/>
      <c r="Y342" s="360"/>
      <c r="Z342" s="360"/>
      <c r="AA342" s="360"/>
      <c r="AB342" s="360"/>
      <c r="AC342" s="360"/>
      <c r="AD342" s="360"/>
      <c r="AE342" s="360"/>
      <c r="AF342" s="360"/>
      <c r="AG342" s="360"/>
      <c r="AH342" s="360"/>
      <c r="AI342" s="360"/>
      <c r="AJ342" s="360"/>
      <c r="AK342" s="360"/>
      <c r="AL342" s="360"/>
      <c r="AM342" s="360"/>
      <c r="AN342" s="361"/>
    </row>
    <row r="343" spans="11:40" s="461" customFormat="1" x14ac:dyDescent="0.35">
      <c r="K343" s="360"/>
      <c r="L343" s="360"/>
      <c r="M343" s="466"/>
      <c r="O343" s="360"/>
      <c r="Q343" s="360"/>
      <c r="R343" s="360"/>
      <c r="S343" s="360"/>
      <c r="T343" s="360"/>
      <c r="U343" s="360"/>
      <c r="V343" s="360"/>
      <c r="W343" s="360"/>
      <c r="X343" s="360"/>
      <c r="Y343" s="360"/>
      <c r="Z343" s="360"/>
      <c r="AA343" s="360"/>
      <c r="AB343" s="360"/>
      <c r="AC343" s="360"/>
      <c r="AD343" s="360"/>
      <c r="AE343" s="360"/>
      <c r="AF343" s="360"/>
      <c r="AG343" s="360"/>
      <c r="AH343" s="360"/>
      <c r="AI343" s="360"/>
      <c r="AJ343" s="360"/>
      <c r="AK343" s="360"/>
      <c r="AL343" s="360"/>
      <c r="AM343" s="360"/>
      <c r="AN343" s="361"/>
    </row>
    <row r="344" spans="11:40" s="461" customFormat="1" x14ac:dyDescent="0.35">
      <c r="K344" s="360"/>
      <c r="L344" s="360"/>
      <c r="M344" s="466"/>
      <c r="O344" s="360"/>
      <c r="Q344" s="360"/>
      <c r="R344" s="360"/>
      <c r="S344" s="360"/>
      <c r="T344" s="360"/>
      <c r="U344" s="360"/>
      <c r="V344" s="360"/>
      <c r="W344" s="360"/>
      <c r="X344" s="360"/>
      <c r="Y344" s="360"/>
      <c r="Z344" s="360"/>
      <c r="AA344" s="360"/>
      <c r="AB344" s="360"/>
      <c r="AC344" s="360"/>
      <c r="AD344" s="360"/>
      <c r="AE344" s="360"/>
      <c r="AF344" s="360"/>
      <c r="AG344" s="360"/>
      <c r="AH344" s="360"/>
      <c r="AI344" s="360"/>
      <c r="AJ344" s="360"/>
      <c r="AK344" s="360"/>
      <c r="AL344" s="360"/>
      <c r="AM344" s="360"/>
      <c r="AN344" s="361"/>
    </row>
    <row r="345" spans="11:40" s="461" customFormat="1" x14ac:dyDescent="0.35">
      <c r="K345" s="360"/>
      <c r="L345" s="360"/>
      <c r="M345" s="466"/>
      <c r="O345" s="360"/>
      <c r="Q345" s="360"/>
      <c r="R345" s="360"/>
      <c r="S345" s="360"/>
      <c r="T345" s="360"/>
      <c r="U345" s="360"/>
      <c r="V345" s="360"/>
      <c r="W345" s="360"/>
      <c r="X345" s="360"/>
      <c r="Y345" s="360"/>
      <c r="Z345" s="360"/>
      <c r="AA345" s="360"/>
      <c r="AB345" s="360"/>
      <c r="AC345" s="360"/>
      <c r="AD345" s="360"/>
      <c r="AE345" s="360"/>
      <c r="AF345" s="360"/>
      <c r="AG345" s="360"/>
      <c r="AH345" s="360"/>
      <c r="AI345" s="360"/>
      <c r="AJ345" s="360"/>
      <c r="AK345" s="360"/>
      <c r="AL345" s="360"/>
      <c r="AM345" s="360"/>
      <c r="AN345" s="361"/>
    </row>
    <row r="346" spans="11:40" s="461" customFormat="1" x14ac:dyDescent="0.35">
      <c r="K346" s="360"/>
      <c r="L346" s="360"/>
      <c r="M346" s="466"/>
      <c r="O346" s="360"/>
      <c r="Q346" s="360"/>
      <c r="R346" s="360"/>
      <c r="S346" s="360"/>
      <c r="T346" s="360"/>
      <c r="U346" s="360"/>
      <c r="V346" s="360"/>
      <c r="W346" s="360"/>
      <c r="X346" s="360"/>
      <c r="Y346" s="360"/>
      <c r="Z346" s="360"/>
      <c r="AA346" s="360"/>
      <c r="AB346" s="360"/>
      <c r="AC346" s="360"/>
      <c r="AD346" s="360"/>
      <c r="AE346" s="360"/>
      <c r="AF346" s="360"/>
      <c r="AG346" s="360"/>
      <c r="AH346" s="360"/>
      <c r="AI346" s="360"/>
      <c r="AJ346" s="360"/>
      <c r="AK346" s="360"/>
      <c r="AL346" s="360"/>
      <c r="AM346" s="360"/>
      <c r="AN346" s="361"/>
    </row>
    <row r="347" spans="11:40" s="461" customFormat="1" x14ac:dyDescent="0.35">
      <c r="K347" s="360"/>
      <c r="L347" s="360"/>
      <c r="M347" s="466"/>
      <c r="O347" s="360"/>
      <c r="Q347" s="360"/>
      <c r="R347" s="360"/>
      <c r="S347" s="360"/>
      <c r="T347" s="360"/>
      <c r="U347" s="360"/>
      <c r="V347" s="360"/>
      <c r="W347" s="360"/>
      <c r="X347" s="360"/>
      <c r="Y347" s="360"/>
      <c r="Z347" s="360"/>
      <c r="AA347" s="360"/>
      <c r="AB347" s="360"/>
      <c r="AC347" s="360"/>
      <c r="AD347" s="360"/>
      <c r="AE347" s="360"/>
      <c r="AF347" s="360"/>
      <c r="AG347" s="360"/>
      <c r="AH347" s="360"/>
      <c r="AI347" s="360"/>
      <c r="AJ347" s="360"/>
      <c r="AK347" s="360"/>
      <c r="AL347" s="360"/>
      <c r="AM347" s="360"/>
      <c r="AN347" s="361"/>
    </row>
    <row r="348" spans="11:40" s="461" customFormat="1" x14ac:dyDescent="0.35">
      <c r="K348" s="360"/>
      <c r="L348" s="360"/>
      <c r="M348" s="466"/>
      <c r="O348" s="360"/>
      <c r="Q348" s="360"/>
      <c r="R348" s="360"/>
      <c r="S348" s="360"/>
      <c r="T348" s="360"/>
      <c r="U348" s="360"/>
      <c r="V348" s="360"/>
      <c r="W348" s="360"/>
      <c r="X348" s="360"/>
      <c r="Y348" s="360"/>
      <c r="Z348" s="360"/>
      <c r="AA348" s="360"/>
      <c r="AB348" s="360"/>
      <c r="AC348" s="360"/>
      <c r="AD348" s="360"/>
      <c r="AE348" s="360"/>
      <c r="AF348" s="360"/>
      <c r="AG348" s="360"/>
      <c r="AH348" s="360"/>
      <c r="AI348" s="360"/>
      <c r="AJ348" s="360"/>
      <c r="AK348" s="360"/>
      <c r="AL348" s="360"/>
      <c r="AM348" s="360"/>
      <c r="AN348" s="361"/>
    </row>
    <row r="349" spans="11:40" s="461" customFormat="1" x14ac:dyDescent="0.35">
      <c r="K349" s="360"/>
      <c r="L349" s="360"/>
      <c r="M349" s="466"/>
      <c r="O349" s="360"/>
      <c r="Q349" s="360"/>
      <c r="R349" s="360"/>
      <c r="S349" s="360"/>
      <c r="T349" s="360"/>
      <c r="U349" s="360"/>
      <c r="V349" s="360"/>
      <c r="W349" s="360"/>
      <c r="X349" s="360"/>
      <c r="Y349" s="360"/>
      <c r="Z349" s="360"/>
      <c r="AA349" s="360"/>
      <c r="AB349" s="360"/>
      <c r="AC349" s="360"/>
      <c r="AD349" s="360"/>
      <c r="AE349" s="360"/>
      <c r="AF349" s="360"/>
      <c r="AG349" s="360"/>
      <c r="AH349" s="360"/>
      <c r="AI349" s="360"/>
      <c r="AJ349" s="360"/>
      <c r="AK349" s="360"/>
      <c r="AL349" s="360"/>
      <c r="AM349" s="360"/>
      <c r="AN349" s="361"/>
    </row>
    <row r="350" spans="11:40" s="461" customFormat="1" x14ac:dyDescent="0.35">
      <c r="K350" s="360"/>
      <c r="L350" s="360"/>
      <c r="M350" s="466"/>
      <c r="O350" s="360"/>
      <c r="Q350" s="360"/>
      <c r="R350" s="360"/>
      <c r="S350" s="360"/>
      <c r="T350" s="360"/>
      <c r="U350" s="360"/>
      <c r="V350" s="360"/>
      <c r="W350" s="360"/>
      <c r="X350" s="360"/>
      <c r="Y350" s="360"/>
      <c r="Z350" s="360"/>
      <c r="AA350" s="360"/>
      <c r="AB350" s="360"/>
      <c r="AC350" s="360"/>
      <c r="AD350" s="360"/>
      <c r="AE350" s="360"/>
      <c r="AF350" s="360"/>
      <c r="AG350" s="360"/>
      <c r="AH350" s="360"/>
      <c r="AI350" s="360"/>
      <c r="AJ350" s="360"/>
      <c r="AK350" s="360"/>
      <c r="AL350" s="360"/>
      <c r="AM350" s="360"/>
      <c r="AN350" s="361"/>
    </row>
    <row r="351" spans="11:40" s="461" customFormat="1" x14ac:dyDescent="0.35">
      <c r="K351" s="360"/>
      <c r="L351" s="360"/>
      <c r="M351" s="466"/>
      <c r="O351" s="360"/>
      <c r="Q351" s="360"/>
      <c r="R351" s="360"/>
      <c r="S351" s="360"/>
      <c r="T351" s="360"/>
      <c r="U351" s="360"/>
      <c r="V351" s="360"/>
      <c r="W351" s="360"/>
      <c r="X351" s="360"/>
      <c r="Y351" s="360"/>
      <c r="Z351" s="360"/>
      <c r="AA351" s="360"/>
      <c r="AB351" s="360"/>
      <c r="AC351" s="360"/>
      <c r="AD351" s="360"/>
      <c r="AE351" s="360"/>
      <c r="AF351" s="360"/>
      <c r="AG351" s="360"/>
      <c r="AH351" s="360"/>
      <c r="AI351" s="360"/>
      <c r="AJ351" s="360"/>
      <c r="AK351" s="360"/>
      <c r="AL351" s="360"/>
      <c r="AM351" s="360"/>
      <c r="AN351" s="361"/>
    </row>
    <row r="352" spans="11:40" s="461" customFormat="1" x14ac:dyDescent="0.35">
      <c r="K352" s="360"/>
      <c r="L352" s="360"/>
      <c r="M352" s="466"/>
      <c r="O352" s="360"/>
      <c r="Q352" s="360"/>
      <c r="R352" s="360"/>
      <c r="S352" s="360"/>
      <c r="T352" s="360"/>
      <c r="U352" s="360"/>
      <c r="V352" s="360"/>
      <c r="W352" s="360"/>
      <c r="X352" s="360"/>
      <c r="Y352" s="360"/>
      <c r="Z352" s="360"/>
      <c r="AA352" s="360"/>
      <c r="AB352" s="360"/>
      <c r="AC352" s="360"/>
      <c r="AD352" s="360"/>
      <c r="AE352" s="360"/>
      <c r="AF352" s="360"/>
      <c r="AG352" s="360"/>
      <c r="AH352" s="360"/>
      <c r="AI352" s="360"/>
      <c r="AJ352" s="360"/>
      <c r="AK352" s="360"/>
      <c r="AL352" s="360"/>
      <c r="AM352" s="360"/>
      <c r="AN352" s="361"/>
    </row>
    <row r="353" spans="11:40" s="461" customFormat="1" x14ac:dyDescent="0.35">
      <c r="K353" s="360"/>
      <c r="L353" s="360"/>
      <c r="M353" s="466"/>
      <c r="O353" s="360"/>
      <c r="Q353" s="360"/>
      <c r="R353" s="360"/>
      <c r="S353" s="360"/>
      <c r="T353" s="360"/>
      <c r="U353" s="360"/>
      <c r="V353" s="360"/>
      <c r="W353" s="360"/>
      <c r="X353" s="360"/>
      <c r="Y353" s="360"/>
      <c r="Z353" s="360"/>
      <c r="AA353" s="360"/>
      <c r="AB353" s="360"/>
      <c r="AC353" s="360"/>
      <c r="AD353" s="360"/>
      <c r="AE353" s="360"/>
      <c r="AF353" s="360"/>
      <c r="AG353" s="360"/>
      <c r="AH353" s="360"/>
      <c r="AI353" s="360"/>
      <c r="AJ353" s="360"/>
      <c r="AK353" s="360"/>
      <c r="AL353" s="360"/>
      <c r="AM353" s="360"/>
      <c r="AN353" s="361"/>
    </row>
    <row r="354" spans="11:40" s="461" customFormat="1" x14ac:dyDescent="0.35">
      <c r="K354" s="360"/>
      <c r="L354" s="360"/>
      <c r="M354" s="466"/>
      <c r="O354" s="360"/>
      <c r="Q354" s="360"/>
      <c r="R354" s="360"/>
      <c r="S354" s="360"/>
      <c r="T354" s="360"/>
      <c r="U354" s="360"/>
      <c r="V354" s="360"/>
      <c r="W354" s="360"/>
      <c r="X354" s="360"/>
      <c r="Y354" s="360"/>
      <c r="Z354" s="360"/>
      <c r="AA354" s="360"/>
      <c r="AB354" s="360"/>
      <c r="AC354" s="360"/>
      <c r="AD354" s="360"/>
      <c r="AE354" s="360"/>
      <c r="AF354" s="360"/>
      <c r="AG354" s="360"/>
      <c r="AH354" s="360"/>
      <c r="AI354" s="360"/>
      <c r="AJ354" s="360"/>
      <c r="AK354" s="360"/>
      <c r="AL354" s="360"/>
      <c r="AM354" s="360"/>
      <c r="AN354" s="361"/>
    </row>
  </sheetData>
  <sheetProtection formatCells="0" formatColumns="0" formatRows="0"/>
  <mergeCells count="38">
    <mergeCell ref="A70:B70"/>
    <mergeCell ref="A25:B25"/>
    <mergeCell ref="B26:B28"/>
    <mergeCell ref="A67:B67"/>
    <mergeCell ref="O67:P69"/>
    <mergeCell ref="A68:B68"/>
    <mergeCell ref="A69:B69"/>
    <mergeCell ref="A24:B24"/>
    <mergeCell ref="K16:M16"/>
    <mergeCell ref="O16:P16"/>
    <mergeCell ref="K17:M17"/>
    <mergeCell ref="O17:P17"/>
    <mergeCell ref="K18:M18"/>
    <mergeCell ref="O18:P18"/>
    <mergeCell ref="K19:M19"/>
    <mergeCell ref="O19:P19"/>
    <mergeCell ref="K20:M20"/>
    <mergeCell ref="O20:P20"/>
    <mergeCell ref="A22:B23"/>
    <mergeCell ref="A14:H14"/>
    <mergeCell ref="K14:M14"/>
    <mergeCell ref="O14:P14"/>
    <mergeCell ref="A15:H15"/>
    <mergeCell ref="K15:M15"/>
    <mergeCell ref="O15:P15"/>
    <mergeCell ref="A12:H12"/>
    <mergeCell ref="K12:M12"/>
    <mergeCell ref="O12:P12"/>
    <mergeCell ref="A13:H13"/>
    <mergeCell ref="K13:M13"/>
    <mergeCell ref="O13:P13"/>
    <mergeCell ref="A1:W1"/>
    <mergeCell ref="B3:G3"/>
    <mergeCell ref="A4:X9"/>
    <mergeCell ref="A10:V10"/>
    <mergeCell ref="A11:H11"/>
    <mergeCell ref="K11:M11"/>
    <mergeCell ref="O11:P11"/>
  </mergeCells>
  <conditionalFormatting sqref="I64:I66">
    <cfRule type="expression" dxfId="2" priority="3">
      <formula>DAY($B64)&lt;=6</formula>
    </cfRule>
  </conditionalFormatting>
  <conditionalFormatting sqref="M64:M66">
    <cfRule type="expression" dxfId="1" priority="2">
      <formula>DAY($B64)&lt;=6</formula>
    </cfRule>
  </conditionalFormatting>
  <conditionalFormatting sqref="N64:N66">
    <cfRule type="expression" dxfId="0" priority="1">
      <formula>DAY($B64)&lt;=6</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S337"/>
  <sheetViews>
    <sheetView zoomScale="90" zoomScaleNormal="90" workbookViewId="0">
      <selection activeCell="O54" sqref="O54"/>
    </sheetView>
  </sheetViews>
  <sheetFormatPr defaultRowHeight="12.5" x14ac:dyDescent="0.25"/>
  <cols>
    <col min="6" max="6" width="9.54296875" customWidth="1"/>
    <col min="7" max="7" width="9.7265625" customWidth="1"/>
    <col min="9" max="9" width="9.54296875" customWidth="1"/>
    <col min="10" max="10" width="9.7265625" customWidth="1"/>
    <col min="11" max="11" width="9.54296875" bestFit="1" customWidth="1"/>
    <col min="12" max="12" width="9.26953125" customWidth="1"/>
    <col min="13" max="13" width="9.54296875" customWidth="1"/>
    <col min="14" max="15" width="10" customWidth="1"/>
  </cols>
  <sheetData>
    <row r="1" spans="1:45" s="753" customFormat="1" ht="18.5" x14ac:dyDescent="0.45">
      <c r="A1" s="749" t="s">
        <v>473</v>
      </c>
      <c r="B1" s="750"/>
      <c r="C1" s="750"/>
      <c r="D1" s="750"/>
      <c r="E1" s="750"/>
      <c r="F1" s="750"/>
      <c r="G1" s="750"/>
      <c r="H1" s="750"/>
      <c r="I1" s="750"/>
      <c r="J1" s="750"/>
      <c r="K1" s="750"/>
      <c r="L1" s="750"/>
      <c r="M1" s="750"/>
      <c r="N1" s="750"/>
      <c r="O1" s="751"/>
      <c r="P1" s="752"/>
      <c r="Q1" s="752"/>
      <c r="R1" s="752"/>
      <c r="S1" s="752"/>
      <c r="T1" s="752"/>
      <c r="U1" s="752"/>
      <c r="V1" s="752"/>
      <c r="W1" s="752"/>
      <c r="X1" s="752"/>
      <c r="Y1" s="752"/>
      <c r="Z1" s="752"/>
      <c r="AA1" s="752"/>
      <c r="AB1" s="752"/>
      <c r="AC1" s="752"/>
      <c r="AD1" s="752"/>
      <c r="AE1" s="752"/>
      <c r="AF1" s="752"/>
      <c r="AG1" s="752"/>
      <c r="AH1" s="752"/>
      <c r="AI1" s="752"/>
      <c r="AJ1" s="752"/>
      <c r="AK1" s="752"/>
    </row>
    <row r="2" spans="1:45" ht="17.5" x14ac:dyDescent="0.35">
      <c r="A2" s="754"/>
      <c r="B2" s="482"/>
      <c r="C2" s="482"/>
      <c r="D2" s="482"/>
      <c r="E2" s="482"/>
      <c r="F2" s="482"/>
      <c r="G2" s="482"/>
      <c r="H2" s="748" t="s">
        <v>474</v>
      </c>
      <c r="I2" s="482"/>
      <c r="J2" s="482"/>
      <c r="K2" s="482"/>
      <c r="L2" s="482"/>
      <c r="M2" s="482"/>
      <c r="N2" s="482"/>
      <c r="O2" s="755"/>
      <c r="P2" s="756"/>
      <c r="Q2" s="756"/>
      <c r="R2" s="756"/>
      <c r="S2" s="756"/>
      <c r="T2" s="756"/>
      <c r="U2" s="756"/>
      <c r="V2" s="756"/>
      <c r="W2" s="756"/>
      <c r="X2" s="756"/>
      <c r="Y2" s="756"/>
      <c r="Z2" s="756"/>
      <c r="AA2" s="756"/>
      <c r="AB2" s="756"/>
      <c r="AC2" s="756"/>
      <c r="AD2" s="756"/>
      <c r="AE2" s="756"/>
      <c r="AF2" s="756"/>
      <c r="AG2" s="756"/>
      <c r="AH2" s="756"/>
      <c r="AI2" s="756"/>
      <c r="AJ2" s="756"/>
      <c r="AK2" s="756"/>
    </row>
    <row r="3" spans="1:45" s="763" customFormat="1" ht="18" thickBot="1" x14ac:dyDescent="0.4">
      <c r="A3" s="757"/>
      <c r="B3" s="758"/>
      <c r="C3" s="758"/>
      <c r="D3" s="758"/>
      <c r="E3" s="758"/>
      <c r="F3" s="758"/>
      <c r="G3" s="759" t="s">
        <v>319</v>
      </c>
      <c r="H3" s="760"/>
      <c r="I3" s="760"/>
      <c r="J3" s="760"/>
      <c r="K3" s="758"/>
      <c r="L3" s="761" t="s">
        <v>475</v>
      </c>
      <c r="M3" s="758"/>
      <c r="N3" s="758"/>
      <c r="O3" s="762"/>
      <c r="P3" s="762"/>
      <c r="Q3" s="762"/>
      <c r="R3" s="762"/>
      <c r="S3" s="762"/>
      <c r="T3" s="762"/>
      <c r="U3" s="762"/>
      <c r="V3" s="762"/>
      <c r="W3" s="762"/>
      <c r="X3" s="762"/>
      <c r="Y3" s="762"/>
      <c r="Z3" s="762"/>
      <c r="AA3" s="762"/>
      <c r="AB3" s="762"/>
      <c r="AC3" s="762"/>
      <c r="AD3" s="762"/>
      <c r="AE3" s="762"/>
      <c r="AF3" s="762"/>
      <c r="AG3" s="762"/>
      <c r="AH3" s="762"/>
      <c r="AI3" s="762"/>
      <c r="AJ3" s="762"/>
      <c r="AK3" s="762"/>
    </row>
    <row r="4" spans="1:45" ht="24" customHeight="1" thickBot="1" x14ac:dyDescent="0.4">
      <c r="A4" s="1090" t="s">
        <v>316</v>
      </c>
      <c r="B4" s="1091"/>
      <c r="C4" s="1091"/>
      <c r="D4" s="1091"/>
      <c r="E4" s="1092"/>
      <c r="F4" s="764"/>
      <c r="G4" s="1137" t="s">
        <v>317</v>
      </c>
      <c r="H4" s="1138"/>
      <c r="I4" s="370" t="s">
        <v>318</v>
      </c>
      <c r="J4" s="765" t="s">
        <v>476</v>
      </c>
      <c r="K4" s="766"/>
      <c r="L4" s="767" t="s">
        <v>477</v>
      </c>
      <c r="M4" s="764"/>
      <c r="N4" s="766"/>
      <c r="O4" s="766"/>
      <c r="P4" s="768"/>
      <c r="Q4" s="769"/>
      <c r="R4" s="764"/>
      <c r="S4" s="764"/>
      <c r="T4" s="764"/>
      <c r="U4" s="764"/>
      <c r="V4" s="764"/>
      <c r="W4" s="764"/>
      <c r="X4" s="764"/>
      <c r="Y4" s="764"/>
      <c r="Z4" s="764"/>
      <c r="AA4" s="764"/>
      <c r="AB4" s="764"/>
      <c r="AC4" s="764"/>
      <c r="AD4" s="770"/>
      <c r="AE4" s="770"/>
      <c r="AF4" s="770"/>
      <c r="AG4" s="770"/>
      <c r="AH4" s="770"/>
      <c r="AI4" s="770"/>
      <c r="AJ4" s="770"/>
      <c r="AK4" s="770"/>
      <c r="AL4" s="770"/>
      <c r="AM4" s="770"/>
      <c r="AN4" s="770"/>
      <c r="AO4" s="770"/>
    </row>
    <row r="5" spans="1:45" ht="14.5" x14ac:dyDescent="0.35">
      <c r="A5" s="1097" t="s">
        <v>321</v>
      </c>
      <c r="B5" s="1098"/>
      <c r="C5" s="1098"/>
      <c r="D5" s="1098"/>
      <c r="E5" s="1099"/>
      <c r="F5" s="764"/>
      <c r="G5" s="1139"/>
      <c r="H5" s="1140"/>
      <c r="I5" s="722"/>
      <c r="J5" s="771"/>
      <c r="K5" s="766"/>
      <c r="M5" s="764"/>
      <c r="N5" s="766"/>
      <c r="O5" s="766"/>
      <c r="P5" s="768"/>
      <c r="Q5" s="769"/>
      <c r="R5" s="764"/>
      <c r="S5" s="764"/>
      <c r="T5" s="764"/>
      <c r="U5" s="764"/>
      <c r="V5" s="764"/>
      <c r="W5" s="764"/>
      <c r="X5" s="764"/>
      <c r="Y5" s="764"/>
      <c r="Z5" s="764"/>
      <c r="AA5" s="764"/>
      <c r="AB5" s="764"/>
      <c r="AC5" s="764"/>
      <c r="AD5" s="770"/>
      <c r="AE5" s="770"/>
      <c r="AF5" s="770"/>
      <c r="AG5" s="770"/>
      <c r="AH5" s="770"/>
      <c r="AI5" s="770"/>
      <c r="AJ5" s="770"/>
      <c r="AK5" s="770"/>
      <c r="AL5" s="770"/>
      <c r="AM5" s="770"/>
      <c r="AN5" s="770"/>
      <c r="AO5" s="770"/>
    </row>
    <row r="6" spans="1:45" ht="14.5" x14ac:dyDescent="0.35">
      <c r="A6" s="1104" t="s">
        <v>478</v>
      </c>
      <c r="B6" s="1105"/>
      <c r="C6" s="1105"/>
      <c r="D6" s="1105"/>
      <c r="E6" s="1106"/>
      <c r="F6" s="764"/>
      <c r="G6" s="1141"/>
      <c r="H6" s="1142"/>
      <c r="I6" s="723"/>
      <c r="J6" s="772"/>
      <c r="K6" s="764"/>
      <c r="L6" s="761" t="s">
        <v>479</v>
      </c>
      <c r="M6" s="764"/>
      <c r="N6" s="766"/>
      <c r="O6" s="766"/>
      <c r="P6" s="768"/>
      <c r="Q6" s="769"/>
      <c r="R6" s="764"/>
      <c r="S6" s="764"/>
      <c r="T6" s="764"/>
      <c r="U6" s="764"/>
      <c r="V6" s="764"/>
      <c r="W6" s="764"/>
      <c r="X6" s="764"/>
      <c r="Y6" s="764"/>
      <c r="Z6" s="764"/>
      <c r="AA6" s="764"/>
      <c r="AB6" s="764"/>
      <c r="AC6" s="764"/>
      <c r="AD6" s="770"/>
      <c r="AE6" s="770"/>
      <c r="AF6" s="770"/>
      <c r="AG6" s="770"/>
      <c r="AH6" s="770"/>
      <c r="AI6" s="770"/>
      <c r="AJ6" s="770"/>
      <c r="AK6" s="770"/>
      <c r="AL6" s="770"/>
      <c r="AM6" s="770"/>
      <c r="AN6" s="770"/>
      <c r="AO6" s="770"/>
    </row>
    <row r="7" spans="1:45" ht="14.5" x14ac:dyDescent="0.35">
      <c r="A7" s="1097" t="s">
        <v>327</v>
      </c>
      <c r="B7" s="1098"/>
      <c r="C7" s="1098"/>
      <c r="D7" s="1098"/>
      <c r="E7" s="1099"/>
      <c r="F7" s="764"/>
      <c r="G7" s="1141"/>
      <c r="H7" s="1142"/>
      <c r="I7" s="723"/>
      <c r="J7" s="772"/>
      <c r="K7" s="766"/>
      <c r="L7" s="747" t="s">
        <v>480</v>
      </c>
      <c r="M7" s="773"/>
      <c r="N7" s="766"/>
      <c r="O7" s="766"/>
      <c r="P7" s="768"/>
      <c r="Q7" s="774"/>
      <c r="R7" s="764"/>
      <c r="S7" s="764"/>
      <c r="T7" s="764"/>
      <c r="U7" s="764"/>
      <c r="V7" s="764"/>
      <c r="W7" s="764"/>
      <c r="X7" s="764"/>
      <c r="Y7" s="764"/>
      <c r="Z7" s="764"/>
      <c r="AA7" s="764"/>
      <c r="AB7" s="764"/>
      <c r="AC7" s="764"/>
      <c r="AD7" s="770"/>
      <c r="AE7" s="770"/>
      <c r="AF7" s="770"/>
      <c r="AG7" s="770"/>
      <c r="AH7" s="770"/>
      <c r="AI7" s="770"/>
      <c r="AJ7" s="770"/>
      <c r="AK7" s="770"/>
      <c r="AL7" s="770"/>
      <c r="AM7" s="770"/>
      <c r="AN7" s="770"/>
      <c r="AO7" s="770"/>
    </row>
    <row r="8" spans="1:45" ht="15" thickBot="1" x14ac:dyDescent="0.4">
      <c r="A8" s="1114" t="s">
        <v>331</v>
      </c>
      <c r="B8" s="1115"/>
      <c r="C8" s="1115"/>
      <c r="D8" s="1115"/>
      <c r="E8" s="1116"/>
      <c r="F8" s="764"/>
      <c r="G8" s="1146"/>
      <c r="H8" s="1147"/>
      <c r="I8" s="724"/>
      <c r="J8" s="775"/>
      <c r="K8" s="766"/>
      <c r="L8" s="747" t="s">
        <v>481</v>
      </c>
      <c r="M8" s="773"/>
      <c r="N8" s="773"/>
      <c r="O8" s="776"/>
      <c r="P8" s="776"/>
      <c r="Q8" s="774"/>
      <c r="R8" s="764"/>
      <c r="S8" s="764"/>
      <c r="T8" s="764"/>
      <c r="U8" s="764"/>
      <c r="V8" s="764"/>
      <c r="W8" s="764"/>
      <c r="X8" s="764"/>
      <c r="Y8" s="764"/>
      <c r="Z8" s="764"/>
      <c r="AA8" s="764"/>
      <c r="AB8" s="764"/>
      <c r="AC8" s="764"/>
      <c r="AD8" s="770"/>
      <c r="AE8" s="770"/>
      <c r="AF8" s="770"/>
      <c r="AG8" s="770"/>
      <c r="AH8" s="770"/>
      <c r="AI8" s="770"/>
      <c r="AJ8" s="770"/>
      <c r="AK8" s="770"/>
      <c r="AL8" s="770"/>
      <c r="AM8" s="770"/>
      <c r="AN8" s="770"/>
      <c r="AO8" s="770"/>
    </row>
    <row r="9" spans="1:45" ht="14.5" x14ac:dyDescent="0.35">
      <c r="A9" s="747"/>
      <c r="B9" s="747"/>
      <c r="C9" s="747"/>
      <c r="D9" s="747"/>
      <c r="E9" s="747"/>
      <c r="F9" s="764"/>
      <c r="G9" s="777"/>
      <c r="H9" s="777"/>
      <c r="I9" s="778"/>
      <c r="J9" s="779"/>
      <c r="K9" s="766"/>
      <c r="L9" s="747" t="s">
        <v>482</v>
      </c>
      <c r="M9" s="773"/>
      <c r="N9" s="773"/>
      <c r="O9" s="776"/>
      <c r="P9" s="776"/>
      <c r="Q9" s="774"/>
      <c r="R9" s="764"/>
      <c r="S9" s="764"/>
      <c r="T9" s="764"/>
      <c r="U9" s="764"/>
      <c r="V9" s="764"/>
      <c r="W9" s="764"/>
      <c r="X9" s="764"/>
      <c r="Y9" s="764"/>
      <c r="Z9" s="764"/>
      <c r="AA9" s="764"/>
      <c r="AB9" s="764"/>
      <c r="AC9" s="764"/>
      <c r="AD9" s="770"/>
      <c r="AE9" s="770"/>
      <c r="AF9" s="770"/>
      <c r="AG9" s="770"/>
      <c r="AH9" s="770"/>
      <c r="AI9" s="770"/>
      <c r="AJ9" s="770"/>
      <c r="AK9" s="770"/>
      <c r="AL9" s="770"/>
      <c r="AM9" s="770"/>
      <c r="AN9" s="770"/>
      <c r="AO9" s="770"/>
    </row>
    <row r="10" spans="1:45" ht="15" thickBot="1" x14ac:dyDescent="0.4">
      <c r="A10" s="780"/>
      <c r="B10" s="770"/>
      <c r="C10" s="770"/>
      <c r="D10" s="770"/>
      <c r="E10" s="770"/>
      <c r="F10" s="770"/>
      <c r="G10" s="770"/>
      <c r="H10" s="770"/>
      <c r="I10" s="770"/>
      <c r="J10" s="764"/>
      <c r="K10" s="781"/>
      <c r="L10" s="781"/>
      <c r="M10" s="781"/>
      <c r="N10" s="782"/>
      <c r="O10" s="783"/>
      <c r="P10" s="783"/>
      <c r="Q10" s="783"/>
      <c r="R10" s="770"/>
      <c r="S10" s="365"/>
      <c r="T10" s="363"/>
      <c r="U10" s="363"/>
      <c r="V10" s="365"/>
      <c r="W10" s="365"/>
      <c r="X10" s="784"/>
      <c r="Y10" s="769"/>
      <c r="Z10" s="764"/>
      <c r="AA10" s="764"/>
      <c r="AB10" s="764"/>
      <c r="AC10" s="764"/>
      <c r="AD10" s="764"/>
      <c r="AE10" s="764"/>
      <c r="AF10" s="764"/>
      <c r="AG10" s="764"/>
      <c r="AH10" s="764"/>
      <c r="AI10" s="764"/>
      <c r="AJ10" s="764"/>
      <c r="AK10" s="764"/>
      <c r="AL10" s="764"/>
      <c r="AM10" s="764"/>
      <c r="AN10" s="764"/>
      <c r="AO10" s="764"/>
      <c r="AP10" s="764"/>
      <c r="AQ10" s="764"/>
      <c r="AR10" s="764"/>
    </row>
    <row r="11" spans="1:45" ht="15" thickBot="1" x14ac:dyDescent="0.4">
      <c r="A11" s="1143"/>
      <c r="B11" s="1148"/>
      <c r="C11" s="785" t="s">
        <v>338</v>
      </c>
      <c r="D11" s="786"/>
      <c r="E11" s="786"/>
      <c r="F11" s="786"/>
      <c r="G11" s="786"/>
      <c r="H11" s="787"/>
      <c r="I11" s="786"/>
      <c r="J11" s="786"/>
      <c r="K11" s="786"/>
      <c r="L11" s="788" t="s">
        <v>483</v>
      </c>
      <c r="M11" s="787"/>
      <c r="N11" s="789"/>
      <c r="O11" s="790"/>
      <c r="P11" s="791" t="s">
        <v>341</v>
      </c>
      <c r="Q11" s="770"/>
      <c r="R11" s="792"/>
      <c r="S11" s="410"/>
      <c r="T11" s="764"/>
      <c r="U11" s="764"/>
      <c r="V11" s="770"/>
      <c r="W11" s="770"/>
      <c r="X11" s="770"/>
      <c r="Y11" s="770"/>
      <c r="Z11" s="770"/>
      <c r="AA11" s="770"/>
      <c r="AB11" s="770"/>
      <c r="AC11" s="770"/>
      <c r="AD11" s="770"/>
      <c r="AE11" s="770"/>
      <c r="AF11" s="770"/>
      <c r="AG11" s="770"/>
      <c r="AH11" s="770"/>
      <c r="AI11" s="770"/>
      <c r="AJ11" s="770"/>
      <c r="AK11" s="770"/>
      <c r="AL11" s="770"/>
      <c r="AM11" s="770"/>
      <c r="AN11" s="770"/>
      <c r="AO11" s="770"/>
      <c r="AP11" s="770"/>
      <c r="AQ11" s="770"/>
      <c r="AR11" s="770"/>
      <c r="AS11" s="770"/>
    </row>
    <row r="12" spans="1:45" ht="82" thickBot="1" x14ac:dyDescent="0.35">
      <c r="A12" s="1144"/>
      <c r="B12" s="1149"/>
      <c r="C12" s="557" t="s">
        <v>344</v>
      </c>
      <c r="D12" s="558" t="s">
        <v>345</v>
      </c>
      <c r="E12" s="558" t="s">
        <v>484</v>
      </c>
      <c r="F12" s="558" t="s">
        <v>485</v>
      </c>
      <c r="G12" s="558" t="s">
        <v>486</v>
      </c>
      <c r="H12" s="558" t="s">
        <v>65</v>
      </c>
      <c r="I12" s="559" t="s">
        <v>348</v>
      </c>
      <c r="J12" s="558" t="s">
        <v>350</v>
      </c>
      <c r="K12" s="793" t="s">
        <v>487</v>
      </c>
      <c r="L12" s="794" t="s">
        <v>488</v>
      </c>
      <c r="M12" s="558" t="s">
        <v>485</v>
      </c>
      <c r="N12" s="795" t="s">
        <v>489</v>
      </c>
      <c r="O12" s="562" t="s">
        <v>352</v>
      </c>
      <c r="P12" s="791" t="s">
        <v>353</v>
      </c>
      <c r="Q12" s="796"/>
      <c r="R12" s="796"/>
      <c r="S12" s="411"/>
      <c r="T12" s="411"/>
      <c r="U12" s="411"/>
      <c r="V12" s="411"/>
      <c r="W12" s="411"/>
      <c r="X12" s="411"/>
      <c r="Y12" s="411"/>
      <c r="Z12" s="411"/>
      <c r="AA12" s="411"/>
      <c r="AB12" s="411"/>
      <c r="AC12" s="411"/>
      <c r="AD12" s="411"/>
      <c r="AE12" s="411"/>
      <c r="AF12" s="411"/>
      <c r="AG12" s="411"/>
      <c r="AH12" s="411"/>
      <c r="AI12" s="411"/>
      <c r="AJ12" s="411"/>
      <c r="AK12" s="411"/>
      <c r="AL12" s="411"/>
      <c r="AM12" s="411"/>
      <c r="AN12" s="411"/>
      <c r="AO12" s="411"/>
      <c r="AP12" s="411"/>
      <c r="AQ12" s="411"/>
      <c r="AR12" s="411"/>
      <c r="AS12" s="411"/>
    </row>
    <row r="13" spans="1:45" ht="25.5" thickBot="1" x14ac:dyDescent="0.35">
      <c r="A13" s="797"/>
      <c r="B13" s="1143" t="s">
        <v>63</v>
      </c>
      <c r="C13" s="798" t="s">
        <v>3</v>
      </c>
      <c r="D13" s="799" t="s">
        <v>24</v>
      </c>
      <c r="E13" s="799" t="s">
        <v>24</v>
      </c>
      <c r="F13" s="799" t="s">
        <v>357</v>
      </c>
      <c r="G13" s="799" t="s">
        <v>357</v>
      </c>
      <c r="H13" s="799" t="s">
        <v>357</v>
      </c>
      <c r="I13" s="800" t="s">
        <v>357</v>
      </c>
      <c r="J13" s="799" t="s">
        <v>357</v>
      </c>
      <c r="K13" s="801" t="s">
        <v>357</v>
      </c>
      <c r="L13" s="802" t="s">
        <v>356</v>
      </c>
      <c r="M13" s="799" t="s">
        <v>357</v>
      </c>
      <c r="N13" s="803" t="s">
        <v>357</v>
      </c>
      <c r="O13" s="804"/>
      <c r="P13" s="805" t="s">
        <v>50</v>
      </c>
      <c r="Q13" s="796"/>
      <c r="R13" s="796"/>
      <c r="S13" s="411"/>
      <c r="T13" s="411"/>
      <c r="U13" s="411"/>
      <c r="V13" s="411"/>
      <c r="W13" s="411"/>
      <c r="X13" s="411"/>
      <c r="Y13" s="411"/>
      <c r="Z13" s="411"/>
      <c r="AA13" s="411"/>
      <c r="AB13" s="411"/>
      <c r="AC13" s="411"/>
      <c r="AD13" s="411"/>
      <c r="AE13" s="411"/>
      <c r="AF13" s="411"/>
      <c r="AG13" s="411"/>
      <c r="AH13" s="411"/>
      <c r="AI13" s="411"/>
      <c r="AJ13" s="411"/>
      <c r="AK13" s="411"/>
      <c r="AL13" s="411"/>
      <c r="AM13" s="411"/>
      <c r="AN13" s="411"/>
      <c r="AO13" s="411"/>
      <c r="AP13" s="411"/>
      <c r="AQ13" s="411"/>
      <c r="AR13" s="411"/>
      <c r="AS13" s="411"/>
    </row>
    <row r="14" spans="1:45" ht="61.9" customHeight="1" thickBot="1" x14ac:dyDescent="0.35">
      <c r="A14" s="797"/>
      <c r="B14" s="1144"/>
      <c r="C14" s="583" t="s">
        <v>358</v>
      </c>
      <c r="D14" s="584" t="s">
        <v>358</v>
      </c>
      <c r="E14" s="584" t="s">
        <v>490</v>
      </c>
      <c r="F14" s="584" t="s">
        <v>359</v>
      </c>
      <c r="G14" s="584" t="s">
        <v>359</v>
      </c>
      <c r="H14" s="585" t="s">
        <v>360</v>
      </c>
      <c r="I14" s="586" t="s">
        <v>359</v>
      </c>
      <c r="J14" s="806" t="s">
        <v>491</v>
      </c>
      <c r="K14" s="807" t="s">
        <v>359</v>
      </c>
      <c r="L14" s="584" t="s">
        <v>358</v>
      </c>
      <c r="M14" s="808" t="s">
        <v>359</v>
      </c>
      <c r="N14" s="808" t="s">
        <v>359</v>
      </c>
      <c r="O14" s="591" t="s">
        <v>359</v>
      </c>
      <c r="P14" s="805" t="s">
        <v>363</v>
      </c>
      <c r="Q14" s="796"/>
      <c r="R14" s="796"/>
      <c r="S14" s="411"/>
      <c r="T14" s="411"/>
      <c r="U14" s="411"/>
      <c r="V14" s="411"/>
      <c r="W14" s="411"/>
      <c r="X14" s="411"/>
      <c r="Y14" s="411"/>
      <c r="Z14" s="411"/>
      <c r="AA14" s="411"/>
      <c r="AB14" s="411"/>
      <c r="AC14" s="411"/>
      <c r="AD14" s="411"/>
      <c r="AE14" s="411"/>
      <c r="AF14" s="411"/>
      <c r="AG14" s="411"/>
      <c r="AH14" s="411"/>
      <c r="AI14" s="411"/>
      <c r="AJ14" s="411"/>
      <c r="AK14" s="411"/>
      <c r="AL14" s="411"/>
      <c r="AM14" s="411"/>
      <c r="AN14" s="411"/>
      <c r="AO14" s="411"/>
      <c r="AP14" s="411"/>
      <c r="AQ14" s="411"/>
      <c r="AR14" s="411"/>
      <c r="AS14" s="411"/>
    </row>
    <row r="15" spans="1:45" ht="14" x14ac:dyDescent="0.3">
      <c r="A15" s="809"/>
      <c r="B15" s="810"/>
      <c r="C15" s="811"/>
      <c r="D15" s="812"/>
      <c r="E15" s="812"/>
      <c r="F15" s="812"/>
      <c r="G15" s="812"/>
      <c r="H15" s="419"/>
      <c r="I15" s="813"/>
      <c r="J15" s="419"/>
      <c r="K15" s="814"/>
      <c r="L15" s="815"/>
      <c r="M15" s="812"/>
      <c r="N15" s="423"/>
      <c r="O15" s="816"/>
      <c r="P15" s="414"/>
      <c r="Q15" s="411"/>
      <c r="R15" s="411"/>
      <c r="S15" s="411"/>
      <c r="T15" s="411"/>
      <c r="U15" s="411"/>
      <c r="V15" s="411"/>
      <c r="W15" s="411"/>
      <c r="X15" s="411"/>
      <c r="Y15" s="411"/>
      <c r="Z15" s="411"/>
      <c r="AA15" s="411"/>
      <c r="AB15" s="411"/>
      <c r="AC15" s="411"/>
      <c r="AD15" s="411"/>
      <c r="AE15" s="411"/>
      <c r="AF15" s="411"/>
      <c r="AG15" s="411"/>
      <c r="AH15" s="411"/>
      <c r="AI15" s="411"/>
      <c r="AJ15" s="411"/>
      <c r="AK15" s="411"/>
      <c r="AL15" s="411"/>
      <c r="AM15" s="411"/>
      <c r="AN15" s="411"/>
      <c r="AO15" s="411"/>
      <c r="AP15" s="411"/>
      <c r="AQ15" s="411"/>
      <c r="AR15" s="411"/>
      <c r="AS15" s="411"/>
    </row>
    <row r="16" spans="1:45" ht="14" x14ac:dyDescent="0.25">
      <c r="A16" s="479" t="s">
        <v>157</v>
      </c>
      <c r="B16" s="424">
        <f>DataSheet!B11</f>
        <v>44191</v>
      </c>
      <c r="C16" s="817">
        <f>DataSheet!J11</f>
        <v>0</v>
      </c>
      <c r="D16" s="818">
        <f>DataSheet!H11</f>
        <v>0</v>
      </c>
      <c r="E16" s="854"/>
      <c r="F16" s="818">
        <f>C16*(D16-E16)*2.45*1.547</f>
        <v>0</v>
      </c>
      <c r="G16" s="818"/>
      <c r="H16" s="819"/>
      <c r="I16" s="820"/>
      <c r="J16" s="821"/>
      <c r="K16" s="822"/>
      <c r="L16" s="858">
        <f>DataSheet!AK11</f>
        <v>0</v>
      </c>
      <c r="M16" s="818">
        <f t="shared" ref="M16:M52" si="0">1.14*C16*1.547+0.26*L16+2.3</f>
        <v>2.2999999999999998</v>
      </c>
      <c r="N16" s="823"/>
      <c r="O16" s="824"/>
      <c r="P16" s="411"/>
      <c r="Q16" s="411"/>
      <c r="R16" s="411"/>
      <c r="S16" s="411"/>
      <c r="T16" s="411"/>
      <c r="U16" s="411"/>
      <c r="V16" s="411"/>
      <c r="W16" s="411"/>
      <c r="X16" s="411"/>
      <c r="Y16" s="411"/>
      <c r="Z16" s="411"/>
      <c r="AA16" s="411"/>
      <c r="AB16" s="411"/>
      <c r="AC16" s="411"/>
      <c r="AD16" s="411"/>
      <c r="AE16" s="411"/>
      <c r="AF16" s="411"/>
      <c r="AG16" s="411"/>
      <c r="AH16" s="411"/>
      <c r="AI16" s="411"/>
      <c r="AJ16" s="411"/>
      <c r="AK16" s="411"/>
      <c r="AL16" s="411"/>
      <c r="AM16" s="411"/>
      <c r="AN16" s="411"/>
      <c r="AO16" s="411"/>
      <c r="AP16" s="411"/>
      <c r="AQ16" s="411"/>
      <c r="AR16" s="411"/>
      <c r="AS16" s="411"/>
    </row>
    <row r="17" spans="1:45" ht="14" x14ac:dyDescent="0.25">
      <c r="A17" s="479" t="s">
        <v>158</v>
      </c>
      <c r="B17" s="424">
        <f>DataSheet!B12</f>
        <v>44192</v>
      </c>
      <c r="C17" s="817">
        <f>DataSheet!J12</f>
        <v>0</v>
      </c>
      <c r="D17" s="818">
        <f>DataSheet!H12</f>
        <v>0</v>
      </c>
      <c r="E17" s="854"/>
      <c r="F17" s="818">
        <f t="shared" ref="F17:F52" si="1">C17*(D17-E17)*2.45*1.547</f>
        <v>0</v>
      </c>
      <c r="G17" s="818"/>
      <c r="H17" s="819"/>
      <c r="I17" s="820"/>
      <c r="J17" s="821"/>
      <c r="K17" s="822"/>
      <c r="L17" s="858">
        <f>DataSheet!AK12</f>
        <v>0</v>
      </c>
      <c r="M17" s="818">
        <f t="shared" si="0"/>
        <v>2.2999999999999998</v>
      </c>
      <c r="N17" s="823"/>
      <c r="O17" s="824"/>
      <c r="P17" s="411"/>
      <c r="Q17" s="411"/>
      <c r="R17" s="411"/>
      <c r="S17" s="411"/>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row>
    <row r="18" spans="1:45" ht="14" x14ac:dyDescent="0.25">
      <c r="A18" s="479" t="s">
        <v>153</v>
      </c>
      <c r="B18" s="424">
        <f>DataSheet!B13</f>
        <v>44193</v>
      </c>
      <c r="C18" s="817">
        <f>DataSheet!J13</f>
        <v>0</v>
      </c>
      <c r="D18" s="818">
        <f>DataSheet!H13</f>
        <v>0</v>
      </c>
      <c r="E18" s="854"/>
      <c r="F18" s="818">
        <f t="shared" si="1"/>
        <v>0</v>
      </c>
      <c r="G18" s="818"/>
      <c r="H18" s="819"/>
      <c r="I18" s="820"/>
      <c r="J18" s="821"/>
      <c r="K18" s="822"/>
      <c r="L18" s="858">
        <f>DataSheet!AK13</f>
        <v>0</v>
      </c>
      <c r="M18" s="818">
        <f t="shared" si="0"/>
        <v>2.2999999999999998</v>
      </c>
      <c r="N18" s="823"/>
      <c r="O18" s="824"/>
      <c r="P18" s="411"/>
      <c r="Q18" s="411"/>
      <c r="R18" s="411"/>
      <c r="S18" s="411"/>
      <c r="T18" s="411"/>
      <c r="U18" s="411"/>
      <c r="V18" s="411"/>
      <c r="W18" s="411"/>
      <c r="X18" s="411"/>
      <c r="Y18" s="411"/>
      <c r="Z18" s="411"/>
      <c r="AA18" s="411"/>
      <c r="AB18" s="411"/>
      <c r="AC18" s="411"/>
      <c r="AD18" s="411"/>
      <c r="AE18" s="411"/>
      <c r="AF18" s="411"/>
      <c r="AG18" s="411"/>
      <c r="AH18" s="411"/>
      <c r="AI18" s="411"/>
      <c r="AJ18" s="411"/>
      <c r="AK18" s="411"/>
      <c r="AL18" s="411"/>
      <c r="AM18" s="411"/>
      <c r="AN18" s="411"/>
      <c r="AO18" s="411"/>
      <c r="AP18" s="411"/>
      <c r="AQ18" s="411"/>
      <c r="AR18" s="411"/>
      <c r="AS18" s="411"/>
    </row>
    <row r="19" spans="1:45" ht="14" x14ac:dyDescent="0.25">
      <c r="A19" s="479" t="s">
        <v>154</v>
      </c>
      <c r="B19" s="424">
        <f>DataSheet!B14</f>
        <v>44194</v>
      </c>
      <c r="C19" s="817">
        <f>DataSheet!J14</f>
        <v>0</v>
      </c>
      <c r="D19" s="818">
        <f>DataSheet!H14</f>
        <v>0</v>
      </c>
      <c r="E19" s="854"/>
      <c r="F19" s="818">
        <f t="shared" si="1"/>
        <v>0</v>
      </c>
      <c r="G19" s="818"/>
      <c r="H19" s="819"/>
      <c r="I19" s="820"/>
      <c r="J19" s="821"/>
      <c r="K19" s="822"/>
      <c r="L19" s="858">
        <f>DataSheet!AK14</f>
        <v>0</v>
      </c>
      <c r="M19" s="818">
        <f t="shared" si="0"/>
        <v>2.2999999999999998</v>
      </c>
      <c r="N19" s="823"/>
      <c r="O19" s="824"/>
      <c r="P19" s="411"/>
      <c r="Q19" s="411"/>
      <c r="R19" s="411"/>
      <c r="S19" s="756"/>
      <c r="T19" s="411"/>
      <c r="U19" s="411"/>
      <c r="V19" s="411"/>
      <c r="W19" s="411"/>
      <c r="X19" s="411"/>
      <c r="Y19" s="411"/>
      <c r="Z19" s="411"/>
      <c r="AA19" s="411"/>
      <c r="AB19" s="411"/>
      <c r="AC19" s="411"/>
      <c r="AD19" s="411"/>
      <c r="AE19" s="411"/>
      <c r="AF19" s="411"/>
    </row>
    <row r="20" spans="1:45" ht="14" x14ac:dyDescent="0.3">
      <c r="A20" s="479" t="s">
        <v>208</v>
      </c>
      <c r="B20" s="424">
        <f>DataSheet!B15</f>
        <v>44195</v>
      </c>
      <c r="C20" s="817">
        <f>DataSheet!J15</f>
        <v>0</v>
      </c>
      <c r="D20" s="818">
        <f>DataSheet!H15</f>
        <v>0</v>
      </c>
      <c r="E20" s="854"/>
      <c r="F20" s="818">
        <f t="shared" si="1"/>
        <v>0</v>
      </c>
      <c r="G20" s="825"/>
      <c r="H20" s="826"/>
      <c r="I20" s="827"/>
      <c r="J20" s="821"/>
      <c r="K20" s="828"/>
      <c r="L20" s="858">
        <f>DataSheet!AK15</f>
        <v>0</v>
      </c>
      <c r="M20" s="818">
        <f t="shared" si="0"/>
        <v>2.2999999999999998</v>
      </c>
      <c r="N20" s="823"/>
      <c r="O20" s="829"/>
      <c r="P20" s="756"/>
      <c r="Q20" s="756"/>
      <c r="R20" s="756"/>
      <c r="S20" s="756"/>
      <c r="T20" s="756"/>
      <c r="U20" s="756"/>
      <c r="V20" s="756"/>
      <c r="W20" s="756"/>
      <c r="X20" s="756"/>
      <c r="Y20" s="756"/>
      <c r="Z20" s="756"/>
      <c r="AA20" s="756"/>
      <c r="AB20" s="756"/>
      <c r="AC20" s="756"/>
      <c r="AD20" s="756"/>
      <c r="AE20" s="756"/>
      <c r="AF20" s="830"/>
    </row>
    <row r="21" spans="1:45" ht="14" x14ac:dyDescent="0.3">
      <c r="A21" s="479" t="s">
        <v>155</v>
      </c>
      <c r="B21" s="424">
        <f>DataSheet!B16</f>
        <v>44196</v>
      </c>
      <c r="C21" s="817">
        <f>DataSheet!J16</f>
        <v>0</v>
      </c>
      <c r="D21" s="818">
        <f>DataSheet!H16</f>
        <v>0</v>
      </c>
      <c r="E21" s="854"/>
      <c r="F21" s="818">
        <f t="shared" si="1"/>
        <v>0</v>
      </c>
      <c r="G21" s="825"/>
      <c r="H21" s="826"/>
      <c r="I21" s="827"/>
      <c r="J21" s="821"/>
      <c r="K21" s="828"/>
      <c r="L21" s="858">
        <f>DataSheet!AK16</f>
        <v>0</v>
      </c>
      <c r="M21" s="818">
        <f t="shared" si="0"/>
        <v>2.2999999999999998</v>
      </c>
      <c r="N21" s="823"/>
      <c r="O21" s="829"/>
      <c r="P21" s="756"/>
      <c r="Q21" s="756"/>
      <c r="R21" s="756"/>
      <c r="S21" s="756"/>
      <c r="T21" s="756"/>
      <c r="U21" s="756"/>
      <c r="V21" s="756"/>
      <c r="W21" s="756"/>
      <c r="X21" s="756"/>
      <c r="Y21" s="756"/>
      <c r="Z21" s="756"/>
      <c r="AA21" s="756"/>
      <c r="AB21" s="756"/>
      <c r="AC21" s="756"/>
      <c r="AD21" s="756"/>
      <c r="AE21" s="756"/>
      <c r="AF21" s="830"/>
    </row>
    <row r="22" spans="1:45" ht="14" x14ac:dyDescent="0.3">
      <c r="A22" s="479" t="s">
        <v>156</v>
      </c>
      <c r="B22" s="424">
        <f>DataSheet!B17</f>
        <v>44197</v>
      </c>
      <c r="C22" s="817">
        <f>DataSheet!J17</f>
        <v>0</v>
      </c>
      <c r="D22" s="818">
        <f>DataSheet!H17</f>
        <v>0</v>
      </c>
      <c r="E22" s="854"/>
      <c r="F22" s="818">
        <f t="shared" si="1"/>
        <v>0</v>
      </c>
      <c r="G22" s="825">
        <f>AVERAGE(F16:F22)</f>
        <v>0</v>
      </c>
      <c r="H22" s="831"/>
      <c r="I22" s="827">
        <f>G22-H22</f>
        <v>0</v>
      </c>
      <c r="J22" s="854"/>
      <c r="K22" s="832" t="str">
        <f>IF(I22&gt;J22,"Exceeds","")</f>
        <v/>
      </c>
      <c r="L22" s="858">
        <f>DataSheet!AK17</f>
        <v>0</v>
      </c>
      <c r="M22" s="818">
        <f t="shared" si="0"/>
        <v>2.2999999999999998</v>
      </c>
      <c r="N22" s="856">
        <f>AVERAGE(M16:M22)</f>
        <v>2.3000000000000003</v>
      </c>
      <c r="O22" s="833" t="str">
        <f>IF(OR(I22&lt;=J22,I22&lt;=N22),"","Exceeds")</f>
        <v/>
      </c>
      <c r="P22" s="756"/>
      <c r="Q22" s="756"/>
      <c r="R22" s="756"/>
      <c r="S22" s="756"/>
      <c r="T22" s="756"/>
      <c r="U22" s="756"/>
      <c r="V22" s="756"/>
      <c r="W22" s="756"/>
      <c r="X22" s="756"/>
      <c r="Y22" s="756"/>
      <c r="Z22" s="756"/>
      <c r="AA22" s="756"/>
      <c r="AB22" s="756"/>
      <c r="AC22" s="756"/>
      <c r="AD22" s="756"/>
      <c r="AE22" s="756"/>
      <c r="AF22" s="830"/>
    </row>
    <row r="23" spans="1:45" ht="14" x14ac:dyDescent="0.3">
      <c r="A23" s="479" t="s">
        <v>157</v>
      </c>
      <c r="B23" s="424">
        <f>DataSheet!B18</f>
        <v>44198</v>
      </c>
      <c r="C23" s="817">
        <f>DataSheet!J18</f>
        <v>0</v>
      </c>
      <c r="D23" s="818">
        <f>DataSheet!H18</f>
        <v>0</v>
      </c>
      <c r="E23" s="854"/>
      <c r="F23" s="818">
        <f t="shared" si="1"/>
        <v>0</v>
      </c>
      <c r="G23" s="825">
        <f t="shared" ref="G23:G52" si="2">AVERAGE(F17:F23)</f>
        <v>0</v>
      </c>
      <c r="H23" s="831"/>
      <c r="I23" s="827">
        <f t="shared" ref="I23:I52" si="3">G23-H23</f>
        <v>0</v>
      </c>
      <c r="J23" s="854"/>
      <c r="K23" s="832" t="str">
        <f t="shared" ref="K23:K52" si="4">IF(I23&gt;J23,"Exceeds","")</f>
        <v/>
      </c>
      <c r="L23" s="858">
        <f>DataSheet!AK18</f>
        <v>0</v>
      </c>
      <c r="M23" s="818">
        <f t="shared" si="0"/>
        <v>2.2999999999999998</v>
      </c>
      <c r="N23" s="856">
        <f t="shared" ref="N23:N52" si="5">AVERAGE(M17:M23)</f>
        <v>2.3000000000000003</v>
      </c>
      <c r="O23" s="833" t="str">
        <f t="shared" ref="O23:O52" si="6">IF(OR(I23&lt;=J23,I23&lt;=N23),"","Exceeds")</f>
        <v/>
      </c>
      <c r="P23" s="756"/>
      <c r="Q23" s="756"/>
      <c r="R23" s="756"/>
      <c r="S23" s="756"/>
      <c r="T23" s="756"/>
      <c r="U23" s="756"/>
      <c r="V23" s="756"/>
      <c r="W23" s="756"/>
      <c r="X23" s="756"/>
      <c r="Y23" s="756"/>
      <c r="Z23" s="756"/>
      <c r="AA23" s="756"/>
      <c r="AB23" s="756"/>
      <c r="AC23" s="756"/>
      <c r="AD23" s="756"/>
      <c r="AE23" s="756"/>
      <c r="AF23" s="830"/>
    </row>
    <row r="24" spans="1:45" ht="14" x14ac:dyDescent="0.3">
      <c r="A24" s="479" t="s">
        <v>158</v>
      </c>
      <c r="B24" s="424">
        <f>DataSheet!B19</f>
        <v>44199</v>
      </c>
      <c r="C24" s="817">
        <f>DataSheet!J19</f>
        <v>0</v>
      </c>
      <c r="D24" s="818">
        <f>DataSheet!H19</f>
        <v>0</v>
      </c>
      <c r="E24" s="854"/>
      <c r="F24" s="818">
        <f t="shared" si="1"/>
        <v>0</v>
      </c>
      <c r="G24" s="825">
        <f t="shared" si="2"/>
        <v>0</v>
      </c>
      <c r="H24" s="831"/>
      <c r="I24" s="827">
        <f t="shared" si="3"/>
        <v>0</v>
      </c>
      <c r="J24" s="854"/>
      <c r="K24" s="832" t="str">
        <f t="shared" si="4"/>
        <v/>
      </c>
      <c r="L24" s="858">
        <f>DataSheet!AK19</f>
        <v>0</v>
      </c>
      <c r="M24" s="818">
        <f t="shared" si="0"/>
        <v>2.2999999999999998</v>
      </c>
      <c r="N24" s="856">
        <f t="shared" si="5"/>
        <v>2.3000000000000003</v>
      </c>
      <c r="O24" s="833" t="str">
        <f t="shared" si="6"/>
        <v/>
      </c>
      <c r="P24" s="756"/>
      <c r="Q24" s="756"/>
      <c r="R24" s="756"/>
      <c r="S24" s="756"/>
      <c r="T24" s="756"/>
      <c r="U24" s="756"/>
      <c r="V24" s="756"/>
      <c r="W24" s="756"/>
      <c r="X24" s="756"/>
      <c r="Y24" s="756"/>
      <c r="Z24" s="756"/>
      <c r="AA24" s="756"/>
      <c r="AB24" s="756"/>
      <c r="AC24" s="756"/>
      <c r="AD24" s="756"/>
      <c r="AE24" s="756"/>
      <c r="AF24" s="830"/>
    </row>
    <row r="25" spans="1:45" ht="14" x14ac:dyDescent="0.3">
      <c r="A25" s="479" t="s">
        <v>153</v>
      </c>
      <c r="B25" s="424">
        <f>DataSheet!B20</f>
        <v>44200</v>
      </c>
      <c r="C25" s="817">
        <f>DataSheet!J20</f>
        <v>0</v>
      </c>
      <c r="D25" s="818">
        <f>DataSheet!H20</f>
        <v>0</v>
      </c>
      <c r="E25" s="854"/>
      <c r="F25" s="818">
        <f t="shared" si="1"/>
        <v>0</v>
      </c>
      <c r="G25" s="825">
        <f t="shared" si="2"/>
        <v>0</v>
      </c>
      <c r="H25" s="834"/>
      <c r="I25" s="827">
        <f t="shared" si="3"/>
        <v>0</v>
      </c>
      <c r="J25" s="854"/>
      <c r="K25" s="832" t="str">
        <f t="shared" si="4"/>
        <v/>
      </c>
      <c r="L25" s="858">
        <f>DataSheet!AK20</f>
        <v>0</v>
      </c>
      <c r="M25" s="818">
        <f t="shared" si="0"/>
        <v>2.2999999999999998</v>
      </c>
      <c r="N25" s="856">
        <f t="shared" si="5"/>
        <v>2.3000000000000003</v>
      </c>
      <c r="O25" s="833" t="str">
        <f t="shared" si="6"/>
        <v/>
      </c>
      <c r="P25" s="756"/>
      <c r="Q25" s="756"/>
      <c r="R25" s="756"/>
      <c r="S25" s="756"/>
      <c r="T25" s="756"/>
      <c r="U25" s="756"/>
      <c r="V25" s="756"/>
      <c r="W25" s="756"/>
      <c r="X25" s="756"/>
      <c r="Y25" s="756"/>
      <c r="Z25" s="756"/>
      <c r="AA25" s="756"/>
      <c r="AB25" s="756"/>
      <c r="AC25" s="756"/>
      <c r="AD25" s="756"/>
      <c r="AE25" s="756"/>
      <c r="AF25" s="830"/>
    </row>
    <row r="26" spans="1:45" ht="14" x14ac:dyDescent="0.3">
      <c r="A26" s="479" t="s">
        <v>154</v>
      </c>
      <c r="B26" s="424">
        <f>DataSheet!B21</f>
        <v>44201</v>
      </c>
      <c r="C26" s="817">
        <f>DataSheet!J21</f>
        <v>0</v>
      </c>
      <c r="D26" s="818">
        <f>DataSheet!H21</f>
        <v>0</v>
      </c>
      <c r="E26" s="854"/>
      <c r="F26" s="818">
        <f t="shared" si="1"/>
        <v>0</v>
      </c>
      <c r="G26" s="825">
        <f t="shared" si="2"/>
        <v>0</v>
      </c>
      <c r="H26" s="834"/>
      <c r="I26" s="827">
        <f t="shared" si="3"/>
        <v>0</v>
      </c>
      <c r="J26" s="854"/>
      <c r="K26" s="832" t="str">
        <f t="shared" si="4"/>
        <v/>
      </c>
      <c r="L26" s="858">
        <f>DataSheet!AK21</f>
        <v>0</v>
      </c>
      <c r="M26" s="818">
        <f t="shared" si="0"/>
        <v>2.2999999999999998</v>
      </c>
      <c r="N26" s="856">
        <f t="shared" si="5"/>
        <v>2.3000000000000003</v>
      </c>
      <c r="O26" s="833" t="str">
        <f t="shared" si="6"/>
        <v/>
      </c>
      <c r="P26" s="756"/>
      <c r="Q26" s="756"/>
      <c r="R26" s="756"/>
      <c r="S26" s="756"/>
      <c r="T26" s="756"/>
      <c r="U26" s="756"/>
      <c r="V26" s="756"/>
      <c r="W26" s="756"/>
      <c r="X26" s="756"/>
      <c r="Y26" s="756"/>
      <c r="Z26" s="756"/>
      <c r="AA26" s="756"/>
      <c r="AB26" s="756"/>
      <c r="AC26" s="756"/>
      <c r="AD26" s="756"/>
      <c r="AE26" s="756"/>
      <c r="AF26" s="830"/>
    </row>
    <row r="27" spans="1:45" ht="14" x14ac:dyDescent="0.3">
      <c r="A27" s="479" t="s">
        <v>208</v>
      </c>
      <c r="B27" s="424">
        <f>DataSheet!B22</f>
        <v>44202</v>
      </c>
      <c r="C27" s="817">
        <f>DataSheet!J22</f>
        <v>0</v>
      </c>
      <c r="D27" s="818">
        <f>DataSheet!H22</f>
        <v>0</v>
      </c>
      <c r="E27" s="854"/>
      <c r="F27" s="818">
        <f t="shared" si="1"/>
        <v>0</v>
      </c>
      <c r="G27" s="825">
        <f t="shared" si="2"/>
        <v>0</v>
      </c>
      <c r="H27" s="834"/>
      <c r="I27" s="827">
        <f t="shared" si="3"/>
        <v>0</v>
      </c>
      <c r="J27" s="854"/>
      <c r="K27" s="832" t="str">
        <f t="shared" si="4"/>
        <v/>
      </c>
      <c r="L27" s="858">
        <f>DataSheet!AK22</f>
        <v>0</v>
      </c>
      <c r="M27" s="818">
        <f t="shared" si="0"/>
        <v>2.2999999999999998</v>
      </c>
      <c r="N27" s="856">
        <f t="shared" si="5"/>
        <v>2.3000000000000003</v>
      </c>
      <c r="O27" s="833" t="str">
        <f t="shared" si="6"/>
        <v/>
      </c>
      <c r="P27" s="756"/>
      <c r="Q27" s="756"/>
      <c r="R27" s="756"/>
      <c r="S27" s="756"/>
      <c r="T27" s="756"/>
      <c r="U27" s="756"/>
      <c r="V27" s="756"/>
      <c r="W27" s="756"/>
      <c r="X27" s="756"/>
      <c r="Y27" s="756"/>
      <c r="Z27" s="756"/>
      <c r="AA27" s="756"/>
      <c r="AB27" s="756"/>
      <c r="AC27" s="756"/>
      <c r="AD27" s="756"/>
      <c r="AE27" s="756"/>
      <c r="AF27" s="830"/>
    </row>
    <row r="28" spans="1:45" ht="14" x14ac:dyDescent="0.3">
      <c r="A28" s="479" t="s">
        <v>155</v>
      </c>
      <c r="B28" s="424">
        <f>DataSheet!B23</f>
        <v>44203</v>
      </c>
      <c r="C28" s="817">
        <f>DataSheet!J23</f>
        <v>0</v>
      </c>
      <c r="D28" s="818">
        <f>DataSheet!H23</f>
        <v>0</v>
      </c>
      <c r="E28" s="854"/>
      <c r="F28" s="818">
        <f t="shared" si="1"/>
        <v>0</v>
      </c>
      <c r="G28" s="825">
        <f t="shared" si="2"/>
        <v>0</v>
      </c>
      <c r="H28" s="834"/>
      <c r="I28" s="827">
        <f t="shared" si="3"/>
        <v>0</v>
      </c>
      <c r="J28" s="854"/>
      <c r="K28" s="832" t="str">
        <f t="shared" si="4"/>
        <v/>
      </c>
      <c r="L28" s="858">
        <f>DataSheet!AK23</f>
        <v>0</v>
      </c>
      <c r="M28" s="818">
        <f t="shared" si="0"/>
        <v>2.2999999999999998</v>
      </c>
      <c r="N28" s="856">
        <f t="shared" si="5"/>
        <v>2.3000000000000003</v>
      </c>
      <c r="O28" s="833" t="str">
        <f t="shared" si="6"/>
        <v/>
      </c>
      <c r="P28" s="756"/>
      <c r="Q28" s="756"/>
      <c r="R28" s="756"/>
      <c r="S28" s="756"/>
      <c r="T28" s="756"/>
      <c r="U28" s="756"/>
      <c r="V28" s="756"/>
      <c r="W28" s="756"/>
      <c r="X28" s="756"/>
      <c r="Y28" s="756"/>
      <c r="Z28" s="756"/>
      <c r="AA28" s="756"/>
      <c r="AB28" s="756"/>
      <c r="AC28" s="756"/>
      <c r="AD28" s="756"/>
      <c r="AE28" s="756"/>
      <c r="AF28" s="830"/>
    </row>
    <row r="29" spans="1:45" ht="14" x14ac:dyDescent="0.3">
      <c r="A29" s="479" t="s">
        <v>156</v>
      </c>
      <c r="B29" s="424">
        <f>DataSheet!B24</f>
        <v>44204</v>
      </c>
      <c r="C29" s="817">
        <f>DataSheet!J24</f>
        <v>0</v>
      </c>
      <c r="D29" s="818">
        <f>DataSheet!H24</f>
        <v>0</v>
      </c>
      <c r="E29" s="854"/>
      <c r="F29" s="818">
        <f t="shared" si="1"/>
        <v>0</v>
      </c>
      <c r="G29" s="825">
        <f t="shared" si="2"/>
        <v>0</v>
      </c>
      <c r="H29" s="834"/>
      <c r="I29" s="827">
        <f t="shared" si="3"/>
        <v>0</v>
      </c>
      <c r="J29" s="854"/>
      <c r="K29" s="832" t="str">
        <f t="shared" si="4"/>
        <v/>
      </c>
      <c r="L29" s="858">
        <f>DataSheet!AK24</f>
        <v>0</v>
      </c>
      <c r="M29" s="818">
        <f t="shared" si="0"/>
        <v>2.2999999999999998</v>
      </c>
      <c r="N29" s="856">
        <f t="shared" si="5"/>
        <v>2.3000000000000003</v>
      </c>
      <c r="O29" s="833" t="str">
        <f t="shared" si="6"/>
        <v/>
      </c>
      <c r="P29" s="756"/>
      <c r="Q29" s="756"/>
      <c r="R29" s="756"/>
      <c r="S29" s="756"/>
      <c r="T29" s="756"/>
      <c r="U29" s="756"/>
      <c r="V29" s="756"/>
      <c r="W29" s="756"/>
      <c r="X29" s="756"/>
      <c r="Y29" s="756"/>
      <c r="Z29" s="756"/>
      <c r="AA29" s="756"/>
      <c r="AB29" s="756"/>
      <c r="AC29" s="756"/>
      <c r="AD29" s="756"/>
      <c r="AE29" s="756"/>
      <c r="AF29" s="830"/>
    </row>
    <row r="30" spans="1:45" ht="14" x14ac:dyDescent="0.3">
      <c r="A30" s="479" t="s">
        <v>157</v>
      </c>
      <c r="B30" s="424">
        <f>DataSheet!B25</f>
        <v>44205</v>
      </c>
      <c r="C30" s="817">
        <f>DataSheet!J25</f>
        <v>0</v>
      </c>
      <c r="D30" s="818">
        <f>DataSheet!H25</f>
        <v>0</v>
      </c>
      <c r="E30" s="854"/>
      <c r="F30" s="818">
        <f t="shared" si="1"/>
        <v>0</v>
      </c>
      <c r="G30" s="825">
        <f t="shared" si="2"/>
        <v>0</v>
      </c>
      <c r="H30" s="834"/>
      <c r="I30" s="827">
        <f t="shared" si="3"/>
        <v>0</v>
      </c>
      <c r="J30" s="854"/>
      <c r="K30" s="832" t="str">
        <f t="shared" si="4"/>
        <v/>
      </c>
      <c r="L30" s="858">
        <f>DataSheet!AK25</f>
        <v>0</v>
      </c>
      <c r="M30" s="818">
        <f t="shared" si="0"/>
        <v>2.2999999999999998</v>
      </c>
      <c r="N30" s="856">
        <f t="shared" si="5"/>
        <v>2.3000000000000003</v>
      </c>
      <c r="O30" s="833" t="str">
        <f t="shared" si="6"/>
        <v/>
      </c>
      <c r="P30" s="756"/>
      <c r="Q30" s="756"/>
      <c r="R30" s="756"/>
      <c r="S30" s="756"/>
      <c r="T30" s="756"/>
      <c r="U30" s="756"/>
      <c r="V30" s="756"/>
      <c r="W30" s="756"/>
      <c r="X30" s="756"/>
      <c r="Y30" s="756"/>
      <c r="Z30" s="756"/>
      <c r="AA30" s="756"/>
      <c r="AB30" s="756"/>
      <c r="AC30" s="756"/>
      <c r="AD30" s="756"/>
      <c r="AE30" s="756"/>
      <c r="AF30" s="830"/>
    </row>
    <row r="31" spans="1:45" ht="14" x14ac:dyDescent="0.3">
      <c r="A31" s="479" t="s">
        <v>158</v>
      </c>
      <c r="B31" s="424">
        <f>DataSheet!B26</f>
        <v>44206</v>
      </c>
      <c r="C31" s="817">
        <f>DataSheet!J26</f>
        <v>0</v>
      </c>
      <c r="D31" s="818">
        <f>DataSheet!H26</f>
        <v>0</v>
      </c>
      <c r="E31" s="854"/>
      <c r="F31" s="818">
        <f t="shared" si="1"/>
        <v>0</v>
      </c>
      <c r="G31" s="825">
        <f t="shared" si="2"/>
        <v>0</v>
      </c>
      <c r="H31" s="834"/>
      <c r="I31" s="827">
        <f t="shared" si="3"/>
        <v>0</v>
      </c>
      <c r="J31" s="854"/>
      <c r="K31" s="832" t="str">
        <f t="shared" si="4"/>
        <v/>
      </c>
      <c r="L31" s="858">
        <f>DataSheet!AK26</f>
        <v>0</v>
      </c>
      <c r="M31" s="818">
        <f t="shared" si="0"/>
        <v>2.2999999999999998</v>
      </c>
      <c r="N31" s="856">
        <f t="shared" si="5"/>
        <v>2.3000000000000003</v>
      </c>
      <c r="O31" s="833" t="str">
        <f t="shared" si="6"/>
        <v/>
      </c>
      <c r="P31" s="756"/>
      <c r="Q31" s="756"/>
      <c r="R31" s="756"/>
      <c r="S31" s="756"/>
      <c r="T31" s="756"/>
      <c r="U31" s="756"/>
      <c r="V31" s="756"/>
      <c r="W31" s="756"/>
      <c r="X31" s="756"/>
      <c r="Y31" s="756"/>
      <c r="Z31" s="756"/>
      <c r="AA31" s="756"/>
      <c r="AB31" s="756"/>
      <c r="AC31" s="756"/>
      <c r="AD31" s="756"/>
      <c r="AE31" s="756"/>
      <c r="AF31" s="830"/>
    </row>
    <row r="32" spans="1:45" ht="14" x14ac:dyDescent="0.3">
      <c r="A32" s="479" t="s">
        <v>153</v>
      </c>
      <c r="B32" s="424">
        <f>DataSheet!B27</f>
        <v>44207</v>
      </c>
      <c r="C32" s="817">
        <f>DataSheet!J27</f>
        <v>0</v>
      </c>
      <c r="D32" s="818">
        <f>DataSheet!H27</f>
        <v>0</v>
      </c>
      <c r="E32" s="854"/>
      <c r="F32" s="818">
        <f t="shared" si="1"/>
        <v>0</v>
      </c>
      <c r="G32" s="825">
        <f t="shared" si="2"/>
        <v>0</v>
      </c>
      <c r="H32" s="834"/>
      <c r="I32" s="827">
        <f t="shared" si="3"/>
        <v>0</v>
      </c>
      <c r="J32" s="854"/>
      <c r="K32" s="832" t="str">
        <f t="shared" si="4"/>
        <v/>
      </c>
      <c r="L32" s="858">
        <f>DataSheet!AK27</f>
        <v>0</v>
      </c>
      <c r="M32" s="818">
        <f t="shared" si="0"/>
        <v>2.2999999999999998</v>
      </c>
      <c r="N32" s="856">
        <f t="shared" si="5"/>
        <v>2.3000000000000003</v>
      </c>
      <c r="O32" s="833" t="str">
        <f t="shared" si="6"/>
        <v/>
      </c>
      <c r="P32" s="756"/>
      <c r="Q32" s="756"/>
      <c r="R32" s="756"/>
      <c r="S32" s="756"/>
      <c r="T32" s="756"/>
      <c r="U32" s="756"/>
      <c r="V32" s="756"/>
      <c r="W32" s="756"/>
      <c r="X32" s="756"/>
      <c r="Y32" s="756"/>
      <c r="Z32" s="756"/>
      <c r="AA32" s="756"/>
      <c r="AB32" s="756"/>
      <c r="AC32" s="756"/>
      <c r="AD32" s="756"/>
      <c r="AE32" s="756"/>
      <c r="AF32" s="830"/>
    </row>
    <row r="33" spans="1:32" ht="14" x14ac:dyDescent="0.3">
      <c r="A33" s="479" t="s">
        <v>154</v>
      </c>
      <c r="B33" s="424">
        <f>DataSheet!B28</f>
        <v>44208</v>
      </c>
      <c r="C33" s="817">
        <f>DataSheet!J28</f>
        <v>0</v>
      </c>
      <c r="D33" s="818">
        <f>DataSheet!H28</f>
        <v>0</v>
      </c>
      <c r="E33" s="854"/>
      <c r="F33" s="818">
        <f t="shared" si="1"/>
        <v>0</v>
      </c>
      <c r="G33" s="825">
        <f t="shared" si="2"/>
        <v>0</v>
      </c>
      <c r="H33" s="834"/>
      <c r="I33" s="827">
        <f t="shared" si="3"/>
        <v>0</v>
      </c>
      <c r="J33" s="854"/>
      <c r="K33" s="832" t="str">
        <f t="shared" si="4"/>
        <v/>
      </c>
      <c r="L33" s="858">
        <f>DataSheet!AK28</f>
        <v>0</v>
      </c>
      <c r="M33" s="818">
        <f t="shared" si="0"/>
        <v>2.2999999999999998</v>
      </c>
      <c r="N33" s="856">
        <f t="shared" si="5"/>
        <v>2.3000000000000003</v>
      </c>
      <c r="O33" s="833" t="str">
        <f t="shared" si="6"/>
        <v/>
      </c>
      <c r="P33" s="756"/>
      <c r="Q33" s="756"/>
      <c r="R33" s="756"/>
      <c r="S33" s="756"/>
      <c r="T33" s="756"/>
      <c r="U33" s="756"/>
      <c r="V33" s="756"/>
      <c r="W33" s="756"/>
      <c r="X33" s="756"/>
      <c r="Y33" s="756"/>
      <c r="Z33" s="756"/>
      <c r="AA33" s="756"/>
      <c r="AB33" s="756"/>
      <c r="AC33" s="756"/>
      <c r="AD33" s="756"/>
      <c r="AE33" s="756"/>
      <c r="AF33" s="830"/>
    </row>
    <row r="34" spans="1:32" ht="14" x14ac:dyDescent="0.3">
      <c r="A34" s="479" t="s">
        <v>208</v>
      </c>
      <c r="B34" s="424">
        <f>DataSheet!B29</f>
        <v>44209</v>
      </c>
      <c r="C34" s="817">
        <f>DataSheet!J29</f>
        <v>0</v>
      </c>
      <c r="D34" s="818">
        <f>DataSheet!H29</f>
        <v>0</v>
      </c>
      <c r="E34" s="854"/>
      <c r="F34" s="818">
        <f t="shared" si="1"/>
        <v>0</v>
      </c>
      <c r="G34" s="825">
        <f t="shared" si="2"/>
        <v>0</v>
      </c>
      <c r="H34" s="834"/>
      <c r="I34" s="827">
        <f t="shared" si="3"/>
        <v>0</v>
      </c>
      <c r="J34" s="854"/>
      <c r="K34" s="832" t="str">
        <f t="shared" si="4"/>
        <v/>
      </c>
      <c r="L34" s="858">
        <f>DataSheet!AK29</f>
        <v>0</v>
      </c>
      <c r="M34" s="818">
        <f t="shared" si="0"/>
        <v>2.2999999999999998</v>
      </c>
      <c r="N34" s="856">
        <f t="shared" si="5"/>
        <v>2.3000000000000003</v>
      </c>
      <c r="O34" s="833" t="str">
        <f t="shared" si="6"/>
        <v/>
      </c>
      <c r="P34" s="756"/>
      <c r="Q34" s="756"/>
      <c r="R34" s="756"/>
      <c r="S34" s="756"/>
      <c r="T34" s="756"/>
      <c r="U34" s="756"/>
      <c r="V34" s="756"/>
      <c r="W34" s="756"/>
      <c r="X34" s="756"/>
      <c r="Y34" s="756"/>
      <c r="Z34" s="756"/>
      <c r="AA34" s="756"/>
      <c r="AB34" s="756"/>
      <c r="AC34" s="756"/>
      <c r="AD34" s="756"/>
      <c r="AE34" s="756"/>
      <c r="AF34" s="830"/>
    </row>
    <row r="35" spans="1:32" ht="14" x14ac:dyDescent="0.3">
      <c r="A35" s="479" t="s">
        <v>155</v>
      </c>
      <c r="B35" s="424">
        <f>DataSheet!B30</f>
        <v>44210</v>
      </c>
      <c r="C35" s="817">
        <f>DataSheet!J30</f>
        <v>0</v>
      </c>
      <c r="D35" s="818">
        <f>DataSheet!H30</f>
        <v>0</v>
      </c>
      <c r="E35" s="854"/>
      <c r="F35" s="818">
        <f t="shared" si="1"/>
        <v>0</v>
      </c>
      <c r="G35" s="825">
        <f t="shared" si="2"/>
        <v>0</v>
      </c>
      <c r="H35" s="834"/>
      <c r="I35" s="827">
        <f t="shared" si="3"/>
        <v>0</v>
      </c>
      <c r="J35" s="854"/>
      <c r="K35" s="832" t="str">
        <f t="shared" si="4"/>
        <v/>
      </c>
      <c r="L35" s="858">
        <f>DataSheet!AK30</f>
        <v>0</v>
      </c>
      <c r="M35" s="818">
        <f t="shared" si="0"/>
        <v>2.2999999999999998</v>
      </c>
      <c r="N35" s="856">
        <f t="shared" si="5"/>
        <v>2.3000000000000003</v>
      </c>
      <c r="O35" s="833" t="str">
        <f t="shared" si="6"/>
        <v/>
      </c>
      <c r="P35" s="756"/>
      <c r="Q35" s="756"/>
      <c r="R35" s="756"/>
      <c r="S35" s="756"/>
      <c r="T35" s="756"/>
      <c r="U35" s="756"/>
      <c r="V35" s="756"/>
      <c r="W35" s="756"/>
      <c r="X35" s="756"/>
      <c r="Y35" s="756"/>
      <c r="Z35" s="756"/>
      <c r="AA35" s="756"/>
      <c r="AB35" s="756"/>
      <c r="AC35" s="756"/>
      <c r="AD35" s="756"/>
      <c r="AE35" s="756"/>
      <c r="AF35" s="830"/>
    </row>
    <row r="36" spans="1:32" ht="14" x14ac:dyDescent="0.3">
      <c r="A36" s="479" t="s">
        <v>156</v>
      </c>
      <c r="B36" s="424">
        <f>DataSheet!B31</f>
        <v>44211</v>
      </c>
      <c r="C36" s="817">
        <f>DataSheet!J31</f>
        <v>0</v>
      </c>
      <c r="D36" s="818">
        <f>DataSheet!H31</f>
        <v>0</v>
      </c>
      <c r="E36" s="854"/>
      <c r="F36" s="818">
        <f t="shared" si="1"/>
        <v>0</v>
      </c>
      <c r="G36" s="825">
        <f t="shared" si="2"/>
        <v>0</v>
      </c>
      <c r="H36" s="834"/>
      <c r="I36" s="827">
        <f t="shared" si="3"/>
        <v>0</v>
      </c>
      <c r="J36" s="854"/>
      <c r="K36" s="832" t="str">
        <f t="shared" si="4"/>
        <v/>
      </c>
      <c r="L36" s="858">
        <f>DataSheet!AK31</f>
        <v>0</v>
      </c>
      <c r="M36" s="818">
        <f t="shared" si="0"/>
        <v>2.2999999999999998</v>
      </c>
      <c r="N36" s="856">
        <f t="shared" si="5"/>
        <v>2.3000000000000003</v>
      </c>
      <c r="O36" s="833" t="str">
        <f t="shared" si="6"/>
        <v/>
      </c>
      <c r="P36" s="756"/>
      <c r="Q36" s="756"/>
      <c r="R36" s="756"/>
      <c r="S36" s="756"/>
      <c r="T36" s="756"/>
      <c r="U36" s="756"/>
      <c r="V36" s="756"/>
      <c r="W36" s="756"/>
      <c r="X36" s="756"/>
      <c r="Y36" s="756"/>
      <c r="Z36" s="756"/>
      <c r="AA36" s="756"/>
      <c r="AB36" s="756"/>
      <c r="AC36" s="756"/>
      <c r="AD36" s="756"/>
      <c r="AE36" s="756"/>
      <c r="AF36" s="830"/>
    </row>
    <row r="37" spans="1:32" ht="14" x14ac:dyDescent="0.3">
      <c r="A37" s="479" t="s">
        <v>157</v>
      </c>
      <c r="B37" s="424">
        <f>DataSheet!B32</f>
        <v>44212</v>
      </c>
      <c r="C37" s="817">
        <f>DataSheet!J32</f>
        <v>0</v>
      </c>
      <c r="D37" s="818">
        <f>DataSheet!H32</f>
        <v>0</v>
      </c>
      <c r="E37" s="854"/>
      <c r="F37" s="818">
        <f t="shared" si="1"/>
        <v>0</v>
      </c>
      <c r="G37" s="825">
        <f t="shared" si="2"/>
        <v>0</v>
      </c>
      <c r="H37" s="834"/>
      <c r="I37" s="827">
        <f t="shared" si="3"/>
        <v>0</v>
      </c>
      <c r="J37" s="854"/>
      <c r="K37" s="832" t="str">
        <f t="shared" si="4"/>
        <v/>
      </c>
      <c r="L37" s="858">
        <f>DataSheet!AK32</f>
        <v>0</v>
      </c>
      <c r="M37" s="818">
        <f t="shared" si="0"/>
        <v>2.2999999999999998</v>
      </c>
      <c r="N37" s="856">
        <f t="shared" si="5"/>
        <v>2.3000000000000003</v>
      </c>
      <c r="O37" s="833" t="str">
        <f t="shared" si="6"/>
        <v/>
      </c>
      <c r="P37" s="756"/>
      <c r="Q37" s="756"/>
      <c r="R37" s="756"/>
      <c r="S37" s="756"/>
      <c r="T37" s="756"/>
      <c r="U37" s="756"/>
      <c r="V37" s="756"/>
      <c r="W37" s="756"/>
      <c r="X37" s="756"/>
      <c r="Y37" s="756"/>
      <c r="Z37" s="756"/>
      <c r="AA37" s="756"/>
      <c r="AB37" s="756"/>
      <c r="AC37" s="756"/>
      <c r="AD37" s="756"/>
      <c r="AE37" s="756"/>
      <c r="AF37" s="830"/>
    </row>
    <row r="38" spans="1:32" ht="14" x14ac:dyDescent="0.3">
      <c r="A38" s="479" t="s">
        <v>158</v>
      </c>
      <c r="B38" s="424">
        <f>DataSheet!B33</f>
        <v>44213</v>
      </c>
      <c r="C38" s="817">
        <f>DataSheet!J33</f>
        <v>0</v>
      </c>
      <c r="D38" s="818">
        <f>DataSheet!H33</f>
        <v>0</v>
      </c>
      <c r="E38" s="854"/>
      <c r="F38" s="818">
        <f t="shared" si="1"/>
        <v>0</v>
      </c>
      <c r="G38" s="825">
        <f t="shared" si="2"/>
        <v>0</v>
      </c>
      <c r="H38" s="834"/>
      <c r="I38" s="827">
        <f t="shared" si="3"/>
        <v>0</v>
      </c>
      <c r="J38" s="854"/>
      <c r="K38" s="832" t="str">
        <f t="shared" si="4"/>
        <v/>
      </c>
      <c r="L38" s="858">
        <f>DataSheet!AK33</f>
        <v>0</v>
      </c>
      <c r="M38" s="818">
        <f t="shared" si="0"/>
        <v>2.2999999999999998</v>
      </c>
      <c r="N38" s="856">
        <f t="shared" si="5"/>
        <v>2.3000000000000003</v>
      </c>
      <c r="O38" s="833" t="str">
        <f t="shared" si="6"/>
        <v/>
      </c>
      <c r="P38" s="756"/>
      <c r="Q38" s="756"/>
      <c r="R38" s="756"/>
      <c r="S38" s="756"/>
      <c r="T38" s="756"/>
      <c r="U38" s="756"/>
      <c r="V38" s="756"/>
      <c r="W38" s="756"/>
      <c r="X38" s="756"/>
      <c r="Y38" s="756"/>
      <c r="Z38" s="756"/>
      <c r="AA38" s="756"/>
      <c r="AB38" s="756"/>
      <c r="AC38" s="756"/>
      <c r="AD38" s="756"/>
      <c r="AE38" s="756"/>
      <c r="AF38" s="830"/>
    </row>
    <row r="39" spans="1:32" ht="14" x14ac:dyDescent="0.3">
      <c r="A39" s="479" t="s">
        <v>153</v>
      </c>
      <c r="B39" s="424">
        <f>DataSheet!B34</f>
        <v>44214</v>
      </c>
      <c r="C39" s="817">
        <f>DataSheet!J34</f>
        <v>0</v>
      </c>
      <c r="D39" s="818">
        <f>DataSheet!H34</f>
        <v>0</v>
      </c>
      <c r="E39" s="854"/>
      <c r="F39" s="818">
        <f t="shared" si="1"/>
        <v>0</v>
      </c>
      <c r="G39" s="825">
        <f t="shared" si="2"/>
        <v>0</v>
      </c>
      <c r="H39" s="834"/>
      <c r="I39" s="827">
        <f t="shared" si="3"/>
        <v>0</v>
      </c>
      <c r="J39" s="854"/>
      <c r="K39" s="832" t="str">
        <f t="shared" si="4"/>
        <v/>
      </c>
      <c r="L39" s="858">
        <f>DataSheet!AK34</f>
        <v>0</v>
      </c>
      <c r="M39" s="818">
        <f t="shared" si="0"/>
        <v>2.2999999999999998</v>
      </c>
      <c r="N39" s="856">
        <f t="shared" si="5"/>
        <v>2.3000000000000003</v>
      </c>
      <c r="O39" s="833" t="str">
        <f t="shared" si="6"/>
        <v/>
      </c>
      <c r="P39" s="756"/>
      <c r="Q39" s="756"/>
      <c r="R39" s="756"/>
      <c r="S39" s="756"/>
      <c r="T39" s="756"/>
      <c r="U39" s="756"/>
      <c r="V39" s="756"/>
      <c r="W39" s="756"/>
      <c r="X39" s="756"/>
      <c r="Y39" s="756"/>
      <c r="Z39" s="756"/>
      <c r="AA39" s="756"/>
      <c r="AB39" s="756"/>
      <c r="AC39" s="756"/>
      <c r="AD39" s="756"/>
      <c r="AE39" s="756"/>
      <c r="AF39" s="830"/>
    </row>
    <row r="40" spans="1:32" ht="14" x14ac:dyDescent="0.3">
      <c r="A40" s="479" t="s">
        <v>154</v>
      </c>
      <c r="B40" s="424">
        <f>DataSheet!B35</f>
        <v>44215</v>
      </c>
      <c r="C40" s="817">
        <f>DataSheet!J35</f>
        <v>0</v>
      </c>
      <c r="D40" s="818">
        <f>DataSheet!H35</f>
        <v>0</v>
      </c>
      <c r="E40" s="854"/>
      <c r="F40" s="818">
        <f t="shared" si="1"/>
        <v>0</v>
      </c>
      <c r="G40" s="825">
        <f t="shared" si="2"/>
        <v>0</v>
      </c>
      <c r="H40" s="834"/>
      <c r="I40" s="827">
        <f t="shared" si="3"/>
        <v>0</v>
      </c>
      <c r="J40" s="854"/>
      <c r="K40" s="832" t="str">
        <f t="shared" si="4"/>
        <v/>
      </c>
      <c r="L40" s="858">
        <f>DataSheet!AK35</f>
        <v>0</v>
      </c>
      <c r="M40" s="818">
        <f t="shared" si="0"/>
        <v>2.2999999999999998</v>
      </c>
      <c r="N40" s="856">
        <f t="shared" si="5"/>
        <v>2.3000000000000003</v>
      </c>
      <c r="O40" s="833" t="str">
        <f t="shared" si="6"/>
        <v/>
      </c>
      <c r="P40" s="756"/>
      <c r="Q40" s="756"/>
      <c r="R40" s="756"/>
      <c r="S40" s="756"/>
      <c r="T40" s="756"/>
      <c r="U40" s="756"/>
      <c r="V40" s="756"/>
      <c r="W40" s="756"/>
      <c r="X40" s="756"/>
      <c r="Y40" s="756"/>
      <c r="Z40" s="756"/>
      <c r="AA40" s="756"/>
      <c r="AB40" s="756"/>
      <c r="AC40" s="756"/>
      <c r="AD40" s="756"/>
      <c r="AE40" s="756"/>
      <c r="AF40" s="830"/>
    </row>
    <row r="41" spans="1:32" ht="14" x14ac:dyDescent="0.3">
      <c r="A41" s="479" t="s">
        <v>208</v>
      </c>
      <c r="B41" s="424">
        <f>DataSheet!B36</f>
        <v>44216</v>
      </c>
      <c r="C41" s="817">
        <f>DataSheet!J36</f>
        <v>0</v>
      </c>
      <c r="D41" s="818">
        <f>DataSheet!H36</f>
        <v>0</v>
      </c>
      <c r="E41" s="854"/>
      <c r="F41" s="818">
        <f t="shared" si="1"/>
        <v>0</v>
      </c>
      <c r="G41" s="825">
        <f t="shared" si="2"/>
        <v>0</v>
      </c>
      <c r="H41" s="834"/>
      <c r="I41" s="827">
        <f t="shared" si="3"/>
        <v>0</v>
      </c>
      <c r="J41" s="854"/>
      <c r="K41" s="832" t="str">
        <f t="shared" si="4"/>
        <v/>
      </c>
      <c r="L41" s="858">
        <f>DataSheet!AK36</f>
        <v>0</v>
      </c>
      <c r="M41" s="818">
        <f t="shared" si="0"/>
        <v>2.2999999999999998</v>
      </c>
      <c r="N41" s="856">
        <f t="shared" si="5"/>
        <v>2.3000000000000003</v>
      </c>
      <c r="O41" s="833" t="str">
        <f t="shared" si="6"/>
        <v/>
      </c>
      <c r="P41" s="756"/>
      <c r="Q41" s="756"/>
      <c r="R41" s="756"/>
      <c r="S41" s="756"/>
      <c r="T41" s="756"/>
      <c r="U41" s="756"/>
      <c r="V41" s="756"/>
      <c r="W41" s="756"/>
      <c r="X41" s="756"/>
      <c r="Y41" s="756"/>
      <c r="Z41" s="756"/>
      <c r="AA41" s="756"/>
      <c r="AB41" s="756"/>
      <c r="AC41" s="756"/>
      <c r="AD41" s="756"/>
      <c r="AE41" s="756"/>
      <c r="AF41" s="830"/>
    </row>
    <row r="42" spans="1:32" ht="14" x14ac:dyDescent="0.3">
      <c r="A42" s="479" t="s">
        <v>155</v>
      </c>
      <c r="B42" s="424">
        <f>DataSheet!B37</f>
        <v>44217</v>
      </c>
      <c r="C42" s="817">
        <f>DataSheet!J37</f>
        <v>0</v>
      </c>
      <c r="D42" s="818">
        <f>DataSheet!H37</f>
        <v>0</v>
      </c>
      <c r="E42" s="854"/>
      <c r="F42" s="818">
        <f t="shared" si="1"/>
        <v>0</v>
      </c>
      <c r="G42" s="825">
        <f t="shared" si="2"/>
        <v>0</v>
      </c>
      <c r="H42" s="834"/>
      <c r="I42" s="827">
        <f t="shared" si="3"/>
        <v>0</v>
      </c>
      <c r="J42" s="854"/>
      <c r="K42" s="832" t="str">
        <f t="shared" si="4"/>
        <v/>
      </c>
      <c r="L42" s="858">
        <f>DataSheet!AK37</f>
        <v>0</v>
      </c>
      <c r="M42" s="818">
        <f t="shared" si="0"/>
        <v>2.2999999999999998</v>
      </c>
      <c r="N42" s="856">
        <f t="shared" si="5"/>
        <v>2.3000000000000003</v>
      </c>
      <c r="O42" s="833" t="str">
        <f t="shared" si="6"/>
        <v/>
      </c>
      <c r="P42" s="756"/>
      <c r="Q42" s="756"/>
      <c r="R42" s="756"/>
      <c r="S42" s="756"/>
      <c r="T42" s="756"/>
      <c r="U42" s="756"/>
      <c r="V42" s="756"/>
      <c r="W42" s="756"/>
      <c r="X42" s="756"/>
      <c r="Y42" s="756"/>
      <c r="Z42" s="756"/>
      <c r="AA42" s="756"/>
      <c r="AB42" s="756"/>
      <c r="AC42" s="756"/>
      <c r="AD42" s="756"/>
      <c r="AE42" s="756"/>
      <c r="AF42" s="830"/>
    </row>
    <row r="43" spans="1:32" ht="14" x14ac:dyDescent="0.3">
      <c r="A43" s="479" t="s">
        <v>156</v>
      </c>
      <c r="B43" s="424">
        <f>DataSheet!B38</f>
        <v>44218</v>
      </c>
      <c r="C43" s="817">
        <f>DataSheet!J38</f>
        <v>0</v>
      </c>
      <c r="D43" s="818">
        <f>DataSheet!H38</f>
        <v>0</v>
      </c>
      <c r="E43" s="854"/>
      <c r="F43" s="818">
        <f t="shared" si="1"/>
        <v>0</v>
      </c>
      <c r="G43" s="825">
        <f t="shared" si="2"/>
        <v>0</v>
      </c>
      <c r="H43" s="834"/>
      <c r="I43" s="827">
        <f t="shared" si="3"/>
        <v>0</v>
      </c>
      <c r="J43" s="854"/>
      <c r="K43" s="832" t="str">
        <f t="shared" si="4"/>
        <v/>
      </c>
      <c r="L43" s="858">
        <f>DataSheet!AK38</f>
        <v>0</v>
      </c>
      <c r="M43" s="818">
        <f t="shared" si="0"/>
        <v>2.2999999999999998</v>
      </c>
      <c r="N43" s="856">
        <f t="shared" si="5"/>
        <v>2.3000000000000003</v>
      </c>
      <c r="O43" s="833" t="str">
        <f t="shared" si="6"/>
        <v/>
      </c>
      <c r="P43" s="756"/>
      <c r="Q43" s="756"/>
      <c r="R43" s="756"/>
      <c r="S43" s="756"/>
      <c r="T43" s="756"/>
      <c r="U43" s="756"/>
      <c r="V43" s="756"/>
      <c r="W43" s="756"/>
      <c r="X43" s="756"/>
      <c r="Y43" s="756"/>
      <c r="Z43" s="756"/>
      <c r="AA43" s="756"/>
      <c r="AB43" s="756"/>
      <c r="AC43" s="756"/>
      <c r="AD43" s="756"/>
      <c r="AE43" s="756"/>
      <c r="AF43" s="830"/>
    </row>
    <row r="44" spans="1:32" ht="14" x14ac:dyDescent="0.3">
      <c r="A44" s="479" t="s">
        <v>157</v>
      </c>
      <c r="B44" s="424">
        <f>DataSheet!B39</f>
        <v>44219</v>
      </c>
      <c r="C44" s="817">
        <f>DataSheet!J39</f>
        <v>0</v>
      </c>
      <c r="D44" s="818">
        <f>DataSheet!H39</f>
        <v>0</v>
      </c>
      <c r="E44" s="854"/>
      <c r="F44" s="818">
        <f t="shared" si="1"/>
        <v>0</v>
      </c>
      <c r="G44" s="825">
        <f t="shared" si="2"/>
        <v>0</v>
      </c>
      <c r="H44" s="834"/>
      <c r="I44" s="827">
        <f t="shared" si="3"/>
        <v>0</v>
      </c>
      <c r="J44" s="854"/>
      <c r="K44" s="832" t="str">
        <f t="shared" si="4"/>
        <v/>
      </c>
      <c r="L44" s="858">
        <f>DataSheet!AK39</f>
        <v>0</v>
      </c>
      <c r="M44" s="818">
        <f t="shared" si="0"/>
        <v>2.2999999999999998</v>
      </c>
      <c r="N44" s="856">
        <f t="shared" si="5"/>
        <v>2.3000000000000003</v>
      </c>
      <c r="O44" s="833" t="str">
        <f t="shared" si="6"/>
        <v/>
      </c>
      <c r="P44" s="756"/>
      <c r="Q44" s="756"/>
      <c r="R44" s="756"/>
      <c r="S44" s="756"/>
      <c r="T44" s="756"/>
      <c r="U44" s="756"/>
      <c r="V44" s="756"/>
      <c r="W44" s="756"/>
      <c r="X44" s="756"/>
      <c r="Y44" s="756"/>
      <c r="Z44" s="756"/>
      <c r="AA44" s="756"/>
      <c r="AB44" s="756"/>
      <c r="AC44" s="756"/>
      <c r="AD44" s="756"/>
      <c r="AE44" s="756"/>
      <c r="AF44" s="830"/>
    </row>
    <row r="45" spans="1:32" ht="14" x14ac:dyDescent="0.3">
      <c r="A45" s="479" t="s">
        <v>158</v>
      </c>
      <c r="B45" s="424">
        <f>DataSheet!B40</f>
        <v>44220</v>
      </c>
      <c r="C45" s="817">
        <f>DataSheet!J40</f>
        <v>0</v>
      </c>
      <c r="D45" s="818">
        <f>DataSheet!H40</f>
        <v>0</v>
      </c>
      <c r="E45" s="854"/>
      <c r="F45" s="818">
        <f t="shared" si="1"/>
        <v>0</v>
      </c>
      <c r="G45" s="825">
        <f t="shared" si="2"/>
        <v>0</v>
      </c>
      <c r="H45" s="834"/>
      <c r="I45" s="827">
        <f t="shared" si="3"/>
        <v>0</v>
      </c>
      <c r="J45" s="854"/>
      <c r="K45" s="832" t="str">
        <f t="shared" si="4"/>
        <v/>
      </c>
      <c r="L45" s="858">
        <f>DataSheet!AK40</f>
        <v>0</v>
      </c>
      <c r="M45" s="818">
        <f t="shared" si="0"/>
        <v>2.2999999999999998</v>
      </c>
      <c r="N45" s="856">
        <f t="shared" si="5"/>
        <v>2.3000000000000003</v>
      </c>
      <c r="O45" s="833" t="str">
        <f t="shared" si="6"/>
        <v/>
      </c>
      <c r="P45" s="756"/>
      <c r="Q45" s="756"/>
      <c r="R45" s="756"/>
      <c r="S45" s="756"/>
      <c r="T45" s="756"/>
      <c r="U45" s="756"/>
      <c r="V45" s="756"/>
      <c r="W45" s="756"/>
      <c r="X45" s="756"/>
      <c r="Y45" s="756"/>
      <c r="Z45" s="756"/>
      <c r="AA45" s="756"/>
      <c r="AB45" s="756"/>
      <c r="AC45" s="756"/>
      <c r="AD45" s="756"/>
      <c r="AE45" s="756"/>
      <c r="AF45" s="830"/>
    </row>
    <row r="46" spans="1:32" ht="14" x14ac:dyDescent="0.3">
      <c r="A46" s="479" t="s">
        <v>153</v>
      </c>
      <c r="B46" s="424">
        <f>DataSheet!B41</f>
        <v>44221</v>
      </c>
      <c r="C46" s="817">
        <f>DataSheet!J41</f>
        <v>0</v>
      </c>
      <c r="D46" s="818">
        <f>DataSheet!H41</f>
        <v>0</v>
      </c>
      <c r="E46" s="854"/>
      <c r="F46" s="818">
        <f t="shared" si="1"/>
        <v>0</v>
      </c>
      <c r="G46" s="825">
        <f t="shared" si="2"/>
        <v>0</v>
      </c>
      <c r="H46" s="834"/>
      <c r="I46" s="827">
        <f t="shared" si="3"/>
        <v>0</v>
      </c>
      <c r="J46" s="854"/>
      <c r="K46" s="832" t="str">
        <f t="shared" si="4"/>
        <v/>
      </c>
      <c r="L46" s="858">
        <f>DataSheet!AK41</f>
        <v>0</v>
      </c>
      <c r="M46" s="818">
        <f t="shared" si="0"/>
        <v>2.2999999999999998</v>
      </c>
      <c r="N46" s="856">
        <f t="shared" si="5"/>
        <v>2.3000000000000003</v>
      </c>
      <c r="O46" s="833" t="str">
        <f t="shared" si="6"/>
        <v/>
      </c>
      <c r="P46" s="756"/>
      <c r="Q46" s="756"/>
      <c r="R46" s="756"/>
      <c r="S46" s="756"/>
      <c r="T46" s="756"/>
      <c r="U46" s="756"/>
      <c r="V46" s="756"/>
      <c r="W46" s="756"/>
      <c r="X46" s="756"/>
      <c r="Y46" s="756"/>
      <c r="Z46" s="756"/>
      <c r="AA46" s="756"/>
      <c r="AB46" s="756"/>
      <c r="AC46" s="756"/>
      <c r="AD46" s="756"/>
      <c r="AE46" s="756"/>
      <c r="AF46" s="830"/>
    </row>
    <row r="47" spans="1:32" ht="14" x14ac:dyDescent="0.3">
      <c r="A47" s="479" t="s">
        <v>154</v>
      </c>
      <c r="B47" s="424">
        <f>DataSheet!B42</f>
        <v>44222</v>
      </c>
      <c r="C47" s="817">
        <f>DataSheet!J42</f>
        <v>0</v>
      </c>
      <c r="D47" s="818">
        <f>DataSheet!H42</f>
        <v>0</v>
      </c>
      <c r="E47" s="854"/>
      <c r="F47" s="818">
        <f t="shared" si="1"/>
        <v>0</v>
      </c>
      <c r="G47" s="825">
        <f t="shared" si="2"/>
        <v>0</v>
      </c>
      <c r="H47" s="834"/>
      <c r="I47" s="827">
        <f t="shared" si="3"/>
        <v>0</v>
      </c>
      <c r="J47" s="854"/>
      <c r="K47" s="832" t="str">
        <f t="shared" si="4"/>
        <v/>
      </c>
      <c r="L47" s="858">
        <f>DataSheet!AK42</f>
        <v>0</v>
      </c>
      <c r="M47" s="818">
        <f t="shared" si="0"/>
        <v>2.2999999999999998</v>
      </c>
      <c r="N47" s="856">
        <f t="shared" si="5"/>
        <v>2.3000000000000003</v>
      </c>
      <c r="O47" s="833" t="str">
        <f t="shared" si="6"/>
        <v/>
      </c>
      <c r="P47" s="756"/>
      <c r="Q47" s="756"/>
      <c r="R47" s="756"/>
      <c r="S47" s="756"/>
      <c r="T47" s="756"/>
      <c r="U47" s="756"/>
      <c r="V47" s="756"/>
      <c r="W47" s="756"/>
      <c r="X47" s="756"/>
      <c r="Y47" s="756"/>
      <c r="Z47" s="756"/>
      <c r="AA47" s="756"/>
      <c r="AB47" s="756"/>
      <c r="AC47" s="756"/>
      <c r="AD47" s="756"/>
      <c r="AE47" s="756"/>
      <c r="AF47" s="830"/>
    </row>
    <row r="48" spans="1:32" ht="14" x14ac:dyDescent="0.3">
      <c r="A48" s="479" t="s">
        <v>208</v>
      </c>
      <c r="B48" s="424">
        <f>DataSheet!B43</f>
        <v>44223</v>
      </c>
      <c r="C48" s="817">
        <f>DataSheet!J43</f>
        <v>0</v>
      </c>
      <c r="D48" s="818">
        <f>DataSheet!H43</f>
        <v>0</v>
      </c>
      <c r="E48" s="854"/>
      <c r="F48" s="818">
        <f t="shared" si="1"/>
        <v>0</v>
      </c>
      <c r="G48" s="825">
        <f t="shared" si="2"/>
        <v>0</v>
      </c>
      <c r="H48" s="834"/>
      <c r="I48" s="827">
        <f t="shared" si="3"/>
        <v>0</v>
      </c>
      <c r="J48" s="854"/>
      <c r="K48" s="832" t="str">
        <f t="shared" si="4"/>
        <v/>
      </c>
      <c r="L48" s="858">
        <f>DataSheet!AK43</f>
        <v>0</v>
      </c>
      <c r="M48" s="818">
        <f t="shared" si="0"/>
        <v>2.2999999999999998</v>
      </c>
      <c r="N48" s="856">
        <f t="shared" si="5"/>
        <v>2.3000000000000003</v>
      </c>
      <c r="O48" s="833" t="str">
        <f t="shared" si="6"/>
        <v/>
      </c>
      <c r="P48" s="756"/>
      <c r="Q48" s="756"/>
      <c r="R48" s="756"/>
      <c r="S48" s="756"/>
      <c r="T48" s="756"/>
      <c r="U48" s="756"/>
      <c r="V48" s="756"/>
      <c r="W48" s="756"/>
      <c r="X48" s="756"/>
      <c r="Y48" s="756"/>
      <c r="Z48" s="756"/>
      <c r="AA48" s="756"/>
      <c r="AB48" s="756"/>
      <c r="AC48" s="756"/>
      <c r="AD48" s="756"/>
      <c r="AE48" s="756"/>
      <c r="AF48" s="830"/>
    </row>
    <row r="49" spans="1:38" ht="14" x14ac:dyDescent="0.3">
      <c r="A49" s="479" t="s">
        <v>155</v>
      </c>
      <c r="B49" s="424">
        <f>DataSheet!B44</f>
        <v>44224</v>
      </c>
      <c r="C49" s="817">
        <f>DataSheet!J44</f>
        <v>0</v>
      </c>
      <c r="D49" s="818">
        <f>DataSheet!H44</f>
        <v>0</v>
      </c>
      <c r="E49" s="854"/>
      <c r="F49" s="818">
        <f t="shared" si="1"/>
        <v>0</v>
      </c>
      <c r="G49" s="825">
        <f t="shared" si="2"/>
        <v>0</v>
      </c>
      <c r="H49" s="834"/>
      <c r="I49" s="827">
        <f t="shared" si="3"/>
        <v>0</v>
      </c>
      <c r="J49" s="854"/>
      <c r="K49" s="832" t="str">
        <f t="shared" si="4"/>
        <v/>
      </c>
      <c r="L49" s="858">
        <f>DataSheet!AK44</f>
        <v>0</v>
      </c>
      <c r="M49" s="818">
        <f t="shared" si="0"/>
        <v>2.2999999999999998</v>
      </c>
      <c r="N49" s="856">
        <f t="shared" si="5"/>
        <v>2.3000000000000003</v>
      </c>
      <c r="O49" s="833" t="str">
        <f t="shared" si="6"/>
        <v/>
      </c>
      <c r="P49" s="756"/>
      <c r="Q49" s="756"/>
      <c r="R49" s="756"/>
      <c r="S49" s="756"/>
      <c r="T49" s="756"/>
      <c r="U49" s="756"/>
      <c r="V49" s="756"/>
      <c r="W49" s="756"/>
      <c r="X49" s="756"/>
      <c r="Y49" s="756"/>
      <c r="Z49" s="756"/>
      <c r="AA49" s="756"/>
      <c r="AB49" s="756"/>
      <c r="AC49" s="756"/>
      <c r="AD49" s="756"/>
      <c r="AE49" s="756"/>
      <c r="AF49" s="830"/>
    </row>
    <row r="50" spans="1:38" ht="14" x14ac:dyDescent="0.3">
      <c r="A50" s="479" t="s">
        <v>156</v>
      </c>
      <c r="B50" s="424">
        <f>DataSheet!B45</f>
        <v>44225</v>
      </c>
      <c r="C50" s="817">
        <f>DataSheet!J45</f>
        <v>0</v>
      </c>
      <c r="D50" s="818">
        <f>DataSheet!H45</f>
        <v>0</v>
      </c>
      <c r="E50" s="854"/>
      <c r="F50" s="818">
        <f t="shared" si="1"/>
        <v>0</v>
      </c>
      <c r="G50" s="825">
        <f t="shared" si="2"/>
        <v>0</v>
      </c>
      <c r="H50" s="835"/>
      <c r="I50" s="827">
        <f t="shared" si="3"/>
        <v>0</v>
      </c>
      <c r="J50" s="854"/>
      <c r="K50" s="832" t="str">
        <f t="shared" si="4"/>
        <v/>
      </c>
      <c r="L50" s="858">
        <f>DataSheet!AK45</f>
        <v>0</v>
      </c>
      <c r="M50" s="818">
        <f t="shared" si="0"/>
        <v>2.2999999999999998</v>
      </c>
      <c r="N50" s="856">
        <f t="shared" si="5"/>
        <v>2.3000000000000003</v>
      </c>
      <c r="O50" s="833" t="str">
        <f t="shared" si="6"/>
        <v/>
      </c>
      <c r="P50" s="756"/>
      <c r="Q50" s="756"/>
      <c r="R50" s="756"/>
      <c r="S50" s="756"/>
      <c r="T50" s="756"/>
      <c r="U50" s="756"/>
      <c r="V50" s="756"/>
      <c r="W50" s="756"/>
      <c r="X50" s="756"/>
      <c r="Y50" s="756"/>
      <c r="Z50" s="756"/>
      <c r="AA50" s="756"/>
      <c r="AB50" s="756"/>
      <c r="AC50" s="756"/>
      <c r="AD50" s="756"/>
      <c r="AE50" s="756"/>
      <c r="AF50" s="830"/>
    </row>
    <row r="51" spans="1:38" ht="14" x14ac:dyDescent="0.3">
      <c r="A51" s="479" t="s">
        <v>157</v>
      </c>
      <c r="B51" s="424">
        <f>DataSheet!B46</f>
        <v>44226</v>
      </c>
      <c r="C51" s="817">
        <f>DataSheet!J46</f>
        <v>0</v>
      </c>
      <c r="D51" s="818">
        <f>DataSheet!H46</f>
        <v>0</v>
      </c>
      <c r="E51" s="854"/>
      <c r="F51" s="818">
        <f t="shared" si="1"/>
        <v>0</v>
      </c>
      <c r="G51" s="825">
        <f t="shared" si="2"/>
        <v>0</v>
      </c>
      <c r="H51" s="835"/>
      <c r="I51" s="827">
        <f t="shared" si="3"/>
        <v>0</v>
      </c>
      <c r="J51" s="854"/>
      <c r="K51" s="832" t="str">
        <f t="shared" si="4"/>
        <v/>
      </c>
      <c r="L51" s="858">
        <f>DataSheet!AK46</f>
        <v>0</v>
      </c>
      <c r="M51" s="818">
        <f t="shared" si="0"/>
        <v>2.2999999999999998</v>
      </c>
      <c r="N51" s="856">
        <f t="shared" si="5"/>
        <v>2.3000000000000003</v>
      </c>
      <c r="O51" s="833" t="str">
        <f t="shared" si="6"/>
        <v/>
      </c>
      <c r="P51" s="756"/>
      <c r="Q51" s="756"/>
      <c r="R51" s="756"/>
      <c r="S51" s="756"/>
      <c r="T51" s="756"/>
      <c r="U51" s="756"/>
      <c r="V51" s="756"/>
      <c r="W51" s="756"/>
      <c r="X51" s="756"/>
      <c r="Y51" s="756"/>
      <c r="Z51" s="756"/>
      <c r="AA51" s="756"/>
      <c r="AB51" s="756"/>
      <c r="AC51" s="756"/>
      <c r="AD51" s="756"/>
      <c r="AE51" s="756"/>
      <c r="AF51" s="830"/>
    </row>
    <row r="52" spans="1:38" ht="14.5" thickBot="1" x14ac:dyDescent="0.35">
      <c r="A52" s="479" t="s">
        <v>158</v>
      </c>
      <c r="B52" s="424">
        <f>DataSheet!B47</f>
        <v>44227</v>
      </c>
      <c r="C52" s="817">
        <f>DataSheet!J47</f>
        <v>0</v>
      </c>
      <c r="D52" s="818">
        <f>DataSheet!H47</f>
        <v>0</v>
      </c>
      <c r="E52" s="855"/>
      <c r="F52" s="836">
        <f t="shared" si="1"/>
        <v>0</v>
      </c>
      <c r="G52" s="837">
        <f t="shared" si="2"/>
        <v>0</v>
      </c>
      <c r="H52" s="838"/>
      <c r="I52" s="839">
        <f t="shared" si="3"/>
        <v>0</v>
      </c>
      <c r="J52" s="855"/>
      <c r="K52" s="840" t="str">
        <f t="shared" si="4"/>
        <v/>
      </c>
      <c r="L52" s="858">
        <f>DataSheet!AK47</f>
        <v>0</v>
      </c>
      <c r="M52" s="836">
        <f t="shared" si="0"/>
        <v>2.2999999999999998</v>
      </c>
      <c r="N52" s="857">
        <f t="shared" si="5"/>
        <v>2.3000000000000003</v>
      </c>
      <c r="O52" s="841" t="str">
        <f t="shared" si="6"/>
        <v/>
      </c>
      <c r="P52" s="756"/>
      <c r="Q52" s="756"/>
      <c r="R52" s="756"/>
      <c r="S52" s="756"/>
      <c r="T52" s="756"/>
      <c r="U52" s="756"/>
      <c r="V52" s="756"/>
      <c r="W52" s="756"/>
      <c r="X52" s="756"/>
      <c r="Y52" s="756"/>
      <c r="Z52" s="756"/>
      <c r="AA52" s="756"/>
      <c r="AB52" s="756"/>
      <c r="AC52" s="756"/>
      <c r="AD52" s="756"/>
      <c r="AE52" s="756"/>
      <c r="AF52" s="830"/>
    </row>
    <row r="53" spans="1:38" ht="30.65" customHeight="1" thickBot="1" x14ac:dyDescent="0.35">
      <c r="A53" s="1135" t="s">
        <v>104</v>
      </c>
      <c r="B53" s="1136"/>
      <c r="C53" s="842"/>
      <c r="D53" s="842"/>
      <c r="E53" s="842"/>
      <c r="F53" s="843"/>
      <c r="G53" s="843"/>
      <c r="H53" s="843"/>
      <c r="I53" s="844">
        <f>MAX(I22:I52)</f>
        <v>0</v>
      </c>
      <c r="J53" s="843"/>
      <c r="K53" s="843"/>
      <c r="L53" s="845"/>
      <c r="M53" s="1145"/>
      <c r="N53" s="1145"/>
      <c r="O53" s="846">
        <f>COUNTIF(O22:O52,"Exceeds")</f>
        <v>0</v>
      </c>
      <c r="P53" s="756"/>
      <c r="Q53" s="756"/>
      <c r="R53" s="756"/>
      <c r="S53" s="756"/>
      <c r="T53" s="756"/>
      <c r="U53" s="756"/>
      <c r="V53" s="756"/>
      <c r="W53" s="756"/>
      <c r="X53" s="756"/>
      <c r="Y53" s="756"/>
      <c r="Z53" s="756"/>
      <c r="AA53" s="756"/>
      <c r="AB53" s="756"/>
      <c r="AC53" s="756"/>
      <c r="AD53" s="756"/>
      <c r="AE53" s="756"/>
      <c r="AF53" s="830"/>
    </row>
    <row r="54" spans="1:38" ht="14" x14ac:dyDescent="0.3">
      <c r="A54" s="847"/>
      <c r="B54" s="847"/>
      <c r="C54" s="848"/>
      <c r="D54" s="848"/>
      <c r="E54" s="848"/>
      <c r="F54" s="848"/>
      <c r="G54" s="848"/>
      <c r="H54" s="848"/>
      <c r="I54" s="848"/>
      <c r="J54" s="848"/>
      <c r="K54" s="848"/>
      <c r="L54" s="848"/>
      <c r="M54" s="848"/>
      <c r="N54" s="848"/>
      <c r="O54" s="848"/>
      <c r="P54" s="848"/>
      <c r="Q54" s="848"/>
      <c r="R54" s="756"/>
      <c r="S54" s="848"/>
      <c r="T54" s="848"/>
      <c r="U54" s="848"/>
      <c r="V54" s="848"/>
      <c r="W54" s="848"/>
      <c r="X54" s="848"/>
      <c r="Y54" s="848"/>
      <c r="Z54" s="848"/>
      <c r="AA54" s="848"/>
      <c r="AB54" s="848"/>
      <c r="AC54" s="848"/>
      <c r="AD54" s="848"/>
      <c r="AE54" s="848"/>
      <c r="AF54" s="848"/>
      <c r="AG54" s="848"/>
    </row>
    <row r="55" spans="1:38" ht="14" x14ac:dyDescent="0.3">
      <c r="A55" s="756"/>
      <c r="B55" s="756"/>
      <c r="C55" s="756"/>
      <c r="D55" s="756"/>
      <c r="E55" s="756"/>
      <c r="F55" s="756"/>
      <c r="G55" s="756"/>
      <c r="H55" s="756"/>
      <c r="I55" s="756"/>
      <c r="J55" s="756"/>
      <c r="K55" s="756"/>
      <c r="L55" s="756"/>
      <c r="M55" s="830"/>
      <c r="N55" s="830"/>
      <c r="O55" s="756"/>
      <c r="P55" s="830"/>
      <c r="Q55" s="756"/>
      <c r="R55" s="756"/>
      <c r="S55" s="756"/>
      <c r="T55" s="756"/>
      <c r="U55" s="756"/>
      <c r="V55" s="756"/>
      <c r="W55" s="756"/>
      <c r="X55" s="756"/>
      <c r="Y55" s="756"/>
      <c r="Z55" s="756"/>
      <c r="AA55" s="756"/>
      <c r="AB55" s="756"/>
      <c r="AC55" s="756"/>
      <c r="AD55" s="756"/>
      <c r="AE55" s="756"/>
      <c r="AF55" s="756"/>
      <c r="AG55" s="830"/>
    </row>
    <row r="56" spans="1:38" ht="14" x14ac:dyDescent="0.3">
      <c r="A56" s="756"/>
      <c r="B56" s="756"/>
      <c r="C56" s="756"/>
      <c r="D56" s="756"/>
      <c r="E56" s="756"/>
      <c r="F56" s="756"/>
      <c r="G56" s="756"/>
      <c r="H56" s="756"/>
      <c r="I56" s="756"/>
      <c r="J56" s="756"/>
      <c r="K56" s="756"/>
      <c r="L56" s="756"/>
      <c r="M56" s="830"/>
      <c r="N56" s="830"/>
      <c r="O56" s="756"/>
      <c r="P56" s="830"/>
      <c r="Q56" s="756"/>
      <c r="R56" s="756"/>
      <c r="S56" s="756"/>
      <c r="T56" s="756"/>
      <c r="U56" s="756"/>
      <c r="V56" s="756"/>
      <c r="W56" s="756"/>
      <c r="X56" s="756"/>
      <c r="Y56" s="756"/>
      <c r="Z56" s="756"/>
      <c r="AA56" s="756"/>
      <c r="AB56" s="756"/>
      <c r="AC56" s="756"/>
      <c r="AD56" s="756"/>
      <c r="AE56" s="756"/>
      <c r="AF56" s="756"/>
      <c r="AG56" s="830"/>
    </row>
    <row r="57" spans="1:38" ht="14" x14ac:dyDescent="0.3">
      <c r="A57" s="756"/>
      <c r="B57" s="756"/>
      <c r="C57" s="756"/>
      <c r="D57" s="756"/>
      <c r="E57" s="756"/>
      <c r="F57" s="756"/>
      <c r="G57" s="756"/>
      <c r="H57" s="756"/>
      <c r="I57" s="756"/>
      <c r="J57" s="756"/>
      <c r="K57" s="756"/>
      <c r="L57" s="756"/>
      <c r="M57" s="830"/>
      <c r="N57" s="830"/>
      <c r="O57" s="756"/>
      <c r="P57" s="830"/>
      <c r="Q57" s="756"/>
      <c r="R57" s="756"/>
      <c r="S57" s="756"/>
      <c r="T57" s="756"/>
      <c r="U57" s="756"/>
      <c r="V57" s="756"/>
      <c r="W57" s="756"/>
      <c r="X57" s="756"/>
      <c r="Y57" s="756"/>
      <c r="Z57" s="756"/>
      <c r="AA57" s="756"/>
      <c r="AB57" s="756"/>
      <c r="AC57" s="756"/>
      <c r="AD57" s="756"/>
      <c r="AE57" s="756"/>
      <c r="AF57" s="756"/>
      <c r="AG57" s="830"/>
    </row>
    <row r="58" spans="1:38" ht="14" x14ac:dyDescent="0.3">
      <c r="A58" s="756"/>
      <c r="B58" s="756"/>
      <c r="C58" s="756"/>
      <c r="D58" s="756"/>
      <c r="E58" s="756"/>
      <c r="F58" s="756"/>
      <c r="G58" s="756"/>
      <c r="H58" s="756"/>
      <c r="I58" s="756"/>
      <c r="J58" s="756"/>
      <c r="K58" s="756"/>
      <c r="L58" s="756"/>
      <c r="M58" s="830"/>
      <c r="N58" s="830"/>
      <c r="O58" s="756"/>
      <c r="P58" s="830"/>
      <c r="Q58" s="756"/>
      <c r="R58" s="756"/>
      <c r="S58" s="756"/>
      <c r="T58" s="756"/>
      <c r="U58" s="756"/>
      <c r="V58" s="756"/>
      <c r="W58" s="756"/>
      <c r="X58" s="756"/>
      <c r="Y58" s="756"/>
      <c r="Z58" s="756"/>
      <c r="AA58" s="756"/>
      <c r="AB58" s="756"/>
      <c r="AC58" s="756"/>
      <c r="AD58" s="756"/>
      <c r="AE58" s="756"/>
      <c r="AF58" s="756"/>
      <c r="AG58" s="830"/>
    </row>
    <row r="59" spans="1:38" ht="14" x14ac:dyDescent="0.3">
      <c r="A59" s="756"/>
      <c r="B59" s="756"/>
      <c r="C59" s="756"/>
      <c r="D59" s="756"/>
      <c r="E59" s="756"/>
      <c r="F59" s="756"/>
      <c r="G59" s="756"/>
      <c r="H59" s="756"/>
      <c r="I59" s="756"/>
      <c r="J59" s="756"/>
      <c r="K59" s="756"/>
      <c r="L59" s="756"/>
      <c r="M59" s="830"/>
      <c r="N59" s="830"/>
      <c r="O59" s="756"/>
      <c r="P59" s="830"/>
      <c r="Q59" s="756"/>
      <c r="R59" s="756"/>
      <c r="S59" s="756"/>
      <c r="T59" s="756"/>
      <c r="U59" s="756"/>
      <c r="V59" s="756"/>
      <c r="W59" s="756"/>
      <c r="X59" s="756"/>
      <c r="Y59" s="756"/>
      <c r="Z59" s="756"/>
      <c r="AA59" s="756"/>
      <c r="AB59" s="756"/>
      <c r="AC59" s="756"/>
      <c r="AD59" s="756"/>
      <c r="AE59" s="756"/>
      <c r="AF59" s="756"/>
      <c r="AG59" s="830"/>
    </row>
    <row r="60" spans="1:38" ht="14" x14ac:dyDescent="0.3">
      <c r="A60" s="756"/>
      <c r="B60" s="756"/>
      <c r="C60" s="756"/>
      <c r="D60" s="756"/>
      <c r="E60" s="756"/>
      <c r="F60" s="756"/>
      <c r="G60" s="756"/>
      <c r="H60" s="756"/>
      <c r="I60" s="756"/>
      <c r="J60" s="756"/>
      <c r="K60" s="756"/>
      <c r="L60" s="756"/>
      <c r="M60" s="830"/>
      <c r="N60" s="830"/>
      <c r="O60" s="756"/>
      <c r="P60" s="830"/>
      <c r="Q60" s="756"/>
      <c r="R60" s="756"/>
      <c r="S60" s="756"/>
      <c r="T60" s="756"/>
      <c r="U60" s="756"/>
      <c r="V60" s="756"/>
      <c r="W60" s="756"/>
      <c r="X60" s="756"/>
      <c r="Y60" s="756"/>
      <c r="Z60" s="756"/>
      <c r="AA60" s="756"/>
      <c r="AB60" s="756"/>
      <c r="AC60" s="756"/>
      <c r="AD60" s="756"/>
      <c r="AE60" s="756"/>
      <c r="AF60" s="756"/>
      <c r="AG60" s="830"/>
    </row>
    <row r="61" spans="1:38" ht="14" x14ac:dyDescent="0.3">
      <c r="A61" s="756"/>
      <c r="B61" s="756"/>
      <c r="C61" s="756"/>
      <c r="D61" s="756"/>
      <c r="E61" s="756"/>
      <c r="F61" s="756"/>
      <c r="G61" s="756"/>
      <c r="H61" s="756"/>
      <c r="I61" s="756"/>
      <c r="J61" s="756"/>
      <c r="K61" s="756"/>
      <c r="L61" s="756"/>
      <c r="M61" s="830"/>
      <c r="N61" s="830"/>
      <c r="O61" s="756"/>
      <c r="P61" s="830"/>
      <c r="Q61" s="756"/>
      <c r="R61" s="849"/>
      <c r="S61" s="756"/>
      <c r="T61" s="756"/>
      <c r="U61" s="756"/>
      <c r="V61" s="756"/>
      <c r="W61" s="756"/>
      <c r="X61" s="756"/>
      <c r="Y61" s="756"/>
      <c r="Z61" s="756"/>
      <c r="AA61" s="756"/>
      <c r="AB61" s="756"/>
      <c r="AC61" s="756"/>
      <c r="AD61" s="756"/>
      <c r="AE61" s="756"/>
      <c r="AF61" s="756"/>
      <c r="AG61" s="830"/>
    </row>
    <row r="62" spans="1:38" ht="14" x14ac:dyDescent="0.3">
      <c r="A62" s="756"/>
      <c r="B62" s="756"/>
      <c r="C62" s="756"/>
      <c r="D62" s="756"/>
      <c r="E62" s="756"/>
      <c r="F62" s="756"/>
      <c r="G62" s="756"/>
      <c r="H62" s="756"/>
      <c r="I62" s="756"/>
      <c r="J62" s="756"/>
      <c r="K62" s="756"/>
      <c r="L62" s="756"/>
      <c r="M62" s="830"/>
      <c r="N62" s="830"/>
      <c r="O62" s="756"/>
      <c r="P62" s="830"/>
      <c r="Q62" s="756"/>
      <c r="R62" s="849"/>
      <c r="S62" s="756"/>
      <c r="T62" s="756"/>
      <c r="U62" s="756"/>
      <c r="V62" s="756"/>
      <c r="W62" s="756"/>
      <c r="X62" s="756"/>
      <c r="Y62" s="756"/>
      <c r="Z62" s="756"/>
      <c r="AA62" s="756"/>
      <c r="AB62" s="756"/>
      <c r="AC62" s="756"/>
      <c r="AD62" s="756"/>
      <c r="AE62" s="756"/>
      <c r="AF62" s="756"/>
      <c r="AG62" s="830"/>
    </row>
    <row r="63" spans="1:38" ht="14" x14ac:dyDescent="0.3">
      <c r="A63" s="756"/>
      <c r="B63" s="756"/>
      <c r="C63" s="756"/>
      <c r="D63" s="756"/>
      <c r="E63" s="756"/>
      <c r="F63" s="756"/>
      <c r="G63" s="756"/>
      <c r="H63" s="756"/>
      <c r="I63" s="756"/>
      <c r="J63" s="756"/>
      <c r="K63" s="756"/>
      <c r="L63" s="756"/>
      <c r="M63" s="830"/>
      <c r="N63" s="830"/>
      <c r="O63" s="756"/>
      <c r="P63" s="830"/>
      <c r="Q63" s="756"/>
      <c r="R63" s="849"/>
      <c r="S63" s="756"/>
      <c r="T63" s="756"/>
      <c r="U63" s="756"/>
      <c r="V63" s="756"/>
      <c r="W63" s="756"/>
      <c r="X63" s="756"/>
      <c r="Y63" s="756"/>
      <c r="Z63" s="756"/>
      <c r="AA63" s="756"/>
      <c r="AB63" s="756"/>
      <c r="AC63" s="756"/>
      <c r="AD63" s="756"/>
      <c r="AE63" s="756"/>
      <c r="AF63" s="756"/>
      <c r="AG63" s="830"/>
    </row>
    <row r="64" spans="1:38" ht="14" x14ac:dyDescent="0.3">
      <c r="M64" s="830"/>
      <c r="N64" s="830"/>
      <c r="O64" s="756"/>
      <c r="P64" s="830"/>
      <c r="Q64" s="756"/>
      <c r="R64" s="850"/>
      <c r="S64" s="756"/>
      <c r="T64" s="756"/>
      <c r="U64" s="756"/>
      <c r="V64" s="756"/>
      <c r="W64" s="756"/>
      <c r="X64" s="756"/>
      <c r="Y64" s="756"/>
      <c r="Z64" s="756"/>
      <c r="AA64" s="756"/>
      <c r="AB64" s="756"/>
      <c r="AC64" s="756"/>
      <c r="AD64" s="756"/>
      <c r="AE64" s="756"/>
      <c r="AF64" s="756"/>
      <c r="AG64" s="830"/>
      <c r="AH64" s="756"/>
      <c r="AI64" s="756"/>
      <c r="AJ64" s="756"/>
      <c r="AK64" s="756"/>
      <c r="AL64" s="756"/>
    </row>
    <row r="65" spans="13:38" ht="14.5" x14ac:dyDescent="0.35">
      <c r="M65" s="830"/>
      <c r="N65" s="830"/>
      <c r="O65" s="756"/>
      <c r="P65" s="830"/>
      <c r="Q65" s="756"/>
      <c r="R65" s="850"/>
      <c r="S65" s="849"/>
      <c r="T65" s="756"/>
      <c r="U65" s="851"/>
      <c r="V65" s="852"/>
      <c r="W65" s="756"/>
      <c r="X65" s="756"/>
      <c r="Y65" s="756"/>
      <c r="Z65" s="756"/>
      <c r="AA65" s="756"/>
      <c r="AB65" s="756"/>
      <c r="AC65" s="756"/>
      <c r="AD65" s="756"/>
      <c r="AE65" s="756"/>
      <c r="AF65" s="756"/>
      <c r="AG65" s="830"/>
      <c r="AH65" s="756"/>
      <c r="AI65" s="756"/>
      <c r="AJ65" s="756"/>
      <c r="AK65" s="756"/>
      <c r="AL65" s="853"/>
    </row>
    <row r="66" spans="13:38" ht="14.5" x14ac:dyDescent="0.35">
      <c r="M66" s="830"/>
      <c r="N66" s="830"/>
      <c r="O66" s="756"/>
      <c r="P66" s="830"/>
      <c r="Q66" s="756"/>
      <c r="R66" s="850"/>
      <c r="S66" s="849"/>
      <c r="T66" s="756"/>
      <c r="U66" s="851"/>
      <c r="V66" s="852"/>
      <c r="W66" s="756"/>
      <c r="X66" s="756"/>
      <c r="Y66" s="756"/>
      <c r="Z66" s="756"/>
      <c r="AA66" s="756"/>
      <c r="AB66" s="756"/>
      <c r="AC66" s="756"/>
      <c r="AD66" s="756"/>
      <c r="AE66" s="756"/>
      <c r="AF66" s="756"/>
      <c r="AG66" s="830"/>
      <c r="AH66" s="756"/>
      <c r="AI66" s="756"/>
      <c r="AJ66" s="756"/>
      <c r="AK66" s="756"/>
      <c r="AL66" s="853"/>
    </row>
    <row r="67" spans="13:38" ht="14.5" x14ac:dyDescent="0.35">
      <c r="M67" s="830"/>
      <c r="N67" s="830"/>
      <c r="O67" s="756"/>
      <c r="P67" s="830"/>
      <c r="Q67" s="756"/>
      <c r="R67" s="850"/>
      <c r="S67" s="849"/>
      <c r="T67" s="756"/>
      <c r="U67" s="851"/>
      <c r="V67" s="852"/>
      <c r="W67" s="756"/>
      <c r="X67" s="756"/>
      <c r="Y67" s="756"/>
      <c r="Z67" s="756"/>
      <c r="AA67" s="756"/>
      <c r="AB67" s="756"/>
      <c r="AC67" s="756"/>
      <c r="AD67" s="756"/>
      <c r="AE67" s="756"/>
      <c r="AF67" s="756"/>
      <c r="AG67" s="830"/>
      <c r="AH67" s="756"/>
      <c r="AI67" s="756"/>
      <c r="AJ67" s="756"/>
      <c r="AK67" s="756"/>
      <c r="AL67" s="853"/>
    </row>
    <row r="68" spans="13:38" ht="14.5" x14ac:dyDescent="0.35">
      <c r="M68" s="830"/>
      <c r="N68" s="830"/>
      <c r="O68" s="756"/>
      <c r="P68" s="830"/>
      <c r="Q68" s="756"/>
      <c r="R68" s="850"/>
      <c r="S68" s="849"/>
      <c r="T68" s="756"/>
      <c r="U68" s="851"/>
      <c r="V68" s="852"/>
      <c r="W68" s="756"/>
      <c r="X68" s="756"/>
      <c r="Y68" s="756"/>
      <c r="Z68" s="756"/>
      <c r="AA68" s="756"/>
      <c r="AB68" s="756"/>
      <c r="AC68" s="756"/>
      <c r="AD68" s="756"/>
      <c r="AE68" s="756"/>
      <c r="AF68" s="756"/>
      <c r="AG68" s="830"/>
      <c r="AH68" s="756"/>
      <c r="AI68" s="756"/>
      <c r="AJ68" s="756"/>
      <c r="AK68" s="756"/>
      <c r="AL68" s="853"/>
    </row>
    <row r="69" spans="13:38" ht="14.5" x14ac:dyDescent="0.35">
      <c r="M69" s="830"/>
      <c r="N69" s="830"/>
      <c r="O69" s="756"/>
      <c r="P69" s="830"/>
      <c r="Q69" s="756"/>
      <c r="R69" s="850"/>
      <c r="S69" s="849"/>
      <c r="T69" s="756"/>
      <c r="U69" s="851"/>
      <c r="V69" s="852"/>
      <c r="W69" s="756"/>
      <c r="X69" s="756"/>
      <c r="Y69" s="756"/>
      <c r="Z69" s="756"/>
      <c r="AA69" s="756"/>
      <c r="AB69" s="756"/>
      <c r="AC69" s="756"/>
      <c r="AD69" s="756"/>
      <c r="AE69" s="756"/>
      <c r="AF69" s="756"/>
      <c r="AG69" s="830"/>
      <c r="AH69" s="756"/>
      <c r="AI69" s="756"/>
      <c r="AJ69" s="756"/>
      <c r="AK69" s="756"/>
      <c r="AL69" s="853"/>
    </row>
    <row r="70" spans="13:38" ht="14.5" x14ac:dyDescent="0.35">
      <c r="M70" s="830"/>
      <c r="N70" s="830"/>
      <c r="O70" s="756"/>
      <c r="P70" s="830"/>
      <c r="Q70" s="756"/>
      <c r="R70" s="850"/>
      <c r="S70" s="849"/>
      <c r="T70" s="756"/>
      <c r="U70" s="851"/>
      <c r="V70" s="852"/>
      <c r="W70" s="756"/>
      <c r="X70" s="756"/>
      <c r="Y70" s="756"/>
      <c r="Z70" s="756"/>
      <c r="AA70" s="756"/>
      <c r="AB70" s="756"/>
      <c r="AC70" s="756"/>
      <c r="AD70" s="756"/>
      <c r="AE70" s="756"/>
      <c r="AF70" s="756"/>
      <c r="AG70" s="830"/>
      <c r="AH70" s="756"/>
      <c r="AI70" s="756"/>
      <c r="AJ70" s="756"/>
      <c r="AK70" s="756"/>
      <c r="AL70" s="853"/>
    </row>
    <row r="71" spans="13:38" ht="14.5" x14ac:dyDescent="0.35">
      <c r="M71" s="830"/>
      <c r="N71" s="830"/>
      <c r="O71" s="756"/>
      <c r="P71" s="830"/>
      <c r="Q71" s="756"/>
      <c r="R71" s="850"/>
      <c r="S71" s="849"/>
      <c r="T71" s="756"/>
      <c r="U71" s="851"/>
      <c r="V71" s="852"/>
      <c r="W71" s="756"/>
      <c r="X71" s="756"/>
      <c r="Y71" s="756"/>
      <c r="Z71" s="756"/>
      <c r="AA71" s="756"/>
      <c r="AB71" s="756"/>
      <c r="AC71" s="756"/>
      <c r="AD71" s="756"/>
      <c r="AE71" s="756"/>
      <c r="AF71" s="756"/>
      <c r="AG71" s="830"/>
      <c r="AH71" s="756"/>
      <c r="AI71" s="756"/>
      <c r="AJ71" s="756"/>
      <c r="AK71" s="756"/>
      <c r="AL71" s="853"/>
    </row>
    <row r="72" spans="13:38" ht="14.5" x14ac:dyDescent="0.35">
      <c r="M72" s="830"/>
      <c r="N72" s="830"/>
      <c r="O72" s="756"/>
      <c r="P72" s="830"/>
      <c r="Q72" s="756"/>
      <c r="R72" s="850"/>
      <c r="S72" s="849"/>
      <c r="T72" s="756"/>
      <c r="U72" s="851"/>
      <c r="V72" s="852"/>
      <c r="W72" s="756"/>
      <c r="X72" s="756"/>
      <c r="Y72" s="756"/>
      <c r="Z72" s="756"/>
      <c r="AA72" s="756"/>
      <c r="AB72" s="756"/>
      <c r="AC72" s="756"/>
      <c r="AD72" s="756"/>
      <c r="AE72" s="756"/>
      <c r="AF72" s="756"/>
      <c r="AG72" s="830"/>
      <c r="AH72" s="756"/>
      <c r="AI72" s="756"/>
      <c r="AJ72" s="756"/>
      <c r="AK72" s="756"/>
      <c r="AL72" s="853"/>
    </row>
    <row r="73" spans="13:38" ht="14.5" x14ac:dyDescent="0.35">
      <c r="M73" s="830"/>
      <c r="N73" s="830"/>
      <c r="O73" s="756"/>
      <c r="P73" s="830"/>
      <c r="Q73" s="756"/>
      <c r="R73" s="850"/>
      <c r="S73" s="849"/>
      <c r="T73" s="756"/>
      <c r="U73" s="851"/>
      <c r="V73" s="852"/>
      <c r="W73" s="756"/>
      <c r="X73" s="756"/>
      <c r="Y73" s="756"/>
      <c r="Z73" s="756"/>
      <c r="AA73" s="756"/>
      <c r="AB73" s="756"/>
      <c r="AC73" s="756"/>
      <c r="AD73" s="756"/>
      <c r="AE73" s="756"/>
      <c r="AF73" s="756"/>
      <c r="AG73" s="830"/>
      <c r="AH73" s="756"/>
      <c r="AI73" s="756"/>
      <c r="AJ73" s="756"/>
      <c r="AK73" s="756"/>
      <c r="AL73" s="853"/>
    </row>
    <row r="74" spans="13:38" ht="14.5" x14ac:dyDescent="0.35">
      <c r="M74" s="830"/>
      <c r="N74" s="830"/>
      <c r="O74" s="756"/>
      <c r="P74" s="830"/>
      <c r="Q74" s="756"/>
      <c r="R74" s="850"/>
      <c r="S74" s="849"/>
      <c r="T74" s="756"/>
      <c r="U74" s="851"/>
      <c r="V74" s="852"/>
      <c r="W74" s="756"/>
      <c r="X74" s="756"/>
      <c r="Y74" s="756"/>
      <c r="Z74" s="756"/>
      <c r="AA74" s="756"/>
      <c r="AB74" s="756"/>
      <c r="AC74" s="756"/>
      <c r="AD74" s="756"/>
      <c r="AE74" s="756"/>
      <c r="AF74" s="756"/>
      <c r="AG74" s="830"/>
      <c r="AH74" s="756"/>
      <c r="AI74" s="756"/>
      <c r="AJ74" s="756"/>
      <c r="AK74" s="756"/>
      <c r="AL74" s="853"/>
    </row>
    <row r="75" spans="13:38" ht="14.5" x14ac:dyDescent="0.35">
      <c r="M75" s="830"/>
      <c r="N75" s="830"/>
      <c r="O75" s="756"/>
      <c r="P75" s="830"/>
      <c r="Q75" s="756"/>
      <c r="R75" s="850"/>
      <c r="S75" s="849"/>
      <c r="T75" s="756"/>
      <c r="U75" s="851"/>
      <c r="V75" s="852"/>
      <c r="W75" s="756"/>
      <c r="X75" s="756"/>
      <c r="Y75" s="756"/>
      <c r="Z75" s="756"/>
      <c r="AA75" s="756"/>
      <c r="AB75" s="756"/>
      <c r="AC75" s="756"/>
      <c r="AD75" s="756"/>
      <c r="AE75" s="756"/>
      <c r="AF75" s="756"/>
      <c r="AG75" s="830"/>
      <c r="AH75" s="756"/>
      <c r="AI75" s="756"/>
      <c r="AJ75" s="756"/>
      <c r="AK75" s="756"/>
      <c r="AL75" s="853"/>
    </row>
    <row r="76" spans="13:38" ht="14.5" x14ac:dyDescent="0.35">
      <c r="M76" s="830"/>
      <c r="N76" s="830"/>
      <c r="O76" s="756"/>
      <c r="P76" s="830"/>
      <c r="Q76" s="756"/>
      <c r="R76" s="850"/>
      <c r="S76" s="849"/>
      <c r="T76" s="756"/>
      <c r="U76" s="851"/>
      <c r="V76" s="852"/>
      <c r="W76" s="756"/>
      <c r="X76" s="756"/>
      <c r="Y76" s="756"/>
      <c r="Z76" s="756"/>
      <c r="AA76" s="756"/>
      <c r="AB76" s="756"/>
      <c r="AC76" s="756"/>
      <c r="AD76" s="756"/>
      <c r="AE76" s="756"/>
      <c r="AF76" s="756"/>
      <c r="AG76" s="830"/>
      <c r="AH76" s="756"/>
      <c r="AI76" s="756"/>
      <c r="AJ76" s="756"/>
      <c r="AK76" s="756"/>
      <c r="AL76" s="853"/>
    </row>
    <row r="77" spans="13:38" ht="14.5" x14ac:dyDescent="0.35">
      <c r="M77" s="830"/>
      <c r="N77" s="830"/>
      <c r="O77" s="756"/>
      <c r="P77" s="830"/>
      <c r="Q77" s="756"/>
      <c r="R77" s="850"/>
      <c r="S77" s="849"/>
      <c r="T77" s="756"/>
      <c r="U77" s="851"/>
      <c r="V77" s="852"/>
      <c r="W77" s="756"/>
      <c r="X77" s="756"/>
      <c r="Y77" s="756"/>
      <c r="Z77" s="756"/>
      <c r="AA77" s="756"/>
      <c r="AB77" s="756"/>
      <c r="AC77" s="756"/>
      <c r="AD77" s="756"/>
      <c r="AE77" s="756"/>
      <c r="AF77" s="756"/>
      <c r="AG77" s="830"/>
      <c r="AH77" s="756"/>
      <c r="AI77" s="756"/>
      <c r="AJ77" s="756"/>
      <c r="AK77" s="756"/>
      <c r="AL77" s="853"/>
    </row>
    <row r="78" spans="13:38" ht="14.5" x14ac:dyDescent="0.35">
      <c r="M78" s="830"/>
      <c r="N78" s="830"/>
      <c r="O78" s="756"/>
      <c r="P78" s="830"/>
      <c r="Q78" s="756"/>
      <c r="R78" s="850"/>
      <c r="S78" s="849"/>
      <c r="T78" s="756"/>
      <c r="U78" s="851"/>
      <c r="V78" s="852"/>
      <c r="W78" s="756"/>
      <c r="X78" s="756"/>
      <c r="Y78" s="756"/>
      <c r="Z78" s="756"/>
      <c r="AA78" s="756"/>
      <c r="AB78" s="756"/>
      <c r="AC78" s="756"/>
      <c r="AD78" s="756"/>
      <c r="AE78" s="756"/>
      <c r="AF78" s="756"/>
      <c r="AG78" s="830"/>
      <c r="AH78" s="756"/>
      <c r="AI78" s="756"/>
      <c r="AJ78" s="756"/>
      <c r="AK78" s="756"/>
      <c r="AL78" s="853"/>
    </row>
    <row r="79" spans="13:38" ht="14.5" x14ac:dyDescent="0.35">
      <c r="M79" s="830"/>
      <c r="N79" s="830"/>
      <c r="O79" s="756"/>
      <c r="P79" s="830"/>
      <c r="Q79" s="756"/>
      <c r="R79" s="850"/>
      <c r="S79" s="849"/>
      <c r="T79" s="756"/>
      <c r="U79" s="851"/>
      <c r="V79" s="852"/>
      <c r="W79" s="756"/>
      <c r="X79" s="756"/>
      <c r="Y79" s="756"/>
      <c r="Z79" s="756"/>
      <c r="AA79" s="756"/>
      <c r="AB79" s="756"/>
      <c r="AC79" s="756"/>
      <c r="AD79" s="756"/>
      <c r="AE79" s="756"/>
      <c r="AF79" s="756"/>
      <c r="AG79" s="830"/>
      <c r="AH79" s="756"/>
      <c r="AI79" s="756"/>
      <c r="AJ79" s="756"/>
      <c r="AK79" s="756"/>
      <c r="AL79" s="853"/>
    </row>
    <row r="80" spans="13:38" ht="14.5" x14ac:dyDescent="0.35">
      <c r="M80" s="830"/>
      <c r="N80" s="830"/>
      <c r="O80" s="756"/>
      <c r="P80" s="830"/>
      <c r="Q80" s="756"/>
      <c r="R80" s="850"/>
      <c r="S80" s="849"/>
      <c r="T80" s="756"/>
      <c r="U80" s="851"/>
      <c r="V80" s="852"/>
      <c r="W80" s="756"/>
      <c r="X80" s="756"/>
      <c r="Y80" s="756"/>
      <c r="Z80" s="756"/>
      <c r="AA80" s="756"/>
      <c r="AB80" s="756"/>
      <c r="AC80" s="756"/>
      <c r="AD80" s="756"/>
      <c r="AE80" s="756"/>
      <c r="AF80" s="756"/>
      <c r="AG80" s="830"/>
      <c r="AH80" s="756"/>
      <c r="AI80" s="756"/>
      <c r="AJ80" s="756"/>
      <c r="AK80" s="756"/>
      <c r="AL80" s="853"/>
    </row>
    <row r="81" spans="13:38" ht="14.5" x14ac:dyDescent="0.35">
      <c r="M81" s="830"/>
      <c r="N81" s="830"/>
      <c r="O81" s="756"/>
      <c r="P81" s="830"/>
      <c r="Q81" s="756"/>
      <c r="R81" s="850"/>
      <c r="S81" s="849"/>
      <c r="T81" s="756"/>
      <c r="U81" s="851"/>
      <c r="V81" s="852"/>
      <c r="W81" s="756"/>
      <c r="X81" s="756"/>
      <c r="Y81" s="756"/>
      <c r="Z81" s="756"/>
      <c r="AA81" s="756"/>
      <c r="AB81" s="756"/>
      <c r="AC81" s="756"/>
      <c r="AD81" s="756"/>
      <c r="AE81" s="756"/>
      <c r="AF81" s="756"/>
      <c r="AG81" s="830"/>
      <c r="AH81" s="756"/>
      <c r="AI81" s="756"/>
      <c r="AJ81" s="756"/>
      <c r="AK81" s="756"/>
      <c r="AL81" s="853"/>
    </row>
    <row r="82" spans="13:38" ht="14.5" x14ac:dyDescent="0.35">
      <c r="M82" s="830"/>
      <c r="N82" s="830"/>
      <c r="O82" s="756"/>
      <c r="P82" s="830"/>
      <c r="Q82" s="756"/>
      <c r="R82" s="850"/>
      <c r="S82" s="849"/>
      <c r="T82" s="756"/>
      <c r="U82" s="851"/>
      <c r="V82" s="852"/>
      <c r="W82" s="756"/>
      <c r="X82" s="756"/>
      <c r="Y82" s="756"/>
      <c r="Z82" s="756"/>
      <c r="AA82" s="756"/>
      <c r="AB82" s="756"/>
      <c r="AC82" s="756"/>
      <c r="AD82" s="756"/>
      <c r="AE82" s="756"/>
      <c r="AF82" s="756"/>
      <c r="AG82" s="830"/>
      <c r="AH82" s="756"/>
      <c r="AI82" s="756"/>
      <c r="AJ82" s="756"/>
      <c r="AK82" s="756"/>
      <c r="AL82" s="853"/>
    </row>
    <row r="83" spans="13:38" ht="14.5" x14ac:dyDescent="0.35">
      <c r="M83" s="830"/>
      <c r="N83" s="830"/>
      <c r="O83" s="756"/>
      <c r="P83" s="830"/>
      <c r="Q83" s="756"/>
      <c r="R83" s="850"/>
      <c r="S83" s="849"/>
      <c r="T83" s="756"/>
      <c r="U83" s="851"/>
      <c r="V83" s="852"/>
      <c r="W83" s="756"/>
      <c r="X83" s="756"/>
      <c r="Y83" s="756"/>
      <c r="Z83" s="756"/>
      <c r="AA83" s="756"/>
      <c r="AB83" s="756"/>
      <c r="AC83" s="756"/>
      <c r="AD83" s="756"/>
      <c r="AE83" s="756"/>
      <c r="AF83" s="756"/>
      <c r="AG83" s="830"/>
      <c r="AH83" s="756"/>
      <c r="AI83" s="756"/>
      <c r="AJ83" s="756"/>
      <c r="AK83" s="756"/>
      <c r="AL83" s="853"/>
    </row>
    <row r="84" spans="13:38" ht="14.5" x14ac:dyDescent="0.35">
      <c r="M84" s="830"/>
      <c r="N84" s="830"/>
      <c r="O84" s="756"/>
      <c r="P84" s="830"/>
      <c r="Q84" s="756"/>
      <c r="R84" s="850"/>
      <c r="S84" s="849"/>
      <c r="T84" s="756"/>
      <c r="U84" s="851"/>
      <c r="V84" s="852"/>
      <c r="W84" s="756"/>
      <c r="X84" s="756"/>
      <c r="Y84" s="756"/>
      <c r="Z84" s="756"/>
      <c r="AA84" s="756"/>
      <c r="AB84" s="756"/>
      <c r="AC84" s="756"/>
      <c r="AD84" s="756"/>
      <c r="AE84" s="756"/>
      <c r="AF84" s="756"/>
      <c r="AG84" s="830"/>
      <c r="AH84" s="756"/>
      <c r="AI84" s="756"/>
      <c r="AJ84" s="756"/>
      <c r="AK84" s="756"/>
      <c r="AL84" s="853"/>
    </row>
    <row r="85" spans="13:38" ht="14.5" x14ac:dyDescent="0.35">
      <c r="M85" s="830"/>
      <c r="N85" s="830"/>
      <c r="O85" s="756"/>
      <c r="P85" s="830"/>
      <c r="Q85" s="756"/>
      <c r="R85" s="850"/>
      <c r="S85" s="849"/>
      <c r="T85" s="756"/>
      <c r="U85" s="851"/>
      <c r="V85" s="852"/>
      <c r="W85" s="756"/>
      <c r="X85" s="756"/>
      <c r="Y85" s="756"/>
      <c r="Z85" s="756"/>
      <c r="AA85" s="756"/>
      <c r="AB85" s="756"/>
      <c r="AC85" s="756"/>
      <c r="AD85" s="756"/>
      <c r="AE85" s="756"/>
      <c r="AF85" s="756"/>
      <c r="AG85" s="830"/>
      <c r="AH85" s="756"/>
      <c r="AI85" s="756"/>
      <c r="AJ85" s="756"/>
      <c r="AK85" s="756"/>
      <c r="AL85" s="853"/>
    </row>
    <row r="86" spans="13:38" ht="14.5" x14ac:dyDescent="0.35">
      <c r="M86" s="830"/>
      <c r="N86" s="830"/>
      <c r="O86" s="756"/>
      <c r="P86" s="830"/>
      <c r="Q86" s="756"/>
      <c r="R86" s="850"/>
      <c r="S86" s="849"/>
      <c r="T86" s="756"/>
      <c r="U86" s="851"/>
      <c r="V86" s="852"/>
      <c r="W86" s="756"/>
      <c r="X86" s="756"/>
      <c r="Y86" s="756"/>
      <c r="Z86" s="756"/>
      <c r="AA86" s="756"/>
      <c r="AB86" s="756"/>
      <c r="AC86" s="756"/>
      <c r="AD86" s="756"/>
      <c r="AE86" s="756"/>
      <c r="AF86" s="756"/>
      <c r="AG86" s="830"/>
      <c r="AH86" s="756"/>
      <c r="AI86" s="756"/>
      <c r="AJ86" s="756"/>
      <c r="AK86" s="756"/>
      <c r="AL86" s="853"/>
    </row>
    <row r="87" spans="13:38" ht="14.5" x14ac:dyDescent="0.35">
      <c r="M87" s="830"/>
      <c r="N87" s="830"/>
      <c r="O87" s="756"/>
      <c r="P87" s="830"/>
      <c r="Q87" s="756"/>
      <c r="R87" s="850"/>
      <c r="S87" s="849"/>
      <c r="T87" s="756"/>
      <c r="U87" s="851"/>
      <c r="V87" s="852"/>
      <c r="W87" s="756"/>
      <c r="X87" s="756"/>
      <c r="Y87" s="756"/>
      <c r="Z87" s="756"/>
      <c r="AA87" s="756"/>
      <c r="AB87" s="756"/>
      <c r="AC87" s="756"/>
      <c r="AD87" s="756"/>
      <c r="AE87" s="756"/>
      <c r="AF87" s="756"/>
      <c r="AG87" s="830"/>
      <c r="AH87" s="756"/>
      <c r="AI87" s="756"/>
      <c r="AJ87" s="756"/>
      <c r="AK87" s="756"/>
      <c r="AL87" s="853"/>
    </row>
    <row r="88" spans="13:38" ht="14.5" x14ac:dyDescent="0.35">
      <c r="M88" s="830"/>
      <c r="N88" s="830"/>
      <c r="O88" s="756"/>
      <c r="P88" s="830"/>
      <c r="Q88" s="756"/>
      <c r="R88" s="850"/>
      <c r="S88" s="849"/>
      <c r="T88" s="756"/>
      <c r="U88" s="851"/>
      <c r="V88" s="852"/>
      <c r="W88" s="756"/>
      <c r="X88" s="756"/>
      <c r="Y88" s="756"/>
      <c r="Z88" s="756"/>
      <c r="AA88" s="756"/>
      <c r="AB88" s="756"/>
      <c r="AC88" s="756"/>
      <c r="AD88" s="756"/>
      <c r="AE88" s="756"/>
      <c r="AF88" s="756"/>
      <c r="AG88" s="830"/>
      <c r="AH88" s="756"/>
      <c r="AI88" s="756"/>
      <c r="AJ88" s="756"/>
      <c r="AK88" s="756"/>
      <c r="AL88" s="853"/>
    </row>
    <row r="89" spans="13:38" ht="14.5" x14ac:dyDescent="0.35">
      <c r="M89" s="830"/>
      <c r="N89" s="830"/>
      <c r="O89" s="756"/>
      <c r="P89" s="830"/>
      <c r="Q89" s="756"/>
      <c r="R89" s="850"/>
      <c r="S89" s="849"/>
      <c r="T89" s="756"/>
      <c r="U89" s="851"/>
      <c r="V89" s="852"/>
      <c r="W89" s="756"/>
      <c r="X89" s="756"/>
      <c r="Y89" s="756"/>
      <c r="Z89" s="756"/>
      <c r="AA89" s="756"/>
      <c r="AB89" s="756"/>
      <c r="AC89" s="756"/>
      <c r="AD89" s="756"/>
      <c r="AE89" s="756"/>
      <c r="AF89" s="756"/>
      <c r="AG89" s="830"/>
      <c r="AH89" s="756"/>
      <c r="AI89" s="756"/>
      <c r="AJ89" s="756"/>
      <c r="AK89" s="756"/>
      <c r="AL89" s="853"/>
    </row>
    <row r="90" spans="13:38" ht="14.5" x14ac:dyDescent="0.35">
      <c r="M90" s="830"/>
      <c r="N90" s="830"/>
      <c r="O90" s="756"/>
      <c r="P90" s="830"/>
      <c r="Q90" s="756"/>
      <c r="R90" s="850"/>
      <c r="S90" s="849"/>
      <c r="T90" s="756"/>
      <c r="U90" s="851"/>
      <c r="V90" s="852"/>
      <c r="W90" s="756"/>
      <c r="X90" s="756"/>
      <c r="Y90" s="756"/>
      <c r="Z90" s="756"/>
      <c r="AA90" s="756"/>
      <c r="AB90" s="756"/>
      <c r="AC90" s="756"/>
      <c r="AD90" s="756"/>
      <c r="AE90" s="756"/>
      <c r="AF90" s="756"/>
      <c r="AG90" s="830"/>
      <c r="AH90" s="756"/>
      <c r="AI90" s="756"/>
      <c r="AJ90" s="756"/>
      <c r="AK90" s="756"/>
      <c r="AL90" s="853"/>
    </row>
    <row r="91" spans="13:38" ht="14.5" x14ac:dyDescent="0.35">
      <c r="M91" s="830"/>
      <c r="N91" s="830"/>
      <c r="O91" s="756"/>
      <c r="P91" s="830"/>
      <c r="Q91" s="756"/>
      <c r="R91" s="850"/>
      <c r="S91" s="849"/>
      <c r="T91" s="756"/>
      <c r="U91" s="851"/>
      <c r="V91" s="852"/>
      <c r="W91" s="756"/>
      <c r="X91" s="756"/>
      <c r="Y91" s="756"/>
      <c r="Z91" s="756"/>
      <c r="AA91" s="756"/>
      <c r="AB91" s="756"/>
      <c r="AC91" s="756"/>
      <c r="AD91" s="756"/>
      <c r="AE91" s="756"/>
      <c r="AF91" s="756"/>
      <c r="AG91" s="830"/>
      <c r="AH91" s="756"/>
      <c r="AI91" s="756"/>
      <c r="AJ91" s="756"/>
      <c r="AK91" s="756"/>
      <c r="AL91" s="853"/>
    </row>
    <row r="92" spans="13:38" ht="14.5" x14ac:dyDescent="0.35">
      <c r="M92" s="830"/>
      <c r="N92" s="830"/>
      <c r="O92" s="756"/>
      <c r="P92" s="830"/>
      <c r="Q92" s="756"/>
      <c r="R92" s="850"/>
      <c r="S92" s="849"/>
      <c r="T92" s="756"/>
      <c r="U92" s="851"/>
      <c r="V92" s="852"/>
      <c r="W92" s="756"/>
      <c r="X92" s="756"/>
      <c r="Y92" s="756"/>
      <c r="Z92" s="756"/>
      <c r="AA92" s="756"/>
      <c r="AB92" s="756"/>
      <c r="AC92" s="756"/>
      <c r="AD92" s="756"/>
      <c r="AE92" s="756"/>
      <c r="AF92" s="756"/>
      <c r="AG92" s="830"/>
      <c r="AH92" s="756"/>
      <c r="AI92" s="756"/>
      <c r="AJ92" s="756"/>
      <c r="AK92" s="756"/>
      <c r="AL92" s="853"/>
    </row>
    <row r="93" spans="13:38" ht="14.5" x14ac:dyDescent="0.35">
      <c r="M93" s="830"/>
      <c r="N93" s="830"/>
      <c r="O93" s="756"/>
      <c r="P93" s="830"/>
      <c r="Q93" s="756"/>
      <c r="R93" s="850"/>
      <c r="S93" s="849"/>
      <c r="T93" s="756"/>
      <c r="U93" s="851"/>
      <c r="V93" s="852"/>
      <c r="W93" s="756"/>
      <c r="X93" s="756"/>
      <c r="Y93" s="756"/>
      <c r="Z93" s="756"/>
      <c r="AA93" s="756"/>
      <c r="AB93" s="756"/>
      <c r="AC93" s="756"/>
      <c r="AD93" s="756"/>
      <c r="AE93" s="756"/>
      <c r="AF93" s="756"/>
      <c r="AG93" s="830"/>
      <c r="AH93" s="756"/>
      <c r="AI93" s="756"/>
      <c r="AJ93" s="756"/>
      <c r="AK93" s="756"/>
      <c r="AL93" s="853"/>
    </row>
    <row r="94" spans="13:38" ht="14.5" x14ac:dyDescent="0.35">
      <c r="M94" s="830"/>
      <c r="N94" s="830"/>
      <c r="O94" s="756"/>
      <c r="P94" s="830"/>
      <c r="Q94" s="756"/>
      <c r="R94" s="850"/>
      <c r="S94" s="849"/>
      <c r="T94" s="756"/>
      <c r="U94" s="851"/>
      <c r="V94" s="852"/>
      <c r="W94" s="756"/>
      <c r="X94" s="756"/>
      <c r="Y94" s="756"/>
      <c r="Z94" s="756"/>
      <c r="AA94" s="756"/>
      <c r="AB94" s="756"/>
      <c r="AC94" s="756"/>
      <c r="AD94" s="756"/>
      <c r="AE94" s="756"/>
      <c r="AF94" s="756"/>
      <c r="AG94" s="830"/>
      <c r="AH94" s="756"/>
      <c r="AI94" s="756"/>
      <c r="AJ94" s="756"/>
      <c r="AK94" s="756"/>
      <c r="AL94" s="853"/>
    </row>
    <row r="95" spans="13:38" ht="14.5" x14ac:dyDescent="0.35">
      <c r="M95" s="830"/>
      <c r="N95" s="830"/>
      <c r="O95" s="756"/>
      <c r="P95" s="830"/>
      <c r="Q95" s="756"/>
      <c r="R95" s="850"/>
      <c r="S95" s="849"/>
      <c r="T95" s="756"/>
      <c r="U95" s="851"/>
      <c r="V95" s="852"/>
      <c r="W95" s="756"/>
      <c r="X95" s="756"/>
      <c r="Y95" s="756"/>
      <c r="Z95" s="756"/>
      <c r="AA95" s="756"/>
      <c r="AB95" s="756"/>
      <c r="AC95" s="756"/>
      <c r="AD95" s="756"/>
      <c r="AE95" s="756"/>
      <c r="AF95" s="756"/>
      <c r="AG95" s="830"/>
      <c r="AH95" s="756"/>
      <c r="AI95" s="756"/>
      <c r="AJ95" s="756"/>
      <c r="AK95" s="756"/>
      <c r="AL95" s="853"/>
    </row>
    <row r="96" spans="13:38" ht="14.5" x14ac:dyDescent="0.35">
      <c r="M96" s="830"/>
      <c r="N96" s="830"/>
      <c r="O96" s="756"/>
      <c r="P96" s="830"/>
      <c r="Q96" s="756"/>
      <c r="R96" s="850"/>
      <c r="S96" s="849"/>
      <c r="T96" s="756"/>
      <c r="U96" s="851"/>
      <c r="V96" s="852"/>
      <c r="W96" s="756"/>
      <c r="X96" s="756"/>
      <c r="Y96" s="756"/>
      <c r="Z96" s="756"/>
      <c r="AA96" s="756"/>
      <c r="AB96" s="756"/>
      <c r="AC96" s="756"/>
      <c r="AD96" s="756"/>
      <c r="AE96" s="756"/>
      <c r="AF96" s="756"/>
      <c r="AG96" s="830"/>
      <c r="AH96" s="756"/>
      <c r="AI96" s="756"/>
      <c r="AJ96" s="756"/>
      <c r="AK96" s="756"/>
      <c r="AL96" s="853"/>
    </row>
    <row r="97" spans="13:38" ht="14.5" x14ac:dyDescent="0.35">
      <c r="M97" s="830"/>
      <c r="N97" s="830"/>
      <c r="O97" s="756"/>
      <c r="P97" s="830"/>
      <c r="Q97" s="756"/>
      <c r="R97" s="850"/>
      <c r="S97" s="849"/>
      <c r="T97" s="756"/>
      <c r="U97" s="851"/>
      <c r="V97" s="852"/>
      <c r="W97" s="756"/>
      <c r="X97" s="756"/>
      <c r="Y97" s="756"/>
      <c r="Z97" s="756"/>
      <c r="AA97" s="756"/>
      <c r="AB97" s="756"/>
      <c r="AC97" s="756"/>
      <c r="AD97" s="756"/>
      <c r="AE97" s="756"/>
      <c r="AF97" s="756"/>
      <c r="AG97" s="830"/>
      <c r="AH97" s="756"/>
      <c r="AI97" s="756"/>
      <c r="AJ97" s="756"/>
      <c r="AK97" s="756"/>
      <c r="AL97" s="853"/>
    </row>
    <row r="98" spans="13:38" ht="14.5" x14ac:dyDescent="0.35">
      <c r="M98" s="830"/>
      <c r="N98" s="830"/>
      <c r="O98" s="756"/>
      <c r="P98" s="830"/>
      <c r="Q98" s="756"/>
      <c r="R98" s="850"/>
      <c r="S98" s="849"/>
      <c r="T98" s="756"/>
      <c r="U98" s="851"/>
      <c r="V98" s="852"/>
      <c r="W98" s="756"/>
      <c r="X98" s="756"/>
      <c r="Y98" s="756"/>
      <c r="Z98" s="756"/>
      <c r="AA98" s="756"/>
      <c r="AB98" s="756"/>
      <c r="AC98" s="756"/>
      <c r="AD98" s="756"/>
      <c r="AE98" s="756"/>
      <c r="AF98" s="756"/>
      <c r="AG98" s="830"/>
      <c r="AH98" s="756"/>
      <c r="AI98" s="756"/>
      <c r="AJ98" s="756"/>
      <c r="AK98" s="756"/>
      <c r="AL98" s="853"/>
    </row>
    <row r="99" spans="13:38" ht="14.5" x14ac:dyDescent="0.35">
      <c r="M99" s="830"/>
      <c r="N99" s="830"/>
      <c r="O99" s="756"/>
      <c r="P99" s="830"/>
      <c r="Q99" s="756"/>
      <c r="R99" s="850"/>
      <c r="S99" s="849"/>
      <c r="T99" s="756"/>
      <c r="U99" s="851"/>
      <c r="V99" s="852"/>
      <c r="W99" s="756"/>
      <c r="X99" s="756"/>
      <c r="Y99" s="756"/>
      <c r="Z99" s="756"/>
      <c r="AA99" s="756"/>
      <c r="AB99" s="756"/>
      <c r="AC99" s="756"/>
      <c r="AD99" s="756"/>
      <c r="AE99" s="756"/>
      <c r="AF99" s="756"/>
      <c r="AG99" s="830"/>
      <c r="AH99" s="756"/>
      <c r="AI99" s="756"/>
      <c r="AJ99" s="756"/>
      <c r="AK99" s="756"/>
      <c r="AL99" s="853"/>
    </row>
    <row r="100" spans="13:38" ht="14.5" x14ac:dyDescent="0.35">
      <c r="M100" s="830"/>
      <c r="N100" s="830"/>
      <c r="O100" s="756"/>
      <c r="P100" s="830"/>
      <c r="Q100" s="756"/>
      <c r="R100" s="850"/>
      <c r="S100" s="849"/>
      <c r="T100" s="756"/>
      <c r="U100" s="851"/>
      <c r="V100" s="852"/>
      <c r="W100" s="756"/>
      <c r="X100" s="756"/>
      <c r="Y100" s="756"/>
      <c r="Z100" s="756"/>
      <c r="AA100" s="756"/>
      <c r="AB100" s="756"/>
      <c r="AC100" s="756"/>
      <c r="AD100" s="756"/>
      <c r="AE100" s="756"/>
      <c r="AF100" s="756"/>
      <c r="AG100" s="830"/>
      <c r="AH100" s="756"/>
      <c r="AI100" s="756"/>
      <c r="AJ100" s="756"/>
      <c r="AK100" s="756"/>
      <c r="AL100" s="853"/>
    </row>
    <row r="101" spans="13:38" ht="14.5" x14ac:dyDescent="0.35">
      <c r="M101" s="830"/>
      <c r="N101" s="830"/>
      <c r="O101" s="756"/>
      <c r="P101" s="830"/>
      <c r="Q101" s="756"/>
      <c r="R101" s="850"/>
      <c r="S101" s="849"/>
      <c r="T101" s="756"/>
      <c r="U101" s="851"/>
      <c r="V101" s="852"/>
      <c r="W101" s="756"/>
      <c r="X101" s="756"/>
      <c r="Y101" s="756"/>
      <c r="Z101" s="756"/>
      <c r="AA101" s="756"/>
      <c r="AB101" s="756"/>
      <c r="AC101" s="756"/>
      <c r="AD101" s="756"/>
      <c r="AE101" s="756"/>
      <c r="AF101" s="756"/>
      <c r="AG101" s="830"/>
      <c r="AH101" s="756"/>
      <c r="AI101" s="756"/>
      <c r="AJ101" s="756"/>
      <c r="AK101" s="756"/>
      <c r="AL101" s="853"/>
    </row>
    <row r="102" spans="13:38" ht="14.5" x14ac:dyDescent="0.35">
      <c r="M102" s="830"/>
      <c r="N102" s="830"/>
      <c r="O102" s="756"/>
      <c r="P102" s="830"/>
      <c r="Q102" s="756"/>
      <c r="R102" s="850"/>
      <c r="S102" s="849"/>
      <c r="T102" s="756"/>
      <c r="U102" s="851"/>
      <c r="V102" s="852"/>
      <c r="W102" s="756"/>
      <c r="X102" s="756"/>
      <c r="Y102" s="756"/>
      <c r="Z102" s="756"/>
      <c r="AA102" s="756"/>
      <c r="AB102" s="756"/>
      <c r="AC102" s="756"/>
      <c r="AD102" s="756"/>
      <c r="AE102" s="756"/>
      <c r="AF102" s="756"/>
      <c r="AG102" s="830"/>
      <c r="AH102" s="756"/>
      <c r="AI102" s="756"/>
      <c r="AJ102" s="756"/>
      <c r="AK102" s="756"/>
      <c r="AL102" s="853"/>
    </row>
    <row r="103" spans="13:38" ht="14.5" x14ac:dyDescent="0.35">
      <c r="M103" s="830"/>
      <c r="N103" s="830"/>
      <c r="O103" s="756"/>
      <c r="P103" s="830"/>
      <c r="Q103" s="756"/>
      <c r="R103" s="850"/>
      <c r="S103" s="849"/>
      <c r="T103" s="756"/>
      <c r="U103" s="851"/>
      <c r="V103" s="852"/>
      <c r="W103" s="756"/>
      <c r="X103" s="756"/>
      <c r="Y103" s="756"/>
      <c r="Z103" s="756"/>
      <c r="AA103" s="756"/>
      <c r="AB103" s="756"/>
      <c r="AC103" s="756"/>
      <c r="AD103" s="756"/>
      <c r="AE103" s="756"/>
      <c r="AF103" s="756"/>
      <c r="AG103" s="830"/>
      <c r="AH103" s="756"/>
      <c r="AI103" s="756"/>
      <c r="AJ103" s="756"/>
      <c r="AK103" s="756"/>
      <c r="AL103" s="853"/>
    </row>
    <row r="104" spans="13:38" ht="14.5" x14ac:dyDescent="0.35">
      <c r="M104" s="830"/>
      <c r="N104" s="830"/>
      <c r="O104" s="756"/>
      <c r="P104" s="830"/>
      <c r="Q104" s="756"/>
      <c r="R104" s="850"/>
      <c r="S104" s="849"/>
      <c r="T104" s="756"/>
      <c r="U104" s="851"/>
      <c r="V104" s="852"/>
      <c r="W104" s="756"/>
      <c r="X104" s="756"/>
      <c r="Y104" s="756"/>
      <c r="Z104" s="756"/>
      <c r="AA104" s="756"/>
      <c r="AB104" s="756"/>
      <c r="AC104" s="756"/>
      <c r="AD104" s="756"/>
      <c r="AE104" s="756"/>
      <c r="AF104" s="756"/>
      <c r="AG104" s="830"/>
      <c r="AH104" s="756"/>
      <c r="AI104" s="756"/>
      <c r="AJ104" s="756"/>
      <c r="AK104" s="756"/>
      <c r="AL104" s="853"/>
    </row>
    <row r="105" spans="13:38" ht="14.5" x14ac:dyDescent="0.35">
      <c r="M105" s="830"/>
      <c r="N105" s="830"/>
      <c r="O105" s="756"/>
      <c r="P105" s="830"/>
      <c r="Q105" s="756"/>
      <c r="R105" s="850"/>
      <c r="S105" s="849"/>
      <c r="T105" s="756"/>
      <c r="U105" s="851"/>
      <c r="V105" s="852"/>
      <c r="W105" s="756"/>
      <c r="X105" s="756"/>
      <c r="Y105" s="756"/>
      <c r="Z105" s="756"/>
      <c r="AA105" s="756"/>
      <c r="AB105" s="756"/>
      <c r="AC105" s="756"/>
      <c r="AD105" s="756"/>
      <c r="AE105" s="756"/>
      <c r="AF105" s="756"/>
      <c r="AG105" s="830"/>
      <c r="AH105" s="756"/>
      <c r="AI105" s="756"/>
      <c r="AJ105" s="756"/>
      <c r="AK105" s="756"/>
      <c r="AL105" s="853"/>
    </row>
    <row r="106" spans="13:38" ht="14.5" x14ac:dyDescent="0.35">
      <c r="M106" s="830"/>
      <c r="N106" s="830"/>
      <c r="O106" s="756"/>
      <c r="P106" s="830"/>
      <c r="Q106" s="756"/>
      <c r="R106" s="850"/>
      <c r="S106" s="849"/>
      <c r="T106" s="756"/>
      <c r="U106" s="851"/>
      <c r="V106" s="852"/>
      <c r="W106" s="756"/>
      <c r="X106" s="756"/>
      <c r="Y106" s="756"/>
      <c r="Z106" s="756"/>
      <c r="AA106" s="756"/>
      <c r="AB106" s="756"/>
      <c r="AC106" s="756"/>
      <c r="AD106" s="756"/>
      <c r="AE106" s="756"/>
      <c r="AF106" s="756"/>
      <c r="AG106" s="830"/>
      <c r="AH106" s="756"/>
      <c r="AI106" s="756"/>
      <c r="AJ106" s="756"/>
      <c r="AK106" s="756"/>
      <c r="AL106" s="853"/>
    </row>
    <row r="107" spans="13:38" ht="14.5" x14ac:dyDescent="0.35">
      <c r="M107" s="830"/>
      <c r="N107" s="830"/>
      <c r="O107" s="756"/>
      <c r="P107" s="830"/>
      <c r="Q107" s="756"/>
      <c r="R107" s="850"/>
      <c r="S107" s="849"/>
      <c r="T107" s="756"/>
      <c r="U107" s="851"/>
      <c r="V107" s="852"/>
      <c r="W107" s="756"/>
      <c r="X107" s="756"/>
      <c r="Y107" s="756"/>
      <c r="Z107" s="756"/>
      <c r="AA107" s="756"/>
      <c r="AB107" s="756"/>
      <c r="AC107" s="756"/>
      <c r="AD107" s="756"/>
      <c r="AE107" s="756"/>
      <c r="AF107" s="756"/>
      <c r="AG107" s="830"/>
      <c r="AH107" s="756"/>
      <c r="AI107" s="756"/>
      <c r="AJ107" s="756"/>
      <c r="AK107" s="756"/>
      <c r="AL107" s="853"/>
    </row>
    <row r="108" spans="13:38" ht="14.5" x14ac:dyDescent="0.35">
      <c r="M108" s="830"/>
      <c r="N108" s="830"/>
      <c r="O108" s="756"/>
      <c r="P108" s="830"/>
      <c r="Q108" s="756"/>
      <c r="R108" s="850"/>
      <c r="S108" s="849"/>
      <c r="T108" s="756"/>
      <c r="U108" s="851"/>
      <c r="V108" s="852"/>
      <c r="W108" s="756"/>
      <c r="X108" s="756"/>
      <c r="Y108" s="756"/>
      <c r="Z108" s="756"/>
      <c r="AA108" s="756"/>
      <c r="AB108" s="756"/>
      <c r="AC108" s="756"/>
      <c r="AD108" s="756"/>
      <c r="AE108" s="756"/>
      <c r="AF108" s="756"/>
      <c r="AG108" s="830"/>
      <c r="AH108" s="756"/>
      <c r="AI108" s="756"/>
      <c r="AJ108" s="756"/>
      <c r="AK108" s="756"/>
      <c r="AL108" s="853"/>
    </row>
    <row r="109" spans="13:38" ht="14.5" x14ac:dyDescent="0.35">
      <c r="M109" s="830"/>
      <c r="N109" s="830"/>
      <c r="O109" s="756"/>
      <c r="P109" s="830"/>
      <c r="Q109" s="756"/>
      <c r="R109" s="850"/>
      <c r="S109" s="849"/>
      <c r="T109" s="756"/>
      <c r="U109" s="851"/>
      <c r="V109" s="852"/>
      <c r="W109" s="756"/>
      <c r="X109" s="756"/>
      <c r="Y109" s="756"/>
      <c r="Z109" s="756"/>
      <c r="AA109" s="756"/>
      <c r="AB109" s="756"/>
      <c r="AC109" s="756"/>
      <c r="AD109" s="756"/>
      <c r="AE109" s="756"/>
      <c r="AF109" s="756"/>
      <c r="AG109" s="830"/>
      <c r="AH109" s="756"/>
      <c r="AI109" s="756"/>
      <c r="AJ109" s="756"/>
      <c r="AK109" s="756"/>
      <c r="AL109" s="853"/>
    </row>
    <row r="110" spans="13:38" ht="14.5" x14ac:dyDescent="0.35">
      <c r="M110" s="830"/>
      <c r="N110" s="830"/>
      <c r="O110" s="756"/>
      <c r="P110" s="830"/>
      <c r="Q110" s="756"/>
      <c r="R110" s="850"/>
      <c r="S110" s="756"/>
      <c r="T110" s="756"/>
      <c r="U110" s="756"/>
      <c r="V110" s="756"/>
      <c r="W110" s="756"/>
      <c r="X110" s="756"/>
      <c r="Y110" s="756"/>
      <c r="Z110" s="756"/>
      <c r="AA110" s="756"/>
      <c r="AB110" s="756"/>
      <c r="AC110" s="756"/>
      <c r="AD110" s="756"/>
      <c r="AE110" s="756"/>
      <c r="AF110" s="756"/>
      <c r="AG110" s="830"/>
      <c r="AH110" s="756"/>
      <c r="AI110" s="756"/>
      <c r="AJ110" s="756"/>
      <c r="AK110" s="756"/>
      <c r="AL110" s="853"/>
    </row>
    <row r="111" spans="13:38" ht="14.5" x14ac:dyDescent="0.35">
      <c r="M111" s="830"/>
      <c r="N111" s="830"/>
      <c r="O111" s="756"/>
      <c r="P111" s="830"/>
      <c r="Q111" s="756"/>
      <c r="R111" s="850"/>
      <c r="S111" s="756"/>
      <c r="T111" s="756"/>
      <c r="U111" s="756"/>
      <c r="V111" s="756"/>
      <c r="W111" s="756"/>
      <c r="X111" s="756"/>
      <c r="Y111" s="756"/>
      <c r="Z111" s="756"/>
      <c r="AA111" s="756"/>
      <c r="AB111" s="756"/>
      <c r="AC111" s="756"/>
      <c r="AD111" s="756"/>
      <c r="AE111" s="756"/>
      <c r="AF111" s="756"/>
      <c r="AG111" s="830"/>
      <c r="AH111" s="756"/>
      <c r="AI111" s="756"/>
      <c r="AJ111" s="756"/>
      <c r="AK111" s="756"/>
      <c r="AL111" s="853"/>
    </row>
    <row r="112" spans="13:38" ht="14.5" x14ac:dyDescent="0.35">
      <c r="M112" s="830"/>
      <c r="N112" s="830"/>
      <c r="O112" s="756"/>
      <c r="P112" s="830"/>
      <c r="Q112" s="756"/>
      <c r="R112" s="850"/>
      <c r="S112" s="756"/>
      <c r="T112" s="756"/>
      <c r="U112" s="756"/>
      <c r="V112" s="756"/>
      <c r="W112" s="756"/>
      <c r="X112" s="756"/>
      <c r="Y112" s="756"/>
      <c r="Z112" s="756"/>
      <c r="AA112" s="756"/>
      <c r="AB112" s="756"/>
      <c r="AC112" s="756"/>
      <c r="AD112" s="756"/>
      <c r="AE112" s="756"/>
      <c r="AF112" s="756"/>
      <c r="AG112" s="830"/>
      <c r="AH112" s="756"/>
      <c r="AI112" s="756"/>
      <c r="AJ112" s="756"/>
      <c r="AK112" s="756"/>
      <c r="AL112" s="853"/>
    </row>
    <row r="113" spans="13:40" ht="14.5" x14ac:dyDescent="0.35">
      <c r="M113" s="830"/>
      <c r="N113" s="830"/>
      <c r="O113" s="756"/>
      <c r="P113" s="830"/>
      <c r="Q113" s="756"/>
      <c r="R113" s="850"/>
      <c r="S113" s="756"/>
      <c r="T113" s="756"/>
      <c r="U113" s="756"/>
      <c r="V113" s="756"/>
      <c r="W113" s="756"/>
      <c r="X113" s="756"/>
      <c r="Y113" s="756"/>
      <c r="Z113" s="756"/>
      <c r="AA113" s="756"/>
      <c r="AB113" s="756"/>
      <c r="AC113" s="756"/>
      <c r="AD113" s="756"/>
      <c r="AE113" s="756"/>
      <c r="AF113" s="756"/>
      <c r="AG113" s="830"/>
      <c r="AH113" s="756"/>
      <c r="AI113" s="756"/>
      <c r="AJ113" s="756"/>
      <c r="AK113" s="756"/>
      <c r="AL113" s="853"/>
    </row>
    <row r="114" spans="13:40" ht="14.5" x14ac:dyDescent="0.35">
      <c r="M114" s="830"/>
      <c r="N114" s="830"/>
      <c r="O114" s="756"/>
      <c r="P114" s="830"/>
      <c r="Q114" s="756"/>
      <c r="R114" s="850"/>
      <c r="S114" s="756"/>
      <c r="T114" s="756"/>
      <c r="U114" s="756"/>
      <c r="V114" s="756"/>
      <c r="W114" s="756"/>
      <c r="X114" s="756"/>
      <c r="Y114" s="756"/>
      <c r="Z114" s="756"/>
      <c r="AA114" s="756"/>
      <c r="AB114" s="756"/>
      <c r="AC114" s="756"/>
      <c r="AD114" s="756"/>
      <c r="AE114" s="756"/>
      <c r="AF114" s="756"/>
      <c r="AG114" s="830"/>
      <c r="AH114" s="756"/>
      <c r="AI114" s="756"/>
      <c r="AJ114" s="756"/>
      <c r="AK114" s="756"/>
      <c r="AL114" s="853"/>
    </row>
    <row r="115" spans="13:40" ht="14.5" x14ac:dyDescent="0.35">
      <c r="M115" s="830"/>
      <c r="N115" s="830"/>
      <c r="O115" s="756"/>
      <c r="P115" s="830"/>
      <c r="Q115" s="756"/>
      <c r="R115" s="850"/>
      <c r="S115" s="756"/>
      <c r="T115" s="756"/>
      <c r="U115" s="756"/>
      <c r="V115" s="756"/>
      <c r="W115" s="756"/>
      <c r="X115" s="756"/>
      <c r="Y115" s="756"/>
      <c r="Z115" s="756"/>
      <c r="AA115" s="756"/>
      <c r="AB115" s="756"/>
      <c r="AC115" s="756"/>
      <c r="AD115" s="756"/>
      <c r="AE115" s="756"/>
      <c r="AF115" s="756"/>
      <c r="AG115" s="830"/>
      <c r="AH115" s="756"/>
      <c r="AI115" s="756"/>
      <c r="AJ115" s="756"/>
      <c r="AK115" s="756"/>
      <c r="AL115" s="853"/>
    </row>
    <row r="116" spans="13:40" ht="14.5" x14ac:dyDescent="0.35">
      <c r="M116" s="830"/>
      <c r="N116" s="830"/>
      <c r="O116" s="756"/>
      <c r="P116" s="830"/>
      <c r="Q116" s="756"/>
      <c r="R116" s="850"/>
      <c r="S116" s="756"/>
      <c r="T116" s="756"/>
      <c r="U116" s="756"/>
      <c r="V116" s="756"/>
      <c r="W116" s="756"/>
      <c r="X116" s="756"/>
      <c r="Y116" s="756"/>
      <c r="Z116" s="756"/>
      <c r="AA116" s="756"/>
      <c r="AB116" s="756"/>
      <c r="AC116" s="756"/>
      <c r="AD116" s="756"/>
      <c r="AE116" s="756"/>
      <c r="AF116" s="756"/>
      <c r="AG116" s="830"/>
      <c r="AH116" s="756"/>
      <c r="AI116" s="756"/>
      <c r="AJ116" s="756"/>
      <c r="AK116" s="756"/>
      <c r="AL116" s="853"/>
    </row>
    <row r="117" spans="13:40" ht="14.5" x14ac:dyDescent="0.35">
      <c r="M117" s="830"/>
      <c r="N117" s="830"/>
      <c r="O117" s="756"/>
      <c r="P117" s="830"/>
      <c r="Q117" s="756"/>
      <c r="R117" s="850"/>
      <c r="S117" s="756"/>
      <c r="T117" s="756"/>
      <c r="U117" s="756"/>
      <c r="V117" s="756"/>
      <c r="W117" s="756"/>
      <c r="X117" s="756"/>
      <c r="Y117" s="756"/>
      <c r="Z117" s="756"/>
      <c r="AA117" s="756"/>
      <c r="AB117" s="756"/>
      <c r="AC117" s="756"/>
      <c r="AD117" s="756"/>
      <c r="AE117" s="756"/>
      <c r="AF117" s="756"/>
      <c r="AG117" s="830"/>
      <c r="AH117" s="756"/>
      <c r="AI117" s="756"/>
      <c r="AJ117" s="756"/>
      <c r="AK117" s="756"/>
      <c r="AL117" s="853"/>
    </row>
    <row r="118" spans="13:40" ht="14.5" x14ac:dyDescent="0.35">
      <c r="M118" s="830"/>
      <c r="N118" s="830"/>
      <c r="O118" s="756"/>
      <c r="P118" s="830"/>
      <c r="Q118" s="756"/>
      <c r="R118" s="850"/>
      <c r="S118" s="756"/>
      <c r="T118" s="756"/>
      <c r="U118" s="756"/>
      <c r="V118" s="756"/>
      <c r="W118" s="756"/>
      <c r="X118" s="756"/>
      <c r="Y118" s="756"/>
      <c r="Z118" s="756"/>
      <c r="AA118" s="756"/>
      <c r="AB118" s="756"/>
      <c r="AC118" s="756"/>
      <c r="AD118" s="756"/>
      <c r="AE118" s="756"/>
      <c r="AF118" s="756"/>
      <c r="AG118" s="830"/>
      <c r="AH118" s="756"/>
      <c r="AI118" s="756"/>
      <c r="AJ118" s="756"/>
      <c r="AK118" s="756"/>
      <c r="AL118" s="853"/>
    </row>
    <row r="119" spans="13:40" ht="14.5" x14ac:dyDescent="0.35">
      <c r="M119" s="830"/>
      <c r="N119" s="830"/>
      <c r="O119" s="756"/>
      <c r="P119" s="830"/>
      <c r="Q119" s="756"/>
      <c r="R119" s="850"/>
      <c r="S119" s="756"/>
      <c r="T119" s="756"/>
      <c r="U119" s="756"/>
      <c r="V119" s="756"/>
      <c r="W119" s="756"/>
      <c r="X119" s="756"/>
      <c r="Y119" s="756"/>
      <c r="Z119" s="756"/>
      <c r="AA119" s="756"/>
      <c r="AB119" s="756"/>
      <c r="AC119" s="756"/>
      <c r="AD119" s="756"/>
      <c r="AE119" s="756"/>
      <c r="AF119" s="756"/>
      <c r="AG119" s="830"/>
      <c r="AH119" s="756"/>
      <c r="AI119" s="756"/>
      <c r="AJ119" s="756"/>
      <c r="AK119" s="756"/>
      <c r="AL119" s="853"/>
    </row>
    <row r="120" spans="13:40" ht="14.5" x14ac:dyDescent="0.35">
      <c r="M120" s="830"/>
      <c r="N120" s="830"/>
      <c r="O120" s="756"/>
      <c r="P120" s="830"/>
      <c r="Q120" s="756"/>
      <c r="R120" s="850"/>
      <c r="S120" s="756"/>
      <c r="T120" s="756"/>
      <c r="U120" s="756"/>
      <c r="V120" s="756"/>
      <c r="W120" s="756"/>
      <c r="X120" s="756"/>
      <c r="Y120" s="756"/>
      <c r="Z120" s="756"/>
      <c r="AA120" s="756"/>
      <c r="AB120" s="756"/>
      <c r="AC120" s="756"/>
      <c r="AD120" s="756"/>
      <c r="AE120" s="756"/>
      <c r="AF120" s="756"/>
      <c r="AG120" s="830"/>
      <c r="AH120" s="756"/>
      <c r="AI120" s="756"/>
      <c r="AJ120" s="756"/>
      <c r="AK120" s="756"/>
      <c r="AL120" s="853"/>
    </row>
    <row r="121" spans="13:40" ht="14.5" x14ac:dyDescent="0.35">
      <c r="M121" s="830"/>
      <c r="N121" s="830"/>
      <c r="O121" s="756"/>
      <c r="P121" s="830"/>
      <c r="Q121" s="756"/>
      <c r="R121" s="850"/>
      <c r="S121" s="756"/>
      <c r="T121" s="756"/>
      <c r="U121" s="756"/>
      <c r="V121" s="756"/>
      <c r="W121" s="756"/>
      <c r="X121" s="756"/>
      <c r="Y121" s="756"/>
      <c r="Z121" s="756"/>
      <c r="AA121" s="756"/>
      <c r="AB121" s="756"/>
      <c r="AC121" s="756"/>
      <c r="AD121" s="756"/>
      <c r="AE121" s="756"/>
      <c r="AF121" s="756"/>
      <c r="AG121" s="830"/>
      <c r="AH121" s="756"/>
      <c r="AI121" s="756"/>
      <c r="AJ121" s="756"/>
      <c r="AK121" s="756"/>
      <c r="AL121" s="853"/>
    </row>
    <row r="122" spans="13:40" ht="14.5" x14ac:dyDescent="0.35">
      <c r="M122" s="830"/>
      <c r="N122" s="830"/>
      <c r="O122" s="756"/>
      <c r="P122" s="830"/>
      <c r="Q122" s="756"/>
      <c r="R122" s="850"/>
      <c r="S122" s="756"/>
      <c r="T122" s="756"/>
      <c r="U122" s="756"/>
      <c r="V122" s="756"/>
      <c r="W122" s="756"/>
      <c r="X122" s="756"/>
      <c r="Y122" s="756"/>
      <c r="Z122" s="756"/>
      <c r="AA122" s="756"/>
      <c r="AB122" s="756"/>
      <c r="AC122" s="756"/>
      <c r="AD122" s="756"/>
      <c r="AE122" s="756"/>
      <c r="AF122" s="756"/>
      <c r="AG122" s="830"/>
      <c r="AH122" s="756"/>
      <c r="AI122" s="756"/>
      <c r="AJ122" s="756"/>
      <c r="AK122" s="756"/>
      <c r="AL122" s="853"/>
    </row>
    <row r="123" spans="13:40" ht="14.5" x14ac:dyDescent="0.35">
      <c r="M123" s="830"/>
      <c r="N123" s="830"/>
      <c r="O123" s="756"/>
      <c r="P123" s="830"/>
      <c r="Q123" s="756"/>
      <c r="R123" s="850"/>
      <c r="S123" s="756"/>
      <c r="T123" s="756"/>
      <c r="U123" s="756"/>
      <c r="V123" s="756"/>
      <c r="W123" s="756"/>
      <c r="X123" s="756"/>
      <c r="Y123" s="756"/>
      <c r="Z123" s="756"/>
      <c r="AA123" s="756"/>
      <c r="AB123" s="756"/>
      <c r="AC123" s="756"/>
      <c r="AD123" s="756"/>
      <c r="AE123" s="756"/>
      <c r="AF123" s="756"/>
      <c r="AG123" s="830"/>
      <c r="AH123" s="756"/>
      <c r="AI123" s="756"/>
      <c r="AJ123" s="756"/>
      <c r="AK123" s="756"/>
      <c r="AL123" s="853"/>
    </row>
    <row r="124" spans="13:40" ht="14.5" x14ac:dyDescent="0.35">
      <c r="M124" s="830"/>
      <c r="N124" s="830"/>
      <c r="O124" s="756"/>
      <c r="P124" s="830"/>
      <c r="Q124" s="756"/>
      <c r="R124" s="850"/>
      <c r="S124" s="756"/>
      <c r="T124" s="756"/>
      <c r="U124" s="756"/>
      <c r="V124" s="756"/>
      <c r="W124" s="756"/>
      <c r="X124" s="756"/>
      <c r="Y124" s="756"/>
      <c r="Z124" s="756"/>
      <c r="AA124" s="756"/>
      <c r="AB124" s="756"/>
      <c r="AC124" s="756"/>
      <c r="AD124" s="756"/>
      <c r="AE124" s="756"/>
      <c r="AF124" s="756"/>
      <c r="AG124" s="830"/>
      <c r="AH124" s="756"/>
      <c r="AI124" s="756"/>
      <c r="AJ124" s="756"/>
      <c r="AK124" s="756"/>
      <c r="AL124" s="853"/>
    </row>
    <row r="125" spans="13:40" ht="14.5" x14ac:dyDescent="0.35">
      <c r="M125" s="830"/>
      <c r="N125" s="830"/>
      <c r="O125" s="756"/>
      <c r="P125" s="830"/>
      <c r="Q125" s="756"/>
      <c r="R125" s="850"/>
      <c r="S125" s="756"/>
      <c r="T125" s="756"/>
      <c r="U125" s="756"/>
      <c r="V125" s="756"/>
      <c r="W125" s="756"/>
      <c r="X125" s="756"/>
      <c r="Y125" s="756"/>
      <c r="Z125" s="756"/>
      <c r="AA125" s="756"/>
      <c r="AB125" s="756"/>
      <c r="AC125" s="756"/>
      <c r="AD125" s="756"/>
      <c r="AE125" s="756"/>
      <c r="AF125" s="756"/>
      <c r="AG125" s="830"/>
      <c r="AH125" s="756"/>
      <c r="AI125" s="756"/>
      <c r="AJ125" s="756"/>
      <c r="AK125" s="756"/>
      <c r="AL125" s="853"/>
    </row>
    <row r="126" spans="13:40" ht="14.5" x14ac:dyDescent="0.35">
      <c r="M126" s="830"/>
      <c r="N126" s="830"/>
      <c r="O126" s="756"/>
      <c r="P126" s="830"/>
      <c r="Q126" s="756"/>
      <c r="R126" s="850"/>
      <c r="S126" s="756"/>
      <c r="T126" s="756"/>
      <c r="U126" s="756"/>
      <c r="V126" s="756"/>
      <c r="W126" s="756"/>
      <c r="X126" s="756"/>
      <c r="Y126" s="756"/>
      <c r="Z126" s="756"/>
      <c r="AA126" s="756"/>
      <c r="AB126" s="756"/>
      <c r="AC126" s="756"/>
      <c r="AD126" s="756"/>
      <c r="AE126" s="756"/>
      <c r="AF126" s="756"/>
      <c r="AG126" s="830"/>
      <c r="AH126" s="756"/>
      <c r="AI126" s="756"/>
      <c r="AJ126" s="756"/>
      <c r="AK126" s="756"/>
      <c r="AL126" s="853"/>
    </row>
    <row r="127" spans="13:40" ht="14.5" x14ac:dyDescent="0.35">
      <c r="M127" s="830"/>
      <c r="N127" s="830"/>
      <c r="O127" s="756"/>
      <c r="P127" s="830"/>
      <c r="Q127" s="756"/>
      <c r="R127" s="850"/>
      <c r="S127" s="756"/>
      <c r="T127" s="756"/>
      <c r="U127" s="756"/>
      <c r="V127" s="756"/>
      <c r="W127" s="756"/>
      <c r="X127" s="756"/>
      <c r="Y127" s="756"/>
      <c r="Z127" s="756"/>
      <c r="AA127" s="756"/>
      <c r="AB127" s="756"/>
      <c r="AC127" s="756"/>
      <c r="AD127" s="756"/>
      <c r="AE127" s="756"/>
      <c r="AF127" s="756"/>
      <c r="AG127" s="830"/>
      <c r="AH127" s="756"/>
      <c r="AI127" s="756"/>
      <c r="AJ127" s="756"/>
      <c r="AK127" s="756"/>
      <c r="AL127" s="853"/>
    </row>
    <row r="128" spans="13:40" ht="14.5" x14ac:dyDescent="0.35">
      <c r="M128" s="830"/>
      <c r="N128" s="830"/>
      <c r="O128" s="756"/>
      <c r="P128" s="830"/>
      <c r="Q128" s="756"/>
      <c r="R128" s="850"/>
      <c r="S128" s="756"/>
      <c r="T128" s="756"/>
      <c r="U128" s="756"/>
      <c r="V128" s="756"/>
      <c r="W128" s="756"/>
      <c r="X128" s="756"/>
      <c r="Y128" s="756"/>
      <c r="Z128" s="756"/>
      <c r="AA128" s="756"/>
      <c r="AB128" s="756"/>
      <c r="AC128" s="756"/>
      <c r="AD128" s="756"/>
      <c r="AE128" s="756"/>
      <c r="AF128" s="756"/>
      <c r="AG128" s="830"/>
      <c r="AH128" s="756"/>
      <c r="AI128" s="756"/>
      <c r="AJ128" s="756"/>
      <c r="AK128" s="756"/>
      <c r="AL128" s="853"/>
      <c r="AM128" s="756"/>
      <c r="AN128" s="756"/>
    </row>
    <row r="129" spans="13:40" ht="14.5" x14ac:dyDescent="0.35">
      <c r="M129" s="830"/>
      <c r="N129" s="830"/>
      <c r="O129" s="756"/>
      <c r="P129" s="830"/>
      <c r="Q129" s="756"/>
      <c r="R129" s="850"/>
      <c r="S129" s="756"/>
      <c r="T129" s="756"/>
      <c r="U129" s="756"/>
      <c r="V129" s="756"/>
      <c r="W129" s="756"/>
      <c r="X129" s="756"/>
      <c r="Y129" s="756"/>
      <c r="Z129" s="756"/>
      <c r="AA129" s="756"/>
      <c r="AB129" s="756"/>
      <c r="AC129" s="756"/>
      <c r="AD129" s="756"/>
      <c r="AE129" s="756"/>
      <c r="AF129" s="756"/>
      <c r="AG129" s="830"/>
      <c r="AH129" s="756"/>
      <c r="AI129" s="756"/>
      <c r="AJ129" s="756"/>
      <c r="AK129" s="756"/>
      <c r="AL129" s="853"/>
      <c r="AM129" s="756"/>
      <c r="AN129" s="756"/>
    </row>
    <row r="130" spans="13:40" ht="14.5" x14ac:dyDescent="0.35">
      <c r="M130" s="830"/>
      <c r="N130" s="830"/>
      <c r="O130" s="756"/>
      <c r="P130" s="830"/>
      <c r="Q130" s="756"/>
      <c r="R130" s="850"/>
      <c r="S130" s="756"/>
      <c r="T130" s="756"/>
      <c r="U130" s="756"/>
      <c r="V130" s="756"/>
      <c r="W130" s="756"/>
      <c r="X130" s="756"/>
      <c r="Y130" s="756"/>
      <c r="Z130" s="756"/>
      <c r="AA130" s="756"/>
      <c r="AB130" s="756"/>
      <c r="AC130" s="756"/>
      <c r="AD130" s="756"/>
      <c r="AE130" s="756"/>
      <c r="AF130" s="756"/>
      <c r="AG130" s="830"/>
      <c r="AH130" s="756"/>
      <c r="AI130" s="756"/>
      <c r="AJ130" s="756"/>
      <c r="AK130" s="756"/>
      <c r="AL130" s="853"/>
      <c r="AM130" s="756"/>
      <c r="AN130" s="756"/>
    </row>
    <row r="131" spans="13:40" ht="14.5" x14ac:dyDescent="0.35">
      <c r="M131" s="830"/>
      <c r="N131" s="830"/>
      <c r="O131" s="756"/>
      <c r="P131" s="830"/>
      <c r="Q131" s="756"/>
      <c r="R131" s="850"/>
      <c r="S131" s="756"/>
      <c r="T131" s="756"/>
      <c r="U131" s="756"/>
      <c r="V131" s="756"/>
      <c r="W131" s="756"/>
      <c r="X131" s="756"/>
      <c r="Y131" s="756"/>
      <c r="Z131" s="756"/>
      <c r="AA131" s="756"/>
      <c r="AB131" s="756"/>
      <c r="AC131" s="756"/>
      <c r="AD131" s="756"/>
      <c r="AE131" s="756"/>
      <c r="AF131" s="756"/>
      <c r="AG131" s="830"/>
      <c r="AH131" s="756"/>
      <c r="AI131" s="756"/>
      <c r="AJ131" s="756"/>
      <c r="AK131" s="756"/>
      <c r="AL131" s="853"/>
      <c r="AM131" s="756"/>
      <c r="AN131" s="756"/>
    </row>
    <row r="132" spans="13:40" ht="14.5" x14ac:dyDescent="0.35">
      <c r="M132" s="830"/>
      <c r="N132" s="830"/>
      <c r="O132" s="756"/>
      <c r="P132" s="830"/>
      <c r="Q132" s="756"/>
      <c r="R132" s="850"/>
      <c r="S132" s="756"/>
      <c r="T132" s="756"/>
      <c r="U132" s="756"/>
      <c r="V132" s="756"/>
      <c r="W132" s="756"/>
      <c r="X132" s="756"/>
      <c r="Y132" s="756"/>
      <c r="Z132" s="756"/>
      <c r="AA132" s="756"/>
      <c r="AB132" s="756"/>
      <c r="AC132" s="756"/>
      <c r="AD132" s="756"/>
      <c r="AE132" s="756"/>
      <c r="AF132" s="756"/>
      <c r="AG132" s="830"/>
      <c r="AH132" s="756"/>
      <c r="AI132" s="756"/>
      <c r="AJ132" s="756"/>
      <c r="AK132" s="756"/>
      <c r="AL132" s="853"/>
      <c r="AM132" s="756"/>
      <c r="AN132" s="756"/>
    </row>
    <row r="133" spans="13:40" ht="14.5" x14ac:dyDescent="0.35">
      <c r="M133" s="830"/>
      <c r="N133" s="830"/>
      <c r="O133" s="756"/>
      <c r="P133" s="830"/>
      <c r="Q133" s="756"/>
      <c r="R133" s="850"/>
      <c r="S133" s="756"/>
      <c r="T133" s="756"/>
      <c r="U133" s="756"/>
      <c r="V133" s="756"/>
      <c r="W133" s="756"/>
      <c r="X133" s="756"/>
      <c r="Y133" s="756"/>
      <c r="Z133" s="756"/>
      <c r="AA133" s="756"/>
      <c r="AB133" s="756"/>
      <c r="AC133" s="756"/>
      <c r="AD133" s="756"/>
      <c r="AE133" s="756"/>
      <c r="AF133" s="756"/>
      <c r="AG133" s="830"/>
      <c r="AH133" s="756"/>
      <c r="AI133" s="756"/>
      <c r="AJ133" s="756"/>
      <c r="AK133" s="756"/>
      <c r="AL133" s="853"/>
      <c r="AM133" s="756"/>
      <c r="AN133" s="756"/>
    </row>
    <row r="134" spans="13:40" ht="14.5" x14ac:dyDescent="0.35">
      <c r="M134" s="830"/>
      <c r="N134" s="830"/>
      <c r="O134" s="756"/>
      <c r="P134" s="830"/>
      <c r="Q134" s="756"/>
      <c r="R134" s="850"/>
      <c r="S134" s="756"/>
      <c r="T134" s="756"/>
      <c r="U134" s="756"/>
      <c r="V134" s="756"/>
      <c r="W134" s="756"/>
      <c r="X134" s="756"/>
      <c r="Y134" s="756"/>
      <c r="Z134" s="756"/>
      <c r="AA134" s="756"/>
      <c r="AB134" s="756"/>
      <c r="AC134" s="756"/>
      <c r="AD134" s="756"/>
      <c r="AE134" s="756"/>
      <c r="AF134" s="756"/>
      <c r="AG134" s="830"/>
      <c r="AH134" s="756"/>
      <c r="AI134" s="756"/>
      <c r="AJ134" s="756"/>
      <c r="AK134" s="756"/>
      <c r="AL134" s="853"/>
      <c r="AM134" s="756"/>
      <c r="AN134" s="756"/>
    </row>
    <row r="135" spans="13:40" ht="14.5" x14ac:dyDescent="0.35">
      <c r="M135" s="830"/>
      <c r="N135" s="830"/>
      <c r="O135" s="756"/>
      <c r="P135" s="830"/>
      <c r="Q135" s="756"/>
      <c r="R135" s="850"/>
      <c r="S135" s="756"/>
      <c r="T135" s="756"/>
      <c r="U135" s="756"/>
      <c r="V135" s="756"/>
      <c r="W135" s="756"/>
      <c r="X135" s="756"/>
      <c r="Y135" s="756"/>
      <c r="Z135" s="756"/>
      <c r="AA135" s="756"/>
      <c r="AB135" s="756"/>
      <c r="AC135" s="756"/>
      <c r="AD135" s="756"/>
      <c r="AE135" s="756"/>
      <c r="AF135" s="756"/>
      <c r="AG135" s="830"/>
      <c r="AH135" s="756"/>
      <c r="AI135" s="756"/>
      <c r="AJ135" s="756"/>
      <c r="AK135" s="756"/>
      <c r="AL135" s="853"/>
      <c r="AM135" s="756"/>
      <c r="AN135" s="756"/>
    </row>
    <row r="136" spans="13:40" ht="14.5" x14ac:dyDescent="0.35">
      <c r="M136" s="830"/>
      <c r="N136" s="830"/>
      <c r="O136" s="756"/>
      <c r="P136" s="830"/>
      <c r="Q136" s="756"/>
      <c r="R136" s="850"/>
      <c r="S136" s="756"/>
      <c r="T136" s="756"/>
      <c r="U136" s="756"/>
      <c r="V136" s="756"/>
      <c r="W136" s="756"/>
      <c r="X136" s="756"/>
      <c r="Y136" s="756"/>
      <c r="Z136" s="756"/>
      <c r="AA136" s="756"/>
      <c r="AB136" s="756"/>
      <c r="AC136" s="756"/>
      <c r="AD136" s="756"/>
      <c r="AE136" s="756"/>
      <c r="AF136" s="756"/>
      <c r="AG136" s="830"/>
      <c r="AH136" s="756"/>
      <c r="AI136" s="756"/>
      <c r="AJ136" s="756"/>
      <c r="AK136" s="756"/>
      <c r="AL136" s="853"/>
      <c r="AM136" s="756"/>
      <c r="AN136" s="756"/>
    </row>
    <row r="137" spans="13:40" ht="14.5" x14ac:dyDescent="0.35">
      <c r="M137" s="830"/>
      <c r="N137" s="830"/>
      <c r="O137" s="756"/>
      <c r="P137" s="830"/>
      <c r="Q137" s="756"/>
      <c r="R137" s="850"/>
      <c r="S137" s="756"/>
      <c r="T137" s="756"/>
      <c r="U137" s="756"/>
      <c r="V137" s="756"/>
      <c r="W137" s="756"/>
      <c r="X137" s="756"/>
      <c r="Y137" s="756"/>
      <c r="Z137" s="756"/>
      <c r="AA137" s="756"/>
      <c r="AB137" s="756"/>
      <c r="AC137" s="756"/>
      <c r="AD137" s="756"/>
      <c r="AE137" s="756"/>
      <c r="AF137" s="756"/>
      <c r="AG137" s="830"/>
      <c r="AH137" s="756"/>
      <c r="AI137" s="756"/>
      <c r="AJ137" s="756"/>
      <c r="AK137" s="756"/>
      <c r="AL137" s="853"/>
      <c r="AM137" s="756"/>
      <c r="AN137" s="756"/>
    </row>
    <row r="138" spans="13:40" ht="14.5" x14ac:dyDescent="0.35">
      <c r="M138" s="830"/>
      <c r="N138" s="830"/>
      <c r="O138" s="756"/>
      <c r="P138" s="830"/>
      <c r="Q138" s="756"/>
      <c r="R138" s="850"/>
      <c r="S138" s="756"/>
      <c r="T138" s="756"/>
      <c r="U138" s="756"/>
      <c r="V138" s="756"/>
      <c r="W138" s="756"/>
      <c r="X138" s="756"/>
      <c r="Y138" s="756"/>
      <c r="Z138" s="756"/>
      <c r="AA138" s="756"/>
      <c r="AB138" s="756"/>
      <c r="AC138" s="756"/>
      <c r="AD138" s="756"/>
      <c r="AE138" s="756"/>
      <c r="AF138" s="756"/>
      <c r="AG138" s="830"/>
      <c r="AH138" s="756"/>
      <c r="AI138" s="756"/>
      <c r="AJ138" s="756"/>
      <c r="AK138" s="756"/>
      <c r="AL138" s="853"/>
      <c r="AM138" s="756"/>
      <c r="AN138" s="756"/>
    </row>
    <row r="139" spans="13:40" ht="14.5" x14ac:dyDescent="0.35">
      <c r="M139" s="830"/>
      <c r="N139" s="830"/>
      <c r="O139" s="756"/>
      <c r="P139" s="830"/>
      <c r="Q139" s="756"/>
      <c r="R139" s="850"/>
      <c r="S139" s="756"/>
      <c r="T139" s="756"/>
      <c r="U139" s="756"/>
      <c r="V139" s="756"/>
      <c r="W139" s="756"/>
      <c r="X139" s="756"/>
      <c r="Y139" s="756"/>
      <c r="Z139" s="756"/>
      <c r="AA139" s="756"/>
      <c r="AB139" s="756"/>
      <c r="AC139" s="756"/>
      <c r="AD139" s="756"/>
      <c r="AE139" s="756"/>
      <c r="AF139" s="756"/>
      <c r="AG139" s="830"/>
      <c r="AH139" s="756"/>
      <c r="AI139" s="756"/>
      <c r="AJ139" s="756"/>
      <c r="AK139" s="756"/>
      <c r="AL139" s="853"/>
      <c r="AM139" s="756"/>
      <c r="AN139" s="756"/>
    </row>
    <row r="140" spans="13:40" ht="14.5" x14ac:dyDescent="0.35">
      <c r="M140" s="830"/>
      <c r="N140" s="830"/>
      <c r="O140" s="756"/>
      <c r="P140" s="830"/>
      <c r="Q140" s="756"/>
      <c r="R140" s="850"/>
      <c r="S140" s="756"/>
      <c r="T140" s="756"/>
      <c r="U140" s="756"/>
      <c r="V140" s="756"/>
      <c r="W140" s="756"/>
      <c r="X140" s="756"/>
      <c r="Y140" s="756"/>
      <c r="Z140" s="756"/>
      <c r="AA140" s="756"/>
      <c r="AB140" s="756"/>
      <c r="AC140" s="756"/>
      <c r="AD140" s="756"/>
      <c r="AE140" s="756"/>
      <c r="AF140" s="756"/>
      <c r="AG140" s="830"/>
      <c r="AH140" s="756"/>
      <c r="AI140" s="756"/>
      <c r="AJ140" s="756"/>
      <c r="AK140" s="756"/>
      <c r="AL140" s="853"/>
      <c r="AM140" s="756"/>
      <c r="AN140" s="756"/>
    </row>
    <row r="141" spans="13:40" ht="14.5" x14ac:dyDescent="0.35">
      <c r="M141" s="830"/>
      <c r="N141" s="830"/>
      <c r="O141" s="756"/>
      <c r="P141" s="830"/>
      <c r="Q141" s="756"/>
      <c r="R141" s="756"/>
      <c r="S141" s="756"/>
      <c r="T141" s="756"/>
      <c r="U141" s="756"/>
      <c r="V141" s="756"/>
      <c r="W141" s="756"/>
      <c r="X141" s="756"/>
      <c r="Y141" s="756"/>
      <c r="Z141" s="756"/>
      <c r="AA141" s="756"/>
      <c r="AB141" s="756"/>
      <c r="AC141" s="756"/>
      <c r="AD141" s="756"/>
      <c r="AE141" s="756"/>
      <c r="AF141" s="756"/>
      <c r="AG141" s="830"/>
      <c r="AH141" s="756"/>
      <c r="AI141" s="756"/>
      <c r="AJ141" s="756"/>
      <c r="AK141" s="756"/>
      <c r="AL141" s="853"/>
      <c r="AM141" s="756"/>
      <c r="AN141" s="756"/>
    </row>
    <row r="142" spans="13:40" ht="14.5" x14ac:dyDescent="0.35">
      <c r="M142" s="830"/>
      <c r="N142" s="830"/>
      <c r="O142" s="756"/>
      <c r="P142" s="830"/>
      <c r="Q142" s="756"/>
      <c r="R142" s="756"/>
      <c r="S142" s="756"/>
      <c r="T142" s="756"/>
      <c r="U142" s="756"/>
      <c r="V142" s="756"/>
      <c r="W142" s="756"/>
      <c r="X142" s="756"/>
      <c r="Y142" s="756"/>
      <c r="Z142" s="756"/>
      <c r="AA142" s="756"/>
      <c r="AB142" s="756"/>
      <c r="AC142" s="756"/>
      <c r="AD142" s="756"/>
      <c r="AE142" s="756"/>
      <c r="AF142" s="756"/>
      <c r="AG142" s="830"/>
      <c r="AH142" s="756"/>
      <c r="AI142" s="756"/>
      <c r="AJ142" s="756"/>
      <c r="AK142" s="756"/>
      <c r="AL142" s="756"/>
      <c r="AM142" s="756"/>
      <c r="AN142" s="853"/>
    </row>
    <row r="143" spans="13:40" ht="14.5" x14ac:dyDescent="0.35">
      <c r="M143" s="830"/>
      <c r="N143" s="830"/>
      <c r="O143" s="756"/>
      <c r="P143" s="830"/>
      <c r="Q143" s="756"/>
      <c r="R143" s="756"/>
      <c r="S143" s="756"/>
      <c r="T143" s="756"/>
      <c r="U143" s="756"/>
      <c r="V143" s="756"/>
      <c r="W143" s="756"/>
      <c r="X143" s="756"/>
      <c r="Y143" s="756"/>
      <c r="Z143" s="756"/>
      <c r="AA143" s="756"/>
      <c r="AB143" s="756"/>
      <c r="AC143" s="756"/>
      <c r="AD143" s="756"/>
      <c r="AE143" s="756"/>
      <c r="AF143" s="756"/>
      <c r="AG143" s="830"/>
      <c r="AH143" s="756"/>
      <c r="AI143" s="756"/>
      <c r="AJ143" s="756"/>
      <c r="AK143" s="756"/>
      <c r="AL143" s="756"/>
      <c r="AM143" s="756"/>
      <c r="AN143" s="853"/>
    </row>
    <row r="144" spans="13:40" ht="14.5" x14ac:dyDescent="0.35">
      <c r="M144" s="830"/>
      <c r="N144" s="830"/>
      <c r="O144" s="756"/>
      <c r="P144" s="830"/>
      <c r="Q144" s="756"/>
      <c r="R144" s="756"/>
      <c r="S144" s="756"/>
      <c r="T144" s="756"/>
      <c r="U144" s="756"/>
      <c r="V144" s="756"/>
      <c r="W144" s="756"/>
      <c r="X144" s="756"/>
      <c r="Y144" s="756"/>
      <c r="Z144" s="756"/>
      <c r="AA144" s="756"/>
      <c r="AB144" s="756"/>
      <c r="AC144" s="756"/>
      <c r="AD144" s="756"/>
      <c r="AE144" s="756"/>
      <c r="AF144" s="756"/>
      <c r="AG144" s="830"/>
      <c r="AH144" s="756"/>
      <c r="AI144" s="756"/>
      <c r="AJ144" s="756"/>
      <c r="AK144" s="756"/>
      <c r="AL144" s="756"/>
      <c r="AM144" s="756"/>
      <c r="AN144" s="853"/>
    </row>
    <row r="145" spans="13:40" ht="14.5" x14ac:dyDescent="0.35">
      <c r="M145" s="830"/>
      <c r="N145" s="830"/>
      <c r="O145" s="756"/>
      <c r="P145" s="830"/>
      <c r="Q145" s="756"/>
      <c r="R145" s="756"/>
      <c r="S145" s="756"/>
      <c r="T145" s="756"/>
      <c r="U145" s="756"/>
      <c r="V145" s="756"/>
      <c r="W145" s="756"/>
      <c r="X145" s="756"/>
      <c r="Y145" s="756"/>
      <c r="Z145" s="756"/>
      <c r="AA145" s="756"/>
      <c r="AB145" s="756"/>
      <c r="AC145" s="756"/>
      <c r="AD145" s="756"/>
      <c r="AE145" s="756"/>
      <c r="AF145" s="756"/>
      <c r="AG145" s="830"/>
      <c r="AH145" s="756"/>
      <c r="AI145" s="756"/>
      <c r="AJ145" s="756"/>
      <c r="AK145" s="756"/>
      <c r="AL145" s="756"/>
      <c r="AM145" s="756"/>
      <c r="AN145" s="853"/>
    </row>
    <row r="146" spans="13:40" ht="14.5" x14ac:dyDescent="0.35">
      <c r="M146" s="830"/>
      <c r="N146" s="830"/>
      <c r="O146" s="756"/>
      <c r="P146" s="830"/>
      <c r="Q146" s="756"/>
      <c r="R146" s="756"/>
      <c r="S146" s="756"/>
      <c r="T146" s="756"/>
      <c r="U146" s="756"/>
      <c r="V146" s="756"/>
      <c r="W146" s="756"/>
      <c r="X146" s="756"/>
      <c r="Y146" s="756"/>
      <c r="Z146" s="756"/>
      <c r="AA146" s="756"/>
      <c r="AB146" s="756"/>
      <c r="AC146" s="756"/>
      <c r="AD146" s="756"/>
      <c r="AE146" s="756"/>
      <c r="AF146" s="756"/>
      <c r="AG146" s="830"/>
      <c r="AH146" s="756"/>
      <c r="AI146" s="756"/>
      <c r="AJ146" s="756"/>
      <c r="AK146" s="756"/>
      <c r="AL146" s="756"/>
      <c r="AM146" s="756"/>
      <c r="AN146" s="853"/>
    </row>
    <row r="147" spans="13:40" ht="14.5" x14ac:dyDescent="0.35">
      <c r="M147" s="830"/>
      <c r="N147" s="830"/>
      <c r="O147" s="756"/>
      <c r="P147" s="830"/>
      <c r="Q147" s="756"/>
      <c r="R147" s="756"/>
      <c r="S147" s="756"/>
      <c r="T147" s="756"/>
      <c r="U147" s="756"/>
      <c r="V147" s="756"/>
      <c r="W147" s="756"/>
      <c r="X147" s="756"/>
      <c r="Y147" s="756"/>
      <c r="Z147" s="756"/>
      <c r="AA147" s="756"/>
      <c r="AB147" s="756"/>
      <c r="AC147" s="756"/>
      <c r="AD147" s="756"/>
      <c r="AE147" s="756"/>
      <c r="AF147" s="756"/>
      <c r="AG147" s="830"/>
      <c r="AH147" s="756"/>
      <c r="AI147" s="756"/>
      <c r="AJ147" s="756"/>
      <c r="AK147" s="756"/>
      <c r="AL147" s="756"/>
      <c r="AM147" s="756"/>
      <c r="AN147" s="853"/>
    </row>
    <row r="148" spans="13:40" ht="14.5" x14ac:dyDescent="0.35">
      <c r="M148" s="830"/>
      <c r="N148" s="830"/>
      <c r="O148" s="756"/>
      <c r="P148" s="830"/>
      <c r="Q148" s="756"/>
      <c r="R148" s="756"/>
      <c r="S148" s="756"/>
      <c r="T148" s="756"/>
      <c r="U148" s="756"/>
      <c r="V148" s="756"/>
      <c r="W148" s="756"/>
      <c r="X148" s="756"/>
      <c r="Y148" s="756"/>
      <c r="Z148" s="756"/>
      <c r="AA148" s="756"/>
      <c r="AB148" s="756"/>
      <c r="AC148" s="756"/>
      <c r="AD148" s="756"/>
      <c r="AE148" s="756"/>
      <c r="AF148" s="756"/>
      <c r="AG148" s="830"/>
      <c r="AH148" s="756"/>
      <c r="AI148" s="756"/>
      <c r="AJ148" s="756"/>
      <c r="AK148" s="756"/>
      <c r="AL148" s="756"/>
      <c r="AM148" s="756"/>
      <c r="AN148" s="853"/>
    </row>
    <row r="149" spans="13:40" ht="14.5" x14ac:dyDescent="0.35">
      <c r="M149" s="830"/>
      <c r="N149" s="830"/>
      <c r="O149" s="756"/>
      <c r="P149" s="830"/>
      <c r="Q149" s="756"/>
      <c r="R149" s="756"/>
      <c r="S149" s="756"/>
      <c r="T149" s="756"/>
      <c r="U149" s="756"/>
      <c r="V149" s="756"/>
      <c r="W149" s="756"/>
      <c r="X149" s="756"/>
      <c r="Y149" s="756"/>
      <c r="Z149" s="756"/>
      <c r="AA149" s="756"/>
      <c r="AB149" s="756"/>
      <c r="AC149" s="756"/>
      <c r="AD149" s="756"/>
      <c r="AE149" s="756"/>
      <c r="AF149" s="756"/>
      <c r="AG149" s="830"/>
      <c r="AH149" s="756"/>
      <c r="AI149" s="756"/>
      <c r="AJ149" s="756"/>
      <c r="AK149" s="756"/>
      <c r="AL149" s="756"/>
      <c r="AM149" s="756"/>
      <c r="AN149" s="853"/>
    </row>
    <row r="150" spans="13:40" ht="14.5" x14ac:dyDescent="0.35">
      <c r="M150" s="830"/>
      <c r="N150" s="830"/>
      <c r="O150" s="756"/>
      <c r="P150" s="830"/>
      <c r="Q150" s="756"/>
      <c r="R150" s="756"/>
      <c r="S150" s="756"/>
      <c r="T150" s="756"/>
      <c r="U150" s="756"/>
      <c r="V150" s="756"/>
      <c r="W150" s="756"/>
      <c r="X150" s="756"/>
      <c r="Y150" s="756"/>
      <c r="Z150" s="756"/>
      <c r="AA150" s="756"/>
      <c r="AB150" s="756"/>
      <c r="AC150" s="756"/>
      <c r="AD150" s="756"/>
      <c r="AE150" s="756"/>
      <c r="AF150" s="756"/>
      <c r="AG150" s="830"/>
      <c r="AH150" s="756"/>
      <c r="AI150" s="756"/>
      <c r="AJ150" s="756"/>
      <c r="AK150" s="756"/>
      <c r="AL150" s="756"/>
      <c r="AM150" s="756"/>
      <c r="AN150" s="853"/>
    </row>
    <row r="151" spans="13:40" ht="14.5" x14ac:dyDescent="0.35">
      <c r="M151" s="830"/>
      <c r="N151" s="830"/>
      <c r="O151" s="756"/>
      <c r="P151" s="830"/>
      <c r="Q151" s="756"/>
      <c r="R151" s="756"/>
      <c r="S151" s="756"/>
      <c r="T151" s="756"/>
      <c r="U151" s="756"/>
      <c r="V151" s="756"/>
      <c r="W151" s="756"/>
      <c r="X151" s="756"/>
      <c r="Y151" s="756"/>
      <c r="Z151" s="756"/>
      <c r="AA151" s="756"/>
      <c r="AB151" s="756"/>
      <c r="AC151" s="756"/>
      <c r="AD151" s="756"/>
      <c r="AE151" s="756"/>
      <c r="AF151" s="756"/>
      <c r="AG151" s="830"/>
      <c r="AH151" s="756"/>
      <c r="AI151" s="756"/>
      <c r="AJ151" s="756"/>
      <c r="AK151" s="756"/>
      <c r="AL151" s="756"/>
      <c r="AM151" s="756"/>
      <c r="AN151" s="853"/>
    </row>
    <row r="152" spans="13:40" ht="14.5" x14ac:dyDescent="0.35">
      <c r="M152" s="830"/>
      <c r="N152" s="830"/>
      <c r="O152" s="756"/>
      <c r="P152" s="830"/>
      <c r="Q152" s="756"/>
      <c r="R152" s="756"/>
      <c r="S152" s="756"/>
      <c r="T152" s="756"/>
      <c r="U152" s="756"/>
      <c r="V152" s="756"/>
      <c r="W152" s="756"/>
      <c r="X152" s="756"/>
      <c r="Y152" s="756"/>
      <c r="Z152" s="756"/>
      <c r="AA152" s="756"/>
      <c r="AB152" s="756"/>
      <c r="AC152" s="756"/>
      <c r="AD152" s="756"/>
      <c r="AE152" s="756"/>
      <c r="AF152" s="756"/>
      <c r="AG152" s="830"/>
      <c r="AH152" s="756"/>
      <c r="AI152" s="756"/>
      <c r="AJ152" s="756"/>
      <c r="AK152" s="756"/>
      <c r="AL152" s="756"/>
      <c r="AM152" s="756"/>
      <c r="AN152" s="853"/>
    </row>
    <row r="153" spans="13:40" ht="14.5" x14ac:dyDescent="0.35">
      <c r="M153" s="830"/>
      <c r="N153" s="830"/>
      <c r="O153" s="756"/>
      <c r="P153" s="830"/>
      <c r="Q153" s="756"/>
      <c r="R153" s="756"/>
      <c r="S153" s="756"/>
      <c r="T153" s="756"/>
      <c r="U153" s="756"/>
      <c r="V153" s="756"/>
      <c r="W153" s="756"/>
      <c r="X153" s="756"/>
      <c r="Y153" s="756"/>
      <c r="Z153" s="756"/>
      <c r="AA153" s="756"/>
      <c r="AB153" s="756"/>
      <c r="AC153" s="756"/>
      <c r="AD153" s="756"/>
      <c r="AE153" s="756"/>
      <c r="AF153" s="756"/>
      <c r="AG153" s="830"/>
      <c r="AH153" s="756"/>
      <c r="AI153" s="756"/>
      <c r="AJ153" s="756"/>
      <c r="AK153" s="756"/>
      <c r="AL153" s="756"/>
      <c r="AM153" s="756"/>
      <c r="AN153" s="853"/>
    </row>
    <row r="154" spans="13:40" ht="14.5" x14ac:dyDescent="0.35">
      <c r="M154" s="830"/>
      <c r="N154" s="830"/>
      <c r="O154" s="756"/>
      <c r="P154" s="830"/>
      <c r="Q154" s="756"/>
      <c r="R154" s="756"/>
      <c r="S154" s="756"/>
      <c r="T154" s="756"/>
      <c r="U154" s="756"/>
      <c r="V154" s="756"/>
      <c r="W154" s="756"/>
      <c r="X154" s="756"/>
      <c r="Y154" s="756"/>
      <c r="Z154" s="756"/>
      <c r="AA154" s="756"/>
      <c r="AB154" s="756"/>
      <c r="AC154" s="756"/>
      <c r="AD154" s="756"/>
      <c r="AE154" s="756"/>
      <c r="AF154" s="756"/>
      <c r="AG154" s="830"/>
      <c r="AH154" s="756"/>
      <c r="AI154" s="756"/>
      <c r="AJ154" s="756"/>
      <c r="AK154" s="756"/>
      <c r="AL154" s="756"/>
      <c r="AM154" s="756"/>
      <c r="AN154" s="853"/>
    </row>
    <row r="155" spans="13:40" ht="14.5" x14ac:dyDescent="0.35">
      <c r="M155" s="830"/>
      <c r="N155" s="830"/>
      <c r="O155" s="756"/>
      <c r="P155" s="830"/>
      <c r="Q155" s="756"/>
      <c r="R155" s="756"/>
      <c r="S155" s="756"/>
      <c r="T155" s="756"/>
      <c r="U155" s="756"/>
      <c r="V155" s="756"/>
      <c r="W155" s="756"/>
      <c r="X155" s="756"/>
      <c r="Y155" s="756"/>
      <c r="Z155" s="756"/>
      <c r="AA155" s="756"/>
      <c r="AB155" s="756"/>
      <c r="AC155" s="756"/>
      <c r="AD155" s="756"/>
      <c r="AE155" s="756"/>
      <c r="AF155" s="756"/>
      <c r="AG155" s="830"/>
      <c r="AH155" s="756"/>
      <c r="AI155" s="756"/>
      <c r="AJ155" s="756"/>
      <c r="AK155" s="756"/>
      <c r="AL155" s="756"/>
      <c r="AM155" s="756"/>
      <c r="AN155" s="853"/>
    </row>
    <row r="156" spans="13:40" ht="14.5" x14ac:dyDescent="0.35">
      <c r="M156" s="830"/>
      <c r="N156" s="830"/>
      <c r="O156" s="756"/>
      <c r="P156" s="830"/>
      <c r="Q156" s="756"/>
      <c r="R156" s="756"/>
      <c r="S156" s="756"/>
      <c r="T156" s="756"/>
      <c r="U156" s="756"/>
      <c r="V156" s="756"/>
      <c r="W156" s="756"/>
      <c r="X156" s="756"/>
      <c r="Y156" s="756"/>
      <c r="Z156" s="756"/>
      <c r="AA156" s="756"/>
      <c r="AB156" s="756"/>
      <c r="AC156" s="756"/>
      <c r="AD156" s="756"/>
      <c r="AE156" s="756"/>
      <c r="AF156" s="756"/>
      <c r="AG156" s="830"/>
      <c r="AH156" s="756"/>
      <c r="AI156" s="756"/>
      <c r="AJ156" s="756"/>
      <c r="AK156" s="756"/>
      <c r="AL156" s="756"/>
      <c r="AM156" s="756"/>
      <c r="AN156" s="853"/>
    </row>
    <row r="157" spans="13:40" ht="14.5" x14ac:dyDescent="0.35">
      <c r="M157" s="830"/>
      <c r="N157" s="830"/>
      <c r="O157" s="756"/>
      <c r="P157" s="830"/>
      <c r="Q157" s="756"/>
      <c r="R157" s="756"/>
      <c r="S157" s="756"/>
      <c r="T157" s="756"/>
      <c r="U157" s="756"/>
      <c r="V157" s="756"/>
      <c r="W157" s="756"/>
      <c r="X157" s="756"/>
      <c r="Y157" s="756"/>
      <c r="Z157" s="756"/>
      <c r="AA157" s="756"/>
      <c r="AB157" s="756"/>
      <c r="AC157" s="756"/>
      <c r="AD157" s="756"/>
      <c r="AE157" s="756"/>
      <c r="AF157" s="756"/>
      <c r="AG157" s="830"/>
      <c r="AH157" s="756"/>
      <c r="AI157" s="756"/>
      <c r="AJ157" s="756"/>
      <c r="AK157" s="756"/>
      <c r="AL157" s="756"/>
      <c r="AM157" s="756"/>
      <c r="AN157" s="853"/>
    </row>
    <row r="158" spans="13:40" ht="14.5" x14ac:dyDescent="0.35">
      <c r="M158" s="830"/>
      <c r="N158" s="830"/>
      <c r="O158" s="756"/>
      <c r="P158" s="830"/>
      <c r="Q158" s="756"/>
      <c r="R158" s="756"/>
      <c r="S158" s="756"/>
      <c r="T158" s="756"/>
      <c r="U158" s="756"/>
      <c r="V158" s="756"/>
      <c r="W158" s="756"/>
      <c r="X158" s="756"/>
      <c r="Y158" s="756"/>
      <c r="Z158" s="756"/>
      <c r="AA158" s="756"/>
      <c r="AB158" s="756"/>
      <c r="AC158" s="756"/>
      <c r="AD158" s="756"/>
      <c r="AE158" s="756"/>
      <c r="AF158" s="756"/>
      <c r="AG158" s="830"/>
      <c r="AH158" s="756"/>
      <c r="AI158" s="756"/>
      <c r="AJ158" s="756"/>
      <c r="AK158" s="756"/>
      <c r="AL158" s="756"/>
      <c r="AM158" s="756"/>
      <c r="AN158" s="853"/>
    </row>
    <row r="159" spans="13:40" ht="14.5" x14ac:dyDescent="0.35">
      <c r="M159" s="830"/>
      <c r="N159" s="830"/>
      <c r="O159" s="756"/>
      <c r="P159" s="830"/>
      <c r="Q159" s="756"/>
      <c r="R159" s="756"/>
      <c r="S159" s="756"/>
      <c r="T159" s="756"/>
      <c r="U159" s="756"/>
      <c r="V159" s="756"/>
      <c r="W159" s="756"/>
      <c r="X159" s="756"/>
      <c r="Y159" s="756"/>
      <c r="Z159" s="756"/>
      <c r="AA159" s="756"/>
      <c r="AB159" s="756"/>
      <c r="AC159" s="756"/>
      <c r="AD159" s="756"/>
      <c r="AE159" s="756"/>
      <c r="AF159" s="756"/>
      <c r="AG159" s="830"/>
      <c r="AH159" s="756"/>
      <c r="AI159" s="756"/>
      <c r="AJ159" s="756"/>
      <c r="AK159" s="756"/>
      <c r="AL159" s="756"/>
      <c r="AM159" s="756"/>
      <c r="AN159" s="853"/>
    </row>
    <row r="160" spans="13:40" ht="14.5" x14ac:dyDescent="0.35">
      <c r="M160" s="830"/>
      <c r="N160" s="830"/>
      <c r="O160" s="756"/>
      <c r="P160" s="830"/>
      <c r="Q160" s="756"/>
      <c r="R160" s="756"/>
      <c r="S160" s="756"/>
      <c r="T160" s="756"/>
      <c r="U160" s="756"/>
      <c r="V160" s="756"/>
      <c r="W160" s="756"/>
      <c r="X160" s="756"/>
      <c r="Y160" s="756"/>
      <c r="Z160" s="756"/>
      <c r="AA160" s="756"/>
      <c r="AB160" s="756"/>
      <c r="AC160" s="756"/>
      <c r="AD160" s="756"/>
      <c r="AE160" s="756"/>
      <c r="AF160" s="756"/>
      <c r="AG160" s="830"/>
      <c r="AH160" s="756"/>
      <c r="AI160" s="756"/>
      <c r="AJ160" s="756"/>
      <c r="AK160" s="756"/>
      <c r="AL160" s="756"/>
      <c r="AM160" s="756"/>
      <c r="AN160" s="853"/>
    </row>
    <row r="161" spans="13:40" ht="14.5" x14ac:dyDescent="0.35">
      <c r="M161" s="830"/>
      <c r="N161" s="830"/>
      <c r="O161" s="756"/>
      <c r="P161" s="830"/>
      <c r="Q161" s="756"/>
      <c r="R161" s="756"/>
      <c r="S161" s="756"/>
      <c r="T161" s="756"/>
      <c r="U161" s="756"/>
      <c r="V161" s="756"/>
      <c r="W161" s="756"/>
      <c r="X161" s="756"/>
      <c r="Y161" s="756"/>
      <c r="Z161" s="756"/>
      <c r="AA161" s="756"/>
      <c r="AB161" s="756"/>
      <c r="AC161" s="756"/>
      <c r="AD161" s="756"/>
      <c r="AE161" s="756"/>
      <c r="AF161" s="756"/>
      <c r="AG161" s="830"/>
      <c r="AH161" s="756"/>
      <c r="AI161" s="756"/>
      <c r="AJ161" s="756"/>
      <c r="AK161" s="756"/>
      <c r="AL161" s="756"/>
      <c r="AM161" s="756"/>
      <c r="AN161" s="853"/>
    </row>
    <row r="162" spans="13:40" ht="14.5" x14ac:dyDescent="0.35">
      <c r="M162" s="830"/>
      <c r="N162" s="830"/>
      <c r="O162" s="756"/>
      <c r="P162" s="830"/>
      <c r="Q162" s="756"/>
      <c r="R162" s="756"/>
      <c r="S162" s="756"/>
      <c r="T162" s="756"/>
      <c r="U162" s="756"/>
      <c r="V162" s="756"/>
      <c r="W162" s="756"/>
      <c r="X162" s="756"/>
      <c r="Y162" s="756"/>
      <c r="Z162" s="756"/>
      <c r="AA162" s="756"/>
      <c r="AB162" s="756"/>
      <c r="AC162" s="756"/>
      <c r="AD162" s="756"/>
      <c r="AE162" s="756"/>
      <c r="AF162" s="756"/>
      <c r="AG162" s="830"/>
      <c r="AH162" s="756"/>
      <c r="AI162" s="756"/>
      <c r="AJ162" s="756"/>
      <c r="AK162" s="756"/>
      <c r="AL162" s="756"/>
      <c r="AM162" s="756"/>
      <c r="AN162" s="853"/>
    </row>
    <row r="163" spans="13:40" ht="14.5" x14ac:dyDescent="0.35">
      <c r="M163" s="830"/>
      <c r="N163" s="830"/>
      <c r="O163" s="756"/>
      <c r="P163" s="830"/>
      <c r="Q163" s="756"/>
      <c r="R163" s="756"/>
      <c r="S163" s="756"/>
      <c r="T163" s="756"/>
      <c r="U163" s="756"/>
      <c r="V163" s="756"/>
      <c r="W163" s="756"/>
      <c r="X163" s="756"/>
      <c r="Y163" s="756"/>
      <c r="Z163" s="756"/>
      <c r="AA163" s="756"/>
      <c r="AB163" s="756"/>
      <c r="AC163" s="756"/>
      <c r="AD163" s="756"/>
      <c r="AE163" s="756"/>
      <c r="AF163" s="756"/>
      <c r="AG163" s="830"/>
      <c r="AH163" s="756"/>
      <c r="AI163" s="756"/>
      <c r="AJ163" s="756"/>
      <c r="AK163" s="756"/>
      <c r="AL163" s="756"/>
      <c r="AM163" s="756"/>
      <c r="AN163" s="853"/>
    </row>
    <row r="164" spans="13:40" ht="14.5" x14ac:dyDescent="0.35">
      <c r="M164" s="830"/>
      <c r="N164" s="830"/>
      <c r="O164" s="756"/>
      <c r="P164" s="830"/>
      <c r="Q164" s="756"/>
      <c r="R164" s="756"/>
      <c r="S164" s="756"/>
      <c r="T164" s="756"/>
      <c r="U164" s="756"/>
      <c r="V164" s="756"/>
      <c r="W164" s="756"/>
      <c r="X164" s="756"/>
      <c r="Y164" s="756"/>
      <c r="Z164" s="756"/>
      <c r="AA164" s="756"/>
      <c r="AB164" s="756"/>
      <c r="AC164" s="756"/>
      <c r="AD164" s="756"/>
      <c r="AE164" s="756"/>
      <c r="AF164" s="756"/>
      <c r="AG164" s="830"/>
      <c r="AH164" s="756"/>
      <c r="AI164" s="756"/>
      <c r="AJ164" s="756"/>
      <c r="AK164" s="756"/>
      <c r="AL164" s="756"/>
      <c r="AM164" s="756"/>
      <c r="AN164" s="853"/>
    </row>
    <row r="165" spans="13:40" ht="14.5" x14ac:dyDescent="0.35">
      <c r="M165" s="830"/>
      <c r="N165" s="830"/>
      <c r="O165" s="756"/>
      <c r="P165" s="830"/>
      <c r="Q165" s="756"/>
      <c r="R165" s="756"/>
      <c r="S165" s="756"/>
      <c r="T165" s="756"/>
      <c r="U165" s="756"/>
      <c r="V165" s="756"/>
      <c r="W165" s="756"/>
      <c r="X165" s="756"/>
      <c r="Y165" s="756"/>
      <c r="Z165" s="756"/>
      <c r="AA165" s="756"/>
      <c r="AB165" s="756"/>
      <c r="AC165" s="756"/>
      <c r="AD165" s="756"/>
      <c r="AE165" s="756"/>
      <c r="AF165" s="756"/>
      <c r="AG165" s="830"/>
      <c r="AH165" s="756"/>
      <c r="AI165" s="756"/>
      <c r="AJ165" s="756"/>
      <c r="AK165" s="756"/>
      <c r="AL165" s="756"/>
      <c r="AM165" s="756"/>
      <c r="AN165" s="853"/>
    </row>
    <row r="166" spans="13:40" ht="14.5" x14ac:dyDescent="0.35">
      <c r="M166" s="830"/>
      <c r="N166" s="830"/>
      <c r="O166" s="756"/>
      <c r="P166" s="830"/>
      <c r="Q166" s="756"/>
      <c r="R166" s="756"/>
      <c r="S166" s="756"/>
      <c r="T166" s="756"/>
      <c r="U166" s="756"/>
      <c r="V166" s="756"/>
      <c r="W166" s="756"/>
      <c r="X166" s="756"/>
      <c r="Y166" s="756"/>
      <c r="Z166" s="756"/>
      <c r="AA166" s="756"/>
      <c r="AB166" s="756"/>
      <c r="AC166" s="756"/>
      <c r="AD166" s="756"/>
      <c r="AE166" s="756"/>
      <c r="AF166" s="756"/>
      <c r="AG166" s="830"/>
      <c r="AH166" s="756"/>
      <c r="AI166" s="756"/>
      <c r="AJ166" s="756"/>
      <c r="AK166" s="756"/>
      <c r="AL166" s="756"/>
      <c r="AM166" s="756"/>
      <c r="AN166" s="853"/>
    </row>
    <row r="167" spans="13:40" ht="14.5" x14ac:dyDescent="0.35">
      <c r="M167" s="830"/>
      <c r="N167" s="830"/>
      <c r="O167" s="756"/>
      <c r="P167" s="830"/>
      <c r="Q167" s="756"/>
      <c r="R167" s="756"/>
      <c r="S167" s="756"/>
      <c r="T167" s="756"/>
      <c r="U167" s="756"/>
      <c r="V167" s="756"/>
      <c r="W167" s="756"/>
      <c r="X167" s="756"/>
      <c r="Y167" s="756"/>
      <c r="Z167" s="756"/>
      <c r="AA167" s="756"/>
      <c r="AB167" s="756"/>
      <c r="AC167" s="756"/>
      <c r="AD167" s="756"/>
      <c r="AE167" s="756"/>
      <c r="AF167" s="756"/>
      <c r="AG167" s="830"/>
      <c r="AH167" s="756"/>
      <c r="AI167" s="756"/>
      <c r="AJ167" s="756"/>
      <c r="AK167" s="756"/>
      <c r="AL167" s="756"/>
      <c r="AM167" s="756"/>
      <c r="AN167" s="853"/>
    </row>
    <row r="168" spans="13:40" ht="14.5" x14ac:dyDescent="0.35">
      <c r="M168" s="830"/>
      <c r="N168" s="830"/>
      <c r="O168" s="756"/>
      <c r="P168" s="830"/>
      <c r="Q168" s="756"/>
      <c r="R168" s="756"/>
      <c r="S168" s="756"/>
      <c r="T168" s="756"/>
      <c r="U168" s="756"/>
      <c r="V168" s="756"/>
      <c r="W168" s="756"/>
      <c r="X168" s="756"/>
      <c r="Y168" s="756"/>
      <c r="Z168" s="756"/>
      <c r="AA168" s="756"/>
      <c r="AB168" s="756"/>
      <c r="AC168" s="756"/>
      <c r="AD168" s="756"/>
      <c r="AE168" s="756"/>
      <c r="AF168" s="756"/>
      <c r="AG168" s="830"/>
      <c r="AH168" s="756"/>
      <c r="AI168" s="756"/>
      <c r="AJ168" s="756"/>
      <c r="AK168" s="756"/>
      <c r="AL168" s="756"/>
      <c r="AM168" s="756"/>
      <c r="AN168" s="853"/>
    </row>
    <row r="169" spans="13:40" ht="14.5" x14ac:dyDescent="0.35">
      <c r="M169" s="830"/>
      <c r="N169" s="830"/>
      <c r="O169" s="756"/>
      <c r="P169" s="830"/>
      <c r="Q169" s="756"/>
      <c r="R169" s="756"/>
      <c r="S169" s="756"/>
      <c r="T169" s="756"/>
      <c r="U169" s="756"/>
      <c r="V169" s="756"/>
      <c r="W169" s="756"/>
      <c r="X169" s="756"/>
      <c r="Y169" s="756"/>
      <c r="Z169" s="756"/>
      <c r="AA169" s="756"/>
      <c r="AB169" s="756"/>
      <c r="AC169" s="756"/>
      <c r="AD169" s="756"/>
      <c r="AE169" s="756"/>
      <c r="AF169" s="756"/>
      <c r="AG169" s="830"/>
      <c r="AH169" s="756"/>
      <c r="AI169" s="756"/>
      <c r="AJ169" s="756"/>
      <c r="AK169" s="756"/>
      <c r="AL169" s="756"/>
      <c r="AM169" s="756"/>
      <c r="AN169" s="853"/>
    </row>
    <row r="170" spans="13:40" ht="14.5" x14ac:dyDescent="0.35">
      <c r="M170" s="830"/>
      <c r="N170" s="830"/>
      <c r="O170" s="756"/>
      <c r="P170" s="830"/>
      <c r="Q170" s="756"/>
      <c r="R170" s="756"/>
      <c r="S170" s="756"/>
      <c r="T170" s="756"/>
      <c r="U170" s="756"/>
      <c r="V170" s="756"/>
      <c r="W170" s="756"/>
      <c r="X170" s="756"/>
      <c r="Y170" s="756"/>
      <c r="Z170" s="756"/>
      <c r="AA170" s="756"/>
      <c r="AB170" s="756"/>
      <c r="AC170" s="756"/>
      <c r="AD170" s="756"/>
      <c r="AE170" s="756"/>
      <c r="AF170" s="756"/>
      <c r="AG170" s="830"/>
      <c r="AH170" s="756"/>
      <c r="AI170" s="756"/>
      <c r="AJ170" s="756"/>
      <c r="AK170" s="756"/>
      <c r="AL170" s="756"/>
      <c r="AM170" s="756"/>
      <c r="AN170" s="853"/>
    </row>
    <row r="171" spans="13:40" ht="14.5" x14ac:dyDescent="0.35">
      <c r="M171" s="830"/>
      <c r="N171" s="830"/>
      <c r="O171" s="756"/>
      <c r="P171" s="830"/>
      <c r="Q171" s="756"/>
      <c r="R171" s="756"/>
      <c r="S171" s="756"/>
      <c r="T171" s="756"/>
      <c r="U171" s="756"/>
      <c r="V171" s="756"/>
      <c r="W171" s="756"/>
      <c r="X171" s="756"/>
      <c r="Y171" s="756"/>
      <c r="Z171" s="756"/>
      <c r="AA171" s="756"/>
      <c r="AB171" s="756"/>
      <c r="AC171" s="756"/>
      <c r="AD171" s="756"/>
      <c r="AE171" s="756"/>
      <c r="AF171" s="756"/>
      <c r="AG171" s="830"/>
      <c r="AH171" s="756"/>
      <c r="AI171" s="756"/>
      <c r="AJ171" s="756"/>
      <c r="AK171" s="756"/>
      <c r="AL171" s="756"/>
      <c r="AM171" s="756"/>
      <c r="AN171" s="853"/>
    </row>
    <row r="172" spans="13:40" ht="14.5" x14ac:dyDescent="0.35">
      <c r="M172" s="830"/>
      <c r="N172" s="830"/>
      <c r="O172" s="756"/>
      <c r="P172" s="830"/>
      <c r="Q172" s="756"/>
      <c r="R172" s="756"/>
      <c r="S172" s="756"/>
      <c r="T172" s="756"/>
      <c r="U172" s="756"/>
      <c r="V172" s="756"/>
      <c r="W172" s="756"/>
      <c r="X172" s="756"/>
      <c r="Y172" s="756"/>
      <c r="Z172" s="756"/>
      <c r="AA172" s="756"/>
      <c r="AB172" s="756"/>
      <c r="AC172" s="756"/>
      <c r="AD172" s="756"/>
      <c r="AE172" s="756"/>
      <c r="AF172" s="756"/>
      <c r="AG172" s="830"/>
      <c r="AH172" s="756"/>
      <c r="AI172" s="756"/>
      <c r="AJ172" s="756"/>
      <c r="AK172" s="756"/>
      <c r="AL172" s="756"/>
      <c r="AM172" s="756"/>
      <c r="AN172" s="853"/>
    </row>
    <row r="173" spans="13:40" ht="14.5" x14ac:dyDescent="0.35">
      <c r="M173" s="830"/>
      <c r="N173" s="830"/>
      <c r="O173" s="756"/>
      <c r="P173" s="830"/>
      <c r="Q173" s="756"/>
      <c r="R173" s="756"/>
      <c r="S173" s="756"/>
      <c r="T173" s="756"/>
      <c r="U173" s="756"/>
      <c r="V173" s="756"/>
      <c r="W173" s="756"/>
      <c r="X173" s="756"/>
      <c r="Y173" s="756"/>
      <c r="Z173" s="756"/>
      <c r="AA173" s="756"/>
      <c r="AB173" s="756"/>
      <c r="AC173" s="756"/>
      <c r="AD173" s="756"/>
      <c r="AE173" s="756"/>
      <c r="AF173" s="756"/>
      <c r="AG173" s="830"/>
      <c r="AH173" s="756"/>
      <c r="AI173" s="756"/>
      <c r="AJ173" s="756"/>
      <c r="AK173" s="756"/>
      <c r="AL173" s="756"/>
      <c r="AM173" s="756"/>
      <c r="AN173" s="853"/>
    </row>
    <row r="174" spans="13:40" ht="14.5" x14ac:dyDescent="0.35">
      <c r="M174" s="830"/>
      <c r="N174" s="830"/>
      <c r="O174" s="756"/>
      <c r="P174" s="830"/>
      <c r="Q174" s="756"/>
      <c r="R174" s="756"/>
      <c r="S174" s="756"/>
      <c r="T174" s="756"/>
      <c r="U174" s="756"/>
      <c r="V174" s="756"/>
      <c r="W174" s="756"/>
      <c r="X174" s="756"/>
      <c r="Y174" s="756"/>
      <c r="Z174" s="756"/>
      <c r="AA174" s="756"/>
      <c r="AB174" s="756"/>
      <c r="AC174" s="756"/>
      <c r="AD174" s="756"/>
      <c r="AE174" s="756"/>
      <c r="AF174" s="756"/>
      <c r="AG174" s="830"/>
      <c r="AH174" s="756"/>
      <c r="AI174" s="756"/>
      <c r="AJ174" s="756"/>
      <c r="AK174" s="756"/>
      <c r="AL174" s="756"/>
      <c r="AM174" s="756"/>
      <c r="AN174" s="853"/>
    </row>
    <row r="175" spans="13:40" ht="14.5" x14ac:dyDescent="0.35">
      <c r="M175" s="830"/>
      <c r="N175" s="830"/>
      <c r="O175" s="756"/>
      <c r="P175" s="830"/>
      <c r="Q175" s="756"/>
      <c r="R175" s="756"/>
      <c r="S175" s="756"/>
      <c r="T175" s="756"/>
      <c r="U175" s="756"/>
      <c r="V175" s="756"/>
      <c r="W175" s="756"/>
      <c r="X175" s="756"/>
      <c r="Y175" s="756"/>
      <c r="Z175" s="756"/>
      <c r="AA175" s="756"/>
      <c r="AB175" s="756"/>
      <c r="AC175" s="756"/>
      <c r="AD175" s="756"/>
      <c r="AE175" s="756"/>
      <c r="AF175" s="756"/>
      <c r="AG175" s="830"/>
      <c r="AH175" s="756"/>
      <c r="AI175" s="756"/>
      <c r="AJ175" s="756"/>
      <c r="AK175" s="756"/>
      <c r="AL175" s="756"/>
      <c r="AM175" s="756"/>
      <c r="AN175" s="853"/>
    </row>
    <row r="176" spans="13:40" ht="14.5" x14ac:dyDescent="0.35">
      <c r="M176" s="830"/>
      <c r="N176" s="830"/>
      <c r="O176" s="756"/>
      <c r="P176" s="830"/>
      <c r="Q176" s="756"/>
      <c r="R176" s="756"/>
      <c r="S176" s="756"/>
      <c r="T176" s="756"/>
      <c r="U176" s="756"/>
      <c r="V176" s="756"/>
      <c r="W176" s="756"/>
      <c r="X176" s="756"/>
      <c r="Y176" s="756"/>
      <c r="Z176" s="756"/>
      <c r="AA176" s="756"/>
      <c r="AB176" s="756"/>
      <c r="AC176" s="756"/>
      <c r="AD176" s="756"/>
      <c r="AE176" s="756"/>
      <c r="AF176" s="756"/>
      <c r="AG176" s="830"/>
      <c r="AH176" s="756"/>
      <c r="AI176" s="756"/>
      <c r="AJ176" s="756"/>
      <c r="AK176" s="756"/>
      <c r="AL176" s="756"/>
      <c r="AM176" s="756"/>
      <c r="AN176" s="853"/>
    </row>
    <row r="177" spans="13:40" ht="14.5" x14ac:dyDescent="0.35">
      <c r="M177" s="830"/>
      <c r="N177" s="830"/>
      <c r="O177" s="756"/>
      <c r="P177" s="830"/>
      <c r="Q177" s="756"/>
      <c r="R177" s="756"/>
      <c r="S177" s="756"/>
      <c r="T177" s="756"/>
      <c r="U177" s="756"/>
      <c r="V177" s="756"/>
      <c r="W177" s="756"/>
      <c r="X177" s="756"/>
      <c r="Y177" s="756"/>
      <c r="Z177" s="756"/>
      <c r="AA177" s="756"/>
      <c r="AB177" s="756"/>
      <c r="AC177" s="756"/>
      <c r="AD177" s="756"/>
      <c r="AE177" s="756"/>
      <c r="AF177" s="756"/>
      <c r="AG177" s="830"/>
      <c r="AH177" s="756"/>
      <c r="AI177" s="756"/>
      <c r="AJ177" s="756"/>
      <c r="AK177" s="756"/>
      <c r="AL177" s="756"/>
      <c r="AM177" s="756"/>
      <c r="AN177" s="853"/>
    </row>
    <row r="178" spans="13:40" ht="14.5" x14ac:dyDescent="0.35">
      <c r="M178" s="830"/>
      <c r="N178" s="830"/>
      <c r="O178" s="756"/>
      <c r="P178" s="830"/>
      <c r="Q178" s="756"/>
      <c r="R178" s="756"/>
      <c r="S178" s="756"/>
      <c r="T178" s="756"/>
      <c r="U178" s="756"/>
      <c r="V178" s="756"/>
      <c r="W178" s="756"/>
      <c r="X178" s="756"/>
      <c r="Y178" s="756"/>
      <c r="Z178" s="756"/>
      <c r="AA178" s="756"/>
      <c r="AB178" s="756"/>
      <c r="AC178" s="756"/>
      <c r="AD178" s="756"/>
      <c r="AE178" s="756"/>
      <c r="AF178" s="756"/>
      <c r="AG178" s="830"/>
      <c r="AH178" s="756"/>
      <c r="AI178" s="756"/>
      <c r="AJ178" s="756"/>
      <c r="AK178" s="756"/>
      <c r="AL178" s="756"/>
      <c r="AM178" s="756"/>
      <c r="AN178" s="853"/>
    </row>
    <row r="179" spans="13:40" ht="14.5" x14ac:dyDescent="0.35">
      <c r="M179" s="830"/>
      <c r="N179" s="830"/>
      <c r="O179" s="756"/>
      <c r="P179" s="830"/>
      <c r="Q179" s="756"/>
      <c r="R179" s="756"/>
      <c r="S179" s="756"/>
      <c r="T179" s="756"/>
      <c r="U179" s="756"/>
      <c r="V179" s="756"/>
      <c r="W179" s="756"/>
      <c r="X179" s="756"/>
      <c r="Y179" s="756"/>
      <c r="Z179" s="756"/>
      <c r="AA179" s="756"/>
      <c r="AB179" s="756"/>
      <c r="AC179" s="756"/>
      <c r="AD179" s="756"/>
      <c r="AE179" s="756"/>
      <c r="AF179" s="756"/>
      <c r="AG179" s="830"/>
      <c r="AH179" s="756"/>
      <c r="AI179" s="756"/>
      <c r="AJ179" s="756"/>
      <c r="AK179" s="756"/>
      <c r="AL179" s="756"/>
      <c r="AM179" s="756"/>
      <c r="AN179" s="853"/>
    </row>
    <row r="180" spans="13:40" ht="14.5" x14ac:dyDescent="0.35">
      <c r="M180" s="830"/>
      <c r="N180" s="830"/>
      <c r="O180" s="756"/>
      <c r="P180" s="830"/>
      <c r="Q180" s="756"/>
      <c r="R180" s="756"/>
      <c r="S180" s="756"/>
      <c r="T180" s="756"/>
      <c r="U180" s="756"/>
      <c r="V180" s="756"/>
      <c r="W180" s="756"/>
      <c r="X180" s="756"/>
      <c r="Y180" s="756"/>
      <c r="Z180" s="756"/>
      <c r="AA180" s="756"/>
      <c r="AB180" s="756"/>
      <c r="AC180" s="756"/>
      <c r="AD180" s="756"/>
      <c r="AE180" s="756"/>
      <c r="AF180" s="756"/>
      <c r="AG180" s="830"/>
      <c r="AH180" s="756"/>
      <c r="AI180" s="756"/>
      <c r="AJ180" s="756"/>
      <c r="AK180" s="756"/>
      <c r="AL180" s="756"/>
      <c r="AM180" s="756"/>
      <c r="AN180" s="853"/>
    </row>
    <row r="181" spans="13:40" ht="14.5" x14ac:dyDescent="0.35">
      <c r="M181" s="830"/>
      <c r="N181" s="830"/>
      <c r="O181" s="756"/>
      <c r="P181" s="830"/>
      <c r="Q181" s="756"/>
      <c r="R181" s="756"/>
      <c r="S181" s="756"/>
      <c r="T181" s="756"/>
      <c r="U181" s="756"/>
      <c r="V181" s="756"/>
      <c r="W181" s="756"/>
      <c r="X181" s="756"/>
      <c r="Y181" s="756"/>
      <c r="Z181" s="756"/>
      <c r="AA181" s="756"/>
      <c r="AB181" s="756"/>
      <c r="AC181" s="756"/>
      <c r="AD181" s="756"/>
      <c r="AE181" s="756"/>
      <c r="AF181" s="756"/>
      <c r="AG181" s="830"/>
      <c r="AH181" s="756"/>
      <c r="AI181" s="756"/>
      <c r="AJ181" s="756"/>
      <c r="AK181" s="756"/>
      <c r="AL181" s="756"/>
      <c r="AM181" s="756"/>
      <c r="AN181" s="853"/>
    </row>
    <row r="182" spans="13:40" ht="14.5" x14ac:dyDescent="0.35">
      <c r="M182" s="830"/>
      <c r="N182" s="830"/>
      <c r="O182" s="756"/>
      <c r="P182" s="830"/>
      <c r="Q182" s="756"/>
      <c r="R182" s="756"/>
      <c r="S182" s="756"/>
      <c r="T182" s="756"/>
      <c r="U182" s="756"/>
      <c r="V182" s="756"/>
      <c r="W182" s="756"/>
      <c r="X182" s="756"/>
      <c r="Y182" s="756"/>
      <c r="Z182" s="756"/>
      <c r="AA182" s="756"/>
      <c r="AB182" s="756"/>
      <c r="AC182" s="756"/>
      <c r="AD182" s="756"/>
      <c r="AE182" s="756"/>
      <c r="AF182" s="756"/>
      <c r="AG182" s="830"/>
      <c r="AH182" s="756"/>
      <c r="AI182" s="756"/>
      <c r="AJ182" s="756"/>
      <c r="AK182" s="756"/>
      <c r="AL182" s="756"/>
      <c r="AM182" s="756"/>
      <c r="AN182" s="853"/>
    </row>
    <row r="183" spans="13:40" ht="14.5" x14ac:dyDescent="0.35">
      <c r="M183" s="830"/>
      <c r="N183" s="830"/>
      <c r="O183" s="756"/>
      <c r="P183" s="830"/>
      <c r="Q183" s="756"/>
      <c r="R183" s="756"/>
      <c r="S183" s="756"/>
      <c r="T183" s="756"/>
      <c r="U183" s="756"/>
      <c r="V183" s="756"/>
      <c r="W183" s="756"/>
      <c r="X183" s="756"/>
      <c r="Y183" s="756"/>
      <c r="Z183" s="756"/>
      <c r="AA183" s="756"/>
      <c r="AB183" s="756"/>
      <c r="AC183" s="756"/>
      <c r="AD183" s="756"/>
      <c r="AE183" s="756"/>
      <c r="AF183" s="756"/>
      <c r="AG183" s="830"/>
      <c r="AH183" s="756"/>
      <c r="AI183" s="756"/>
      <c r="AJ183" s="756"/>
      <c r="AK183" s="756"/>
      <c r="AL183" s="756"/>
      <c r="AM183" s="756"/>
      <c r="AN183" s="853"/>
    </row>
    <row r="184" spans="13:40" ht="14.5" x14ac:dyDescent="0.35">
      <c r="M184" s="830"/>
      <c r="N184" s="830"/>
      <c r="O184" s="756"/>
      <c r="P184" s="830"/>
      <c r="Q184" s="756"/>
      <c r="R184" s="756"/>
      <c r="S184" s="756"/>
      <c r="T184" s="756"/>
      <c r="U184" s="756"/>
      <c r="V184" s="756"/>
      <c r="W184" s="756"/>
      <c r="X184" s="756"/>
      <c r="Y184" s="756"/>
      <c r="Z184" s="756"/>
      <c r="AA184" s="756"/>
      <c r="AB184" s="756"/>
      <c r="AC184" s="756"/>
      <c r="AD184" s="756"/>
      <c r="AE184" s="756"/>
      <c r="AF184" s="756"/>
      <c r="AG184" s="830"/>
      <c r="AH184" s="756"/>
      <c r="AI184" s="756"/>
      <c r="AJ184" s="756"/>
      <c r="AK184" s="756"/>
      <c r="AL184" s="756"/>
      <c r="AM184" s="756"/>
      <c r="AN184" s="853"/>
    </row>
    <row r="185" spans="13:40" ht="14.5" x14ac:dyDescent="0.35">
      <c r="M185" s="830"/>
      <c r="N185" s="830"/>
      <c r="O185" s="756"/>
      <c r="P185" s="830"/>
      <c r="Q185" s="756"/>
      <c r="R185" s="756"/>
      <c r="S185" s="756"/>
      <c r="T185" s="756"/>
      <c r="U185" s="756"/>
      <c r="V185" s="756"/>
      <c r="W185" s="756"/>
      <c r="X185" s="756"/>
      <c r="Y185" s="756"/>
      <c r="Z185" s="756"/>
      <c r="AA185" s="756"/>
      <c r="AB185" s="756"/>
      <c r="AC185" s="756"/>
      <c r="AD185" s="756"/>
      <c r="AE185" s="756"/>
      <c r="AF185" s="756"/>
      <c r="AG185" s="830"/>
      <c r="AH185" s="756"/>
      <c r="AI185" s="756"/>
      <c r="AJ185" s="756"/>
      <c r="AK185" s="756"/>
      <c r="AL185" s="756"/>
      <c r="AM185" s="756"/>
      <c r="AN185" s="853"/>
    </row>
    <row r="186" spans="13:40" ht="14.5" x14ac:dyDescent="0.35">
      <c r="M186" s="830"/>
      <c r="N186" s="830"/>
      <c r="O186" s="756"/>
      <c r="P186" s="830"/>
      <c r="Q186" s="756"/>
      <c r="R186" s="756"/>
      <c r="S186" s="756"/>
      <c r="T186" s="756"/>
      <c r="U186" s="756"/>
      <c r="V186" s="756"/>
      <c r="W186" s="756"/>
      <c r="X186" s="756"/>
      <c r="Y186" s="756"/>
      <c r="Z186" s="756"/>
      <c r="AA186" s="756"/>
      <c r="AB186" s="756"/>
      <c r="AC186" s="756"/>
      <c r="AD186" s="756"/>
      <c r="AE186" s="756"/>
      <c r="AF186" s="756"/>
      <c r="AG186" s="830"/>
      <c r="AH186" s="756"/>
      <c r="AI186" s="756"/>
      <c r="AJ186" s="756"/>
      <c r="AK186" s="756"/>
      <c r="AL186" s="756"/>
      <c r="AM186" s="756"/>
      <c r="AN186" s="853"/>
    </row>
    <row r="187" spans="13:40" ht="14.5" x14ac:dyDescent="0.35">
      <c r="M187" s="830"/>
      <c r="N187" s="830"/>
      <c r="O187" s="756"/>
      <c r="P187" s="830"/>
      <c r="Q187" s="756"/>
      <c r="R187" s="756"/>
      <c r="S187" s="756"/>
      <c r="T187" s="756"/>
      <c r="U187" s="756"/>
      <c r="V187" s="756"/>
      <c r="W187" s="756"/>
      <c r="X187" s="756"/>
      <c r="Y187" s="756"/>
      <c r="Z187" s="756"/>
      <c r="AA187" s="756"/>
      <c r="AB187" s="756"/>
      <c r="AC187" s="756"/>
      <c r="AD187" s="756"/>
      <c r="AE187" s="756"/>
      <c r="AF187" s="756"/>
      <c r="AG187" s="830"/>
      <c r="AH187" s="756"/>
      <c r="AI187" s="756"/>
      <c r="AJ187" s="756"/>
      <c r="AK187" s="756"/>
      <c r="AL187" s="756"/>
      <c r="AM187" s="756"/>
      <c r="AN187" s="853"/>
    </row>
    <row r="188" spans="13:40" ht="14.5" x14ac:dyDescent="0.35">
      <c r="M188" s="830"/>
      <c r="N188" s="830"/>
      <c r="O188" s="756"/>
      <c r="P188" s="830"/>
      <c r="Q188" s="756"/>
      <c r="R188" s="756"/>
      <c r="S188" s="756"/>
      <c r="T188" s="756"/>
      <c r="U188" s="756"/>
      <c r="V188" s="756"/>
      <c r="W188" s="756"/>
      <c r="X188" s="756"/>
      <c r="Y188" s="756"/>
      <c r="Z188" s="756"/>
      <c r="AA188" s="756"/>
      <c r="AB188" s="756"/>
      <c r="AC188" s="756"/>
      <c r="AD188" s="756"/>
      <c r="AE188" s="756"/>
      <c r="AF188" s="756"/>
      <c r="AG188" s="830"/>
      <c r="AH188" s="756"/>
      <c r="AI188" s="756"/>
      <c r="AJ188" s="756"/>
      <c r="AK188" s="756"/>
      <c r="AL188" s="756"/>
      <c r="AM188" s="756"/>
      <c r="AN188" s="853"/>
    </row>
    <row r="189" spans="13:40" ht="14.5" x14ac:dyDescent="0.35">
      <c r="M189" s="830"/>
      <c r="N189" s="830"/>
      <c r="O189" s="756"/>
      <c r="P189" s="830"/>
      <c r="Q189" s="756"/>
      <c r="R189" s="756"/>
      <c r="S189" s="756"/>
      <c r="T189" s="756"/>
      <c r="U189" s="756"/>
      <c r="V189" s="756"/>
      <c r="W189" s="756"/>
      <c r="X189" s="756"/>
      <c r="Y189" s="756"/>
      <c r="Z189" s="756"/>
      <c r="AA189" s="756"/>
      <c r="AB189" s="756"/>
      <c r="AC189" s="756"/>
      <c r="AD189" s="756"/>
      <c r="AE189" s="756"/>
      <c r="AF189" s="756"/>
      <c r="AG189" s="830"/>
      <c r="AH189" s="756"/>
      <c r="AI189" s="756"/>
      <c r="AJ189" s="756"/>
      <c r="AK189" s="756"/>
      <c r="AL189" s="756"/>
      <c r="AM189" s="756"/>
      <c r="AN189" s="853"/>
    </row>
    <row r="190" spans="13:40" ht="14.5" x14ac:dyDescent="0.35">
      <c r="M190" s="830"/>
      <c r="N190" s="830"/>
      <c r="O190" s="756"/>
      <c r="P190" s="830"/>
      <c r="Q190" s="756"/>
      <c r="R190" s="756"/>
      <c r="S190" s="756"/>
      <c r="T190" s="756"/>
      <c r="U190" s="756"/>
      <c r="V190" s="756"/>
      <c r="W190" s="756"/>
      <c r="X190" s="756"/>
      <c r="Y190" s="756"/>
      <c r="Z190" s="756"/>
      <c r="AA190" s="756"/>
      <c r="AB190" s="756"/>
      <c r="AC190" s="756"/>
      <c r="AD190" s="756"/>
      <c r="AE190" s="756"/>
      <c r="AF190" s="756"/>
      <c r="AG190" s="830"/>
      <c r="AH190" s="756"/>
      <c r="AI190" s="756"/>
      <c r="AJ190" s="756"/>
      <c r="AK190" s="756"/>
      <c r="AL190" s="756"/>
      <c r="AM190" s="756"/>
      <c r="AN190" s="853"/>
    </row>
    <row r="191" spans="13:40" ht="14.5" x14ac:dyDescent="0.35">
      <c r="M191" s="830"/>
      <c r="N191" s="830"/>
      <c r="O191" s="756"/>
      <c r="P191" s="830"/>
      <c r="Q191" s="756"/>
      <c r="R191" s="756"/>
      <c r="S191" s="756"/>
      <c r="T191" s="756"/>
      <c r="U191" s="756"/>
      <c r="V191" s="756"/>
      <c r="W191" s="756"/>
      <c r="X191" s="756"/>
      <c r="Y191" s="756"/>
      <c r="Z191" s="756"/>
      <c r="AA191" s="756"/>
      <c r="AB191" s="756"/>
      <c r="AC191" s="756"/>
      <c r="AD191" s="756"/>
      <c r="AE191" s="756"/>
      <c r="AF191" s="756"/>
      <c r="AG191" s="830"/>
      <c r="AH191" s="756"/>
      <c r="AI191" s="756"/>
      <c r="AJ191" s="756"/>
      <c r="AK191" s="756"/>
      <c r="AL191" s="756"/>
      <c r="AM191" s="756"/>
      <c r="AN191" s="853"/>
    </row>
    <row r="192" spans="13:40" ht="14.5" x14ac:dyDescent="0.35">
      <c r="M192" s="830"/>
      <c r="N192" s="830"/>
      <c r="O192" s="756"/>
      <c r="P192" s="830"/>
      <c r="Q192" s="756"/>
      <c r="R192" s="756"/>
      <c r="S192" s="756"/>
      <c r="T192" s="756"/>
      <c r="U192" s="756"/>
      <c r="V192" s="756"/>
      <c r="W192" s="756"/>
      <c r="X192" s="756"/>
      <c r="Y192" s="756"/>
      <c r="Z192" s="756"/>
      <c r="AA192" s="756"/>
      <c r="AB192" s="756"/>
      <c r="AC192" s="756"/>
      <c r="AD192" s="756"/>
      <c r="AE192" s="756"/>
      <c r="AF192" s="756"/>
      <c r="AG192" s="830"/>
      <c r="AH192" s="756"/>
      <c r="AI192" s="756"/>
      <c r="AJ192" s="756"/>
      <c r="AK192" s="756"/>
      <c r="AL192" s="756"/>
      <c r="AM192" s="756"/>
      <c r="AN192" s="853"/>
    </row>
    <row r="193" spans="11:40" ht="14.5" x14ac:dyDescent="0.35">
      <c r="M193" s="830"/>
      <c r="N193" s="830"/>
      <c r="O193" s="756"/>
      <c r="P193" s="830"/>
      <c r="Q193" s="756"/>
      <c r="R193" s="756"/>
      <c r="S193" s="756"/>
      <c r="T193" s="756"/>
      <c r="U193" s="756"/>
      <c r="V193" s="756"/>
      <c r="W193" s="756"/>
      <c r="X193" s="756"/>
      <c r="Y193" s="756"/>
      <c r="Z193" s="756"/>
      <c r="AA193" s="756"/>
      <c r="AB193" s="756"/>
      <c r="AC193" s="756"/>
      <c r="AD193" s="756"/>
      <c r="AE193" s="756"/>
      <c r="AF193" s="756"/>
      <c r="AG193" s="830"/>
      <c r="AH193" s="756"/>
      <c r="AI193" s="756"/>
      <c r="AJ193" s="756"/>
      <c r="AK193" s="756"/>
      <c r="AL193" s="756"/>
      <c r="AM193" s="756"/>
      <c r="AN193" s="853"/>
    </row>
    <row r="194" spans="11:40" ht="14.5" x14ac:dyDescent="0.35">
      <c r="M194" s="830"/>
      <c r="N194" s="830"/>
      <c r="O194" s="756"/>
      <c r="P194" s="830"/>
      <c r="Q194" s="756"/>
      <c r="R194" s="756"/>
      <c r="S194" s="756"/>
      <c r="T194" s="756"/>
      <c r="U194" s="756"/>
      <c r="V194" s="756"/>
      <c r="W194" s="756"/>
      <c r="X194" s="756"/>
      <c r="Y194" s="756"/>
      <c r="Z194" s="756"/>
      <c r="AA194" s="756"/>
      <c r="AB194" s="756"/>
      <c r="AC194" s="756"/>
      <c r="AD194" s="756"/>
      <c r="AE194" s="756"/>
      <c r="AF194" s="756"/>
      <c r="AG194" s="830"/>
      <c r="AH194" s="756"/>
      <c r="AI194" s="756"/>
      <c r="AJ194" s="756"/>
      <c r="AK194" s="756"/>
      <c r="AL194" s="756"/>
      <c r="AM194" s="756"/>
      <c r="AN194" s="853"/>
    </row>
    <row r="195" spans="11:40" ht="14.5" x14ac:dyDescent="0.35">
      <c r="M195" s="830"/>
      <c r="N195" s="830"/>
      <c r="O195" s="756"/>
      <c r="P195" s="830"/>
      <c r="Q195" s="756"/>
      <c r="R195" s="756"/>
      <c r="S195" s="756"/>
      <c r="T195" s="756"/>
      <c r="U195" s="756"/>
      <c r="V195" s="756"/>
      <c r="W195" s="756"/>
      <c r="X195" s="756"/>
      <c r="Y195" s="756"/>
      <c r="Z195" s="756"/>
      <c r="AA195" s="756"/>
      <c r="AB195" s="756"/>
      <c r="AC195" s="756"/>
      <c r="AD195" s="756"/>
      <c r="AE195" s="756"/>
      <c r="AF195" s="756"/>
      <c r="AG195" s="830"/>
      <c r="AH195" s="756"/>
      <c r="AI195" s="756"/>
      <c r="AJ195" s="756"/>
      <c r="AK195" s="756"/>
      <c r="AL195" s="756"/>
      <c r="AM195" s="756"/>
      <c r="AN195" s="853"/>
    </row>
    <row r="196" spans="11:40" ht="14.5" x14ac:dyDescent="0.35">
      <c r="M196" s="830"/>
      <c r="N196" s="830"/>
      <c r="O196" s="756"/>
      <c r="P196" s="830"/>
      <c r="Q196" s="756"/>
      <c r="R196" s="756"/>
      <c r="S196" s="756"/>
      <c r="T196" s="756"/>
      <c r="U196" s="756"/>
      <c r="V196" s="756"/>
      <c r="W196" s="756"/>
      <c r="X196" s="756"/>
      <c r="Y196" s="756"/>
      <c r="Z196" s="756"/>
      <c r="AA196" s="756"/>
      <c r="AB196" s="756"/>
      <c r="AC196" s="756"/>
      <c r="AD196" s="756"/>
      <c r="AE196" s="756"/>
      <c r="AF196" s="756"/>
      <c r="AG196" s="830"/>
      <c r="AH196" s="756"/>
      <c r="AI196" s="756"/>
      <c r="AJ196" s="756"/>
      <c r="AK196" s="756"/>
      <c r="AL196" s="756"/>
      <c r="AM196" s="756"/>
      <c r="AN196" s="853"/>
    </row>
    <row r="197" spans="11:40" ht="14.5" x14ac:dyDescent="0.35">
      <c r="M197" s="830"/>
      <c r="N197" s="830"/>
      <c r="O197" s="756"/>
      <c r="P197" s="830"/>
      <c r="Q197" s="756"/>
      <c r="R197" s="756"/>
      <c r="S197" s="756"/>
      <c r="T197" s="756"/>
      <c r="U197" s="756"/>
      <c r="V197" s="756"/>
      <c r="W197" s="756"/>
      <c r="X197" s="756"/>
      <c r="Y197" s="756"/>
      <c r="Z197" s="756"/>
      <c r="AA197" s="756"/>
      <c r="AB197" s="756"/>
      <c r="AC197" s="756"/>
      <c r="AD197" s="756"/>
      <c r="AE197" s="756"/>
      <c r="AF197" s="756"/>
      <c r="AG197" s="830"/>
      <c r="AH197" s="756"/>
      <c r="AI197" s="756"/>
      <c r="AJ197" s="756"/>
      <c r="AK197" s="756"/>
      <c r="AL197" s="756"/>
      <c r="AM197" s="756"/>
      <c r="AN197" s="853"/>
    </row>
    <row r="198" spans="11:40" ht="14.5" x14ac:dyDescent="0.35">
      <c r="M198" s="830"/>
      <c r="N198" s="830"/>
      <c r="O198" s="756"/>
      <c r="P198" s="830"/>
      <c r="Q198" s="756"/>
      <c r="R198" s="756"/>
      <c r="S198" s="756"/>
      <c r="T198" s="756"/>
      <c r="U198" s="756"/>
      <c r="V198" s="756"/>
      <c r="W198" s="756"/>
      <c r="X198" s="756"/>
      <c r="Y198" s="756"/>
      <c r="Z198" s="756"/>
      <c r="AA198" s="756"/>
      <c r="AB198" s="756"/>
      <c r="AC198" s="756"/>
      <c r="AD198" s="756"/>
      <c r="AE198" s="756"/>
      <c r="AF198" s="756"/>
      <c r="AG198" s="830"/>
      <c r="AH198" s="756"/>
      <c r="AI198" s="756"/>
      <c r="AJ198" s="756"/>
      <c r="AK198" s="756"/>
      <c r="AL198" s="756"/>
      <c r="AM198" s="756"/>
      <c r="AN198" s="853"/>
    </row>
    <row r="199" spans="11:40" ht="14.5" x14ac:dyDescent="0.35">
      <c r="M199" s="830"/>
      <c r="N199" s="830"/>
      <c r="O199" s="756"/>
      <c r="P199" s="830"/>
      <c r="Q199" s="756"/>
      <c r="R199" s="756"/>
      <c r="S199" s="756"/>
      <c r="T199" s="756"/>
      <c r="U199" s="756"/>
      <c r="V199" s="756"/>
      <c r="W199" s="756"/>
      <c r="X199" s="756"/>
      <c r="Y199" s="756"/>
      <c r="Z199" s="756"/>
      <c r="AA199" s="756"/>
      <c r="AB199" s="756"/>
      <c r="AC199" s="756"/>
      <c r="AD199" s="756"/>
      <c r="AE199" s="756"/>
      <c r="AF199" s="756"/>
      <c r="AG199" s="830"/>
      <c r="AH199" s="756"/>
      <c r="AI199" s="756"/>
      <c r="AJ199" s="756"/>
      <c r="AK199" s="756"/>
      <c r="AL199" s="756"/>
      <c r="AM199" s="756"/>
      <c r="AN199" s="853"/>
    </row>
    <row r="200" spans="11:40" ht="14.5" x14ac:dyDescent="0.35">
      <c r="M200" s="830"/>
      <c r="N200" s="830"/>
      <c r="O200" s="756"/>
      <c r="P200" s="830"/>
      <c r="Q200" s="756"/>
      <c r="R200" s="756"/>
      <c r="S200" s="756"/>
      <c r="T200" s="756"/>
      <c r="U200" s="756"/>
      <c r="V200" s="756"/>
      <c r="W200" s="756"/>
      <c r="X200" s="756"/>
      <c r="Y200" s="756"/>
      <c r="Z200" s="756"/>
      <c r="AA200" s="756"/>
      <c r="AB200" s="756"/>
      <c r="AC200" s="756"/>
      <c r="AD200" s="756"/>
      <c r="AE200" s="756"/>
      <c r="AF200" s="756"/>
      <c r="AG200" s="830"/>
      <c r="AH200" s="756"/>
      <c r="AI200" s="756"/>
      <c r="AJ200" s="756"/>
      <c r="AK200" s="756"/>
      <c r="AL200" s="756"/>
      <c r="AM200" s="756"/>
      <c r="AN200" s="853"/>
    </row>
    <row r="201" spans="11:40" ht="14.5" x14ac:dyDescent="0.35">
      <c r="M201" s="830"/>
      <c r="N201" s="830"/>
      <c r="O201" s="756"/>
      <c r="P201" s="830"/>
      <c r="Q201" s="756"/>
      <c r="R201" s="756"/>
      <c r="S201" s="756"/>
      <c r="T201" s="756"/>
      <c r="U201" s="756"/>
      <c r="V201" s="756"/>
      <c r="W201" s="756"/>
      <c r="X201" s="756"/>
      <c r="Y201" s="756"/>
      <c r="Z201" s="756"/>
      <c r="AA201" s="756"/>
      <c r="AB201" s="756"/>
      <c r="AC201" s="756"/>
      <c r="AD201" s="756"/>
      <c r="AE201" s="756"/>
      <c r="AF201" s="756"/>
      <c r="AG201" s="830"/>
      <c r="AH201" s="756"/>
      <c r="AI201" s="756"/>
      <c r="AJ201" s="756"/>
      <c r="AK201" s="756"/>
      <c r="AL201" s="756"/>
      <c r="AM201" s="756"/>
      <c r="AN201" s="853"/>
    </row>
    <row r="202" spans="11:40" ht="14.5" x14ac:dyDescent="0.35">
      <c r="M202" s="830"/>
      <c r="N202" s="830"/>
      <c r="O202" s="756"/>
      <c r="P202" s="830"/>
      <c r="Q202" s="756"/>
      <c r="R202" s="756"/>
      <c r="S202" s="756"/>
      <c r="T202" s="756"/>
      <c r="U202" s="756"/>
      <c r="V202" s="756"/>
      <c r="W202" s="756"/>
      <c r="X202" s="756"/>
      <c r="Y202" s="756"/>
      <c r="Z202" s="756"/>
      <c r="AA202" s="756"/>
      <c r="AB202" s="756"/>
      <c r="AC202" s="756"/>
      <c r="AD202" s="756"/>
      <c r="AE202" s="756"/>
      <c r="AF202" s="756"/>
      <c r="AG202" s="830"/>
      <c r="AH202" s="756"/>
      <c r="AI202" s="756"/>
      <c r="AJ202" s="756"/>
      <c r="AK202" s="756"/>
      <c r="AL202" s="756"/>
      <c r="AM202" s="756"/>
      <c r="AN202" s="853"/>
    </row>
    <row r="203" spans="11:40" ht="14.5" x14ac:dyDescent="0.35">
      <c r="M203" s="830"/>
      <c r="N203" s="830"/>
      <c r="O203" s="756"/>
      <c r="P203" s="830"/>
      <c r="Q203" s="756"/>
      <c r="R203" s="756"/>
      <c r="S203" s="756"/>
      <c r="T203" s="756"/>
      <c r="U203" s="756"/>
      <c r="V203" s="756"/>
      <c r="W203" s="756"/>
      <c r="X203" s="756"/>
      <c r="Y203" s="756"/>
      <c r="Z203" s="756"/>
      <c r="AA203" s="756"/>
      <c r="AB203" s="756"/>
      <c r="AC203" s="756"/>
      <c r="AD203" s="756"/>
      <c r="AE203" s="756"/>
      <c r="AF203" s="756"/>
      <c r="AG203" s="830"/>
      <c r="AH203" s="756"/>
      <c r="AI203" s="756"/>
      <c r="AJ203" s="756"/>
      <c r="AK203" s="756"/>
      <c r="AL203" s="756"/>
      <c r="AM203" s="756"/>
      <c r="AN203" s="853"/>
    </row>
    <row r="204" spans="11:40" ht="14.5" x14ac:dyDescent="0.35">
      <c r="M204" s="830"/>
      <c r="N204" s="830"/>
      <c r="O204" s="756"/>
      <c r="P204" s="830"/>
      <c r="Q204" s="756"/>
      <c r="R204" s="756"/>
      <c r="S204" s="756"/>
      <c r="T204" s="756"/>
      <c r="U204" s="756"/>
      <c r="V204" s="756"/>
      <c r="W204" s="756"/>
      <c r="X204" s="756"/>
      <c r="Y204" s="756"/>
      <c r="Z204" s="756"/>
      <c r="AA204" s="756"/>
      <c r="AB204" s="756"/>
      <c r="AC204" s="756"/>
      <c r="AD204" s="756"/>
      <c r="AE204" s="756"/>
      <c r="AF204" s="756"/>
      <c r="AG204" s="830"/>
      <c r="AH204" s="756"/>
      <c r="AI204" s="756"/>
      <c r="AJ204" s="756"/>
      <c r="AK204" s="756"/>
      <c r="AL204" s="756"/>
      <c r="AM204" s="756"/>
      <c r="AN204" s="853"/>
    </row>
    <row r="205" spans="11:40" ht="14.5" x14ac:dyDescent="0.35">
      <c r="M205" s="830"/>
      <c r="N205" s="830"/>
      <c r="O205" s="756"/>
      <c r="P205" s="830"/>
      <c r="Q205" s="756"/>
      <c r="R205" s="756"/>
      <c r="S205" s="756"/>
      <c r="T205" s="756"/>
      <c r="U205" s="756"/>
      <c r="V205" s="756"/>
      <c r="W205" s="756"/>
      <c r="X205" s="756"/>
      <c r="Y205" s="756"/>
      <c r="Z205" s="756"/>
      <c r="AA205" s="756"/>
      <c r="AB205" s="756"/>
      <c r="AC205" s="756"/>
      <c r="AD205" s="756"/>
      <c r="AE205" s="756"/>
      <c r="AF205" s="756"/>
      <c r="AG205" s="830"/>
      <c r="AH205" s="756"/>
      <c r="AI205" s="756"/>
      <c r="AJ205" s="756"/>
      <c r="AK205" s="756"/>
      <c r="AL205" s="756"/>
      <c r="AM205" s="756"/>
      <c r="AN205" s="853"/>
    </row>
    <row r="206" spans="11:40" ht="14.5" x14ac:dyDescent="0.35">
      <c r="M206" s="830"/>
      <c r="N206" s="830"/>
      <c r="O206" s="756"/>
      <c r="P206" s="830"/>
      <c r="Q206" s="756"/>
      <c r="R206" s="756"/>
      <c r="S206" s="756"/>
      <c r="T206" s="756"/>
      <c r="U206" s="756"/>
      <c r="V206" s="756"/>
      <c r="W206" s="756"/>
      <c r="X206" s="756"/>
      <c r="Y206" s="756"/>
      <c r="Z206" s="756"/>
      <c r="AA206" s="756"/>
      <c r="AB206" s="756"/>
      <c r="AC206" s="756"/>
      <c r="AD206" s="756"/>
      <c r="AE206" s="756"/>
      <c r="AF206" s="756"/>
      <c r="AG206" s="830"/>
      <c r="AH206" s="756"/>
      <c r="AI206" s="756"/>
      <c r="AJ206" s="756"/>
      <c r="AK206" s="756"/>
      <c r="AL206" s="756"/>
      <c r="AM206" s="756"/>
      <c r="AN206" s="853"/>
    </row>
    <row r="207" spans="11:40" ht="14.5" x14ac:dyDescent="0.35">
      <c r="M207" s="830"/>
      <c r="N207" s="830"/>
      <c r="O207" s="756"/>
      <c r="P207" s="830"/>
      <c r="Q207" s="756"/>
      <c r="R207" s="830"/>
      <c r="S207" s="756"/>
      <c r="T207" s="756"/>
      <c r="U207" s="756"/>
      <c r="V207" s="756"/>
      <c r="W207" s="756"/>
      <c r="X207" s="756"/>
      <c r="Y207" s="756"/>
      <c r="Z207" s="756"/>
      <c r="AA207" s="756"/>
      <c r="AB207" s="756"/>
      <c r="AC207" s="756"/>
      <c r="AD207" s="756"/>
      <c r="AE207" s="756"/>
      <c r="AF207" s="756"/>
      <c r="AG207" s="830"/>
      <c r="AH207" s="756"/>
      <c r="AI207" s="756"/>
      <c r="AJ207" s="756"/>
      <c r="AK207" s="756"/>
      <c r="AL207" s="756"/>
      <c r="AM207" s="756"/>
      <c r="AN207" s="853"/>
    </row>
    <row r="208" spans="11:40" ht="14.5" x14ac:dyDescent="0.35">
      <c r="K208" s="847"/>
      <c r="L208" s="847"/>
      <c r="M208" s="847"/>
      <c r="N208" s="847"/>
      <c r="O208" s="847"/>
      <c r="P208" s="847"/>
      <c r="Q208" s="847"/>
      <c r="R208" s="830"/>
      <c r="S208" s="830"/>
      <c r="T208" s="830"/>
      <c r="U208" s="830"/>
      <c r="V208" s="830"/>
      <c r="W208" s="830"/>
      <c r="X208" s="830"/>
      <c r="Y208" s="830"/>
      <c r="Z208" s="830"/>
      <c r="AA208" s="830"/>
      <c r="AB208" s="830"/>
      <c r="AC208" s="830"/>
      <c r="AD208" s="830"/>
      <c r="AE208" s="830"/>
      <c r="AF208" s="830"/>
      <c r="AG208" s="830"/>
      <c r="AH208" s="830"/>
      <c r="AI208" s="830"/>
      <c r="AJ208" s="830"/>
      <c r="AK208" s="830"/>
      <c r="AL208" s="830"/>
      <c r="AM208" s="830"/>
      <c r="AN208" s="853"/>
    </row>
    <row r="209" spans="11:40" ht="14.5" x14ac:dyDescent="0.35">
      <c r="K209" s="847"/>
      <c r="L209" s="847"/>
      <c r="M209" s="847"/>
      <c r="N209" s="847"/>
      <c r="O209" s="847"/>
      <c r="P209" s="847"/>
      <c r="Q209" s="847"/>
      <c r="R209" s="830"/>
      <c r="S209" s="830"/>
      <c r="T209" s="830"/>
      <c r="U209" s="830"/>
      <c r="V209" s="830"/>
      <c r="W209" s="830"/>
      <c r="X209" s="830"/>
      <c r="Y209" s="830"/>
      <c r="Z209" s="830"/>
      <c r="AA209" s="830"/>
      <c r="AB209" s="830"/>
      <c r="AC209" s="830"/>
      <c r="AD209" s="830"/>
      <c r="AE209" s="830"/>
      <c r="AF209" s="830"/>
      <c r="AG209" s="830"/>
      <c r="AH209" s="830"/>
      <c r="AI209" s="830"/>
      <c r="AJ209" s="830"/>
      <c r="AK209" s="830"/>
      <c r="AL209" s="830"/>
      <c r="AM209" s="830"/>
      <c r="AN209" s="853"/>
    </row>
    <row r="210" spans="11:40" ht="14.5" x14ac:dyDescent="0.35">
      <c r="K210" s="847"/>
      <c r="L210" s="847"/>
      <c r="M210" s="847"/>
      <c r="N210" s="847"/>
      <c r="O210" s="847"/>
      <c r="P210" s="847"/>
      <c r="Q210" s="847"/>
      <c r="R210" s="830"/>
      <c r="S210" s="830"/>
      <c r="T210" s="830"/>
      <c r="U210" s="830"/>
      <c r="V210" s="830"/>
      <c r="W210" s="830"/>
      <c r="X210" s="830"/>
      <c r="Y210" s="830"/>
      <c r="Z210" s="830"/>
      <c r="AA210" s="830"/>
      <c r="AB210" s="830"/>
      <c r="AC210" s="830"/>
      <c r="AD210" s="830"/>
      <c r="AE210" s="830"/>
      <c r="AF210" s="830"/>
      <c r="AG210" s="830"/>
      <c r="AH210" s="830"/>
      <c r="AI210" s="830"/>
      <c r="AJ210" s="830"/>
      <c r="AK210" s="830"/>
      <c r="AL210" s="830"/>
      <c r="AM210" s="830"/>
      <c r="AN210" s="853"/>
    </row>
    <row r="211" spans="11:40" ht="14.5" x14ac:dyDescent="0.35">
      <c r="K211" s="847"/>
      <c r="L211" s="847"/>
      <c r="M211" s="847"/>
      <c r="N211" s="847"/>
      <c r="O211" s="847"/>
      <c r="P211" s="847"/>
      <c r="Q211" s="847"/>
      <c r="R211" s="830"/>
      <c r="S211" s="830"/>
      <c r="T211" s="830"/>
      <c r="U211" s="830"/>
      <c r="V211" s="830"/>
      <c r="W211" s="830"/>
      <c r="X211" s="830"/>
      <c r="Y211" s="830"/>
      <c r="Z211" s="830"/>
      <c r="AA211" s="830"/>
      <c r="AB211" s="830"/>
      <c r="AC211" s="830"/>
      <c r="AD211" s="830"/>
      <c r="AE211" s="830"/>
      <c r="AF211" s="830"/>
      <c r="AG211" s="830"/>
      <c r="AH211" s="830"/>
      <c r="AI211" s="830"/>
      <c r="AJ211" s="830"/>
      <c r="AK211" s="830"/>
      <c r="AL211" s="830"/>
      <c r="AM211" s="830"/>
      <c r="AN211" s="853"/>
    </row>
    <row r="212" spans="11:40" ht="14.5" x14ac:dyDescent="0.35">
      <c r="K212" s="830"/>
      <c r="L212" s="830"/>
      <c r="M212" s="850"/>
      <c r="N212" s="847"/>
      <c r="O212" s="830"/>
      <c r="P212" s="847"/>
      <c r="Q212" s="830"/>
      <c r="R212" s="830"/>
      <c r="S212" s="830"/>
      <c r="T212" s="830"/>
      <c r="U212" s="830"/>
      <c r="V212" s="830"/>
      <c r="W212" s="830"/>
      <c r="X212" s="830"/>
      <c r="Y212" s="830"/>
      <c r="Z212" s="830"/>
      <c r="AA212" s="830"/>
      <c r="AB212" s="830"/>
      <c r="AC212" s="830"/>
      <c r="AD212" s="830"/>
      <c r="AE212" s="830"/>
      <c r="AF212" s="830"/>
      <c r="AG212" s="853"/>
      <c r="AH212" s="847"/>
      <c r="AI212" s="847"/>
      <c r="AJ212" s="847"/>
      <c r="AK212" s="847"/>
      <c r="AL212" s="847"/>
      <c r="AM212" s="847"/>
      <c r="AN212" s="847"/>
    </row>
    <row r="213" spans="11:40" ht="14.5" x14ac:dyDescent="0.35">
      <c r="K213" s="830"/>
      <c r="L213" s="830"/>
      <c r="M213" s="850"/>
      <c r="N213" s="847"/>
      <c r="O213" s="830"/>
      <c r="P213" s="847"/>
      <c r="Q213" s="830"/>
      <c r="R213" s="830"/>
      <c r="S213" s="830"/>
      <c r="T213" s="830"/>
      <c r="U213" s="830"/>
      <c r="V213" s="830"/>
      <c r="W213" s="830"/>
      <c r="X213" s="830"/>
      <c r="Y213" s="830"/>
      <c r="Z213" s="830"/>
      <c r="AA213" s="830"/>
      <c r="AB213" s="830"/>
      <c r="AC213" s="830"/>
      <c r="AD213" s="830"/>
      <c r="AE213" s="830"/>
      <c r="AF213" s="830"/>
      <c r="AG213" s="853"/>
      <c r="AH213" s="847"/>
      <c r="AI213" s="847"/>
      <c r="AJ213" s="847"/>
      <c r="AK213" s="847"/>
      <c r="AL213" s="847"/>
      <c r="AM213" s="847"/>
      <c r="AN213" s="847"/>
    </row>
    <row r="214" spans="11:40" ht="14.5" x14ac:dyDescent="0.35">
      <c r="K214" s="830"/>
      <c r="L214" s="830"/>
      <c r="M214" s="850"/>
      <c r="N214" s="847"/>
      <c r="O214" s="830"/>
      <c r="P214" s="847"/>
      <c r="Q214" s="830"/>
      <c r="R214" s="830"/>
      <c r="S214" s="830"/>
      <c r="T214" s="830"/>
      <c r="U214" s="830"/>
      <c r="V214" s="830"/>
      <c r="W214" s="830"/>
      <c r="X214" s="830"/>
      <c r="Y214" s="830"/>
      <c r="Z214" s="830"/>
      <c r="AA214" s="830"/>
      <c r="AB214" s="830"/>
      <c r="AC214" s="830"/>
      <c r="AD214" s="830"/>
      <c r="AE214" s="830"/>
      <c r="AF214" s="830"/>
      <c r="AG214" s="853"/>
      <c r="AH214" s="847"/>
      <c r="AI214" s="847"/>
      <c r="AJ214" s="847"/>
      <c r="AK214" s="847"/>
      <c r="AL214" s="847"/>
      <c r="AM214" s="847"/>
      <c r="AN214" s="847"/>
    </row>
    <row r="215" spans="11:40" ht="14.5" x14ac:dyDescent="0.35">
      <c r="K215" s="830"/>
      <c r="L215" s="830"/>
      <c r="M215" s="850"/>
      <c r="N215" s="847"/>
      <c r="O215" s="830"/>
      <c r="P215" s="847"/>
      <c r="Q215" s="830"/>
      <c r="R215" s="830"/>
      <c r="S215" s="830"/>
      <c r="T215" s="830"/>
      <c r="U215" s="830"/>
      <c r="V215" s="830"/>
      <c r="W215" s="830"/>
      <c r="X215" s="830"/>
      <c r="Y215" s="830"/>
      <c r="Z215" s="830"/>
      <c r="AA215" s="830"/>
      <c r="AB215" s="830"/>
      <c r="AC215" s="830"/>
      <c r="AD215" s="830"/>
      <c r="AE215" s="830"/>
      <c r="AF215" s="830"/>
      <c r="AG215" s="853"/>
      <c r="AH215" s="847"/>
      <c r="AI215" s="847"/>
      <c r="AJ215" s="847"/>
      <c r="AK215" s="847"/>
      <c r="AL215" s="847"/>
      <c r="AM215" s="847"/>
      <c r="AN215" s="847"/>
    </row>
    <row r="216" spans="11:40" ht="14.5" x14ac:dyDescent="0.35">
      <c r="K216" s="830"/>
      <c r="L216" s="830"/>
      <c r="M216" s="850"/>
      <c r="N216" s="847"/>
      <c r="O216" s="830"/>
      <c r="P216" s="847"/>
      <c r="Q216" s="830"/>
      <c r="R216" s="830"/>
      <c r="S216" s="830"/>
      <c r="T216" s="830"/>
      <c r="U216" s="830"/>
      <c r="V216" s="830"/>
      <c r="W216" s="830"/>
      <c r="X216" s="830"/>
      <c r="Y216" s="830"/>
      <c r="Z216" s="830"/>
      <c r="AA216" s="830"/>
      <c r="AB216" s="830"/>
      <c r="AC216" s="830"/>
      <c r="AD216" s="830"/>
      <c r="AE216" s="830"/>
      <c r="AF216" s="830"/>
      <c r="AG216" s="853"/>
      <c r="AH216" s="847"/>
      <c r="AI216" s="847"/>
      <c r="AJ216" s="847"/>
      <c r="AK216" s="847"/>
      <c r="AL216" s="847"/>
      <c r="AM216" s="847"/>
      <c r="AN216" s="847"/>
    </row>
    <row r="217" spans="11:40" ht="14.5" x14ac:dyDescent="0.35">
      <c r="K217" s="830"/>
      <c r="L217" s="830"/>
      <c r="M217" s="850"/>
      <c r="N217" s="847"/>
      <c r="O217" s="830"/>
      <c r="P217" s="847"/>
      <c r="Q217" s="830"/>
      <c r="R217" s="830"/>
      <c r="S217" s="830"/>
      <c r="T217" s="830"/>
      <c r="U217" s="830"/>
      <c r="V217" s="830"/>
      <c r="W217" s="830"/>
      <c r="X217" s="830"/>
      <c r="Y217" s="830"/>
      <c r="Z217" s="830"/>
      <c r="AA217" s="830"/>
      <c r="AB217" s="830"/>
      <c r="AC217" s="830"/>
      <c r="AD217" s="830"/>
      <c r="AE217" s="830"/>
      <c r="AF217" s="830"/>
      <c r="AG217" s="853"/>
      <c r="AH217" s="847"/>
      <c r="AI217" s="847"/>
      <c r="AJ217" s="847"/>
      <c r="AK217" s="847"/>
      <c r="AL217" s="847"/>
      <c r="AM217" s="847"/>
      <c r="AN217" s="847"/>
    </row>
    <row r="218" spans="11:40" ht="14.5" x14ac:dyDescent="0.35">
      <c r="K218" s="830"/>
      <c r="L218" s="830"/>
      <c r="M218" s="850"/>
      <c r="N218" s="847"/>
      <c r="O218" s="830"/>
      <c r="P218" s="847"/>
      <c r="Q218" s="830"/>
      <c r="R218" s="830"/>
      <c r="S218" s="830"/>
      <c r="T218" s="830"/>
      <c r="U218" s="830"/>
      <c r="V218" s="830"/>
      <c r="W218" s="830"/>
      <c r="X218" s="830"/>
      <c r="Y218" s="830"/>
      <c r="Z218" s="830"/>
      <c r="AA218" s="830"/>
      <c r="AB218" s="830"/>
      <c r="AC218" s="830"/>
      <c r="AD218" s="830"/>
      <c r="AE218" s="830"/>
      <c r="AF218" s="830"/>
      <c r="AG218" s="853"/>
      <c r="AH218" s="847"/>
      <c r="AI218" s="847"/>
      <c r="AJ218" s="847"/>
      <c r="AK218" s="847"/>
      <c r="AL218" s="847"/>
      <c r="AM218" s="847"/>
      <c r="AN218" s="847"/>
    </row>
    <row r="219" spans="11:40" ht="14.5" x14ac:dyDescent="0.35">
      <c r="K219" s="830"/>
      <c r="L219" s="830"/>
      <c r="M219" s="850"/>
      <c r="N219" s="847"/>
      <c r="O219" s="830"/>
      <c r="P219" s="847"/>
      <c r="Q219" s="830"/>
      <c r="R219" s="830"/>
      <c r="S219" s="830"/>
      <c r="T219" s="830"/>
      <c r="U219" s="830"/>
      <c r="V219" s="830"/>
      <c r="W219" s="830"/>
      <c r="X219" s="830"/>
      <c r="Y219" s="830"/>
      <c r="Z219" s="830"/>
      <c r="AA219" s="830"/>
      <c r="AB219" s="830"/>
      <c r="AC219" s="830"/>
      <c r="AD219" s="830"/>
      <c r="AE219" s="830"/>
      <c r="AF219" s="830"/>
      <c r="AG219" s="853"/>
      <c r="AH219" s="847"/>
      <c r="AI219" s="847"/>
      <c r="AJ219" s="847"/>
      <c r="AK219" s="847"/>
      <c r="AL219" s="847"/>
      <c r="AM219" s="847"/>
      <c r="AN219" s="847"/>
    </row>
    <row r="220" spans="11:40" ht="14.5" x14ac:dyDescent="0.35">
      <c r="K220" s="830"/>
      <c r="L220" s="830"/>
      <c r="M220" s="850"/>
      <c r="N220" s="847"/>
      <c r="O220" s="830"/>
      <c r="P220" s="847"/>
      <c r="Q220" s="830"/>
      <c r="R220" s="830"/>
      <c r="S220" s="830"/>
      <c r="T220" s="830"/>
      <c r="U220" s="830"/>
      <c r="V220" s="830"/>
      <c r="W220" s="830"/>
      <c r="X220" s="830"/>
      <c r="Y220" s="830"/>
      <c r="Z220" s="830"/>
      <c r="AA220" s="830"/>
      <c r="AB220" s="830"/>
      <c r="AC220" s="830"/>
      <c r="AD220" s="830"/>
      <c r="AE220" s="830"/>
      <c r="AF220" s="830"/>
      <c r="AG220" s="853"/>
      <c r="AH220" s="847"/>
      <c r="AI220" s="847"/>
      <c r="AJ220" s="847"/>
      <c r="AK220" s="847"/>
      <c r="AL220" s="847"/>
      <c r="AM220" s="847"/>
      <c r="AN220" s="847"/>
    </row>
    <row r="221" spans="11:40" ht="14.5" x14ac:dyDescent="0.35">
      <c r="K221" s="830"/>
      <c r="L221" s="830"/>
      <c r="M221" s="850"/>
      <c r="N221" s="847"/>
      <c r="O221" s="830"/>
      <c r="P221" s="847"/>
      <c r="Q221" s="830"/>
      <c r="R221" s="830"/>
      <c r="S221" s="830"/>
      <c r="T221" s="830"/>
      <c r="U221" s="830"/>
      <c r="V221" s="830"/>
      <c r="W221" s="830"/>
      <c r="X221" s="830"/>
      <c r="Y221" s="830"/>
      <c r="Z221" s="830"/>
      <c r="AA221" s="830"/>
      <c r="AB221" s="830"/>
      <c r="AC221" s="830"/>
      <c r="AD221" s="830"/>
      <c r="AE221" s="830"/>
      <c r="AF221" s="830"/>
      <c r="AG221" s="853"/>
      <c r="AH221" s="847"/>
      <c r="AI221" s="847"/>
      <c r="AJ221" s="847"/>
      <c r="AK221" s="847"/>
      <c r="AL221" s="847"/>
      <c r="AM221" s="847"/>
      <c r="AN221" s="847"/>
    </row>
    <row r="222" spans="11:40" ht="14.5" x14ac:dyDescent="0.35">
      <c r="K222" s="830"/>
      <c r="L222" s="830"/>
      <c r="M222" s="850"/>
      <c r="N222" s="847"/>
      <c r="O222" s="830"/>
      <c r="P222" s="847"/>
      <c r="Q222" s="830"/>
      <c r="R222" s="830"/>
      <c r="S222" s="830"/>
      <c r="T222" s="830"/>
      <c r="U222" s="830"/>
      <c r="V222" s="830"/>
      <c r="W222" s="830"/>
      <c r="X222" s="830"/>
      <c r="Y222" s="830"/>
      <c r="Z222" s="830"/>
      <c r="AA222" s="830"/>
      <c r="AB222" s="830"/>
      <c r="AC222" s="830"/>
      <c r="AD222" s="830"/>
      <c r="AE222" s="830"/>
      <c r="AF222" s="830"/>
      <c r="AG222" s="853"/>
      <c r="AH222" s="847"/>
      <c r="AI222" s="847"/>
      <c r="AJ222" s="847"/>
      <c r="AK222" s="847"/>
      <c r="AL222" s="847"/>
      <c r="AM222" s="847"/>
      <c r="AN222" s="847"/>
    </row>
    <row r="223" spans="11:40" ht="14.5" x14ac:dyDescent="0.35">
      <c r="K223" s="830"/>
      <c r="L223" s="830"/>
      <c r="M223" s="850"/>
      <c r="N223" s="847"/>
      <c r="O223" s="830"/>
      <c r="P223" s="847"/>
      <c r="Q223" s="830"/>
      <c r="R223" s="830"/>
      <c r="S223" s="830"/>
      <c r="T223" s="830"/>
      <c r="U223" s="830"/>
      <c r="V223" s="830"/>
      <c r="W223" s="830"/>
      <c r="X223" s="830"/>
      <c r="Y223" s="830"/>
      <c r="Z223" s="830"/>
      <c r="AA223" s="830"/>
      <c r="AB223" s="830"/>
      <c r="AC223" s="830"/>
      <c r="AD223" s="830"/>
      <c r="AE223" s="830"/>
      <c r="AF223" s="830"/>
      <c r="AG223" s="853"/>
      <c r="AH223" s="847"/>
      <c r="AI223" s="847"/>
      <c r="AJ223" s="847"/>
      <c r="AK223" s="847"/>
      <c r="AL223" s="847"/>
      <c r="AM223" s="847"/>
      <c r="AN223" s="847"/>
    </row>
    <row r="224" spans="11:40" ht="14.5" x14ac:dyDescent="0.35">
      <c r="K224" s="830"/>
      <c r="L224" s="830"/>
      <c r="M224" s="850"/>
      <c r="N224" s="847"/>
      <c r="O224" s="830"/>
      <c r="P224" s="847"/>
      <c r="Q224" s="830"/>
      <c r="R224" s="830"/>
      <c r="S224" s="830"/>
      <c r="T224" s="830"/>
      <c r="U224" s="830"/>
      <c r="V224" s="830"/>
      <c r="W224" s="830"/>
      <c r="X224" s="830"/>
      <c r="Y224" s="830"/>
      <c r="Z224" s="830"/>
      <c r="AA224" s="830"/>
      <c r="AB224" s="830"/>
      <c r="AC224" s="830"/>
      <c r="AD224" s="830"/>
      <c r="AE224" s="830"/>
      <c r="AF224" s="830"/>
      <c r="AG224" s="853"/>
    </row>
    <row r="225" spans="11:33" ht="14.5" x14ac:dyDescent="0.35">
      <c r="K225" s="830"/>
      <c r="L225" s="830"/>
      <c r="M225" s="850"/>
      <c r="N225" s="847"/>
      <c r="O225" s="830"/>
      <c r="P225" s="847"/>
      <c r="Q225" s="830"/>
      <c r="R225" s="830"/>
      <c r="S225" s="830"/>
      <c r="T225" s="830"/>
      <c r="U225" s="830"/>
      <c r="V225" s="830"/>
      <c r="W225" s="830"/>
      <c r="X225" s="830"/>
      <c r="Y225" s="830"/>
      <c r="Z225" s="830"/>
      <c r="AA225" s="830"/>
      <c r="AB225" s="830"/>
      <c r="AC225" s="830"/>
      <c r="AD225" s="830"/>
      <c r="AE225" s="830"/>
      <c r="AF225" s="830"/>
      <c r="AG225" s="853"/>
    </row>
    <row r="226" spans="11:33" ht="14.5" x14ac:dyDescent="0.35">
      <c r="K226" s="830"/>
      <c r="L226" s="830"/>
      <c r="M226" s="850"/>
      <c r="N226" s="847"/>
      <c r="O226" s="830"/>
      <c r="P226" s="847"/>
      <c r="Q226" s="830"/>
      <c r="R226" s="830"/>
      <c r="S226" s="830"/>
      <c r="T226" s="830"/>
      <c r="U226" s="830"/>
      <c r="V226" s="830"/>
      <c r="W226" s="830"/>
      <c r="X226" s="830"/>
      <c r="Y226" s="830"/>
      <c r="Z226" s="830"/>
      <c r="AA226" s="830"/>
      <c r="AB226" s="830"/>
      <c r="AC226" s="830"/>
      <c r="AD226" s="830"/>
      <c r="AE226" s="830"/>
      <c r="AF226" s="830"/>
      <c r="AG226" s="853"/>
    </row>
    <row r="227" spans="11:33" ht="14.5" x14ac:dyDescent="0.35">
      <c r="K227" s="830"/>
      <c r="L227" s="830"/>
      <c r="M227" s="850"/>
      <c r="N227" s="847"/>
      <c r="O227" s="830"/>
      <c r="P227" s="847"/>
      <c r="Q227" s="830"/>
      <c r="R227" s="830"/>
      <c r="S227" s="830"/>
      <c r="T227" s="830"/>
      <c r="U227" s="830"/>
      <c r="V227" s="830"/>
      <c r="W227" s="830"/>
      <c r="X227" s="830"/>
      <c r="Y227" s="830"/>
      <c r="Z227" s="830"/>
      <c r="AA227" s="830"/>
      <c r="AB227" s="830"/>
      <c r="AC227" s="830"/>
      <c r="AD227" s="830"/>
      <c r="AE227" s="830"/>
      <c r="AF227" s="830"/>
      <c r="AG227" s="853"/>
    </row>
    <row r="228" spans="11:33" ht="14.5" x14ac:dyDescent="0.35">
      <c r="K228" s="830"/>
      <c r="L228" s="830"/>
      <c r="M228" s="850"/>
      <c r="N228" s="847"/>
      <c r="O228" s="830"/>
      <c r="P228" s="847"/>
      <c r="Q228" s="830"/>
      <c r="R228" s="830"/>
      <c r="S228" s="830"/>
      <c r="T228" s="830"/>
      <c r="U228" s="830"/>
      <c r="V228" s="830"/>
      <c r="W228" s="830"/>
      <c r="X228" s="830"/>
      <c r="Y228" s="830"/>
      <c r="Z228" s="830"/>
      <c r="AA228" s="830"/>
      <c r="AB228" s="830"/>
      <c r="AC228" s="830"/>
      <c r="AD228" s="830"/>
      <c r="AE228" s="830"/>
      <c r="AF228" s="830"/>
      <c r="AG228" s="853"/>
    </row>
    <row r="229" spans="11:33" ht="14.5" x14ac:dyDescent="0.35">
      <c r="K229" s="830"/>
      <c r="L229" s="830"/>
      <c r="M229" s="850"/>
      <c r="N229" s="847"/>
      <c r="O229" s="830"/>
      <c r="P229" s="847"/>
      <c r="Q229" s="830"/>
      <c r="R229" s="830"/>
      <c r="S229" s="830"/>
      <c r="T229" s="830"/>
      <c r="U229" s="830"/>
      <c r="V229" s="830"/>
      <c r="W229" s="830"/>
      <c r="X229" s="830"/>
      <c r="Y229" s="830"/>
      <c r="Z229" s="830"/>
      <c r="AA229" s="830"/>
      <c r="AB229" s="830"/>
      <c r="AC229" s="830"/>
      <c r="AD229" s="830"/>
      <c r="AE229" s="830"/>
      <c r="AF229" s="830"/>
      <c r="AG229" s="853"/>
    </row>
    <row r="230" spans="11:33" ht="14.5" x14ac:dyDescent="0.35">
      <c r="K230" s="830"/>
      <c r="L230" s="830"/>
      <c r="M230" s="850"/>
      <c r="N230" s="847"/>
      <c r="O230" s="830"/>
      <c r="P230" s="847"/>
      <c r="Q230" s="830"/>
      <c r="R230" s="830"/>
      <c r="S230" s="830"/>
      <c r="T230" s="830"/>
      <c r="U230" s="830"/>
      <c r="V230" s="830"/>
      <c r="W230" s="830"/>
      <c r="X230" s="830"/>
      <c r="Y230" s="830"/>
      <c r="Z230" s="830"/>
      <c r="AA230" s="830"/>
      <c r="AB230" s="830"/>
      <c r="AC230" s="830"/>
      <c r="AD230" s="830"/>
      <c r="AE230" s="830"/>
      <c r="AF230" s="830"/>
      <c r="AG230" s="853"/>
    </row>
    <row r="231" spans="11:33" ht="14.5" x14ac:dyDescent="0.35">
      <c r="K231" s="830"/>
      <c r="L231" s="830"/>
      <c r="M231" s="850"/>
      <c r="N231" s="847"/>
      <c r="O231" s="830"/>
      <c r="P231" s="847"/>
      <c r="Q231" s="830"/>
      <c r="R231" s="830"/>
      <c r="S231" s="830"/>
      <c r="T231" s="830"/>
      <c r="U231" s="830"/>
      <c r="V231" s="830"/>
      <c r="W231" s="830"/>
      <c r="X231" s="830"/>
      <c r="Y231" s="830"/>
      <c r="Z231" s="830"/>
      <c r="AA231" s="830"/>
      <c r="AB231" s="830"/>
      <c r="AC231" s="830"/>
      <c r="AD231" s="830"/>
      <c r="AE231" s="830"/>
      <c r="AF231" s="830"/>
      <c r="AG231" s="853"/>
    </row>
    <row r="232" spans="11:33" ht="14.5" x14ac:dyDescent="0.35">
      <c r="K232" s="830"/>
      <c r="L232" s="830"/>
      <c r="M232" s="850"/>
      <c r="N232" s="847"/>
      <c r="O232" s="830"/>
      <c r="P232" s="847"/>
      <c r="Q232" s="830"/>
      <c r="R232" s="830"/>
      <c r="S232" s="830"/>
      <c r="T232" s="830"/>
      <c r="U232" s="830"/>
      <c r="V232" s="830"/>
      <c r="W232" s="830"/>
      <c r="X232" s="830"/>
      <c r="Y232" s="830"/>
      <c r="Z232" s="830"/>
      <c r="AA232" s="830"/>
      <c r="AB232" s="830"/>
      <c r="AC232" s="830"/>
      <c r="AD232" s="830"/>
      <c r="AE232" s="830"/>
      <c r="AF232" s="830"/>
      <c r="AG232" s="853"/>
    </row>
    <row r="233" spans="11:33" ht="14.5" x14ac:dyDescent="0.35">
      <c r="K233" s="830"/>
      <c r="L233" s="830"/>
      <c r="M233" s="850"/>
      <c r="N233" s="847"/>
      <c r="O233" s="830"/>
      <c r="P233" s="847"/>
      <c r="Q233" s="830"/>
      <c r="R233" s="830"/>
      <c r="S233" s="830"/>
      <c r="T233" s="830"/>
      <c r="U233" s="830"/>
      <c r="V233" s="830"/>
      <c r="W233" s="830"/>
      <c r="X233" s="830"/>
      <c r="Y233" s="830"/>
      <c r="Z233" s="830"/>
      <c r="AA233" s="830"/>
      <c r="AB233" s="830"/>
      <c r="AC233" s="830"/>
      <c r="AD233" s="830"/>
      <c r="AE233" s="830"/>
      <c r="AF233" s="830"/>
      <c r="AG233" s="853"/>
    </row>
    <row r="234" spans="11:33" ht="14.5" x14ac:dyDescent="0.35">
      <c r="K234" s="830"/>
      <c r="L234" s="830"/>
      <c r="M234" s="850"/>
      <c r="N234" s="847"/>
      <c r="O234" s="830"/>
      <c r="P234" s="847"/>
      <c r="Q234" s="830"/>
      <c r="R234" s="830"/>
      <c r="S234" s="830"/>
      <c r="T234" s="830"/>
      <c r="U234" s="830"/>
      <c r="V234" s="830"/>
      <c r="W234" s="830"/>
      <c r="X234" s="830"/>
      <c r="Y234" s="830"/>
      <c r="Z234" s="830"/>
      <c r="AA234" s="830"/>
      <c r="AB234" s="830"/>
      <c r="AC234" s="830"/>
      <c r="AD234" s="830"/>
      <c r="AE234" s="830"/>
      <c r="AF234" s="830"/>
      <c r="AG234" s="853"/>
    </row>
    <row r="235" spans="11:33" ht="14.5" x14ac:dyDescent="0.35">
      <c r="K235" s="830"/>
      <c r="L235" s="830"/>
      <c r="M235" s="850"/>
      <c r="N235" s="847"/>
      <c r="O235" s="830"/>
      <c r="P235" s="847"/>
      <c r="Q235" s="830"/>
      <c r="R235" s="830"/>
      <c r="S235" s="830"/>
      <c r="T235" s="830"/>
      <c r="U235" s="830"/>
      <c r="V235" s="830"/>
      <c r="W235" s="830"/>
      <c r="X235" s="830"/>
      <c r="Y235" s="830"/>
      <c r="Z235" s="830"/>
      <c r="AA235" s="830"/>
      <c r="AB235" s="830"/>
      <c r="AC235" s="830"/>
      <c r="AD235" s="830"/>
      <c r="AE235" s="830"/>
      <c r="AF235" s="830"/>
      <c r="AG235" s="853"/>
    </row>
    <row r="236" spans="11:33" ht="14.5" x14ac:dyDescent="0.35">
      <c r="K236" s="830"/>
      <c r="L236" s="830"/>
      <c r="M236" s="850"/>
      <c r="N236" s="847"/>
      <c r="O236" s="830"/>
      <c r="P236" s="847"/>
      <c r="Q236" s="830"/>
      <c r="R236" s="830"/>
      <c r="S236" s="830"/>
      <c r="T236" s="830"/>
      <c r="U236" s="830"/>
      <c r="V236" s="830"/>
      <c r="W236" s="830"/>
      <c r="X236" s="830"/>
      <c r="Y236" s="830"/>
      <c r="Z236" s="830"/>
      <c r="AA236" s="830"/>
      <c r="AB236" s="830"/>
      <c r="AC236" s="830"/>
      <c r="AD236" s="830"/>
      <c r="AE236" s="830"/>
      <c r="AF236" s="830"/>
      <c r="AG236" s="853"/>
    </row>
    <row r="237" spans="11:33" ht="14.5" x14ac:dyDescent="0.35">
      <c r="K237" s="830"/>
      <c r="L237" s="830"/>
      <c r="M237" s="850"/>
      <c r="N237" s="847"/>
      <c r="O237" s="830"/>
      <c r="P237" s="847"/>
      <c r="Q237" s="830"/>
      <c r="R237" s="830"/>
      <c r="S237" s="830"/>
      <c r="T237" s="830"/>
      <c r="U237" s="830"/>
      <c r="V237" s="830"/>
      <c r="W237" s="830"/>
      <c r="X237" s="830"/>
      <c r="Y237" s="830"/>
      <c r="Z237" s="830"/>
      <c r="AA237" s="830"/>
      <c r="AB237" s="830"/>
      <c r="AC237" s="830"/>
      <c r="AD237" s="830"/>
      <c r="AE237" s="830"/>
      <c r="AF237" s="830"/>
      <c r="AG237" s="853"/>
    </row>
    <row r="238" spans="11:33" ht="14.5" x14ac:dyDescent="0.35">
      <c r="K238" s="830"/>
      <c r="L238" s="830"/>
      <c r="M238" s="850"/>
      <c r="N238" s="847"/>
      <c r="O238" s="830"/>
      <c r="P238" s="847"/>
      <c r="Q238" s="830"/>
      <c r="R238" s="830"/>
      <c r="S238" s="830"/>
      <c r="T238" s="830"/>
      <c r="U238" s="830"/>
      <c r="V238" s="830"/>
      <c r="W238" s="830"/>
      <c r="X238" s="830"/>
      <c r="Y238" s="830"/>
      <c r="Z238" s="830"/>
      <c r="AA238" s="830"/>
      <c r="AB238" s="830"/>
      <c r="AC238" s="830"/>
      <c r="AD238" s="830"/>
      <c r="AE238" s="830"/>
      <c r="AF238" s="830"/>
      <c r="AG238" s="853"/>
    </row>
    <row r="239" spans="11:33" ht="14.5" x14ac:dyDescent="0.35">
      <c r="K239" s="830"/>
      <c r="L239" s="830"/>
      <c r="M239" s="850"/>
      <c r="N239" s="847"/>
      <c r="O239" s="830"/>
      <c r="P239" s="847"/>
      <c r="Q239" s="830"/>
      <c r="R239" s="830"/>
      <c r="S239" s="830"/>
      <c r="T239" s="830"/>
      <c r="U239" s="830"/>
      <c r="V239" s="830"/>
      <c r="W239" s="830"/>
      <c r="X239" s="830"/>
      <c r="Y239" s="830"/>
      <c r="Z239" s="830"/>
      <c r="AA239" s="830"/>
      <c r="AB239" s="830"/>
      <c r="AC239" s="830"/>
      <c r="AD239" s="830"/>
      <c r="AE239" s="830"/>
      <c r="AF239" s="830"/>
      <c r="AG239" s="853"/>
    </row>
    <row r="240" spans="11:33" ht="14.5" x14ac:dyDescent="0.35">
      <c r="K240" s="830"/>
      <c r="L240" s="830"/>
      <c r="M240" s="850"/>
      <c r="N240" s="847"/>
      <c r="O240" s="830"/>
      <c r="P240" s="847"/>
      <c r="Q240" s="830"/>
      <c r="R240" s="830"/>
      <c r="S240" s="830"/>
      <c r="T240" s="830"/>
      <c r="U240" s="830"/>
      <c r="V240" s="830"/>
      <c r="W240" s="830"/>
      <c r="X240" s="830"/>
      <c r="Y240" s="830"/>
      <c r="Z240" s="830"/>
      <c r="AA240" s="830"/>
      <c r="AB240" s="830"/>
      <c r="AC240" s="830"/>
      <c r="AD240" s="830"/>
      <c r="AE240" s="830"/>
      <c r="AF240" s="830"/>
      <c r="AG240" s="853"/>
    </row>
    <row r="241" spans="11:33" ht="14.5" x14ac:dyDescent="0.35">
      <c r="K241" s="830"/>
      <c r="L241" s="830"/>
      <c r="M241" s="850"/>
      <c r="N241" s="847"/>
      <c r="O241" s="830"/>
      <c r="P241" s="847"/>
      <c r="Q241" s="830"/>
      <c r="R241" s="830"/>
      <c r="S241" s="830"/>
      <c r="T241" s="830"/>
      <c r="U241" s="830"/>
      <c r="V241" s="830"/>
      <c r="W241" s="830"/>
      <c r="X241" s="830"/>
      <c r="Y241" s="830"/>
      <c r="Z241" s="830"/>
      <c r="AA241" s="830"/>
      <c r="AB241" s="830"/>
      <c r="AC241" s="830"/>
      <c r="AD241" s="830"/>
      <c r="AE241" s="830"/>
      <c r="AF241" s="830"/>
      <c r="AG241" s="853"/>
    </row>
    <row r="242" spans="11:33" ht="14.5" x14ac:dyDescent="0.35">
      <c r="K242" s="830"/>
      <c r="L242" s="830"/>
      <c r="M242" s="850"/>
      <c r="N242" s="847"/>
      <c r="O242" s="830"/>
      <c r="P242" s="847"/>
      <c r="Q242" s="830"/>
      <c r="R242" s="830"/>
      <c r="S242" s="830"/>
      <c r="T242" s="830"/>
      <c r="U242" s="830"/>
      <c r="V242" s="830"/>
      <c r="W242" s="830"/>
      <c r="X242" s="830"/>
      <c r="Y242" s="830"/>
      <c r="Z242" s="830"/>
      <c r="AA242" s="830"/>
      <c r="AB242" s="830"/>
      <c r="AC242" s="830"/>
      <c r="AD242" s="830"/>
      <c r="AE242" s="830"/>
      <c r="AF242" s="830"/>
      <c r="AG242" s="853"/>
    </row>
    <row r="243" spans="11:33" ht="14.5" x14ac:dyDescent="0.35">
      <c r="K243" s="830"/>
      <c r="L243" s="830"/>
      <c r="M243" s="850"/>
      <c r="N243" s="847"/>
      <c r="O243" s="830"/>
      <c r="P243" s="847"/>
      <c r="Q243" s="830"/>
      <c r="R243" s="830"/>
      <c r="S243" s="830"/>
      <c r="T243" s="830"/>
      <c r="U243" s="830"/>
      <c r="V243" s="830"/>
      <c r="W243" s="830"/>
      <c r="X243" s="830"/>
      <c r="Y243" s="830"/>
      <c r="Z243" s="830"/>
      <c r="AA243" s="830"/>
      <c r="AB243" s="830"/>
      <c r="AC243" s="830"/>
      <c r="AD243" s="830"/>
      <c r="AE243" s="830"/>
      <c r="AF243" s="830"/>
      <c r="AG243" s="853"/>
    </row>
    <row r="244" spans="11:33" ht="14.5" x14ac:dyDescent="0.35">
      <c r="K244" s="830"/>
      <c r="L244" s="830"/>
      <c r="M244" s="850"/>
      <c r="N244" s="847"/>
      <c r="O244" s="830"/>
      <c r="P244" s="847"/>
      <c r="Q244" s="830"/>
      <c r="R244" s="830"/>
      <c r="S244" s="830"/>
      <c r="T244" s="830"/>
      <c r="U244" s="830"/>
      <c r="V244" s="830"/>
      <c r="W244" s="830"/>
      <c r="X244" s="830"/>
      <c r="Y244" s="830"/>
      <c r="Z244" s="830"/>
      <c r="AA244" s="830"/>
      <c r="AB244" s="830"/>
      <c r="AC244" s="830"/>
      <c r="AD244" s="830"/>
      <c r="AE244" s="830"/>
      <c r="AF244" s="830"/>
      <c r="AG244" s="853"/>
    </row>
    <row r="245" spans="11:33" ht="14.5" x14ac:dyDescent="0.35">
      <c r="K245" s="830"/>
      <c r="L245" s="830"/>
      <c r="M245" s="850"/>
      <c r="N245" s="847"/>
      <c r="O245" s="830"/>
      <c r="P245" s="847"/>
      <c r="Q245" s="830"/>
      <c r="R245" s="830"/>
      <c r="S245" s="830"/>
      <c r="T245" s="830"/>
      <c r="U245" s="830"/>
      <c r="V245" s="830"/>
      <c r="W245" s="830"/>
      <c r="X245" s="830"/>
      <c r="Y245" s="830"/>
      <c r="Z245" s="830"/>
      <c r="AA245" s="830"/>
      <c r="AB245" s="830"/>
      <c r="AC245" s="830"/>
      <c r="AD245" s="830"/>
      <c r="AE245" s="830"/>
      <c r="AF245" s="830"/>
      <c r="AG245" s="853"/>
    </row>
    <row r="246" spans="11:33" ht="14.5" x14ac:dyDescent="0.35">
      <c r="K246" s="830"/>
      <c r="L246" s="830"/>
      <c r="M246" s="850"/>
      <c r="N246" s="847"/>
      <c r="O246" s="830"/>
      <c r="P246" s="847"/>
      <c r="Q246" s="830"/>
      <c r="R246" s="830"/>
      <c r="S246" s="830"/>
      <c r="T246" s="830"/>
      <c r="U246" s="830"/>
      <c r="V246" s="830"/>
      <c r="W246" s="830"/>
      <c r="X246" s="830"/>
      <c r="Y246" s="830"/>
      <c r="Z246" s="830"/>
      <c r="AA246" s="830"/>
      <c r="AB246" s="830"/>
      <c r="AC246" s="830"/>
      <c r="AD246" s="830"/>
      <c r="AE246" s="830"/>
      <c r="AF246" s="830"/>
      <c r="AG246" s="853"/>
    </row>
    <row r="247" spans="11:33" ht="14.5" x14ac:dyDescent="0.35">
      <c r="K247" s="830"/>
      <c r="L247" s="830"/>
      <c r="M247" s="850"/>
      <c r="N247" s="847"/>
      <c r="O247" s="830"/>
      <c r="P247" s="847"/>
      <c r="Q247" s="830"/>
      <c r="R247" s="830"/>
      <c r="S247" s="830"/>
      <c r="T247" s="830"/>
      <c r="U247" s="830"/>
      <c r="V247" s="830"/>
      <c r="W247" s="830"/>
      <c r="X247" s="830"/>
      <c r="Y247" s="830"/>
      <c r="Z247" s="830"/>
      <c r="AA247" s="830"/>
      <c r="AB247" s="830"/>
      <c r="AC247" s="830"/>
      <c r="AD247" s="830"/>
      <c r="AE247" s="830"/>
      <c r="AF247" s="830"/>
      <c r="AG247" s="853"/>
    </row>
    <row r="248" spans="11:33" ht="14.5" x14ac:dyDescent="0.35">
      <c r="K248" s="830"/>
      <c r="L248" s="830"/>
      <c r="M248" s="850"/>
      <c r="N248" s="847"/>
      <c r="O248" s="830"/>
      <c r="P248" s="847"/>
      <c r="Q248" s="830"/>
      <c r="R248" s="830"/>
      <c r="S248" s="830"/>
      <c r="T248" s="830"/>
      <c r="U248" s="830"/>
      <c r="V248" s="830"/>
      <c r="W248" s="830"/>
      <c r="X248" s="830"/>
      <c r="Y248" s="830"/>
      <c r="Z248" s="830"/>
      <c r="AA248" s="830"/>
      <c r="AB248" s="830"/>
      <c r="AC248" s="830"/>
      <c r="AD248" s="830"/>
      <c r="AE248" s="830"/>
      <c r="AF248" s="830"/>
      <c r="AG248" s="853"/>
    </row>
    <row r="249" spans="11:33" ht="14.5" x14ac:dyDescent="0.35">
      <c r="K249" s="830"/>
      <c r="L249" s="830"/>
      <c r="M249" s="850"/>
      <c r="N249" s="847"/>
      <c r="O249" s="830"/>
      <c r="P249" s="847"/>
      <c r="Q249" s="830"/>
      <c r="R249" s="830"/>
      <c r="S249" s="830"/>
      <c r="T249" s="830"/>
      <c r="U249" s="830"/>
      <c r="V249" s="830"/>
      <c r="W249" s="830"/>
      <c r="X249" s="830"/>
      <c r="Y249" s="830"/>
      <c r="Z249" s="830"/>
      <c r="AA249" s="830"/>
      <c r="AB249" s="830"/>
      <c r="AC249" s="830"/>
      <c r="AD249" s="830"/>
      <c r="AE249" s="830"/>
      <c r="AF249" s="830"/>
      <c r="AG249" s="853"/>
    </row>
    <row r="250" spans="11:33" ht="14.5" x14ac:dyDescent="0.35">
      <c r="K250" s="830"/>
      <c r="L250" s="830"/>
      <c r="M250" s="850"/>
      <c r="N250" s="847"/>
      <c r="O250" s="830"/>
      <c r="P250" s="847"/>
      <c r="Q250" s="830"/>
      <c r="R250" s="830"/>
      <c r="S250" s="830"/>
      <c r="T250" s="830"/>
      <c r="U250" s="830"/>
      <c r="V250" s="830"/>
      <c r="W250" s="830"/>
      <c r="X250" s="830"/>
      <c r="Y250" s="830"/>
      <c r="Z250" s="830"/>
      <c r="AA250" s="830"/>
      <c r="AB250" s="830"/>
      <c r="AC250" s="830"/>
      <c r="AD250" s="830"/>
      <c r="AE250" s="830"/>
      <c r="AF250" s="830"/>
      <c r="AG250" s="853"/>
    </row>
    <row r="251" spans="11:33" ht="14.5" x14ac:dyDescent="0.35">
      <c r="K251" s="830"/>
      <c r="L251" s="830"/>
      <c r="M251" s="850"/>
      <c r="N251" s="847"/>
      <c r="O251" s="830"/>
      <c r="P251" s="847"/>
      <c r="Q251" s="830"/>
      <c r="R251" s="830"/>
      <c r="S251" s="830"/>
      <c r="T251" s="830"/>
      <c r="U251" s="830"/>
      <c r="V251" s="830"/>
      <c r="W251" s="830"/>
      <c r="X251" s="830"/>
      <c r="Y251" s="830"/>
      <c r="Z251" s="830"/>
      <c r="AA251" s="830"/>
      <c r="AB251" s="830"/>
      <c r="AC251" s="830"/>
      <c r="AD251" s="830"/>
      <c r="AE251" s="830"/>
      <c r="AF251" s="830"/>
      <c r="AG251" s="853"/>
    </row>
    <row r="252" spans="11:33" ht="14.5" x14ac:dyDescent="0.35">
      <c r="K252" s="830"/>
      <c r="L252" s="830"/>
      <c r="M252" s="850"/>
      <c r="N252" s="847"/>
      <c r="O252" s="830"/>
      <c r="P252" s="847"/>
      <c r="Q252" s="830"/>
      <c r="R252" s="830"/>
      <c r="S252" s="830"/>
      <c r="T252" s="830"/>
      <c r="U252" s="830"/>
      <c r="V252" s="830"/>
      <c r="W252" s="830"/>
      <c r="X252" s="830"/>
      <c r="Y252" s="830"/>
      <c r="Z252" s="830"/>
      <c r="AA252" s="830"/>
      <c r="AB252" s="830"/>
      <c r="AC252" s="830"/>
      <c r="AD252" s="830"/>
      <c r="AE252" s="830"/>
      <c r="AF252" s="830"/>
      <c r="AG252" s="853"/>
    </row>
    <row r="253" spans="11:33" ht="14.5" x14ac:dyDescent="0.35">
      <c r="K253" s="830"/>
      <c r="L253" s="830"/>
      <c r="M253" s="850"/>
      <c r="N253" s="847"/>
      <c r="O253" s="830"/>
      <c r="P253" s="847"/>
      <c r="Q253" s="830"/>
      <c r="R253" s="830"/>
      <c r="S253" s="830"/>
      <c r="T253" s="830"/>
      <c r="U253" s="830"/>
      <c r="V253" s="830"/>
      <c r="W253" s="830"/>
      <c r="X253" s="830"/>
      <c r="Y253" s="830"/>
      <c r="Z253" s="830"/>
      <c r="AA253" s="830"/>
      <c r="AB253" s="830"/>
      <c r="AC253" s="830"/>
      <c r="AD253" s="830"/>
      <c r="AE253" s="830"/>
      <c r="AF253" s="830"/>
      <c r="AG253" s="853"/>
    </row>
    <row r="254" spans="11:33" ht="14.5" x14ac:dyDescent="0.35">
      <c r="K254" s="830"/>
      <c r="L254" s="830"/>
      <c r="M254" s="850"/>
      <c r="N254" s="847"/>
      <c r="O254" s="830"/>
      <c r="P254" s="847"/>
      <c r="Q254" s="830"/>
      <c r="R254" s="830"/>
      <c r="S254" s="830"/>
      <c r="T254" s="830"/>
      <c r="U254" s="830"/>
      <c r="V254" s="830"/>
      <c r="W254" s="830"/>
      <c r="X254" s="830"/>
      <c r="Y254" s="830"/>
      <c r="Z254" s="830"/>
      <c r="AA254" s="830"/>
      <c r="AB254" s="830"/>
      <c r="AC254" s="830"/>
      <c r="AD254" s="830"/>
      <c r="AE254" s="830"/>
      <c r="AF254" s="830"/>
      <c r="AG254" s="853"/>
    </row>
    <row r="255" spans="11:33" ht="14.5" x14ac:dyDescent="0.35">
      <c r="K255" s="830"/>
      <c r="L255" s="830"/>
      <c r="M255" s="850"/>
      <c r="N255" s="847"/>
      <c r="O255" s="830"/>
      <c r="P255" s="847"/>
      <c r="Q255" s="830"/>
      <c r="R255" s="830"/>
      <c r="S255" s="830"/>
      <c r="T255" s="830"/>
      <c r="U255" s="830"/>
      <c r="V255" s="830"/>
      <c r="W255" s="830"/>
      <c r="X255" s="830"/>
      <c r="Y255" s="830"/>
      <c r="Z255" s="830"/>
      <c r="AA255" s="830"/>
      <c r="AB255" s="830"/>
      <c r="AC255" s="830"/>
      <c r="AD255" s="830"/>
      <c r="AE255" s="830"/>
      <c r="AF255" s="830"/>
      <c r="AG255" s="853"/>
    </row>
    <row r="256" spans="11:33" ht="14.5" x14ac:dyDescent="0.35">
      <c r="K256" s="830"/>
      <c r="L256" s="830"/>
      <c r="M256" s="850"/>
      <c r="N256" s="847"/>
      <c r="O256" s="830"/>
      <c r="P256" s="847"/>
      <c r="Q256" s="830"/>
      <c r="R256" s="830"/>
      <c r="S256" s="830"/>
      <c r="T256" s="830"/>
      <c r="U256" s="830"/>
      <c r="V256" s="830"/>
      <c r="W256" s="830"/>
      <c r="X256" s="830"/>
      <c r="Y256" s="830"/>
      <c r="Z256" s="830"/>
      <c r="AA256" s="830"/>
      <c r="AB256" s="830"/>
      <c r="AC256" s="830"/>
      <c r="AD256" s="830"/>
      <c r="AE256" s="830"/>
      <c r="AF256" s="830"/>
      <c r="AG256" s="853"/>
    </row>
    <row r="257" spans="11:33" ht="14.5" x14ac:dyDescent="0.35">
      <c r="K257" s="830"/>
      <c r="L257" s="830"/>
      <c r="M257" s="850"/>
      <c r="N257" s="847"/>
      <c r="O257" s="830"/>
      <c r="P257" s="847"/>
      <c r="Q257" s="830"/>
      <c r="R257" s="830"/>
      <c r="S257" s="830"/>
      <c r="T257" s="830"/>
      <c r="U257" s="830"/>
      <c r="V257" s="830"/>
      <c r="W257" s="830"/>
      <c r="X257" s="830"/>
      <c r="Y257" s="830"/>
      <c r="Z257" s="830"/>
      <c r="AA257" s="830"/>
      <c r="AB257" s="830"/>
      <c r="AC257" s="830"/>
      <c r="AD257" s="830"/>
      <c r="AE257" s="830"/>
      <c r="AF257" s="830"/>
      <c r="AG257" s="853"/>
    </row>
    <row r="258" spans="11:33" ht="14.5" x14ac:dyDescent="0.35">
      <c r="K258" s="830"/>
      <c r="L258" s="830"/>
      <c r="M258" s="850"/>
      <c r="N258" s="847"/>
      <c r="O258" s="830"/>
      <c r="P258" s="847"/>
      <c r="Q258" s="830"/>
      <c r="R258" s="830"/>
      <c r="S258" s="830"/>
      <c r="T258" s="830"/>
      <c r="U258" s="830"/>
      <c r="V258" s="830"/>
      <c r="W258" s="830"/>
      <c r="X258" s="830"/>
      <c r="Y258" s="830"/>
      <c r="Z258" s="830"/>
      <c r="AA258" s="830"/>
      <c r="AB258" s="830"/>
      <c r="AC258" s="830"/>
      <c r="AD258" s="830"/>
      <c r="AE258" s="830"/>
      <c r="AF258" s="830"/>
      <c r="AG258" s="853"/>
    </row>
    <row r="259" spans="11:33" ht="14.5" x14ac:dyDescent="0.35">
      <c r="K259" s="830"/>
      <c r="L259" s="830"/>
      <c r="M259" s="850"/>
      <c r="N259" s="847"/>
      <c r="O259" s="830"/>
      <c r="P259" s="847"/>
      <c r="Q259" s="830"/>
      <c r="R259" s="830"/>
      <c r="S259" s="830"/>
      <c r="T259" s="830"/>
      <c r="U259" s="830"/>
      <c r="V259" s="830"/>
      <c r="W259" s="830"/>
      <c r="X259" s="830"/>
      <c r="Y259" s="830"/>
      <c r="Z259" s="830"/>
      <c r="AA259" s="830"/>
      <c r="AB259" s="830"/>
      <c r="AC259" s="830"/>
      <c r="AD259" s="830"/>
      <c r="AE259" s="830"/>
      <c r="AF259" s="830"/>
      <c r="AG259" s="853"/>
    </row>
    <row r="260" spans="11:33" ht="14.5" x14ac:dyDescent="0.35">
      <c r="K260" s="830"/>
      <c r="L260" s="830"/>
      <c r="M260" s="850"/>
      <c r="N260" s="847"/>
      <c r="O260" s="830"/>
      <c r="P260" s="847"/>
      <c r="Q260" s="830"/>
      <c r="R260" s="830"/>
      <c r="S260" s="830"/>
      <c r="T260" s="830"/>
      <c r="U260" s="830"/>
      <c r="V260" s="830"/>
      <c r="W260" s="830"/>
      <c r="X260" s="830"/>
      <c r="Y260" s="830"/>
      <c r="Z260" s="830"/>
      <c r="AA260" s="830"/>
      <c r="AB260" s="830"/>
      <c r="AC260" s="830"/>
      <c r="AD260" s="830"/>
      <c r="AE260" s="830"/>
      <c r="AF260" s="830"/>
      <c r="AG260" s="853"/>
    </row>
    <row r="261" spans="11:33" ht="14.5" x14ac:dyDescent="0.35">
      <c r="K261" s="830"/>
      <c r="L261" s="830"/>
      <c r="M261" s="850"/>
      <c r="N261" s="847"/>
      <c r="O261" s="830"/>
      <c r="P261" s="847"/>
      <c r="Q261" s="830"/>
      <c r="R261" s="830"/>
      <c r="S261" s="830"/>
      <c r="T261" s="830"/>
      <c r="U261" s="830"/>
      <c r="V261" s="830"/>
      <c r="W261" s="830"/>
      <c r="X261" s="830"/>
      <c r="Y261" s="830"/>
      <c r="Z261" s="830"/>
      <c r="AA261" s="830"/>
      <c r="AB261" s="830"/>
      <c r="AC261" s="830"/>
      <c r="AD261" s="830"/>
      <c r="AE261" s="830"/>
      <c r="AF261" s="830"/>
      <c r="AG261" s="853"/>
    </row>
    <row r="262" spans="11:33" ht="14.5" x14ac:dyDescent="0.35">
      <c r="K262" s="830"/>
      <c r="L262" s="830"/>
      <c r="M262" s="850"/>
      <c r="N262" s="847"/>
      <c r="O262" s="830"/>
      <c r="P262" s="847"/>
      <c r="Q262" s="830"/>
      <c r="R262" s="830"/>
      <c r="S262" s="830"/>
      <c r="T262" s="830"/>
      <c r="U262" s="830"/>
      <c r="V262" s="830"/>
      <c r="W262" s="830"/>
      <c r="X262" s="830"/>
      <c r="Y262" s="830"/>
      <c r="Z262" s="830"/>
      <c r="AA262" s="830"/>
      <c r="AB262" s="830"/>
      <c r="AC262" s="830"/>
      <c r="AD262" s="830"/>
      <c r="AE262" s="830"/>
      <c r="AF262" s="830"/>
      <c r="AG262" s="853"/>
    </row>
    <row r="263" spans="11:33" ht="14.5" x14ac:dyDescent="0.35">
      <c r="K263" s="830"/>
      <c r="L263" s="830"/>
      <c r="M263" s="850"/>
      <c r="N263" s="847"/>
      <c r="O263" s="830"/>
      <c r="P263" s="847"/>
      <c r="Q263" s="830"/>
      <c r="R263" s="830"/>
      <c r="S263" s="830"/>
      <c r="T263" s="830"/>
      <c r="U263" s="830"/>
      <c r="V263" s="830"/>
      <c r="W263" s="830"/>
      <c r="X263" s="830"/>
      <c r="Y263" s="830"/>
      <c r="Z263" s="830"/>
      <c r="AA263" s="830"/>
      <c r="AB263" s="830"/>
      <c r="AC263" s="830"/>
      <c r="AD263" s="830"/>
      <c r="AE263" s="830"/>
      <c r="AF263" s="830"/>
      <c r="AG263" s="853"/>
    </row>
    <row r="264" spans="11:33" ht="14.5" x14ac:dyDescent="0.35">
      <c r="K264" s="830"/>
      <c r="L264" s="830"/>
      <c r="M264" s="850"/>
      <c r="N264" s="847"/>
      <c r="O264" s="830"/>
      <c r="P264" s="847"/>
      <c r="Q264" s="830"/>
      <c r="R264" s="830"/>
      <c r="S264" s="830"/>
      <c r="T264" s="830"/>
      <c r="U264" s="830"/>
      <c r="V264" s="830"/>
      <c r="W264" s="830"/>
      <c r="X264" s="830"/>
      <c r="Y264" s="830"/>
      <c r="Z264" s="830"/>
      <c r="AA264" s="830"/>
      <c r="AB264" s="830"/>
      <c r="AC264" s="830"/>
      <c r="AD264" s="830"/>
      <c r="AE264" s="830"/>
      <c r="AF264" s="830"/>
      <c r="AG264" s="853"/>
    </row>
    <row r="265" spans="11:33" ht="14.5" x14ac:dyDescent="0.35">
      <c r="K265" s="830"/>
      <c r="L265" s="830"/>
      <c r="M265" s="850"/>
      <c r="N265" s="847"/>
      <c r="O265" s="830"/>
      <c r="P265" s="847"/>
      <c r="Q265" s="830"/>
      <c r="R265" s="830"/>
      <c r="S265" s="830"/>
      <c r="T265" s="830"/>
      <c r="U265" s="830"/>
      <c r="V265" s="830"/>
      <c r="W265" s="830"/>
      <c r="X265" s="830"/>
      <c r="Y265" s="830"/>
      <c r="Z265" s="830"/>
      <c r="AA265" s="830"/>
      <c r="AB265" s="830"/>
      <c r="AC265" s="830"/>
      <c r="AD265" s="830"/>
      <c r="AE265" s="830"/>
      <c r="AF265" s="830"/>
      <c r="AG265" s="853"/>
    </row>
    <row r="266" spans="11:33" ht="14.5" x14ac:dyDescent="0.35">
      <c r="K266" s="830"/>
      <c r="L266" s="830"/>
      <c r="M266" s="850"/>
      <c r="N266" s="847"/>
      <c r="O266" s="830"/>
      <c r="P266" s="847"/>
      <c r="Q266" s="830"/>
      <c r="R266" s="830"/>
      <c r="S266" s="830"/>
      <c r="T266" s="830"/>
      <c r="U266" s="830"/>
      <c r="V266" s="830"/>
      <c r="W266" s="830"/>
      <c r="X266" s="830"/>
      <c r="Y266" s="830"/>
      <c r="Z266" s="830"/>
      <c r="AA266" s="830"/>
      <c r="AB266" s="830"/>
      <c r="AC266" s="830"/>
      <c r="AD266" s="830"/>
      <c r="AE266" s="830"/>
      <c r="AF266" s="830"/>
      <c r="AG266" s="853"/>
    </row>
    <row r="267" spans="11:33" ht="14.5" x14ac:dyDescent="0.35">
      <c r="K267" s="830"/>
      <c r="L267" s="830"/>
      <c r="M267" s="850"/>
      <c r="N267" s="847"/>
      <c r="O267" s="830"/>
      <c r="P267" s="847"/>
      <c r="Q267" s="830"/>
      <c r="R267" s="830"/>
      <c r="S267" s="830"/>
      <c r="T267" s="830"/>
      <c r="U267" s="830"/>
      <c r="V267" s="830"/>
      <c r="W267" s="830"/>
      <c r="X267" s="830"/>
      <c r="Y267" s="830"/>
      <c r="Z267" s="830"/>
      <c r="AA267" s="830"/>
      <c r="AB267" s="830"/>
      <c r="AC267" s="830"/>
      <c r="AD267" s="830"/>
      <c r="AE267" s="830"/>
      <c r="AF267" s="830"/>
      <c r="AG267" s="853"/>
    </row>
    <row r="268" spans="11:33" ht="14.5" x14ac:dyDescent="0.35">
      <c r="K268" s="830"/>
      <c r="L268" s="830"/>
      <c r="M268" s="850"/>
      <c r="N268" s="847"/>
      <c r="O268" s="830"/>
      <c r="P268" s="847"/>
      <c r="Q268" s="830"/>
      <c r="R268" s="830"/>
      <c r="S268" s="830"/>
      <c r="T268" s="830"/>
      <c r="U268" s="830"/>
      <c r="V268" s="830"/>
      <c r="W268" s="830"/>
      <c r="X268" s="830"/>
      <c r="Y268" s="830"/>
      <c r="Z268" s="830"/>
      <c r="AA268" s="830"/>
      <c r="AB268" s="830"/>
      <c r="AC268" s="830"/>
      <c r="AD268" s="830"/>
      <c r="AE268" s="830"/>
      <c r="AF268" s="830"/>
      <c r="AG268" s="853"/>
    </row>
    <row r="269" spans="11:33" ht="14.5" x14ac:dyDescent="0.35">
      <c r="K269" s="830"/>
      <c r="L269" s="830"/>
      <c r="M269" s="850"/>
      <c r="N269" s="847"/>
      <c r="O269" s="830"/>
      <c r="P269" s="847"/>
      <c r="Q269" s="830"/>
      <c r="R269" s="830"/>
      <c r="S269" s="830"/>
      <c r="T269" s="830"/>
      <c r="U269" s="830"/>
      <c r="V269" s="830"/>
      <c r="W269" s="830"/>
      <c r="X269" s="830"/>
      <c r="Y269" s="830"/>
      <c r="Z269" s="830"/>
      <c r="AA269" s="830"/>
      <c r="AB269" s="830"/>
      <c r="AC269" s="830"/>
      <c r="AD269" s="830"/>
      <c r="AE269" s="830"/>
      <c r="AF269" s="830"/>
      <c r="AG269" s="853"/>
    </row>
    <row r="270" spans="11:33" ht="14.5" x14ac:dyDescent="0.35">
      <c r="K270" s="830"/>
      <c r="L270" s="830"/>
      <c r="M270" s="850"/>
      <c r="N270" s="847"/>
      <c r="O270" s="830"/>
      <c r="P270" s="847"/>
      <c r="Q270" s="830"/>
      <c r="R270" s="830"/>
      <c r="S270" s="830"/>
      <c r="T270" s="830"/>
      <c r="U270" s="830"/>
      <c r="V270" s="830"/>
      <c r="W270" s="830"/>
      <c r="X270" s="830"/>
      <c r="Y270" s="830"/>
      <c r="Z270" s="830"/>
      <c r="AA270" s="830"/>
      <c r="AB270" s="830"/>
      <c r="AC270" s="830"/>
      <c r="AD270" s="830"/>
      <c r="AE270" s="830"/>
      <c r="AF270" s="830"/>
      <c r="AG270" s="853"/>
    </row>
    <row r="271" spans="11:33" ht="14.5" x14ac:dyDescent="0.35">
      <c r="K271" s="830"/>
      <c r="L271" s="830"/>
      <c r="M271" s="850"/>
      <c r="N271" s="847"/>
      <c r="O271" s="830"/>
      <c r="P271" s="847"/>
      <c r="Q271" s="830"/>
      <c r="R271" s="830"/>
      <c r="S271" s="830"/>
      <c r="T271" s="830"/>
      <c r="U271" s="830"/>
      <c r="V271" s="830"/>
      <c r="W271" s="830"/>
      <c r="X271" s="830"/>
      <c r="Y271" s="830"/>
      <c r="Z271" s="830"/>
      <c r="AA271" s="830"/>
      <c r="AB271" s="830"/>
      <c r="AC271" s="830"/>
      <c r="AD271" s="830"/>
      <c r="AE271" s="830"/>
      <c r="AF271" s="830"/>
      <c r="AG271" s="853"/>
    </row>
    <row r="272" spans="11:33" ht="14.5" x14ac:dyDescent="0.35">
      <c r="K272" s="830"/>
      <c r="L272" s="830"/>
      <c r="M272" s="850"/>
      <c r="N272" s="847"/>
      <c r="O272" s="830"/>
      <c r="P272" s="847"/>
      <c r="Q272" s="830"/>
      <c r="R272" s="830"/>
      <c r="S272" s="830"/>
      <c r="T272" s="830"/>
      <c r="U272" s="830"/>
      <c r="V272" s="830"/>
      <c r="W272" s="830"/>
      <c r="X272" s="830"/>
      <c r="Y272" s="830"/>
      <c r="Z272" s="830"/>
      <c r="AA272" s="830"/>
      <c r="AB272" s="830"/>
      <c r="AC272" s="830"/>
      <c r="AD272" s="830"/>
      <c r="AE272" s="830"/>
      <c r="AF272" s="830"/>
      <c r="AG272" s="853"/>
    </row>
    <row r="273" spans="11:33" ht="14.5" x14ac:dyDescent="0.35">
      <c r="K273" s="830"/>
      <c r="L273" s="830"/>
      <c r="M273" s="850"/>
      <c r="N273" s="847"/>
      <c r="O273" s="830"/>
      <c r="P273" s="847"/>
      <c r="Q273" s="830"/>
      <c r="R273" s="830"/>
      <c r="S273" s="830"/>
      <c r="T273" s="830"/>
      <c r="U273" s="830"/>
      <c r="V273" s="830"/>
      <c r="W273" s="830"/>
      <c r="X273" s="830"/>
      <c r="Y273" s="830"/>
      <c r="Z273" s="830"/>
      <c r="AA273" s="830"/>
      <c r="AB273" s="830"/>
      <c r="AC273" s="830"/>
      <c r="AD273" s="830"/>
      <c r="AE273" s="830"/>
      <c r="AF273" s="830"/>
      <c r="AG273" s="853"/>
    </row>
    <row r="274" spans="11:33" ht="14.5" x14ac:dyDescent="0.35">
      <c r="K274" s="830"/>
      <c r="L274" s="830"/>
      <c r="M274" s="850"/>
      <c r="N274" s="847"/>
      <c r="O274" s="830"/>
      <c r="P274" s="847"/>
      <c r="Q274" s="830"/>
      <c r="R274" s="830"/>
      <c r="S274" s="830"/>
      <c r="T274" s="830"/>
      <c r="U274" s="830"/>
      <c r="V274" s="830"/>
      <c r="W274" s="830"/>
      <c r="X274" s="830"/>
      <c r="Y274" s="830"/>
      <c r="Z274" s="830"/>
      <c r="AA274" s="830"/>
      <c r="AB274" s="830"/>
      <c r="AC274" s="830"/>
      <c r="AD274" s="830"/>
      <c r="AE274" s="830"/>
      <c r="AF274" s="830"/>
      <c r="AG274" s="853"/>
    </row>
    <row r="275" spans="11:33" ht="14.5" x14ac:dyDescent="0.35">
      <c r="K275" s="830"/>
      <c r="L275" s="830"/>
      <c r="M275" s="850"/>
      <c r="N275" s="847"/>
      <c r="O275" s="830"/>
      <c r="P275" s="847"/>
      <c r="Q275" s="830"/>
      <c r="R275" s="830"/>
      <c r="S275" s="830"/>
      <c r="T275" s="830"/>
      <c r="U275" s="830"/>
      <c r="V275" s="830"/>
      <c r="W275" s="830"/>
      <c r="X275" s="830"/>
      <c r="Y275" s="830"/>
      <c r="Z275" s="830"/>
      <c r="AA275" s="830"/>
      <c r="AB275" s="830"/>
      <c r="AC275" s="830"/>
      <c r="AD275" s="830"/>
      <c r="AE275" s="830"/>
      <c r="AF275" s="830"/>
      <c r="AG275" s="853"/>
    </row>
    <row r="276" spans="11:33" ht="14.5" x14ac:dyDescent="0.35">
      <c r="K276" s="830"/>
      <c r="L276" s="830"/>
      <c r="M276" s="850"/>
      <c r="N276" s="847"/>
      <c r="O276" s="830"/>
      <c r="P276" s="847"/>
      <c r="Q276" s="830"/>
      <c r="R276" s="830"/>
      <c r="S276" s="830"/>
      <c r="T276" s="830"/>
      <c r="U276" s="830"/>
      <c r="V276" s="830"/>
      <c r="W276" s="830"/>
      <c r="X276" s="830"/>
      <c r="Y276" s="830"/>
      <c r="Z276" s="830"/>
      <c r="AA276" s="830"/>
      <c r="AB276" s="830"/>
      <c r="AC276" s="830"/>
      <c r="AD276" s="830"/>
      <c r="AE276" s="830"/>
      <c r="AF276" s="830"/>
      <c r="AG276" s="853"/>
    </row>
    <row r="277" spans="11:33" ht="14.5" x14ac:dyDescent="0.35">
      <c r="K277" s="830"/>
      <c r="L277" s="830"/>
      <c r="M277" s="850"/>
      <c r="N277" s="847"/>
      <c r="O277" s="830"/>
      <c r="P277" s="847"/>
      <c r="Q277" s="830"/>
      <c r="R277" s="830"/>
      <c r="S277" s="830"/>
      <c r="T277" s="830"/>
      <c r="U277" s="830"/>
      <c r="V277" s="830"/>
      <c r="W277" s="830"/>
      <c r="X277" s="830"/>
      <c r="Y277" s="830"/>
      <c r="Z277" s="830"/>
      <c r="AA277" s="830"/>
      <c r="AB277" s="830"/>
      <c r="AC277" s="830"/>
      <c r="AD277" s="830"/>
      <c r="AE277" s="830"/>
      <c r="AF277" s="830"/>
      <c r="AG277" s="853"/>
    </row>
    <row r="278" spans="11:33" ht="14.5" x14ac:dyDescent="0.35">
      <c r="K278" s="830"/>
      <c r="L278" s="830"/>
      <c r="M278" s="850"/>
      <c r="N278" s="847"/>
      <c r="O278" s="830"/>
      <c r="P278" s="847"/>
      <c r="Q278" s="830"/>
      <c r="R278" s="830"/>
      <c r="S278" s="830"/>
      <c r="T278" s="830"/>
      <c r="U278" s="830"/>
      <c r="V278" s="830"/>
      <c r="W278" s="830"/>
      <c r="X278" s="830"/>
      <c r="Y278" s="830"/>
      <c r="Z278" s="830"/>
      <c r="AA278" s="830"/>
      <c r="AB278" s="830"/>
      <c r="AC278" s="830"/>
      <c r="AD278" s="830"/>
      <c r="AE278" s="830"/>
      <c r="AF278" s="830"/>
      <c r="AG278" s="853"/>
    </row>
    <row r="279" spans="11:33" ht="14.5" x14ac:dyDescent="0.35">
      <c r="K279" s="830"/>
      <c r="L279" s="830"/>
      <c r="M279" s="850"/>
      <c r="N279" s="847"/>
      <c r="O279" s="830"/>
      <c r="P279" s="847"/>
      <c r="Q279" s="830"/>
      <c r="R279" s="830"/>
      <c r="S279" s="830"/>
      <c r="T279" s="830"/>
      <c r="U279" s="830"/>
      <c r="V279" s="830"/>
      <c r="W279" s="830"/>
      <c r="X279" s="830"/>
      <c r="Y279" s="830"/>
      <c r="Z279" s="830"/>
      <c r="AA279" s="830"/>
      <c r="AB279" s="830"/>
      <c r="AC279" s="830"/>
      <c r="AD279" s="830"/>
      <c r="AE279" s="830"/>
      <c r="AF279" s="830"/>
      <c r="AG279" s="853"/>
    </row>
    <row r="280" spans="11:33" ht="14.5" x14ac:dyDescent="0.35">
      <c r="K280" s="830"/>
      <c r="L280" s="830"/>
      <c r="M280" s="850"/>
      <c r="N280" s="847"/>
      <c r="O280" s="830"/>
      <c r="P280" s="847"/>
      <c r="Q280" s="830"/>
      <c r="R280" s="830"/>
      <c r="S280" s="830"/>
      <c r="T280" s="830"/>
      <c r="U280" s="830"/>
      <c r="V280" s="830"/>
      <c r="W280" s="830"/>
      <c r="X280" s="830"/>
      <c r="Y280" s="830"/>
      <c r="Z280" s="830"/>
      <c r="AA280" s="830"/>
      <c r="AB280" s="830"/>
      <c r="AC280" s="830"/>
      <c r="AD280" s="830"/>
      <c r="AE280" s="830"/>
      <c r="AF280" s="830"/>
      <c r="AG280" s="853"/>
    </row>
    <row r="281" spans="11:33" ht="14.5" x14ac:dyDescent="0.35">
      <c r="K281" s="830"/>
      <c r="L281" s="830"/>
      <c r="M281" s="850"/>
      <c r="N281" s="847"/>
      <c r="O281" s="830"/>
      <c r="P281" s="847"/>
      <c r="Q281" s="830"/>
      <c r="R281" s="830"/>
      <c r="S281" s="830"/>
      <c r="T281" s="830"/>
      <c r="U281" s="830"/>
      <c r="V281" s="830"/>
      <c r="W281" s="830"/>
      <c r="X281" s="830"/>
      <c r="Y281" s="830"/>
      <c r="Z281" s="830"/>
      <c r="AA281" s="830"/>
      <c r="AB281" s="830"/>
      <c r="AC281" s="830"/>
      <c r="AD281" s="830"/>
      <c r="AE281" s="830"/>
      <c r="AF281" s="830"/>
      <c r="AG281" s="853"/>
    </row>
    <row r="282" spans="11:33" ht="14.5" x14ac:dyDescent="0.35">
      <c r="K282" s="830"/>
      <c r="L282" s="830"/>
      <c r="M282" s="850"/>
      <c r="N282" s="847"/>
      <c r="O282" s="830"/>
      <c r="P282" s="847"/>
      <c r="Q282" s="830"/>
      <c r="R282" s="830"/>
      <c r="S282" s="830"/>
      <c r="T282" s="830"/>
      <c r="U282" s="830"/>
      <c r="V282" s="830"/>
      <c r="W282" s="830"/>
      <c r="X282" s="830"/>
      <c r="Y282" s="830"/>
      <c r="Z282" s="830"/>
      <c r="AA282" s="830"/>
      <c r="AB282" s="830"/>
      <c r="AC282" s="830"/>
      <c r="AD282" s="830"/>
      <c r="AE282" s="830"/>
      <c r="AF282" s="830"/>
      <c r="AG282" s="853"/>
    </row>
    <row r="283" spans="11:33" ht="14.5" x14ac:dyDescent="0.35">
      <c r="K283" s="830"/>
      <c r="L283" s="830"/>
      <c r="M283" s="850"/>
      <c r="N283" s="847"/>
      <c r="O283" s="830"/>
      <c r="P283" s="847"/>
      <c r="Q283" s="830"/>
      <c r="R283" s="830"/>
      <c r="S283" s="830"/>
      <c r="T283" s="830"/>
      <c r="U283" s="830"/>
      <c r="V283" s="830"/>
      <c r="W283" s="830"/>
      <c r="X283" s="830"/>
      <c r="Y283" s="830"/>
      <c r="Z283" s="830"/>
      <c r="AA283" s="830"/>
      <c r="AB283" s="830"/>
      <c r="AC283" s="830"/>
      <c r="AD283" s="830"/>
      <c r="AE283" s="830"/>
      <c r="AF283" s="830"/>
      <c r="AG283" s="853"/>
    </row>
    <row r="284" spans="11:33" ht="14.5" x14ac:dyDescent="0.35">
      <c r="K284" s="830"/>
      <c r="L284" s="830"/>
      <c r="M284" s="850"/>
      <c r="N284" s="847"/>
      <c r="O284" s="830"/>
      <c r="P284" s="847"/>
      <c r="Q284" s="830"/>
      <c r="R284" s="830"/>
      <c r="S284" s="830"/>
      <c r="T284" s="830"/>
      <c r="U284" s="830"/>
      <c r="V284" s="830"/>
      <c r="W284" s="830"/>
      <c r="X284" s="830"/>
      <c r="Y284" s="830"/>
      <c r="Z284" s="830"/>
      <c r="AA284" s="830"/>
      <c r="AB284" s="830"/>
      <c r="AC284" s="830"/>
      <c r="AD284" s="830"/>
      <c r="AE284" s="830"/>
      <c r="AF284" s="830"/>
      <c r="AG284" s="853"/>
    </row>
    <row r="285" spans="11:33" ht="14.5" x14ac:dyDescent="0.35">
      <c r="K285" s="830"/>
      <c r="L285" s="830"/>
      <c r="M285" s="850"/>
      <c r="N285" s="847"/>
      <c r="O285" s="830"/>
      <c r="P285" s="847"/>
      <c r="Q285" s="830"/>
      <c r="R285" s="830"/>
      <c r="S285" s="830"/>
      <c r="T285" s="830"/>
      <c r="U285" s="830"/>
      <c r="V285" s="830"/>
      <c r="W285" s="830"/>
      <c r="X285" s="830"/>
      <c r="Y285" s="830"/>
      <c r="Z285" s="830"/>
      <c r="AA285" s="830"/>
      <c r="AB285" s="830"/>
      <c r="AC285" s="830"/>
      <c r="AD285" s="830"/>
      <c r="AE285" s="830"/>
      <c r="AF285" s="830"/>
      <c r="AG285" s="853"/>
    </row>
    <row r="286" spans="11:33" ht="14.5" x14ac:dyDescent="0.35">
      <c r="K286" s="830"/>
      <c r="L286" s="830"/>
      <c r="M286" s="850"/>
      <c r="N286" s="847"/>
      <c r="O286" s="830"/>
      <c r="P286" s="847"/>
      <c r="Q286" s="830"/>
      <c r="R286" s="830"/>
      <c r="S286" s="830"/>
      <c r="T286" s="830"/>
      <c r="U286" s="830"/>
      <c r="V286" s="830"/>
      <c r="W286" s="830"/>
      <c r="X286" s="830"/>
      <c r="Y286" s="830"/>
      <c r="Z286" s="830"/>
      <c r="AA286" s="830"/>
      <c r="AB286" s="830"/>
      <c r="AC286" s="830"/>
      <c r="AD286" s="830"/>
      <c r="AE286" s="830"/>
      <c r="AF286" s="830"/>
      <c r="AG286" s="853"/>
    </row>
    <row r="287" spans="11:33" ht="14.5" x14ac:dyDescent="0.35">
      <c r="K287" s="830"/>
      <c r="L287" s="830"/>
      <c r="M287" s="850"/>
      <c r="N287" s="847"/>
      <c r="O287" s="830"/>
      <c r="P287" s="847"/>
      <c r="Q287" s="830"/>
      <c r="R287" s="830"/>
      <c r="S287" s="830"/>
      <c r="T287" s="830"/>
      <c r="U287" s="830"/>
      <c r="V287" s="830"/>
      <c r="W287" s="830"/>
      <c r="X287" s="830"/>
      <c r="Y287" s="830"/>
      <c r="Z287" s="830"/>
      <c r="AA287" s="830"/>
      <c r="AB287" s="830"/>
      <c r="AC287" s="830"/>
      <c r="AD287" s="830"/>
      <c r="AE287" s="830"/>
      <c r="AF287" s="830"/>
      <c r="AG287" s="853"/>
    </row>
    <row r="288" spans="11:33" ht="14.5" x14ac:dyDescent="0.35">
      <c r="K288" s="830"/>
      <c r="L288" s="830"/>
      <c r="M288" s="850"/>
      <c r="N288" s="847"/>
      <c r="O288" s="830"/>
      <c r="P288" s="847"/>
      <c r="Q288" s="830"/>
      <c r="R288" s="830"/>
      <c r="S288" s="830"/>
      <c r="T288" s="830"/>
      <c r="U288" s="830"/>
      <c r="V288" s="830"/>
      <c r="W288" s="830"/>
      <c r="X288" s="830"/>
      <c r="Y288" s="830"/>
      <c r="Z288" s="830"/>
      <c r="AA288" s="830"/>
      <c r="AB288" s="830"/>
      <c r="AC288" s="830"/>
      <c r="AD288" s="830"/>
      <c r="AE288" s="830"/>
      <c r="AF288" s="830"/>
      <c r="AG288" s="853"/>
    </row>
    <row r="289" spans="11:33" ht="14.5" x14ac:dyDescent="0.35">
      <c r="K289" s="830"/>
      <c r="L289" s="830"/>
      <c r="M289" s="850"/>
      <c r="N289" s="847"/>
      <c r="O289" s="830"/>
      <c r="P289" s="847"/>
      <c r="Q289" s="830"/>
      <c r="R289" s="830"/>
      <c r="S289" s="830"/>
      <c r="T289" s="830"/>
      <c r="U289" s="830"/>
      <c r="V289" s="830"/>
      <c r="W289" s="830"/>
      <c r="X289" s="830"/>
      <c r="Y289" s="830"/>
      <c r="Z289" s="830"/>
      <c r="AA289" s="830"/>
      <c r="AB289" s="830"/>
      <c r="AC289" s="830"/>
      <c r="AD289" s="830"/>
      <c r="AE289" s="830"/>
      <c r="AF289" s="830"/>
      <c r="AG289" s="853"/>
    </row>
    <row r="290" spans="11:33" ht="14.5" x14ac:dyDescent="0.35">
      <c r="K290" s="830"/>
      <c r="L290" s="830"/>
      <c r="M290" s="850"/>
      <c r="N290" s="847"/>
      <c r="O290" s="830"/>
      <c r="P290" s="847"/>
      <c r="Q290" s="830"/>
      <c r="R290" s="830"/>
      <c r="S290" s="830"/>
      <c r="T290" s="830"/>
      <c r="U290" s="830"/>
      <c r="V290" s="830"/>
      <c r="W290" s="830"/>
      <c r="X290" s="830"/>
      <c r="Y290" s="830"/>
      <c r="Z290" s="830"/>
      <c r="AA290" s="830"/>
      <c r="AB290" s="830"/>
      <c r="AC290" s="830"/>
      <c r="AD290" s="830"/>
      <c r="AE290" s="830"/>
      <c r="AF290" s="830"/>
      <c r="AG290" s="853"/>
    </row>
    <row r="291" spans="11:33" ht="14.5" x14ac:dyDescent="0.35">
      <c r="K291" s="830"/>
      <c r="L291" s="830"/>
      <c r="M291" s="850"/>
      <c r="N291" s="847"/>
      <c r="O291" s="830"/>
      <c r="P291" s="847"/>
      <c r="Q291" s="830"/>
      <c r="R291" s="830"/>
      <c r="S291" s="830"/>
      <c r="T291" s="830"/>
      <c r="U291" s="830"/>
      <c r="V291" s="830"/>
      <c r="W291" s="830"/>
      <c r="X291" s="830"/>
      <c r="Y291" s="830"/>
      <c r="Z291" s="830"/>
      <c r="AA291" s="830"/>
      <c r="AB291" s="830"/>
      <c r="AC291" s="830"/>
      <c r="AD291" s="830"/>
      <c r="AE291" s="830"/>
      <c r="AF291" s="830"/>
      <c r="AG291" s="853"/>
    </row>
    <row r="292" spans="11:33" ht="14.5" x14ac:dyDescent="0.35">
      <c r="K292" s="830"/>
      <c r="L292" s="830"/>
      <c r="M292" s="850"/>
      <c r="N292" s="847"/>
      <c r="O292" s="830"/>
      <c r="P292" s="847"/>
      <c r="Q292" s="830"/>
      <c r="R292" s="830"/>
      <c r="S292" s="830"/>
      <c r="T292" s="830"/>
      <c r="U292" s="830"/>
      <c r="V292" s="830"/>
      <c r="W292" s="830"/>
      <c r="X292" s="830"/>
      <c r="Y292" s="830"/>
      <c r="Z292" s="830"/>
      <c r="AA292" s="830"/>
      <c r="AB292" s="830"/>
      <c r="AC292" s="830"/>
      <c r="AD292" s="830"/>
      <c r="AE292" s="830"/>
      <c r="AF292" s="830"/>
      <c r="AG292" s="853"/>
    </row>
    <row r="293" spans="11:33" ht="14.5" x14ac:dyDescent="0.35">
      <c r="K293" s="830"/>
      <c r="L293" s="830"/>
      <c r="M293" s="850"/>
      <c r="N293" s="847"/>
      <c r="O293" s="830"/>
      <c r="P293" s="847"/>
      <c r="Q293" s="830"/>
      <c r="R293" s="830"/>
      <c r="S293" s="830"/>
      <c r="T293" s="830"/>
      <c r="U293" s="830"/>
      <c r="V293" s="830"/>
      <c r="W293" s="830"/>
      <c r="X293" s="830"/>
      <c r="Y293" s="830"/>
      <c r="Z293" s="830"/>
      <c r="AA293" s="830"/>
      <c r="AB293" s="830"/>
      <c r="AC293" s="830"/>
      <c r="AD293" s="830"/>
      <c r="AE293" s="830"/>
      <c r="AF293" s="830"/>
      <c r="AG293" s="853"/>
    </row>
    <row r="294" spans="11:33" ht="14.5" x14ac:dyDescent="0.35">
      <c r="K294" s="830"/>
      <c r="L294" s="830"/>
      <c r="M294" s="850"/>
      <c r="N294" s="847"/>
      <c r="O294" s="830"/>
      <c r="P294" s="847"/>
      <c r="Q294" s="830"/>
      <c r="R294" s="830"/>
      <c r="S294" s="830"/>
      <c r="T294" s="830"/>
      <c r="U294" s="830"/>
      <c r="V294" s="830"/>
      <c r="W294" s="830"/>
      <c r="X294" s="830"/>
      <c r="Y294" s="830"/>
      <c r="Z294" s="830"/>
      <c r="AA294" s="830"/>
      <c r="AB294" s="830"/>
      <c r="AC294" s="830"/>
      <c r="AD294" s="830"/>
      <c r="AE294" s="830"/>
      <c r="AF294" s="830"/>
      <c r="AG294" s="853"/>
    </row>
    <row r="295" spans="11:33" ht="14.5" x14ac:dyDescent="0.35">
      <c r="K295" s="830"/>
      <c r="L295" s="830"/>
      <c r="M295" s="850"/>
      <c r="N295" s="847"/>
      <c r="O295" s="830"/>
      <c r="P295" s="847"/>
      <c r="Q295" s="830"/>
      <c r="R295" s="830"/>
      <c r="S295" s="830"/>
      <c r="T295" s="830"/>
      <c r="U295" s="830"/>
      <c r="V295" s="830"/>
      <c r="W295" s="830"/>
      <c r="X295" s="830"/>
      <c r="Y295" s="830"/>
      <c r="Z295" s="830"/>
      <c r="AA295" s="830"/>
      <c r="AB295" s="830"/>
      <c r="AC295" s="830"/>
      <c r="AD295" s="830"/>
      <c r="AE295" s="830"/>
      <c r="AF295" s="830"/>
      <c r="AG295" s="853"/>
    </row>
    <row r="296" spans="11:33" ht="14.5" x14ac:dyDescent="0.35">
      <c r="K296" s="830"/>
      <c r="L296" s="830"/>
      <c r="M296" s="850"/>
      <c r="N296" s="847"/>
      <c r="O296" s="830"/>
      <c r="P296" s="847"/>
      <c r="Q296" s="830"/>
      <c r="R296" s="830"/>
      <c r="S296" s="830"/>
      <c r="T296" s="830"/>
      <c r="U296" s="830"/>
      <c r="V296" s="830"/>
      <c r="W296" s="830"/>
      <c r="X296" s="830"/>
      <c r="Y296" s="830"/>
      <c r="Z296" s="830"/>
      <c r="AA296" s="830"/>
      <c r="AB296" s="830"/>
      <c r="AC296" s="830"/>
      <c r="AD296" s="830"/>
      <c r="AE296" s="830"/>
      <c r="AF296" s="830"/>
      <c r="AG296" s="853"/>
    </row>
    <row r="297" spans="11:33" ht="14.5" x14ac:dyDescent="0.35">
      <c r="K297" s="830"/>
      <c r="L297" s="830"/>
      <c r="M297" s="850"/>
      <c r="N297" s="847"/>
      <c r="O297" s="830"/>
      <c r="P297" s="847"/>
      <c r="Q297" s="830"/>
      <c r="R297" s="830"/>
      <c r="S297" s="830"/>
      <c r="T297" s="830"/>
      <c r="U297" s="830"/>
      <c r="V297" s="830"/>
      <c r="W297" s="830"/>
      <c r="X297" s="830"/>
      <c r="Y297" s="830"/>
      <c r="Z297" s="830"/>
      <c r="AA297" s="830"/>
      <c r="AB297" s="830"/>
      <c r="AC297" s="830"/>
      <c r="AD297" s="830"/>
      <c r="AE297" s="830"/>
      <c r="AF297" s="830"/>
      <c r="AG297" s="853"/>
    </row>
    <row r="298" spans="11:33" ht="14.5" x14ac:dyDescent="0.35">
      <c r="K298" s="830"/>
      <c r="L298" s="830"/>
      <c r="M298" s="850"/>
      <c r="N298" s="847"/>
      <c r="O298" s="830"/>
      <c r="P298" s="847"/>
      <c r="Q298" s="830"/>
      <c r="R298" s="830"/>
      <c r="S298" s="830"/>
      <c r="T298" s="830"/>
      <c r="U298" s="830"/>
      <c r="V298" s="830"/>
      <c r="W298" s="830"/>
      <c r="X298" s="830"/>
      <c r="Y298" s="830"/>
      <c r="Z298" s="830"/>
      <c r="AA298" s="830"/>
      <c r="AB298" s="830"/>
      <c r="AC298" s="830"/>
      <c r="AD298" s="830"/>
      <c r="AE298" s="830"/>
      <c r="AF298" s="830"/>
      <c r="AG298" s="853"/>
    </row>
    <row r="299" spans="11:33" ht="14.5" x14ac:dyDescent="0.35">
      <c r="K299" s="830"/>
      <c r="L299" s="830"/>
      <c r="M299" s="850"/>
      <c r="N299" s="847"/>
      <c r="O299" s="830"/>
      <c r="P299" s="847"/>
      <c r="Q299" s="830"/>
      <c r="R299" s="830"/>
      <c r="S299" s="830"/>
      <c r="T299" s="830"/>
      <c r="U299" s="830"/>
      <c r="V299" s="830"/>
      <c r="W299" s="830"/>
      <c r="X299" s="830"/>
      <c r="Y299" s="830"/>
      <c r="Z299" s="830"/>
      <c r="AA299" s="830"/>
      <c r="AB299" s="830"/>
      <c r="AC299" s="830"/>
      <c r="AD299" s="830"/>
      <c r="AE299" s="830"/>
      <c r="AF299" s="830"/>
      <c r="AG299" s="853"/>
    </row>
    <row r="300" spans="11:33" ht="14.5" x14ac:dyDescent="0.35">
      <c r="K300" s="830"/>
      <c r="L300" s="830"/>
      <c r="M300" s="850"/>
      <c r="N300" s="847"/>
      <c r="O300" s="830"/>
      <c r="P300" s="847"/>
      <c r="Q300" s="830"/>
      <c r="R300" s="830"/>
      <c r="S300" s="830"/>
      <c r="T300" s="830"/>
      <c r="U300" s="830"/>
      <c r="V300" s="830"/>
      <c r="W300" s="830"/>
      <c r="X300" s="830"/>
      <c r="Y300" s="830"/>
      <c r="Z300" s="830"/>
      <c r="AA300" s="830"/>
      <c r="AB300" s="830"/>
      <c r="AC300" s="830"/>
      <c r="AD300" s="830"/>
      <c r="AE300" s="830"/>
      <c r="AF300" s="830"/>
      <c r="AG300" s="853"/>
    </row>
    <row r="301" spans="11:33" ht="14.5" x14ac:dyDescent="0.35">
      <c r="K301" s="830"/>
      <c r="L301" s="830"/>
      <c r="M301" s="850"/>
      <c r="N301" s="847"/>
      <c r="O301" s="830"/>
      <c r="P301" s="847"/>
      <c r="Q301" s="830"/>
      <c r="R301" s="830"/>
      <c r="S301" s="830"/>
      <c r="T301" s="830"/>
      <c r="U301" s="830"/>
      <c r="V301" s="830"/>
      <c r="W301" s="830"/>
      <c r="X301" s="830"/>
      <c r="Y301" s="830"/>
      <c r="Z301" s="830"/>
      <c r="AA301" s="830"/>
      <c r="AB301" s="830"/>
      <c r="AC301" s="830"/>
      <c r="AD301" s="830"/>
      <c r="AE301" s="830"/>
      <c r="AF301" s="830"/>
      <c r="AG301" s="853"/>
    </row>
    <row r="302" spans="11:33" ht="14.5" x14ac:dyDescent="0.35">
      <c r="K302" s="830"/>
      <c r="L302" s="830"/>
      <c r="M302" s="850"/>
      <c r="N302" s="847"/>
      <c r="O302" s="830"/>
      <c r="P302" s="847"/>
      <c r="Q302" s="830"/>
      <c r="R302" s="830"/>
      <c r="S302" s="830"/>
      <c r="T302" s="830"/>
      <c r="U302" s="830"/>
      <c r="V302" s="830"/>
      <c r="W302" s="830"/>
      <c r="X302" s="830"/>
      <c r="Y302" s="830"/>
      <c r="Z302" s="830"/>
      <c r="AA302" s="830"/>
      <c r="AB302" s="830"/>
      <c r="AC302" s="830"/>
      <c r="AD302" s="830"/>
      <c r="AE302" s="830"/>
      <c r="AF302" s="830"/>
      <c r="AG302" s="853"/>
    </row>
    <row r="303" spans="11:33" ht="14.5" x14ac:dyDescent="0.35">
      <c r="K303" s="830"/>
      <c r="L303" s="830"/>
      <c r="M303" s="850"/>
      <c r="N303" s="847"/>
      <c r="O303" s="830"/>
      <c r="P303" s="847"/>
      <c r="Q303" s="830"/>
      <c r="R303" s="830"/>
      <c r="S303" s="830"/>
      <c r="T303" s="830"/>
      <c r="U303" s="830"/>
      <c r="V303" s="830"/>
      <c r="W303" s="830"/>
      <c r="X303" s="830"/>
      <c r="Y303" s="830"/>
      <c r="Z303" s="830"/>
      <c r="AA303" s="830"/>
      <c r="AB303" s="830"/>
      <c r="AC303" s="830"/>
      <c r="AD303" s="830"/>
      <c r="AE303" s="830"/>
      <c r="AF303" s="830"/>
      <c r="AG303" s="853"/>
    </row>
    <row r="304" spans="11:33" ht="14.5" x14ac:dyDescent="0.35">
      <c r="K304" s="830"/>
      <c r="L304" s="830"/>
      <c r="M304" s="850"/>
      <c r="N304" s="847"/>
      <c r="O304" s="830"/>
      <c r="P304" s="847"/>
      <c r="Q304" s="830"/>
      <c r="R304" s="830"/>
      <c r="S304" s="830"/>
      <c r="T304" s="830"/>
      <c r="U304" s="830"/>
      <c r="V304" s="830"/>
      <c r="W304" s="830"/>
      <c r="X304" s="830"/>
      <c r="Y304" s="830"/>
      <c r="Z304" s="830"/>
      <c r="AA304" s="830"/>
      <c r="AB304" s="830"/>
      <c r="AC304" s="830"/>
      <c r="AD304" s="830"/>
      <c r="AE304" s="830"/>
      <c r="AF304" s="830"/>
      <c r="AG304" s="853"/>
    </row>
    <row r="305" spans="11:33" ht="14.5" x14ac:dyDescent="0.35">
      <c r="K305" s="830"/>
      <c r="L305" s="830"/>
      <c r="M305" s="850"/>
      <c r="N305" s="847"/>
      <c r="O305" s="830"/>
      <c r="P305" s="847"/>
      <c r="Q305" s="830"/>
      <c r="R305" s="830"/>
      <c r="S305" s="830"/>
      <c r="T305" s="830"/>
      <c r="U305" s="830"/>
      <c r="V305" s="830"/>
      <c r="W305" s="830"/>
      <c r="X305" s="830"/>
      <c r="Y305" s="830"/>
      <c r="Z305" s="830"/>
      <c r="AA305" s="830"/>
      <c r="AB305" s="830"/>
      <c r="AC305" s="830"/>
      <c r="AD305" s="830"/>
      <c r="AE305" s="830"/>
      <c r="AF305" s="830"/>
      <c r="AG305" s="853"/>
    </row>
    <row r="306" spans="11:33" ht="14.5" x14ac:dyDescent="0.35">
      <c r="K306" s="830"/>
      <c r="L306" s="830"/>
      <c r="M306" s="850"/>
      <c r="N306" s="847"/>
      <c r="O306" s="830"/>
      <c r="P306" s="847"/>
      <c r="Q306" s="830"/>
      <c r="R306" s="830"/>
      <c r="S306" s="830"/>
      <c r="T306" s="830"/>
      <c r="U306" s="830"/>
      <c r="V306" s="830"/>
      <c r="W306" s="830"/>
      <c r="X306" s="830"/>
      <c r="Y306" s="830"/>
      <c r="Z306" s="830"/>
      <c r="AA306" s="830"/>
      <c r="AB306" s="830"/>
      <c r="AC306" s="830"/>
      <c r="AD306" s="830"/>
      <c r="AE306" s="830"/>
      <c r="AF306" s="830"/>
      <c r="AG306" s="853"/>
    </row>
    <row r="307" spans="11:33" ht="14.5" x14ac:dyDescent="0.35">
      <c r="K307" s="830"/>
      <c r="L307" s="830"/>
      <c r="M307" s="850"/>
      <c r="N307" s="847"/>
      <c r="O307" s="830"/>
      <c r="P307" s="847"/>
      <c r="Q307" s="830"/>
      <c r="R307" s="830"/>
      <c r="S307" s="830"/>
      <c r="T307" s="830"/>
      <c r="U307" s="830"/>
      <c r="V307" s="830"/>
      <c r="W307" s="830"/>
      <c r="X307" s="830"/>
      <c r="Y307" s="830"/>
      <c r="Z307" s="830"/>
      <c r="AA307" s="830"/>
      <c r="AB307" s="830"/>
      <c r="AC307" s="830"/>
      <c r="AD307" s="830"/>
      <c r="AE307" s="830"/>
      <c r="AF307" s="830"/>
      <c r="AG307" s="853"/>
    </row>
    <row r="308" spans="11:33" ht="14.5" x14ac:dyDescent="0.35">
      <c r="K308" s="830"/>
      <c r="L308" s="830"/>
      <c r="M308" s="850"/>
      <c r="N308" s="847"/>
      <c r="O308" s="830"/>
      <c r="P308" s="847"/>
      <c r="Q308" s="830"/>
      <c r="R308" s="830"/>
      <c r="S308" s="830"/>
      <c r="T308" s="830"/>
      <c r="U308" s="830"/>
      <c r="V308" s="830"/>
      <c r="W308" s="830"/>
      <c r="X308" s="830"/>
      <c r="Y308" s="830"/>
      <c r="Z308" s="830"/>
      <c r="AA308" s="830"/>
      <c r="AB308" s="830"/>
      <c r="AC308" s="830"/>
      <c r="AD308" s="830"/>
      <c r="AE308" s="830"/>
      <c r="AF308" s="830"/>
      <c r="AG308" s="853"/>
    </row>
    <row r="309" spans="11:33" ht="14.5" x14ac:dyDescent="0.35">
      <c r="K309" s="830"/>
      <c r="L309" s="830"/>
      <c r="M309" s="850"/>
      <c r="N309" s="847"/>
      <c r="O309" s="830"/>
      <c r="P309" s="847"/>
      <c r="Q309" s="830"/>
      <c r="R309" s="830"/>
      <c r="S309" s="830"/>
      <c r="T309" s="830"/>
      <c r="U309" s="830"/>
      <c r="V309" s="830"/>
      <c r="W309" s="830"/>
      <c r="X309" s="830"/>
      <c r="Y309" s="830"/>
      <c r="Z309" s="830"/>
      <c r="AA309" s="830"/>
      <c r="AB309" s="830"/>
      <c r="AC309" s="830"/>
      <c r="AD309" s="830"/>
      <c r="AE309" s="830"/>
      <c r="AF309" s="830"/>
      <c r="AG309" s="853"/>
    </row>
    <row r="310" spans="11:33" ht="14.5" x14ac:dyDescent="0.35">
      <c r="K310" s="830"/>
      <c r="L310" s="830"/>
      <c r="M310" s="850"/>
      <c r="N310" s="847"/>
      <c r="O310" s="830"/>
      <c r="P310" s="847"/>
      <c r="Q310" s="830"/>
      <c r="R310" s="830"/>
      <c r="S310" s="830"/>
      <c r="T310" s="830"/>
      <c r="U310" s="830"/>
      <c r="V310" s="830"/>
      <c r="W310" s="830"/>
      <c r="X310" s="830"/>
      <c r="Y310" s="830"/>
      <c r="Z310" s="830"/>
      <c r="AA310" s="830"/>
      <c r="AB310" s="830"/>
      <c r="AC310" s="830"/>
      <c r="AD310" s="830"/>
      <c r="AE310" s="830"/>
      <c r="AF310" s="830"/>
      <c r="AG310" s="853"/>
    </row>
    <row r="311" spans="11:33" ht="14.5" x14ac:dyDescent="0.35">
      <c r="K311" s="830"/>
      <c r="L311" s="830"/>
      <c r="M311" s="850"/>
      <c r="N311" s="847"/>
      <c r="O311" s="830"/>
      <c r="P311" s="847"/>
      <c r="Q311" s="830"/>
      <c r="R311" s="830"/>
      <c r="S311" s="830"/>
      <c r="T311" s="830"/>
      <c r="U311" s="830"/>
      <c r="V311" s="830"/>
      <c r="W311" s="830"/>
      <c r="X311" s="830"/>
      <c r="Y311" s="830"/>
      <c r="Z311" s="830"/>
      <c r="AA311" s="830"/>
      <c r="AB311" s="830"/>
      <c r="AC311" s="830"/>
      <c r="AD311" s="830"/>
      <c r="AE311" s="830"/>
      <c r="AF311" s="830"/>
      <c r="AG311" s="853"/>
    </row>
    <row r="312" spans="11:33" ht="14.5" x14ac:dyDescent="0.35">
      <c r="K312" s="830"/>
      <c r="L312" s="830"/>
      <c r="M312" s="850"/>
      <c r="N312" s="847"/>
      <c r="O312" s="830"/>
      <c r="P312" s="847"/>
      <c r="Q312" s="830"/>
      <c r="R312" s="830"/>
      <c r="S312" s="830"/>
      <c r="T312" s="830"/>
      <c r="U312" s="830"/>
      <c r="V312" s="830"/>
      <c r="W312" s="830"/>
      <c r="X312" s="830"/>
      <c r="Y312" s="830"/>
      <c r="Z312" s="830"/>
      <c r="AA312" s="830"/>
      <c r="AB312" s="830"/>
      <c r="AC312" s="830"/>
      <c r="AD312" s="830"/>
      <c r="AE312" s="830"/>
      <c r="AF312" s="830"/>
      <c r="AG312" s="853"/>
    </row>
    <row r="313" spans="11:33" ht="14.5" x14ac:dyDescent="0.35">
      <c r="K313" s="830"/>
      <c r="L313" s="830"/>
      <c r="M313" s="850"/>
      <c r="N313" s="847"/>
      <c r="O313" s="830"/>
      <c r="P313" s="847"/>
      <c r="Q313" s="830"/>
      <c r="R313" s="830"/>
      <c r="S313" s="830"/>
      <c r="T313" s="830"/>
      <c r="U313" s="830"/>
      <c r="V313" s="830"/>
      <c r="W313" s="830"/>
      <c r="X313" s="830"/>
      <c r="Y313" s="830"/>
      <c r="Z313" s="830"/>
      <c r="AA313" s="830"/>
      <c r="AB313" s="830"/>
      <c r="AC313" s="830"/>
      <c r="AD313" s="830"/>
      <c r="AE313" s="830"/>
      <c r="AF313" s="830"/>
      <c r="AG313" s="853"/>
    </row>
    <row r="314" spans="11:33" ht="14.5" x14ac:dyDescent="0.35">
      <c r="K314" s="830"/>
      <c r="L314" s="830"/>
      <c r="M314" s="850"/>
      <c r="N314" s="847"/>
      <c r="O314" s="830"/>
      <c r="P314" s="847"/>
      <c r="Q314" s="830"/>
      <c r="R314" s="830"/>
      <c r="S314" s="830"/>
      <c r="T314" s="830"/>
      <c r="U314" s="830"/>
      <c r="V314" s="830"/>
      <c r="W314" s="830"/>
      <c r="X314" s="830"/>
      <c r="Y314" s="830"/>
      <c r="Z314" s="830"/>
      <c r="AA314" s="830"/>
      <c r="AB314" s="830"/>
      <c r="AC314" s="830"/>
      <c r="AD314" s="830"/>
      <c r="AE314" s="830"/>
      <c r="AF314" s="830"/>
      <c r="AG314" s="853"/>
    </row>
    <row r="315" spans="11:33" ht="14.5" x14ac:dyDescent="0.35">
      <c r="K315" s="830"/>
      <c r="L315" s="830"/>
      <c r="M315" s="850"/>
      <c r="N315" s="847"/>
      <c r="O315" s="830"/>
      <c r="P315" s="847"/>
      <c r="Q315" s="830"/>
      <c r="R315" s="830"/>
      <c r="S315" s="830"/>
      <c r="T315" s="830"/>
      <c r="U315" s="830"/>
      <c r="V315" s="830"/>
      <c r="W315" s="830"/>
      <c r="X315" s="830"/>
      <c r="Y315" s="830"/>
      <c r="Z315" s="830"/>
      <c r="AA315" s="830"/>
      <c r="AB315" s="830"/>
      <c r="AC315" s="830"/>
      <c r="AD315" s="830"/>
      <c r="AE315" s="830"/>
      <c r="AF315" s="830"/>
      <c r="AG315" s="853"/>
    </row>
    <row r="316" spans="11:33" ht="14.5" x14ac:dyDescent="0.35">
      <c r="K316" s="830"/>
      <c r="L316" s="830"/>
      <c r="M316" s="850"/>
      <c r="N316" s="847"/>
      <c r="O316" s="830"/>
      <c r="P316" s="847"/>
      <c r="Q316" s="830"/>
      <c r="R316" s="830"/>
      <c r="S316" s="830"/>
      <c r="T316" s="830"/>
      <c r="U316" s="830"/>
      <c r="V316" s="830"/>
      <c r="W316" s="830"/>
      <c r="X316" s="830"/>
      <c r="Y316" s="830"/>
      <c r="Z316" s="830"/>
      <c r="AA316" s="830"/>
      <c r="AB316" s="830"/>
      <c r="AC316" s="830"/>
      <c r="AD316" s="830"/>
      <c r="AE316" s="830"/>
      <c r="AF316" s="830"/>
      <c r="AG316" s="853"/>
    </row>
    <row r="317" spans="11:33" ht="14.5" x14ac:dyDescent="0.35">
      <c r="K317" s="830"/>
      <c r="L317" s="830"/>
      <c r="M317" s="850"/>
      <c r="N317" s="847"/>
      <c r="O317" s="830"/>
      <c r="P317" s="847"/>
      <c r="Q317" s="830"/>
      <c r="R317" s="830"/>
      <c r="S317" s="830"/>
      <c r="T317" s="830"/>
      <c r="U317" s="830"/>
      <c r="V317" s="830"/>
      <c r="W317" s="830"/>
      <c r="X317" s="830"/>
      <c r="Y317" s="830"/>
      <c r="Z317" s="830"/>
      <c r="AA317" s="830"/>
      <c r="AB317" s="830"/>
      <c r="AC317" s="830"/>
      <c r="AD317" s="830"/>
      <c r="AE317" s="830"/>
      <c r="AF317" s="830"/>
      <c r="AG317" s="853"/>
    </row>
    <row r="318" spans="11:33" ht="14.5" x14ac:dyDescent="0.35">
      <c r="K318" s="830"/>
      <c r="L318" s="830"/>
      <c r="M318" s="850"/>
      <c r="N318" s="847"/>
      <c r="O318" s="830"/>
      <c r="P318" s="847"/>
      <c r="Q318" s="830"/>
      <c r="R318" s="830"/>
      <c r="S318" s="830"/>
      <c r="T318" s="830"/>
      <c r="U318" s="830"/>
      <c r="V318" s="830"/>
      <c r="W318" s="830"/>
      <c r="X318" s="830"/>
      <c r="Y318" s="830"/>
      <c r="Z318" s="830"/>
      <c r="AA318" s="830"/>
      <c r="AB318" s="830"/>
      <c r="AC318" s="830"/>
      <c r="AD318" s="830"/>
      <c r="AE318" s="830"/>
      <c r="AF318" s="830"/>
      <c r="AG318" s="853"/>
    </row>
    <row r="319" spans="11:33" ht="14.5" x14ac:dyDescent="0.35">
      <c r="K319" s="830"/>
      <c r="L319" s="830"/>
      <c r="M319" s="850"/>
      <c r="N319" s="847"/>
      <c r="O319" s="830"/>
      <c r="P319" s="847"/>
      <c r="Q319" s="830"/>
      <c r="R319" s="830"/>
      <c r="S319" s="830"/>
      <c r="T319" s="830"/>
      <c r="U319" s="830"/>
      <c r="V319" s="830"/>
      <c r="W319" s="830"/>
      <c r="X319" s="830"/>
      <c r="Y319" s="830"/>
      <c r="Z319" s="830"/>
      <c r="AA319" s="830"/>
      <c r="AB319" s="830"/>
      <c r="AC319" s="830"/>
      <c r="AD319" s="830"/>
      <c r="AE319" s="830"/>
      <c r="AF319" s="830"/>
      <c r="AG319" s="853"/>
    </row>
    <row r="320" spans="11:33" ht="14.5" x14ac:dyDescent="0.35">
      <c r="K320" s="830"/>
      <c r="L320" s="830"/>
      <c r="M320" s="850"/>
      <c r="N320" s="847"/>
      <c r="O320" s="830"/>
      <c r="P320" s="847"/>
      <c r="Q320" s="830"/>
      <c r="R320" s="830"/>
      <c r="S320" s="830"/>
      <c r="T320" s="830"/>
      <c r="U320" s="830"/>
      <c r="V320" s="830"/>
      <c r="W320" s="830"/>
      <c r="X320" s="830"/>
      <c r="Y320" s="830"/>
      <c r="Z320" s="830"/>
      <c r="AA320" s="830"/>
      <c r="AB320" s="830"/>
      <c r="AC320" s="830"/>
      <c r="AD320" s="830"/>
      <c r="AE320" s="830"/>
      <c r="AF320" s="830"/>
      <c r="AG320" s="853"/>
    </row>
    <row r="321" spans="11:33" ht="14.5" x14ac:dyDescent="0.35">
      <c r="K321" s="830"/>
      <c r="L321" s="830"/>
      <c r="M321" s="850"/>
      <c r="N321" s="847"/>
      <c r="O321" s="830"/>
      <c r="P321" s="847"/>
      <c r="Q321" s="830"/>
      <c r="R321" s="830"/>
      <c r="S321" s="830"/>
      <c r="T321" s="830"/>
      <c r="U321" s="830"/>
      <c r="V321" s="830"/>
      <c r="W321" s="830"/>
      <c r="X321" s="830"/>
      <c r="Y321" s="830"/>
      <c r="Z321" s="830"/>
      <c r="AA321" s="830"/>
      <c r="AB321" s="830"/>
      <c r="AC321" s="830"/>
      <c r="AD321" s="830"/>
      <c r="AE321" s="830"/>
      <c r="AF321" s="830"/>
      <c r="AG321" s="853"/>
    </row>
    <row r="322" spans="11:33" ht="14.5" x14ac:dyDescent="0.35">
      <c r="K322" s="830"/>
      <c r="L322" s="830"/>
      <c r="M322" s="850"/>
      <c r="N322" s="847"/>
      <c r="O322" s="830"/>
      <c r="P322" s="847"/>
      <c r="Q322" s="830"/>
      <c r="R322" s="830"/>
      <c r="S322" s="830"/>
      <c r="T322" s="830"/>
      <c r="U322" s="830"/>
      <c r="V322" s="830"/>
      <c r="W322" s="830"/>
      <c r="X322" s="830"/>
      <c r="Y322" s="830"/>
      <c r="Z322" s="830"/>
      <c r="AA322" s="830"/>
      <c r="AB322" s="830"/>
      <c r="AC322" s="830"/>
      <c r="AD322" s="830"/>
      <c r="AE322" s="830"/>
      <c r="AF322" s="830"/>
      <c r="AG322" s="853"/>
    </row>
    <row r="323" spans="11:33" ht="14.5" x14ac:dyDescent="0.35">
      <c r="K323" s="830"/>
      <c r="L323" s="830"/>
      <c r="M323" s="850"/>
      <c r="N323" s="847"/>
      <c r="O323" s="830"/>
      <c r="P323" s="847"/>
      <c r="Q323" s="830"/>
      <c r="R323" s="830"/>
      <c r="S323" s="830"/>
      <c r="T323" s="830"/>
      <c r="U323" s="830"/>
      <c r="V323" s="830"/>
      <c r="W323" s="830"/>
      <c r="X323" s="830"/>
      <c r="Y323" s="830"/>
      <c r="Z323" s="830"/>
      <c r="AA323" s="830"/>
      <c r="AB323" s="830"/>
      <c r="AC323" s="830"/>
      <c r="AD323" s="830"/>
      <c r="AE323" s="830"/>
      <c r="AF323" s="830"/>
      <c r="AG323" s="853"/>
    </row>
    <row r="324" spans="11:33" ht="14.5" x14ac:dyDescent="0.35">
      <c r="K324" s="830"/>
      <c r="L324" s="830"/>
      <c r="M324" s="850"/>
      <c r="N324" s="847"/>
      <c r="O324" s="830"/>
      <c r="P324" s="847"/>
      <c r="Q324" s="830"/>
      <c r="R324" s="830"/>
      <c r="S324" s="830"/>
      <c r="T324" s="830"/>
      <c r="U324" s="830"/>
      <c r="V324" s="830"/>
      <c r="W324" s="830"/>
      <c r="X324" s="830"/>
      <c r="Y324" s="830"/>
      <c r="Z324" s="830"/>
      <c r="AA324" s="830"/>
      <c r="AB324" s="830"/>
      <c r="AC324" s="830"/>
      <c r="AD324" s="830"/>
      <c r="AE324" s="830"/>
      <c r="AF324" s="830"/>
      <c r="AG324" s="853"/>
    </row>
    <row r="325" spans="11:33" ht="14.5" x14ac:dyDescent="0.35">
      <c r="K325" s="830"/>
      <c r="L325" s="830"/>
      <c r="M325" s="850"/>
      <c r="N325" s="847"/>
      <c r="O325" s="830"/>
      <c r="P325" s="847"/>
      <c r="Q325" s="830"/>
      <c r="R325" s="830"/>
      <c r="S325" s="830"/>
      <c r="T325" s="830"/>
      <c r="U325" s="830"/>
      <c r="V325" s="830"/>
      <c r="W325" s="830"/>
      <c r="X325" s="830"/>
      <c r="Y325" s="830"/>
      <c r="Z325" s="830"/>
      <c r="AA325" s="830"/>
      <c r="AB325" s="830"/>
      <c r="AC325" s="830"/>
      <c r="AD325" s="830"/>
      <c r="AE325" s="830"/>
      <c r="AF325" s="830"/>
      <c r="AG325" s="853"/>
    </row>
    <row r="326" spans="11:33" ht="14.5" x14ac:dyDescent="0.35">
      <c r="K326" s="830"/>
      <c r="L326" s="830"/>
      <c r="M326" s="850"/>
      <c r="N326" s="847"/>
      <c r="O326" s="830"/>
      <c r="P326" s="847"/>
      <c r="Q326" s="830"/>
      <c r="R326" s="830"/>
      <c r="S326" s="830"/>
      <c r="T326" s="830"/>
      <c r="U326" s="830"/>
      <c r="V326" s="830"/>
      <c r="W326" s="830"/>
      <c r="X326" s="830"/>
      <c r="Y326" s="830"/>
      <c r="Z326" s="830"/>
      <c r="AA326" s="830"/>
      <c r="AB326" s="830"/>
      <c r="AC326" s="830"/>
      <c r="AD326" s="830"/>
      <c r="AE326" s="830"/>
      <c r="AF326" s="830"/>
      <c r="AG326" s="853"/>
    </row>
    <row r="327" spans="11:33" ht="14.5" x14ac:dyDescent="0.35">
      <c r="K327" s="830"/>
      <c r="L327" s="830"/>
      <c r="M327" s="850"/>
      <c r="N327" s="847"/>
      <c r="O327" s="830"/>
      <c r="P327" s="847"/>
      <c r="Q327" s="830"/>
      <c r="R327" s="830"/>
      <c r="S327" s="830"/>
      <c r="T327" s="830"/>
      <c r="U327" s="830"/>
      <c r="V327" s="830"/>
      <c r="W327" s="830"/>
      <c r="X327" s="830"/>
      <c r="Y327" s="830"/>
      <c r="Z327" s="830"/>
      <c r="AA327" s="830"/>
      <c r="AB327" s="830"/>
      <c r="AC327" s="830"/>
      <c r="AD327" s="830"/>
      <c r="AE327" s="830"/>
      <c r="AF327" s="830"/>
      <c r="AG327" s="853"/>
    </row>
    <row r="328" spans="11:33" ht="14.5" x14ac:dyDescent="0.35">
      <c r="K328" s="830"/>
      <c r="L328" s="830"/>
      <c r="M328" s="850"/>
      <c r="N328" s="847"/>
      <c r="O328" s="830"/>
      <c r="P328" s="847"/>
      <c r="Q328" s="830"/>
      <c r="R328" s="830"/>
      <c r="S328" s="830"/>
      <c r="T328" s="830"/>
      <c r="U328" s="830"/>
      <c r="V328" s="830"/>
      <c r="W328" s="830"/>
      <c r="X328" s="830"/>
      <c r="Y328" s="830"/>
      <c r="Z328" s="830"/>
      <c r="AA328" s="830"/>
      <c r="AB328" s="830"/>
      <c r="AC328" s="830"/>
      <c r="AD328" s="830"/>
      <c r="AE328" s="830"/>
      <c r="AF328" s="830"/>
      <c r="AG328" s="853"/>
    </row>
    <row r="329" spans="11:33" ht="14.5" x14ac:dyDescent="0.35">
      <c r="K329" s="830"/>
      <c r="L329" s="830"/>
      <c r="M329" s="850"/>
      <c r="N329" s="847"/>
      <c r="O329" s="830"/>
      <c r="P329" s="847"/>
      <c r="Q329" s="830"/>
      <c r="R329" s="830"/>
      <c r="S329" s="830"/>
      <c r="T329" s="830"/>
      <c r="U329" s="830"/>
      <c r="V329" s="830"/>
      <c r="W329" s="830"/>
      <c r="X329" s="830"/>
      <c r="Y329" s="830"/>
      <c r="Z329" s="830"/>
      <c r="AA329" s="830"/>
      <c r="AB329" s="830"/>
      <c r="AC329" s="830"/>
      <c r="AD329" s="830"/>
      <c r="AE329" s="830"/>
      <c r="AF329" s="830"/>
      <c r="AG329" s="853"/>
    </row>
    <row r="330" spans="11:33" ht="14.5" x14ac:dyDescent="0.35">
      <c r="K330" s="830"/>
      <c r="L330" s="830"/>
      <c r="M330" s="850"/>
      <c r="N330" s="847"/>
      <c r="O330" s="830"/>
      <c r="P330" s="847"/>
      <c r="Q330" s="830"/>
      <c r="R330" s="830"/>
      <c r="S330" s="830"/>
      <c r="T330" s="830"/>
      <c r="U330" s="830"/>
      <c r="V330" s="830"/>
      <c r="W330" s="830"/>
      <c r="X330" s="830"/>
      <c r="Y330" s="830"/>
      <c r="Z330" s="830"/>
      <c r="AA330" s="830"/>
      <c r="AB330" s="830"/>
      <c r="AC330" s="830"/>
      <c r="AD330" s="830"/>
      <c r="AE330" s="830"/>
      <c r="AF330" s="830"/>
      <c r="AG330" s="853"/>
    </row>
    <row r="331" spans="11:33" ht="14.5" x14ac:dyDescent="0.35">
      <c r="K331" s="830"/>
      <c r="L331" s="830"/>
      <c r="M331" s="850"/>
      <c r="N331" s="847"/>
      <c r="O331" s="830"/>
      <c r="P331" s="847"/>
      <c r="Q331" s="830"/>
      <c r="R331" s="830"/>
      <c r="S331" s="830"/>
      <c r="T331" s="830"/>
      <c r="U331" s="830"/>
      <c r="V331" s="830"/>
      <c r="W331" s="830"/>
      <c r="X331" s="830"/>
      <c r="Y331" s="830"/>
      <c r="Z331" s="830"/>
      <c r="AA331" s="830"/>
      <c r="AB331" s="830"/>
      <c r="AC331" s="830"/>
      <c r="AD331" s="830"/>
      <c r="AE331" s="830"/>
      <c r="AF331" s="830"/>
      <c r="AG331" s="853"/>
    </row>
    <row r="332" spans="11:33" ht="14.5" x14ac:dyDescent="0.35">
      <c r="K332" s="830"/>
      <c r="L332" s="830"/>
      <c r="M332" s="850"/>
      <c r="N332" s="847"/>
      <c r="O332" s="830"/>
      <c r="P332" s="847"/>
      <c r="Q332" s="830"/>
      <c r="R332" s="830"/>
      <c r="S332" s="830"/>
      <c r="T332" s="830"/>
      <c r="U332" s="830"/>
      <c r="V332" s="830"/>
      <c r="W332" s="830"/>
      <c r="X332" s="830"/>
      <c r="Y332" s="830"/>
      <c r="Z332" s="830"/>
      <c r="AA332" s="830"/>
      <c r="AB332" s="830"/>
      <c r="AC332" s="830"/>
      <c r="AD332" s="830"/>
      <c r="AE332" s="830"/>
      <c r="AF332" s="830"/>
      <c r="AG332" s="853"/>
    </row>
    <row r="333" spans="11:33" ht="14.5" x14ac:dyDescent="0.35">
      <c r="K333" s="830"/>
      <c r="L333" s="830"/>
      <c r="M333" s="850"/>
      <c r="N333" s="847"/>
      <c r="O333" s="830"/>
      <c r="P333" s="847"/>
      <c r="Q333" s="830"/>
      <c r="R333" s="830"/>
      <c r="S333" s="830"/>
      <c r="T333" s="830"/>
      <c r="U333" s="830"/>
      <c r="V333" s="830"/>
      <c r="W333" s="830"/>
      <c r="X333" s="830"/>
      <c r="Y333" s="830"/>
      <c r="Z333" s="830"/>
      <c r="AA333" s="830"/>
      <c r="AB333" s="830"/>
      <c r="AC333" s="830"/>
      <c r="AD333" s="830"/>
      <c r="AE333" s="830"/>
      <c r="AF333" s="830"/>
      <c r="AG333" s="853"/>
    </row>
    <row r="334" spans="11:33" ht="14.5" x14ac:dyDescent="0.35">
      <c r="K334" s="830"/>
      <c r="L334" s="830"/>
      <c r="M334" s="850"/>
      <c r="N334" s="847"/>
      <c r="O334" s="830"/>
      <c r="P334" s="847"/>
      <c r="Q334" s="830"/>
      <c r="R334" s="830"/>
      <c r="S334" s="830"/>
      <c r="T334" s="830"/>
      <c r="U334" s="830"/>
      <c r="V334" s="830"/>
      <c r="W334" s="830"/>
      <c r="X334" s="830"/>
      <c r="Y334" s="830"/>
      <c r="Z334" s="830"/>
      <c r="AA334" s="830"/>
      <c r="AB334" s="830"/>
      <c r="AC334" s="830"/>
      <c r="AD334" s="830"/>
      <c r="AE334" s="830"/>
      <c r="AF334" s="830"/>
      <c r="AG334" s="853"/>
    </row>
    <row r="335" spans="11:33" ht="14.5" x14ac:dyDescent="0.35">
      <c r="K335" s="830"/>
      <c r="L335" s="830"/>
      <c r="M335" s="850"/>
      <c r="N335" s="847"/>
      <c r="O335" s="830"/>
      <c r="P335" s="847"/>
      <c r="Q335" s="830"/>
      <c r="R335" s="830"/>
      <c r="S335" s="830"/>
      <c r="T335" s="830"/>
      <c r="U335" s="830"/>
      <c r="V335" s="830"/>
      <c r="W335" s="830"/>
      <c r="X335" s="830"/>
      <c r="Y335" s="830"/>
      <c r="Z335" s="830"/>
      <c r="AA335" s="830"/>
      <c r="AB335" s="830"/>
      <c r="AC335" s="830"/>
      <c r="AD335" s="830"/>
      <c r="AE335" s="830"/>
      <c r="AF335" s="830"/>
      <c r="AG335" s="853"/>
    </row>
    <row r="336" spans="11:33" ht="14.5" x14ac:dyDescent="0.35">
      <c r="K336" s="830"/>
      <c r="L336" s="830"/>
      <c r="M336" s="850"/>
      <c r="N336" s="847"/>
      <c r="O336" s="830"/>
      <c r="P336" s="847"/>
      <c r="Q336" s="830"/>
      <c r="R336" s="830"/>
      <c r="S336" s="830"/>
      <c r="T336" s="830"/>
      <c r="U336" s="830"/>
      <c r="V336" s="830"/>
      <c r="W336" s="830"/>
      <c r="X336" s="830"/>
      <c r="Y336" s="830"/>
      <c r="Z336" s="830"/>
      <c r="AA336" s="830"/>
      <c r="AB336" s="830"/>
      <c r="AC336" s="830"/>
      <c r="AD336" s="830"/>
      <c r="AE336" s="830"/>
      <c r="AF336" s="830"/>
      <c r="AG336" s="853"/>
    </row>
    <row r="337" spans="11:33" ht="14.5" x14ac:dyDescent="0.35">
      <c r="K337" s="830"/>
      <c r="L337" s="830"/>
      <c r="M337" s="850"/>
      <c r="N337" s="847"/>
      <c r="O337" s="830"/>
      <c r="P337" s="847"/>
      <c r="Q337" s="830"/>
      <c r="S337" s="830"/>
      <c r="T337" s="830"/>
      <c r="U337" s="830"/>
      <c r="V337" s="830"/>
      <c r="W337" s="830"/>
      <c r="X337" s="830"/>
      <c r="Y337" s="830"/>
      <c r="Z337" s="830"/>
      <c r="AA337" s="830"/>
      <c r="AB337" s="830"/>
      <c r="AC337" s="830"/>
      <c r="AD337" s="830"/>
      <c r="AE337" s="830"/>
      <c r="AF337" s="830"/>
      <c r="AG337" s="853"/>
    </row>
  </sheetData>
  <sheetProtection formatCells="0" formatColumns="0" formatRows="0"/>
  <mergeCells count="15">
    <mergeCell ref="B13:B14"/>
    <mergeCell ref="A53:B53"/>
    <mergeCell ref="M53:N53"/>
    <mergeCell ref="A7:E7"/>
    <mergeCell ref="G7:H7"/>
    <mergeCell ref="A8:E8"/>
    <mergeCell ref="G8:H8"/>
    <mergeCell ref="A11:B11"/>
    <mergeCell ref="A12:B12"/>
    <mergeCell ref="A4:E4"/>
    <mergeCell ref="G4:H4"/>
    <mergeCell ref="A5:E5"/>
    <mergeCell ref="G5:H5"/>
    <mergeCell ref="A6:E6"/>
    <mergeCell ref="G6:H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pageSetUpPr fitToPage="1"/>
  </sheetPr>
  <dimension ref="A1:BH42"/>
  <sheetViews>
    <sheetView workbookViewId="0">
      <selection activeCell="B8" sqref="B8"/>
    </sheetView>
  </sheetViews>
  <sheetFormatPr defaultRowHeight="12.5" x14ac:dyDescent="0.25"/>
  <cols>
    <col min="1" max="1" width="2.54296875" customWidth="1"/>
    <col min="2" max="6" width="3.7265625" bestFit="1" customWidth="1"/>
    <col min="7" max="7" width="6.54296875" bestFit="1" customWidth="1"/>
    <col min="8" max="13" width="3.7265625" bestFit="1" customWidth="1"/>
    <col min="14" max="14" width="4.81640625" customWidth="1"/>
    <col min="15" max="17" width="5.453125" bestFit="1" customWidth="1"/>
    <col min="18" max="18" width="7.7265625" bestFit="1" customWidth="1"/>
    <col min="19" max="19" width="5.453125" bestFit="1" customWidth="1"/>
    <col min="20" max="20" width="5.453125" customWidth="1"/>
    <col min="21" max="22" width="6.54296875" bestFit="1" customWidth="1"/>
    <col min="23" max="23" width="3.26953125" bestFit="1" customWidth="1"/>
    <col min="24" max="24" width="5" customWidth="1"/>
    <col min="25" max="25" width="7.1796875" customWidth="1"/>
    <col min="26" max="27" width="3.26953125" bestFit="1" customWidth="1"/>
    <col min="28" max="28" width="4.453125" customWidth="1"/>
    <col min="29" max="32" width="3.81640625" customWidth="1"/>
    <col min="33" max="33" width="5.7265625" bestFit="1" customWidth="1"/>
    <col min="34" max="38" width="3.81640625" customWidth="1"/>
    <col min="39" max="58" width="1.7265625" customWidth="1"/>
    <col min="194" max="194" width="2.54296875" customWidth="1"/>
    <col min="195" max="212" width="1.7265625" customWidth="1"/>
    <col min="213" max="213" width="2.26953125" customWidth="1"/>
    <col min="214" max="214" width="1.7265625" customWidth="1"/>
    <col min="215" max="215" width="2.26953125" customWidth="1"/>
    <col min="216" max="216" width="1.7265625" customWidth="1"/>
    <col min="217" max="217" width="2.26953125" customWidth="1"/>
    <col min="218" max="218" width="1.7265625" customWidth="1"/>
    <col min="219" max="219" width="2.26953125" customWidth="1"/>
    <col min="220" max="220" width="1.7265625" customWidth="1"/>
    <col min="221" max="221" width="2.26953125" customWidth="1"/>
    <col min="222" max="222" width="1.7265625" customWidth="1"/>
    <col min="223" max="223" width="2.26953125" customWidth="1"/>
    <col min="224" max="290" width="1.7265625" customWidth="1"/>
    <col min="291" max="291" width="2.54296875" customWidth="1"/>
    <col min="292" max="314" width="1.7265625" customWidth="1"/>
    <col min="450" max="450" width="2.54296875" customWidth="1"/>
    <col min="451" max="468" width="1.7265625" customWidth="1"/>
    <col min="469" max="469" width="2.26953125" customWidth="1"/>
    <col min="470" max="470" width="1.7265625" customWidth="1"/>
    <col min="471" max="471" width="2.26953125" customWidth="1"/>
    <col min="472" max="472" width="1.7265625" customWidth="1"/>
    <col min="473" max="473" width="2.26953125" customWidth="1"/>
    <col min="474" max="474" width="1.7265625" customWidth="1"/>
    <col min="475" max="475" width="2.26953125" customWidth="1"/>
    <col min="476" max="476" width="1.7265625" customWidth="1"/>
    <col min="477" max="477" width="2.26953125" customWidth="1"/>
    <col min="478" max="478" width="1.7265625" customWidth="1"/>
    <col min="479" max="479" width="2.26953125" customWidth="1"/>
    <col min="480" max="546" width="1.7265625" customWidth="1"/>
    <col min="547" max="547" width="2.54296875" customWidth="1"/>
    <col min="548" max="570" width="1.7265625" customWidth="1"/>
    <col min="706" max="706" width="2.54296875" customWidth="1"/>
    <col min="707" max="724" width="1.7265625" customWidth="1"/>
    <col min="725" max="725" width="2.26953125" customWidth="1"/>
    <col min="726" max="726" width="1.7265625" customWidth="1"/>
    <col min="727" max="727" width="2.26953125" customWidth="1"/>
    <col min="728" max="728" width="1.7265625" customWidth="1"/>
    <col min="729" max="729" width="2.26953125" customWidth="1"/>
    <col min="730" max="730" width="1.7265625" customWidth="1"/>
    <col min="731" max="731" width="2.26953125" customWidth="1"/>
    <col min="732" max="732" width="1.7265625" customWidth="1"/>
    <col min="733" max="733" width="2.26953125" customWidth="1"/>
    <col min="734" max="734" width="1.7265625" customWidth="1"/>
    <col min="735" max="735" width="2.26953125" customWidth="1"/>
    <col min="736" max="802" width="1.7265625" customWidth="1"/>
    <col min="803" max="803" width="2.54296875" customWidth="1"/>
    <col min="804" max="826" width="1.7265625" customWidth="1"/>
    <col min="962" max="962" width="2.54296875" customWidth="1"/>
    <col min="963" max="980" width="1.7265625" customWidth="1"/>
    <col min="981" max="981" width="2.26953125" customWidth="1"/>
    <col min="982" max="982" width="1.7265625" customWidth="1"/>
    <col min="983" max="983" width="2.26953125" customWidth="1"/>
    <col min="984" max="984" width="1.7265625" customWidth="1"/>
    <col min="985" max="985" width="2.26953125" customWidth="1"/>
    <col min="986" max="986" width="1.7265625" customWidth="1"/>
    <col min="987" max="987" width="2.26953125" customWidth="1"/>
    <col min="988" max="988" width="1.7265625" customWidth="1"/>
    <col min="989" max="989" width="2.26953125" customWidth="1"/>
    <col min="990" max="990" width="1.7265625" customWidth="1"/>
    <col min="991" max="991" width="2.26953125" customWidth="1"/>
    <col min="992" max="1058" width="1.7265625" customWidth="1"/>
    <col min="1059" max="1059" width="2.54296875" customWidth="1"/>
    <col min="1060" max="1082" width="1.7265625" customWidth="1"/>
    <col min="1218" max="1218" width="2.54296875" customWidth="1"/>
    <col min="1219" max="1236" width="1.7265625" customWidth="1"/>
    <col min="1237" max="1237" width="2.26953125" customWidth="1"/>
    <col min="1238" max="1238" width="1.7265625" customWidth="1"/>
    <col min="1239" max="1239" width="2.26953125" customWidth="1"/>
    <col min="1240" max="1240" width="1.7265625" customWidth="1"/>
    <col min="1241" max="1241" width="2.26953125" customWidth="1"/>
    <col min="1242" max="1242" width="1.7265625" customWidth="1"/>
    <col min="1243" max="1243" width="2.26953125" customWidth="1"/>
    <col min="1244" max="1244" width="1.7265625" customWidth="1"/>
    <col min="1245" max="1245" width="2.26953125" customWidth="1"/>
    <col min="1246" max="1246" width="1.7265625" customWidth="1"/>
    <col min="1247" max="1247" width="2.26953125" customWidth="1"/>
    <col min="1248" max="1314" width="1.7265625" customWidth="1"/>
    <col min="1315" max="1315" width="2.54296875" customWidth="1"/>
    <col min="1316" max="1338" width="1.7265625" customWidth="1"/>
    <col min="1474" max="1474" width="2.54296875" customWidth="1"/>
    <col min="1475" max="1492" width="1.7265625" customWidth="1"/>
    <col min="1493" max="1493" width="2.26953125" customWidth="1"/>
    <col min="1494" max="1494" width="1.7265625" customWidth="1"/>
    <col min="1495" max="1495" width="2.26953125" customWidth="1"/>
    <col min="1496" max="1496" width="1.7265625" customWidth="1"/>
    <col min="1497" max="1497" width="2.26953125" customWidth="1"/>
    <col min="1498" max="1498" width="1.7265625" customWidth="1"/>
    <col min="1499" max="1499" width="2.26953125" customWidth="1"/>
    <col min="1500" max="1500" width="1.7265625" customWidth="1"/>
    <col min="1501" max="1501" width="2.26953125" customWidth="1"/>
    <col min="1502" max="1502" width="1.7265625" customWidth="1"/>
    <col min="1503" max="1503" width="2.26953125" customWidth="1"/>
    <col min="1504" max="1570" width="1.7265625" customWidth="1"/>
    <col min="1571" max="1571" width="2.54296875" customWidth="1"/>
    <col min="1572" max="1594" width="1.7265625" customWidth="1"/>
    <col min="1730" max="1730" width="2.54296875" customWidth="1"/>
    <col min="1731" max="1748" width="1.7265625" customWidth="1"/>
    <col min="1749" max="1749" width="2.26953125" customWidth="1"/>
    <col min="1750" max="1750" width="1.7265625" customWidth="1"/>
    <col min="1751" max="1751" width="2.26953125" customWidth="1"/>
    <col min="1752" max="1752" width="1.7265625" customWidth="1"/>
    <col min="1753" max="1753" width="2.26953125" customWidth="1"/>
    <col min="1754" max="1754" width="1.7265625" customWidth="1"/>
    <col min="1755" max="1755" width="2.26953125" customWidth="1"/>
    <col min="1756" max="1756" width="1.7265625" customWidth="1"/>
    <col min="1757" max="1757" width="2.26953125" customWidth="1"/>
    <col min="1758" max="1758" width="1.7265625" customWidth="1"/>
    <col min="1759" max="1759" width="2.26953125" customWidth="1"/>
    <col min="1760" max="1826" width="1.7265625" customWidth="1"/>
    <col min="1827" max="1827" width="2.54296875" customWidth="1"/>
    <col min="1828" max="1850" width="1.7265625" customWidth="1"/>
    <col min="1986" max="1986" width="2.54296875" customWidth="1"/>
    <col min="1987" max="2004" width="1.7265625" customWidth="1"/>
    <col min="2005" max="2005" width="2.26953125" customWidth="1"/>
    <col min="2006" max="2006" width="1.7265625" customWidth="1"/>
    <col min="2007" max="2007" width="2.26953125" customWidth="1"/>
    <col min="2008" max="2008" width="1.7265625" customWidth="1"/>
    <col min="2009" max="2009" width="2.26953125" customWidth="1"/>
    <col min="2010" max="2010" width="1.7265625" customWidth="1"/>
    <col min="2011" max="2011" width="2.26953125" customWidth="1"/>
    <col min="2012" max="2012" width="1.7265625" customWidth="1"/>
    <col min="2013" max="2013" width="2.26953125" customWidth="1"/>
    <col min="2014" max="2014" width="1.7265625" customWidth="1"/>
    <col min="2015" max="2015" width="2.26953125" customWidth="1"/>
    <col min="2016" max="2082" width="1.7265625" customWidth="1"/>
    <col min="2083" max="2083" width="2.54296875" customWidth="1"/>
    <col min="2084" max="2106" width="1.7265625" customWidth="1"/>
    <col min="2242" max="2242" width="2.54296875" customWidth="1"/>
    <col min="2243" max="2260" width="1.7265625" customWidth="1"/>
    <col min="2261" max="2261" width="2.26953125" customWidth="1"/>
    <col min="2262" max="2262" width="1.7265625" customWidth="1"/>
    <col min="2263" max="2263" width="2.26953125" customWidth="1"/>
    <col min="2264" max="2264" width="1.7265625" customWidth="1"/>
    <col min="2265" max="2265" width="2.26953125" customWidth="1"/>
    <col min="2266" max="2266" width="1.7265625" customWidth="1"/>
    <col min="2267" max="2267" width="2.26953125" customWidth="1"/>
    <col min="2268" max="2268" width="1.7265625" customWidth="1"/>
    <col min="2269" max="2269" width="2.26953125" customWidth="1"/>
    <col min="2270" max="2270" width="1.7265625" customWidth="1"/>
    <col min="2271" max="2271" width="2.26953125" customWidth="1"/>
    <col min="2272" max="2338" width="1.7265625" customWidth="1"/>
    <col min="2339" max="2339" width="2.54296875" customWidth="1"/>
    <col min="2340" max="2362" width="1.7265625" customWidth="1"/>
    <col min="2498" max="2498" width="2.54296875" customWidth="1"/>
    <col min="2499" max="2516" width="1.7265625" customWidth="1"/>
    <col min="2517" max="2517" width="2.26953125" customWidth="1"/>
    <col min="2518" max="2518" width="1.7265625" customWidth="1"/>
    <col min="2519" max="2519" width="2.26953125" customWidth="1"/>
    <col min="2520" max="2520" width="1.7265625" customWidth="1"/>
    <col min="2521" max="2521" width="2.26953125" customWidth="1"/>
    <col min="2522" max="2522" width="1.7265625" customWidth="1"/>
    <col min="2523" max="2523" width="2.26953125" customWidth="1"/>
    <col min="2524" max="2524" width="1.7265625" customWidth="1"/>
    <col min="2525" max="2525" width="2.26953125" customWidth="1"/>
    <col min="2526" max="2526" width="1.7265625" customWidth="1"/>
    <col min="2527" max="2527" width="2.26953125" customWidth="1"/>
    <col min="2528" max="2594" width="1.7265625" customWidth="1"/>
    <col min="2595" max="2595" width="2.54296875" customWidth="1"/>
    <col min="2596" max="2618" width="1.7265625" customWidth="1"/>
    <col min="2754" max="2754" width="2.54296875" customWidth="1"/>
    <col min="2755" max="2772" width="1.7265625" customWidth="1"/>
    <col min="2773" max="2773" width="2.26953125" customWidth="1"/>
    <col min="2774" max="2774" width="1.7265625" customWidth="1"/>
    <col min="2775" max="2775" width="2.26953125" customWidth="1"/>
    <col min="2776" max="2776" width="1.7265625" customWidth="1"/>
    <col min="2777" max="2777" width="2.26953125" customWidth="1"/>
    <col min="2778" max="2778" width="1.7265625" customWidth="1"/>
    <col min="2779" max="2779" width="2.26953125" customWidth="1"/>
    <col min="2780" max="2780" width="1.7265625" customWidth="1"/>
    <col min="2781" max="2781" width="2.26953125" customWidth="1"/>
    <col min="2782" max="2782" width="1.7265625" customWidth="1"/>
    <col min="2783" max="2783" width="2.26953125" customWidth="1"/>
    <col min="2784" max="2850" width="1.7265625" customWidth="1"/>
    <col min="2851" max="2851" width="2.54296875" customWidth="1"/>
    <col min="2852" max="2874" width="1.7265625" customWidth="1"/>
    <col min="3010" max="3010" width="2.54296875" customWidth="1"/>
    <col min="3011" max="3028" width="1.7265625" customWidth="1"/>
    <col min="3029" max="3029" width="2.26953125" customWidth="1"/>
    <col min="3030" max="3030" width="1.7265625" customWidth="1"/>
    <col min="3031" max="3031" width="2.26953125" customWidth="1"/>
    <col min="3032" max="3032" width="1.7265625" customWidth="1"/>
    <col min="3033" max="3033" width="2.26953125" customWidth="1"/>
    <col min="3034" max="3034" width="1.7265625" customWidth="1"/>
    <col min="3035" max="3035" width="2.26953125" customWidth="1"/>
    <col min="3036" max="3036" width="1.7265625" customWidth="1"/>
    <col min="3037" max="3037" width="2.26953125" customWidth="1"/>
    <col min="3038" max="3038" width="1.7265625" customWidth="1"/>
    <col min="3039" max="3039" width="2.26953125" customWidth="1"/>
    <col min="3040" max="3106" width="1.7265625" customWidth="1"/>
    <col min="3107" max="3107" width="2.54296875" customWidth="1"/>
    <col min="3108" max="3130" width="1.7265625" customWidth="1"/>
    <col min="3266" max="3266" width="2.54296875" customWidth="1"/>
    <col min="3267" max="3284" width="1.7265625" customWidth="1"/>
    <col min="3285" max="3285" width="2.26953125" customWidth="1"/>
    <col min="3286" max="3286" width="1.7265625" customWidth="1"/>
    <col min="3287" max="3287" width="2.26953125" customWidth="1"/>
    <col min="3288" max="3288" width="1.7265625" customWidth="1"/>
    <col min="3289" max="3289" width="2.26953125" customWidth="1"/>
    <col min="3290" max="3290" width="1.7265625" customWidth="1"/>
    <col min="3291" max="3291" width="2.26953125" customWidth="1"/>
    <col min="3292" max="3292" width="1.7265625" customWidth="1"/>
    <col min="3293" max="3293" width="2.26953125" customWidth="1"/>
    <col min="3294" max="3294" width="1.7265625" customWidth="1"/>
    <col min="3295" max="3295" width="2.26953125" customWidth="1"/>
    <col min="3296" max="3362" width="1.7265625" customWidth="1"/>
    <col min="3363" max="3363" width="2.54296875" customWidth="1"/>
    <col min="3364" max="3386" width="1.7265625" customWidth="1"/>
    <col min="3522" max="3522" width="2.54296875" customWidth="1"/>
    <col min="3523" max="3540" width="1.7265625" customWidth="1"/>
    <col min="3541" max="3541" width="2.26953125" customWidth="1"/>
    <col min="3542" max="3542" width="1.7265625" customWidth="1"/>
    <col min="3543" max="3543" width="2.26953125" customWidth="1"/>
    <col min="3544" max="3544" width="1.7265625" customWidth="1"/>
    <col min="3545" max="3545" width="2.26953125" customWidth="1"/>
    <col min="3546" max="3546" width="1.7265625" customWidth="1"/>
    <col min="3547" max="3547" width="2.26953125" customWidth="1"/>
    <col min="3548" max="3548" width="1.7265625" customWidth="1"/>
    <col min="3549" max="3549" width="2.26953125" customWidth="1"/>
    <col min="3550" max="3550" width="1.7265625" customWidth="1"/>
    <col min="3551" max="3551" width="2.26953125" customWidth="1"/>
    <col min="3552" max="3618" width="1.7265625" customWidth="1"/>
    <col min="3619" max="3619" width="2.54296875" customWidth="1"/>
    <col min="3620" max="3642" width="1.7265625" customWidth="1"/>
    <col min="3778" max="3778" width="2.54296875" customWidth="1"/>
    <col min="3779" max="3796" width="1.7265625" customWidth="1"/>
    <col min="3797" max="3797" width="2.26953125" customWidth="1"/>
    <col min="3798" max="3798" width="1.7265625" customWidth="1"/>
    <col min="3799" max="3799" width="2.26953125" customWidth="1"/>
    <col min="3800" max="3800" width="1.7265625" customWidth="1"/>
    <col min="3801" max="3801" width="2.26953125" customWidth="1"/>
    <col min="3802" max="3802" width="1.7265625" customWidth="1"/>
    <col min="3803" max="3803" width="2.26953125" customWidth="1"/>
    <col min="3804" max="3804" width="1.7265625" customWidth="1"/>
    <col min="3805" max="3805" width="2.26953125" customWidth="1"/>
    <col min="3806" max="3806" width="1.7265625" customWidth="1"/>
    <col min="3807" max="3807" width="2.26953125" customWidth="1"/>
    <col min="3808" max="3874" width="1.7265625" customWidth="1"/>
    <col min="3875" max="3875" width="2.54296875" customWidth="1"/>
    <col min="3876" max="3898" width="1.7265625" customWidth="1"/>
    <col min="4034" max="4034" width="2.54296875" customWidth="1"/>
    <col min="4035" max="4052" width="1.7265625" customWidth="1"/>
    <col min="4053" max="4053" width="2.26953125" customWidth="1"/>
    <col min="4054" max="4054" width="1.7265625" customWidth="1"/>
    <col min="4055" max="4055" width="2.26953125" customWidth="1"/>
    <col min="4056" max="4056" width="1.7265625" customWidth="1"/>
    <col min="4057" max="4057" width="2.26953125" customWidth="1"/>
    <col min="4058" max="4058" width="1.7265625" customWidth="1"/>
    <col min="4059" max="4059" width="2.26953125" customWidth="1"/>
    <col min="4060" max="4060" width="1.7265625" customWidth="1"/>
    <col min="4061" max="4061" width="2.26953125" customWidth="1"/>
    <col min="4062" max="4062" width="1.7265625" customWidth="1"/>
    <col min="4063" max="4063" width="2.26953125" customWidth="1"/>
    <col min="4064" max="4130" width="1.7265625" customWidth="1"/>
    <col min="4131" max="4131" width="2.54296875" customWidth="1"/>
    <col min="4132" max="4154" width="1.7265625" customWidth="1"/>
    <col min="4290" max="4290" width="2.54296875" customWidth="1"/>
    <col min="4291" max="4308" width="1.7265625" customWidth="1"/>
    <col min="4309" max="4309" width="2.26953125" customWidth="1"/>
    <col min="4310" max="4310" width="1.7265625" customWidth="1"/>
    <col min="4311" max="4311" width="2.26953125" customWidth="1"/>
    <col min="4312" max="4312" width="1.7265625" customWidth="1"/>
    <col min="4313" max="4313" width="2.26953125" customWidth="1"/>
    <col min="4314" max="4314" width="1.7265625" customWidth="1"/>
    <col min="4315" max="4315" width="2.26953125" customWidth="1"/>
    <col min="4316" max="4316" width="1.7265625" customWidth="1"/>
    <col min="4317" max="4317" width="2.26953125" customWidth="1"/>
    <col min="4318" max="4318" width="1.7265625" customWidth="1"/>
    <col min="4319" max="4319" width="2.26953125" customWidth="1"/>
    <col min="4320" max="4386" width="1.7265625" customWidth="1"/>
    <col min="4387" max="4387" width="2.54296875" customWidth="1"/>
    <col min="4388" max="4410" width="1.7265625" customWidth="1"/>
    <col min="4546" max="4546" width="2.54296875" customWidth="1"/>
    <col min="4547" max="4564" width="1.7265625" customWidth="1"/>
    <col min="4565" max="4565" width="2.26953125" customWidth="1"/>
    <col min="4566" max="4566" width="1.7265625" customWidth="1"/>
    <col min="4567" max="4567" width="2.26953125" customWidth="1"/>
    <col min="4568" max="4568" width="1.7265625" customWidth="1"/>
    <col min="4569" max="4569" width="2.26953125" customWidth="1"/>
    <col min="4570" max="4570" width="1.7265625" customWidth="1"/>
    <col min="4571" max="4571" width="2.26953125" customWidth="1"/>
    <col min="4572" max="4572" width="1.7265625" customWidth="1"/>
    <col min="4573" max="4573" width="2.26953125" customWidth="1"/>
    <col min="4574" max="4574" width="1.7265625" customWidth="1"/>
    <col min="4575" max="4575" width="2.26953125" customWidth="1"/>
    <col min="4576" max="4642" width="1.7265625" customWidth="1"/>
    <col min="4643" max="4643" width="2.54296875" customWidth="1"/>
    <col min="4644" max="4666" width="1.7265625" customWidth="1"/>
    <col min="4802" max="4802" width="2.54296875" customWidth="1"/>
    <col min="4803" max="4820" width="1.7265625" customWidth="1"/>
    <col min="4821" max="4821" width="2.26953125" customWidth="1"/>
    <col min="4822" max="4822" width="1.7265625" customWidth="1"/>
    <col min="4823" max="4823" width="2.26953125" customWidth="1"/>
    <col min="4824" max="4824" width="1.7265625" customWidth="1"/>
    <col min="4825" max="4825" width="2.26953125" customWidth="1"/>
    <col min="4826" max="4826" width="1.7265625" customWidth="1"/>
    <col min="4827" max="4827" width="2.26953125" customWidth="1"/>
    <col min="4828" max="4828" width="1.7265625" customWidth="1"/>
    <col min="4829" max="4829" width="2.26953125" customWidth="1"/>
    <col min="4830" max="4830" width="1.7265625" customWidth="1"/>
    <col min="4831" max="4831" width="2.26953125" customWidth="1"/>
    <col min="4832" max="4898" width="1.7265625" customWidth="1"/>
    <col min="4899" max="4899" width="2.54296875" customWidth="1"/>
    <col min="4900" max="4922" width="1.7265625" customWidth="1"/>
    <col min="5058" max="5058" width="2.54296875" customWidth="1"/>
    <col min="5059" max="5076" width="1.7265625" customWidth="1"/>
    <col min="5077" max="5077" width="2.26953125" customWidth="1"/>
    <col min="5078" max="5078" width="1.7265625" customWidth="1"/>
    <col min="5079" max="5079" width="2.26953125" customWidth="1"/>
    <col min="5080" max="5080" width="1.7265625" customWidth="1"/>
    <col min="5081" max="5081" width="2.26953125" customWidth="1"/>
    <col min="5082" max="5082" width="1.7265625" customWidth="1"/>
    <col min="5083" max="5083" width="2.26953125" customWidth="1"/>
    <col min="5084" max="5084" width="1.7265625" customWidth="1"/>
    <col min="5085" max="5085" width="2.26953125" customWidth="1"/>
    <col min="5086" max="5086" width="1.7265625" customWidth="1"/>
    <col min="5087" max="5087" width="2.26953125" customWidth="1"/>
    <col min="5088" max="5154" width="1.7265625" customWidth="1"/>
    <col min="5155" max="5155" width="2.54296875" customWidth="1"/>
    <col min="5156" max="5178" width="1.7265625" customWidth="1"/>
    <col min="5314" max="5314" width="2.54296875" customWidth="1"/>
    <col min="5315" max="5332" width="1.7265625" customWidth="1"/>
    <col min="5333" max="5333" width="2.26953125" customWidth="1"/>
    <col min="5334" max="5334" width="1.7265625" customWidth="1"/>
    <col min="5335" max="5335" width="2.26953125" customWidth="1"/>
    <col min="5336" max="5336" width="1.7265625" customWidth="1"/>
    <col min="5337" max="5337" width="2.26953125" customWidth="1"/>
    <col min="5338" max="5338" width="1.7265625" customWidth="1"/>
    <col min="5339" max="5339" width="2.26953125" customWidth="1"/>
    <col min="5340" max="5340" width="1.7265625" customWidth="1"/>
    <col min="5341" max="5341" width="2.26953125" customWidth="1"/>
    <col min="5342" max="5342" width="1.7265625" customWidth="1"/>
    <col min="5343" max="5343" width="2.26953125" customWidth="1"/>
    <col min="5344" max="5410" width="1.7265625" customWidth="1"/>
    <col min="5411" max="5411" width="2.54296875" customWidth="1"/>
    <col min="5412" max="5434" width="1.7265625" customWidth="1"/>
    <col min="5570" max="5570" width="2.54296875" customWidth="1"/>
    <col min="5571" max="5588" width="1.7265625" customWidth="1"/>
    <col min="5589" max="5589" width="2.26953125" customWidth="1"/>
    <col min="5590" max="5590" width="1.7265625" customWidth="1"/>
    <col min="5591" max="5591" width="2.26953125" customWidth="1"/>
    <col min="5592" max="5592" width="1.7265625" customWidth="1"/>
    <col min="5593" max="5593" width="2.26953125" customWidth="1"/>
    <col min="5594" max="5594" width="1.7265625" customWidth="1"/>
    <col min="5595" max="5595" width="2.26953125" customWidth="1"/>
    <col min="5596" max="5596" width="1.7265625" customWidth="1"/>
    <col min="5597" max="5597" width="2.26953125" customWidth="1"/>
    <col min="5598" max="5598" width="1.7265625" customWidth="1"/>
    <col min="5599" max="5599" width="2.26953125" customWidth="1"/>
    <col min="5600" max="5666" width="1.7265625" customWidth="1"/>
    <col min="5667" max="5667" width="2.54296875" customWidth="1"/>
    <col min="5668" max="5690" width="1.7265625" customWidth="1"/>
    <col min="5826" max="5826" width="2.54296875" customWidth="1"/>
    <col min="5827" max="5844" width="1.7265625" customWidth="1"/>
    <col min="5845" max="5845" width="2.26953125" customWidth="1"/>
    <col min="5846" max="5846" width="1.7265625" customWidth="1"/>
    <col min="5847" max="5847" width="2.26953125" customWidth="1"/>
    <col min="5848" max="5848" width="1.7265625" customWidth="1"/>
    <col min="5849" max="5849" width="2.26953125" customWidth="1"/>
    <col min="5850" max="5850" width="1.7265625" customWidth="1"/>
    <col min="5851" max="5851" width="2.26953125" customWidth="1"/>
    <col min="5852" max="5852" width="1.7265625" customWidth="1"/>
    <col min="5853" max="5853" width="2.26953125" customWidth="1"/>
    <col min="5854" max="5854" width="1.7265625" customWidth="1"/>
    <col min="5855" max="5855" width="2.26953125" customWidth="1"/>
    <col min="5856" max="5922" width="1.7265625" customWidth="1"/>
    <col min="5923" max="5923" width="2.54296875" customWidth="1"/>
    <col min="5924" max="5946" width="1.7265625" customWidth="1"/>
    <col min="6082" max="6082" width="2.54296875" customWidth="1"/>
    <col min="6083" max="6100" width="1.7265625" customWidth="1"/>
    <col min="6101" max="6101" width="2.26953125" customWidth="1"/>
    <col min="6102" max="6102" width="1.7265625" customWidth="1"/>
    <col min="6103" max="6103" width="2.26953125" customWidth="1"/>
    <col min="6104" max="6104" width="1.7265625" customWidth="1"/>
    <col min="6105" max="6105" width="2.26953125" customWidth="1"/>
    <col min="6106" max="6106" width="1.7265625" customWidth="1"/>
    <col min="6107" max="6107" width="2.26953125" customWidth="1"/>
    <col min="6108" max="6108" width="1.7265625" customWidth="1"/>
    <col min="6109" max="6109" width="2.26953125" customWidth="1"/>
    <col min="6110" max="6110" width="1.7265625" customWidth="1"/>
    <col min="6111" max="6111" width="2.26953125" customWidth="1"/>
    <col min="6112" max="6178" width="1.7265625" customWidth="1"/>
    <col min="6179" max="6179" width="2.54296875" customWidth="1"/>
    <col min="6180" max="6202" width="1.7265625" customWidth="1"/>
    <col min="6338" max="6338" width="2.54296875" customWidth="1"/>
    <col min="6339" max="6356" width="1.7265625" customWidth="1"/>
    <col min="6357" max="6357" width="2.26953125" customWidth="1"/>
    <col min="6358" max="6358" width="1.7265625" customWidth="1"/>
    <col min="6359" max="6359" width="2.26953125" customWidth="1"/>
    <col min="6360" max="6360" width="1.7265625" customWidth="1"/>
    <col min="6361" max="6361" width="2.26953125" customWidth="1"/>
    <col min="6362" max="6362" width="1.7265625" customWidth="1"/>
    <col min="6363" max="6363" width="2.26953125" customWidth="1"/>
    <col min="6364" max="6364" width="1.7265625" customWidth="1"/>
    <col min="6365" max="6365" width="2.26953125" customWidth="1"/>
    <col min="6366" max="6366" width="1.7265625" customWidth="1"/>
    <col min="6367" max="6367" width="2.26953125" customWidth="1"/>
    <col min="6368" max="6434" width="1.7265625" customWidth="1"/>
    <col min="6435" max="6435" width="2.54296875" customWidth="1"/>
    <col min="6436" max="6458" width="1.7265625" customWidth="1"/>
    <col min="6594" max="6594" width="2.54296875" customWidth="1"/>
    <col min="6595" max="6612" width="1.7265625" customWidth="1"/>
    <col min="6613" max="6613" width="2.26953125" customWidth="1"/>
    <col min="6614" max="6614" width="1.7265625" customWidth="1"/>
    <col min="6615" max="6615" width="2.26953125" customWidth="1"/>
    <col min="6616" max="6616" width="1.7265625" customWidth="1"/>
    <col min="6617" max="6617" width="2.26953125" customWidth="1"/>
    <col min="6618" max="6618" width="1.7265625" customWidth="1"/>
    <col min="6619" max="6619" width="2.26953125" customWidth="1"/>
    <col min="6620" max="6620" width="1.7265625" customWidth="1"/>
    <col min="6621" max="6621" width="2.26953125" customWidth="1"/>
    <col min="6622" max="6622" width="1.7265625" customWidth="1"/>
    <col min="6623" max="6623" width="2.26953125" customWidth="1"/>
    <col min="6624" max="6690" width="1.7265625" customWidth="1"/>
    <col min="6691" max="6691" width="2.54296875" customWidth="1"/>
    <col min="6692" max="6714" width="1.7265625" customWidth="1"/>
    <col min="6850" max="6850" width="2.54296875" customWidth="1"/>
    <col min="6851" max="6868" width="1.7265625" customWidth="1"/>
    <col min="6869" max="6869" width="2.26953125" customWidth="1"/>
    <col min="6870" max="6870" width="1.7265625" customWidth="1"/>
    <col min="6871" max="6871" width="2.26953125" customWidth="1"/>
    <col min="6872" max="6872" width="1.7265625" customWidth="1"/>
    <col min="6873" max="6873" width="2.26953125" customWidth="1"/>
    <col min="6874" max="6874" width="1.7265625" customWidth="1"/>
    <col min="6875" max="6875" width="2.26953125" customWidth="1"/>
    <col min="6876" max="6876" width="1.7265625" customWidth="1"/>
    <col min="6877" max="6877" width="2.26953125" customWidth="1"/>
    <col min="6878" max="6878" width="1.7265625" customWidth="1"/>
    <col min="6879" max="6879" width="2.26953125" customWidth="1"/>
    <col min="6880" max="6946" width="1.7265625" customWidth="1"/>
    <col min="6947" max="6947" width="2.54296875" customWidth="1"/>
    <col min="6948" max="6970" width="1.7265625" customWidth="1"/>
    <col min="7106" max="7106" width="2.54296875" customWidth="1"/>
    <col min="7107" max="7124" width="1.7265625" customWidth="1"/>
    <col min="7125" max="7125" width="2.26953125" customWidth="1"/>
    <col min="7126" max="7126" width="1.7265625" customWidth="1"/>
    <col min="7127" max="7127" width="2.26953125" customWidth="1"/>
    <col min="7128" max="7128" width="1.7265625" customWidth="1"/>
    <col min="7129" max="7129" width="2.26953125" customWidth="1"/>
    <col min="7130" max="7130" width="1.7265625" customWidth="1"/>
    <col min="7131" max="7131" width="2.26953125" customWidth="1"/>
    <col min="7132" max="7132" width="1.7265625" customWidth="1"/>
    <col min="7133" max="7133" width="2.26953125" customWidth="1"/>
    <col min="7134" max="7134" width="1.7265625" customWidth="1"/>
    <col min="7135" max="7135" width="2.26953125" customWidth="1"/>
    <col min="7136" max="7202" width="1.7265625" customWidth="1"/>
    <col min="7203" max="7203" width="2.54296875" customWidth="1"/>
    <col min="7204" max="7226" width="1.7265625" customWidth="1"/>
    <col min="7362" max="7362" width="2.54296875" customWidth="1"/>
    <col min="7363" max="7380" width="1.7265625" customWidth="1"/>
    <col min="7381" max="7381" width="2.26953125" customWidth="1"/>
    <col min="7382" max="7382" width="1.7265625" customWidth="1"/>
    <col min="7383" max="7383" width="2.26953125" customWidth="1"/>
    <col min="7384" max="7384" width="1.7265625" customWidth="1"/>
    <col min="7385" max="7385" width="2.26953125" customWidth="1"/>
    <col min="7386" max="7386" width="1.7265625" customWidth="1"/>
    <col min="7387" max="7387" width="2.26953125" customWidth="1"/>
    <col min="7388" max="7388" width="1.7265625" customWidth="1"/>
    <col min="7389" max="7389" width="2.26953125" customWidth="1"/>
    <col min="7390" max="7390" width="1.7265625" customWidth="1"/>
    <col min="7391" max="7391" width="2.26953125" customWidth="1"/>
    <col min="7392" max="7458" width="1.7265625" customWidth="1"/>
    <col min="7459" max="7459" width="2.54296875" customWidth="1"/>
    <col min="7460" max="7482" width="1.7265625" customWidth="1"/>
    <col min="7618" max="7618" width="2.54296875" customWidth="1"/>
    <col min="7619" max="7636" width="1.7265625" customWidth="1"/>
    <col min="7637" max="7637" width="2.26953125" customWidth="1"/>
    <col min="7638" max="7638" width="1.7265625" customWidth="1"/>
    <col min="7639" max="7639" width="2.26953125" customWidth="1"/>
    <col min="7640" max="7640" width="1.7265625" customWidth="1"/>
    <col min="7641" max="7641" width="2.26953125" customWidth="1"/>
    <col min="7642" max="7642" width="1.7265625" customWidth="1"/>
    <col min="7643" max="7643" width="2.26953125" customWidth="1"/>
    <col min="7644" max="7644" width="1.7265625" customWidth="1"/>
    <col min="7645" max="7645" width="2.26953125" customWidth="1"/>
    <col min="7646" max="7646" width="1.7265625" customWidth="1"/>
    <col min="7647" max="7647" width="2.26953125" customWidth="1"/>
    <col min="7648" max="7714" width="1.7265625" customWidth="1"/>
    <col min="7715" max="7715" width="2.54296875" customWidth="1"/>
    <col min="7716" max="7738" width="1.7265625" customWidth="1"/>
    <col min="7874" max="7874" width="2.54296875" customWidth="1"/>
    <col min="7875" max="7892" width="1.7265625" customWidth="1"/>
    <col min="7893" max="7893" width="2.26953125" customWidth="1"/>
    <col min="7894" max="7894" width="1.7265625" customWidth="1"/>
    <col min="7895" max="7895" width="2.26953125" customWidth="1"/>
    <col min="7896" max="7896" width="1.7265625" customWidth="1"/>
    <col min="7897" max="7897" width="2.26953125" customWidth="1"/>
    <col min="7898" max="7898" width="1.7265625" customWidth="1"/>
    <col min="7899" max="7899" width="2.26953125" customWidth="1"/>
    <col min="7900" max="7900" width="1.7265625" customWidth="1"/>
    <col min="7901" max="7901" width="2.26953125" customWidth="1"/>
    <col min="7902" max="7902" width="1.7265625" customWidth="1"/>
    <col min="7903" max="7903" width="2.26953125" customWidth="1"/>
    <col min="7904" max="7970" width="1.7265625" customWidth="1"/>
    <col min="7971" max="7971" width="2.54296875" customWidth="1"/>
    <col min="7972" max="7994" width="1.7265625" customWidth="1"/>
    <col min="8130" max="8130" width="2.54296875" customWidth="1"/>
    <col min="8131" max="8148" width="1.7265625" customWidth="1"/>
    <col min="8149" max="8149" width="2.26953125" customWidth="1"/>
    <col min="8150" max="8150" width="1.7265625" customWidth="1"/>
    <col min="8151" max="8151" width="2.26953125" customWidth="1"/>
    <col min="8152" max="8152" width="1.7265625" customWidth="1"/>
    <col min="8153" max="8153" width="2.26953125" customWidth="1"/>
    <col min="8154" max="8154" width="1.7265625" customWidth="1"/>
    <col min="8155" max="8155" width="2.26953125" customWidth="1"/>
    <col min="8156" max="8156" width="1.7265625" customWidth="1"/>
    <col min="8157" max="8157" width="2.26953125" customWidth="1"/>
    <col min="8158" max="8158" width="1.7265625" customWidth="1"/>
    <col min="8159" max="8159" width="2.26953125" customWidth="1"/>
    <col min="8160" max="8226" width="1.7265625" customWidth="1"/>
    <col min="8227" max="8227" width="2.54296875" customWidth="1"/>
    <col min="8228" max="8250" width="1.7265625" customWidth="1"/>
    <col min="8386" max="8386" width="2.54296875" customWidth="1"/>
    <col min="8387" max="8404" width="1.7265625" customWidth="1"/>
    <col min="8405" max="8405" width="2.26953125" customWidth="1"/>
    <col min="8406" max="8406" width="1.7265625" customWidth="1"/>
    <col min="8407" max="8407" width="2.26953125" customWidth="1"/>
    <col min="8408" max="8408" width="1.7265625" customWidth="1"/>
    <col min="8409" max="8409" width="2.26953125" customWidth="1"/>
    <col min="8410" max="8410" width="1.7265625" customWidth="1"/>
    <col min="8411" max="8411" width="2.26953125" customWidth="1"/>
    <col min="8412" max="8412" width="1.7265625" customWidth="1"/>
    <col min="8413" max="8413" width="2.26953125" customWidth="1"/>
    <col min="8414" max="8414" width="1.7265625" customWidth="1"/>
    <col min="8415" max="8415" width="2.26953125" customWidth="1"/>
    <col min="8416" max="8482" width="1.7265625" customWidth="1"/>
    <col min="8483" max="8483" width="2.54296875" customWidth="1"/>
    <col min="8484" max="8506" width="1.7265625" customWidth="1"/>
    <col min="8642" max="8642" width="2.54296875" customWidth="1"/>
    <col min="8643" max="8660" width="1.7265625" customWidth="1"/>
    <col min="8661" max="8661" width="2.26953125" customWidth="1"/>
    <col min="8662" max="8662" width="1.7265625" customWidth="1"/>
    <col min="8663" max="8663" width="2.26953125" customWidth="1"/>
    <col min="8664" max="8664" width="1.7265625" customWidth="1"/>
    <col min="8665" max="8665" width="2.26953125" customWidth="1"/>
    <col min="8666" max="8666" width="1.7265625" customWidth="1"/>
    <col min="8667" max="8667" width="2.26953125" customWidth="1"/>
    <col min="8668" max="8668" width="1.7265625" customWidth="1"/>
    <col min="8669" max="8669" width="2.26953125" customWidth="1"/>
    <col min="8670" max="8670" width="1.7265625" customWidth="1"/>
    <col min="8671" max="8671" width="2.26953125" customWidth="1"/>
    <col min="8672" max="8738" width="1.7265625" customWidth="1"/>
    <col min="8739" max="8739" width="2.54296875" customWidth="1"/>
    <col min="8740" max="8762" width="1.7265625" customWidth="1"/>
    <col min="8898" max="8898" width="2.54296875" customWidth="1"/>
    <col min="8899" max="8916" width="1.7265625" customWidth="1"/>
    <col min="8917" max="8917" width="2.26953125" customWidth="1"/>
    <col min="8918" max="8918" width="1.7265625" customWidth="1"/>
    <col min="8919" max="8919" width="2.26953125" customWidth="1"/>
    <col min="8920" max="8920" width="1.7265625" customWidth="1"/>
    <col min="8921" max="8921" width="2.26953125" customWidth="1"/>
    <col min="8922" max="8922" width="1.7265625" customWidth="1"/>
    <col min="8923" max="8923" width="2.26953125" customWidth="1"/>
    <col min="8924" max="8924" width="1.7265625" customWidth="1"/>
    <col min="8925" max="8925" width="2.26953125" customWidth="1"/>
    <col min="8926" max="8926" width="1.7265625" customWidth="1"/>
    <col min="8927" max="8927" width="2.26953125" customWidth="1"/>
    <col min="8928" max="8994" width="1.7265625" customWidth="1"/>
    <col min="8995" max="8995" width="2.54296875" customWidth="1"/>
    <col min="8996" max="9018" width="1.7265625" customWidth="1"/>
    <col min="9154" max="9154" width="2.54296875" customWidth="1"/>
    <col min="9155" max="9172" width="1.7265625" customWidth="1"/>
    <col min="9173" max="9173" width="2.26953125" customWidth="1"/>
    <col min="9174" max="9174" width="1.7265625" customWidth="1"/>
    <col min="9175" max="9175" width="2.26953125" customWidth="1"/>
    <col min="9176" max="9176" width="1.7265625" customWidth="1"/>
    <col min="9177" max="9177" width="2.26953125" customWidth="1"/>
    <col min="9178" max="9178" width="1.7265625" customWidth="1"/>
    <col min="9179" max="9179" width="2.26953125" customWidth="1"/>
    <col min="9180" max="9180" width="1.7265625" customWidth="1"/>
    <col min="9181" max="9181" width="2.26953125" customWidth="1"/>
    <col min="9182" max="9182" width="1.7265625" customWidth="1"/>
    <col min="9183" max="9183" width="2.26953125" customWidth="1"/>
    <col min="9184" max="9250" width="1.7265625" customWidth="1"/>
    <col min="9251" max="9251" width="2.54296875" customWidth="1"/>
    <col min="9252" max="9274" width="1.7265625" customWidth="1"/>
    <col min="9410" max="9410" width="2.54296875" customWidth="1"/>
    <col min="9411" max="9428" width="1.7265625" customWidth="1"/>
    <col min="9429" max="9429" width="2.26953125" customWidth="1"/>
    <col min="9430" max="9430" width="1.7265625" customWidth="1"/>
    <col min="9431" max="9431" width="2.26953125" customWidth="1"/>
    <col min="9432" max="9432" width="1.7265625" customWidth="1"/>
    <col min="9433" max="9433" width="2.26953125" customWidth="1"/>
    <col min="9434" max="9434" width="1.7265625" customWidth="1"/>
    <col min="9435" max="9435" width="2.26953125" customWidth="1"/>
    <col min="9436" max="9436" width="1.7265625" customWidth="1"/>
    <col min="9437" max="9437" width="2.26953125" customWidth="1"/>
    <col min="9438" max="9438" width="1.7265625" customWidth="1"/>
    <col min="9439" max="9439" width="2.26953125" customWidth="1"/>
    <col min="9440" max="9506" width="1.7265625" customWidth="1"/>
    <col min="9507" max="9507" width="2.54296875" customWidth="1"/>
    <col min="9508" max="9530" width="1.7265625" customWidth="1"/>
    <col min="9666" max="9666" width="2.54296875" customWidth="1"/>
    <col min="9667" max="9684" width="1.7265625" customWidth="1"/>
    <col min="9685" max="9685" width="2.26953125" customWidth="1"/>
    <col min="9686" max="9686" width="1.7265625" customWidth="1"/>
    <col min="9687" max="9687" width="2.26953125" customWidth="1"/>
    <col min="9688" max="9688" width="1.7265625" customWidth="1"/>
    <col min="9689" max="9689" width="2.26953125" customWidth="1"/>
    <col min="9690" max="9690" width="1.7265625" customWidth="1"/>
    <col min="9691" max="9691" width="2.26953125" customWidth="1"/>
    <col min="9692" max="9692" width="1.7265625" customWidth="1"/>
    <col min="9693" max="9693" width="2.26953125" customWidth="1"/>
    <col min="9694" max="9694" width="1.7265625" customWidth="1"/>
    <col min="9695" max="9695" width="2.26953125" customWidth="1"/>
    <col min="9696" max="9762" width="1.7265625" customWidth="1"/>
    <col min="9763" max="9763" width="2.54296875" customWidth="1"/>
    <col min="9764" max="9786" width="1.7265625" customWidth="1"/>
    <col min="9922" max="9922" width="2.54296875" customWidth="1"/>
    <col min="9923" max="9940" width="1.7265625" customWidth="1"/>
    <col min="9941" max="9941" width="2.26953125" customWidth="1"/>
    <col min="9942" max="9942" width="1.7265625" customWidth="1"/>
    <col min="9943" max="9943" width="2.26953125" customWidth="1"/>
    <col min="9944" max="9944" width="1.7265625" customWidth="1"/>
    <col min="9945" max="9945" width="2.26953125" customWidth="1"/>
    <col min="9946" max="9946" width="1.7265625" customWidth="1"/>
    <col min="9947" max="9947" width="2.26953125" customWidth="1"/>
    <col min="9948" max="9948" width="1.7265625" customWidth="1"/>
    <col min="9949" max="9949" width="2.26953125" customWidth="1"/>
    <col min="9950" max="9950" width="1.7265625" customWidth="1"/>
    <col min="9951" max="9951" width="2.26953125" customWidth="1"/>
    <col min="9952" max="10018" width="1.7265625" customWidth="1"/>
    <col min="10019" max="10019" width="2.54296875" customWidth="1"/>
    <col min="10020" max="10042" width="1.7265625" customWidth="1"/>
    <col min="10178" max="10178" width="2.54296875" customWidth="1"/>
    <col min="10179" max="10196" width="1.7265625" customWidth="1"/>
    <col min="10197" max="10197" width="2.26953125" customWidth="1"/>
    <col min="10198" max="10198" width="1.7265625" customWidth="1"/>
    <col min="10199" max="10199" width="2.26953125" customWidth="1"/>
    <col min="10200" max="10200" width="1.7265625" customWidth="1"/>
    <col min="10201" max="10201" width="2.26953125" customWidth="1"/>
    <col min="10202" max="10202" width="1.7265625" customWidth="1"/>
    <col min="10203" max="10203" width="2.26953125" customWidth="1"/>
    <col min="10204" max="10204" width="1.7265625" customWidth="1"/>
    <col min="10205" max="10205" width="2.26953125" customWidth="1"/>
    <col min="10206" max="10206" width="1.7265625" customWidth="1"/>
    <col min="10207" max="10207" width="2.26953125" customWidth="1"/>
    <col min="10208" max="10274" width="1.7265625" customWidth="1"/>
    <col min="10275" max="10275" width="2.54296875" customWidth="1"/>
    <col min="10276" max="10298" width="1.7265625" customWidth="1"/>
    <col min="10434" max="10434" width="2.54296875" customWidth="1"/>
    <col min="10435" max="10452" width="1.7265625" customWidth="1"/>
    <col min="10453" max="10453" width="2.26953125" customWidth="1"/>
    <col min="10454" max="10454" width="1.7265625" customWidth="1"/>
    <col min="10455" max="10455" width="2.26953125" customWidth="1"/>
    <col min="10456" max="10456" width="1.7265625" customWidth="1"/>
    <col min="10457" max="10457" width="2.26953125" customWidth="1"/>
    <col min="10458" max="10458" width="1.7265625" customWidth="1"/>
    <col min="10459" max="10459" width="2.26953125" customWidth="1"/>
    <col min="10460" max="10460" width="1.7265625" customWidth="1"/>
    <col min="10461" max="10461" width="2.26953125" customWidth="1"/>
    <col min="10462" max="10462" width="1.7265625" customWidth="1"/>
    <col min="10463" max="10463" width="2.26953125" customWidth="1"/>
    <col min="10464" max="10530" width="1.7265625" customWidth="1"/>
    <col min="10531" max="10531" width="2.54296875" customWidth="1"/>
    <col min="10532" max="10554" width="1.7265625" customWidth="1"/>
    <col min="10690" max="10690" width="2.54296875" customWidth="1"/>
    <col min="10691" max="10708" width="1.7265625" customWidth="1"/>
    <col min="10709" max="10709" width="2.26953125" customWidth="1"/>
    <col min="10710" max="10710" width="1.7265625" customWidth="1"/>
    <col min="10711" max="10711" width="2.26953125" customWidth="1"/>
    <col min="10712" max="10712" width="1.7265625" customWidth="1"/>
    <col min="10713" max="10713" width="2.26953125" customWidth="1"/>
    <col min="10714" max="10714" width="1.7265625" customWidth="1"/>
    <col min="10715" max="10715" width="2.26953125" customWidth="1"/>
    <col min="10716" max="10716" width="1.7265625" customWidth="1"/>
    <col min="10717" max="10717" width="2.26953125" customWidth="1"/>
    <col min="10718" max="10718" width="1.7265625" customWidth="1"/>
    <col min="10719" max="10719" width="2.26953125" customWidth="1"/>
    <col min="10720" max="10786" width="1.7265625" customWidth="1"/>
    <col min="10787" max="10787" width="2.54296875" customWidth="1"/>
    <col min="10788" max="10810" width="1.7265625" customWidth="1"/>
    <col min="10946" max="10946" width="2.54296875" customWidth="1"/>
    <col min="10947" max="10964" width="1.7265625" customWidth="1"/>
    <col min="10965" max="10965" width="2.26953125" customWidth="1"/>
    <col min="10966" max="10966" width="1.7265625" customWidth="1"/>
    <col min="10967" max="10967" width="2.26953125" customWidth="1"/>
    <col min="10968" max="10968" width="1.7265625" customWidth="1"/>
    <col min="10969" max="10969" width="2.26953125" customWidth="1"/>
    <col min="10970" max="10970" width="1.7265625" customWidth="1"/>
    <col min="10971" max="10971" width="2.26953125" customWidth="1"/>
    <col min="10972" max="10972" width="1.7265625" customWidth="1"/>
    <col min="10973" max="10973" width="2.26953125" customWidth="1"/>
    <col min="10974" max="10974" width="1.7265625" customWidth="1"/>
    <col min="10975" max="10975" width="2.26953125" customWidth="1"/>
    <col min="10976" max="11042" width="1.7265625" customWidth="1"/>
    <col min="11043" max="11043" width="2.54296875" customWidth="1"/>
    <col min="11044" max="11066" width="1.7265625" customWidth="1"/>
    <col min="11202" max="11202" width="2.54296875" customWidth="1"/>
    <col min="11203" max="11220" width="1.7265625" customWidth="1"/>
    <col min="11221" max="11221" width="2.26953125" customWidth="1"/>
    <col min="11222" max="11222" width="1.7265625" customWidth="1"/>
    <col min="11223" max="11223" width="2.26953125" customWidth="1"/>
    <col min="11224" max="11224" width="1.7265625" customWidth="1"/>
    <col min="11225" max="11225" width="2.26953125" customWidth="1"/>
    <col min="11226" max="11226" width="1.7265625" customWidth="1"/>
    <col min="11227" max="11227" width="2.26953125" customWidth="1"/>
    <col min="11228" max="11228" width="1.7265625" customWidth="1"/>
    <col min="11229" max="11229" width="2.26953125" customWidth="1"/>
    <col min="11230" max="11230" width="1.7265625" customWidth="1"/>
    <col min="11231" max="11231" width="2.26953125" customWidth="1"/>
    <col min="11232" max="11298" width="1.7265625" customWidth="1"/>
    <col min="11299" max="11299" width="2.54296875" customWidth="1"/>
    <col min="11300" max="11322" width="1.7265625" customWidth="1"/>
    <col min="11458" max="11458" width="2.54296875" customWidth="1"/>
    <col min="11459" max="11476" width="1.7265625" customWidth="1"/>
    <col min="11477" max="11477" width="2.26953125" customWidth="1"/>
    <col min="11478" max="11478" width="1.7265625" customWidth="1"/>
    <col min="11479" max="11479" width="2.26953125" customWidth="1"/>
    <col min="11480" max="11480" width="1.7265625" customWidth="1"/>
    <col min="11481" max="11481" width="2.26953125" customWidth="1"/>
    <col min="11482" max="11482" width="1.7265625" customWidth="1"/>
    <col min="11483" max="11483" width="2.26953125" customWidth="1"/>
    <col min="11484" max="11484" width="1.7265625" customWidth="1"/>
    <col min="11485" max="11485" width="2.26953125" customWidth="1"/>
    <col min="11486" max="11486" width="1.7265625" customWidth="1"/>
    <col min="11487" max="11487" width="2.26953125" customWidth="1"/>
    <col min="11488" max="11554" width="1.7265625" customWidth="1"/>
    <col min="11555" max="11555" width="2.54296875" customWidth="1"/>
    <col min="11556" max="11578" width="1.7265625" customWidth="1"/>
    <col min="11714" max="11714" width="2.54296875" customWidth="1"/>
    <col min="11715" max="11732" width="1.7265625" customWidth="1"/>
    <col min="11733" max="11733" width="2.26953125" customWidth="1"/>
    <col min="11734" max="11734" width="1.7265625" customWidth="1"/>
    <col min="11735" max="11735" width="2.26953125" customWidth="1"/>
    <col min="11736" max="11736" width="1.7265625" customWidth="1"/>
    <col min="11737" max="11737" width="2.26953125" customWidth="1"/>
    <col min="11738" max="11738" width="1.7265625" customWidth="1"/>
    <col min="11739" max="11739" width="2.26953125" customWidth="1"/>
    <col min="11740" max="11740" width="1.7265625" customWidth="1"/>
    <col min="11741" max="11741" width="2.26953125" customWidth="1"/>
    <col min="11742" max="11742" width="1.7265625" customWidth="1"/>
    <col min="11743" max="11743" width="2.26953125" customWidth="1"/>
    <col min="11744" max="11810" width="1.7265625" customWidth="1"/>
    <col min="11811" max="11811" width="2.54296875" customWidth="1"/>
    <col min="11812" max="11834" width="1.7265625" customWidth="1"/>
    <col min="11970" max="11970" width="2.54296875" customWidth="1"/>
    <col min="11971" max="11988" width="1.7265625" customWidth="1"/>
    <col min="11989" max="11989" width="2.26953125" customWidth="1"/>
    <col min="11990" max="11990" width="1.7265625" customWidth="1"/>
    <col min="11991" max="11991" width="2.26953125" customWidth="1"/>
    <col min="11992" max="11992" width="1.7265625" customWidth="1"/>
    <col min="11993" max="11993" width="2.26953125" customWidth="1"/>
    <col min="11994" max="11994" width="1.7265625" customWidth="1"/>
    <col min="11995" max="11995" width="2.26953125" customWidth="1"/>
    <col min="11996" max="11996" width="1.7265625" customWidth="1"/>
    <col min="11997" max="11997" width="2.26953125" customWidth="1"/>
    <col min="11998" max="11998" width="1.7265625" customWidth="1"/>
    <col min="11999" max="11999" width="2.26953125" customWidth="1"/>
    <col min="12000" max="12066" width="1.7265625" customWidth="1"/>
    <col min="12067" max="12067" width="2.54296875" customWidth="1"/>
    <col min="12068" max="12090" width="1.7265625" customWidth="1"/>
    <col min="12226" max="12226" width="2.54296875" customWidth="1"/>
    <col min="12227" max="12244" width="1.7265625" customWidth="1"/>
    <col min="12245" max="12245" width="2.26953125" customWidth="1"/>
    <col min="12246" max="12246" width="1.7265625" customWidth="1"/>
    <col min="12247" max="12247" width="2.26953125" customWidth="1"/>
    <col min="12248" max="12248" width="1.7265625" customWidth="1"/>
    <col min="12249" max="12249" width="2.26953125" customWidth="1"/>
    <col min="12250" max="12250" width="1.7265625" customWidth="1"/>
    <col min="12251" max="12251" width="2.26953125" customWidth="1"/>
    <col min="12252" max="12252" width="1.7265625" customWidth="1"/>
    <col min="12253" max="12253" width="2.26953125" customWidth="1"/>
    <col min="12254" max="12254" width="1.7265625" customWidth="1"/>
    <col min="12255" max="12255" width="2.26953125" customWidth="1"/>
    <col min="12256" max="12322" width="1.7265625" customWidth="1"/>
    <col min="12323" max="12323" width="2.54296875" customWidth="1"/>
    <col min="12324" max="12346" width="1.7265625" customWidth="1"/>
    <col min="12482" max="12482" width="2.54296875" customWidth="1"/>
    <col min="12483" max="12500" width="1.7265625" customWidth="1"/>
    <col min="12501" max="12501" width="2.26953125" customWidth="1"/>
    <col min="12502" max="12502" width="1.7265625" customWidth="1"/>
    <col min="12503" max="12503" width="2.26953125" customWidth="1"/>
    <col min="12504" max="12504" width="1.7265625" customWidth="1"/>
    <col min="12505" max="12505" width="2.26953125" customWidth="1"/>
    <col min="12506" max="12506" width="1.7265625" customWidth="1"/>
    <col min="12507" max="12507" width="2.26953125" customWidth="1"/>
    <col min="12508" max="12508" width="1.7265625" customWidth="1"/>
    <col min="12509" max="12509" width="2.26953125" customWidth="1"/>
    <col min="12510" max="12510" width="1.7265625" customWidth="1"/>
    <col min="12511" max="12511" width="2.26953125" customWidth="1"/>
    <col min="12512" max="12578" width="1.7265625" customWidth="1"/>
    <col min="12579" max="12579" width="2.54296875" customWidth="1"/>
    <col min="12580" max="12602" width="1.7265625" customWidth="1"/>
    <col min="12738" max="12738" width="2.54296875" customWidth="1"/>
    <col min="12739" max="12756" width="1.7265625" customWidth="1"/>
    <col min="12757" max="12757" width="2.26953125" customWidth="1"/>
    <col min="12758" max="12758" width="1.7265625" customWidth="1"/>
    <col min="12759" max="12759" width="2.26953125" customWidth="1"/>
    <col min="12760" max="12760" width="1.7265625" customWidth="1"/>
    <col min="12761" max="12761" width="2.26953125" customWidth="1"/>
    <col min="12762" max="12762" width="1.7265625" customWidth="1"/>
    <col min="12763" max="12763" width="2.26953125" customWidth="1"/>
    <col min="12764" max="12764" width="1.7265625" customWidth="1"/>
    <col min="12765" max="12765" width="2.26953125" customWidth="1"/>
    <col min="12766" max="12766" width="1.7265625" customWidth="1"/>
    <col min="12767" max="12767" width="2.26953125" customWidth="1"/>
    <col min="12768" max="12834" width="1.7265625" customWidth="1"/>
    <col min="12835" max="12835" width="2.54296875" customWidth="1"/>
    <col min="12836" max="12858" width="1.7265625" customWidth="1"/>
    <col min="12994" max="12994" width="2.54296875" customWidth="1"/>
    <col min="12995" max="13012" width="1.7265625" customWidth="1"/>
    <col min="13013" max="13013" width="2.26953125" customWidth="1"/>
    <col min="13014" max="13014" width="1.7265625" customWidth="1"/>
    <col min="13015" max="13015" width="2.26953125" customWidth="1"/>
    <col min="13016" max="13016" width="1.7265625" customWidth="1"/>
    <col min="13017" max="13017" width="2.26953125" customWidth="1"/>
    <col min="13018" max="13018" width="1.7265625" customWidth="1"/>
    <col min="13019" max="13019" width="2.26953125" customWidth="1"/>
    <col min="13020" max="13020" width="1.7265625" customWidth="1"/>
    <col min="13021" max="13021" width="2.26953125" customWidth="1"/>
    <col min="13022" max="13022" width="1.7265625" customWidth="1"/>
    <col min="13023" max="13023" width="2.26953125" customWidth="1"/>
    <col min="13024" max="13090" width="1.7265625" customWidth="1"/>
    <col min="13091" max="13091" width="2.54296875" customWidth="1"/>
    <col min="13092" max="13114" width="1.7265625" customWidth="1"/>
    <col min="13250" max="13250" width="2.54296875" customWidth="1"/>
    <col min="13251" max="13268" width="1.7265625" customWidth="1"/>
    <col min="13269" max="13269" width="2.26953125" customWidth="1"/>
    <col min="13270" max="13270" width="1.7265625" customWidth="1"/>
    <col min="13271" max="13271" width="2.26953125" customWidth="1"/>
    <col min="13272" max="13272" width="1.7265625" customWidth="1"/>
    <col min="13273" max="13273" width="2.26953125" customWidth="1"/>
    <col min="13274" max="13274" width="1.7265625" customWidth="1"/>
    <col min="13275" max="13275" width="2.26953125" customWidth="1"/>
    <col min="13276" max="13276" width="1.7265625" customWidth="1"/>
    <col min="13277" max="13277" width="2.26953125" customWidth="1"/>
    <col min="13278" max="13278" width="1.7265625" customWidth="1"/>
    <col min="13279" max="13279" width="2.26953125" customWidth="1"/>
    <col min="13280" max="13346" width="1.7265625" customWidth="1"/>
    <col min="13347" max="13347" width="2.54296875" customWidth="1"/>
    <col min="13348" max="13370" width="1.7265625" customWidth="1"/>
    <col min="13506" max="13506" width="2.54296875" customWidth="1"/>
    <col min="13507" max="13524" width="1.7265625" customWidth="1"/>
    <col min="13525" max="13525" width="2.26953125" customWidth="1"/>
    <col min="13526" max="13526" width="1.7265625" customWidth="1"/>
    <col min="13527" max="13527" width="2.26953125" customWidth="1"/>
    <col min="13528" max="13528" width="1.7265625" customWidth="1"/>
    <col min="13529" max="13529" width="2.26953125" customWidth="1"/>
    <col min="13530" max="13530" width="1.7265625" customWidth="1"/>
    <col min="13531" max="13531" width="2.26953125" customWidth="1"/>
    <col min="13532" max="13532" width="1.7265625" customWidth="1"/>
    <col min="13533" max="13533" width="2.26953125" customWidth="1"/>
    <col min="13534" max="13534" width="1.7265625" customWidth="1"/>
    <col min="13535" max="13535" width="2.26953125" customWidth="1"/>
    <col min="13536" max="13602" width="1.7265625" customWidth="1"/>
    <col min="13603" max="13603" width="2.54296875" customWidth="1"/>
    <col min="13604" max="13626" width="1.7265625" customWidth="1"/>
    <col min="13762" max="13762" width="2.54296875" customWidth="1"/>
    <col min="13763" max="13780" width="1.7265625" customWidth="1"/>
    <col min="13781" max="13781" width="2.26953125" customWidth="1"/>
    <col min="13782" max="13782" width="1.7265625" customWidth="1"/>
    <col min="13783" max="13783" width="2.26953125" customWidth="1"/>
    <col min="13784" max="13784" width="1.7265625" customWidth="1"/>
    <col min="13785" max="13785" width="2.26953125" customWidth="1"/>
    <col min="13786" max="13786" width="1.7265625" customWidth="1"/>
    <col min="13787" max="13787" width="2.26953125" customWidth="1"/>
    <col min="13788" max="13788" width="1.7265625" customWidth="1"/>
    <col min="13789" max="13789" width="2.26953125" customWidth="1"/>
    <col min="13790" max="13790" width="1.7265625" customWidth="1"/>
    <col min="13791" max="13791" width="2.26953125" customWidth="1"/>
    <col min="13792" max="13858" width="1.7265625" customWidth="1"/>
    <col min="13859" max="13859" width="2.54296875" customWidth="1"/>
    <col min="13860" max="13882" width="1.7265625" customWidth="1"/>
    <col min="14018" max="14018" width="2.54296875" customWidth="1"/>
    <col min="14019" max="14036" width="1.7265625" customWidth="1"/>
    <col min="14037" max="14037" width="2.26953125" customWidth="1"/>
    <col min="14038" max="14038" width="1.7265625" customWidth="1"/>
    <col min="14039" max="14039" width="2.26953125" customWidth="1"/>
    <col min="14040" max="14040" width="1.7265625" customWidth="1"/>
    <col min="14041" max="14041" width="2.26953125" customWidth="1"/>
    <col min="14042" max="14042" width="1.7265625" customWidth="1"/>
    <col min="14043" max="14043" width="2.26953125" customWidth="1"/>
    <col min="14044" max="14044" width="1.7265625" customWidth="1"/>
    <col min="14045" max="14045" width="2.26953125" customWidth="1"/>
    <col min="14046" max="14046" width="1.7265625" customWidth="1"/>
    <col min="14047" max="14047" width="2.26953125" customWidth="1"/>
    <col min="14048" max="14114" width="1.7265625" customWidth="1"/>
    <col min="14115" max="14115" width="2.54296875" customWidth="1"/>
    <col min="14116" max="14138" width="1.7265625" customWidth="1"/>
    <col min="14274" max="14274" width="2.54296875" customWidth="1"/>
    <col min="14275" max="14292" width="1.7265625" customWidth="1"/>
    <col min="14293" max="14293" width="2.26953125" customWidth="1"/>
    <col min="14294" max="14294" width="1.7265625" customWidth="1"/>
    <col min="14295" max="14295" width="2.26953125" customWidth="1"/>
    <col min="14296" max="14296" width="1.7265625" customWidth="1"/>
    <col min="14297" max="14297" width="2.26953125" customWidth="1"/>
    <col min="14298" max="14298" width="1.7265625" customWidth="1"/>
    <col min="14299" max="14299" width="2.26953125" customWidth="1"/>
    <col min="14300" max="14300" width="1.7265625" customWidth="1"/>
    <col min="14301" max="14301" width="2.26953125" customWidth="1"/>
    <col min="14302" max="14302" width="1.7265625" customWidth="1"/>
    <col min="14303" max="14303" width="2.26953125" customWidth="1"/>
    <col min="14304" max="14370" width="1.7265625" customWidth="1"/>
    <col min="14371" max="14371" width="2.54296875" customWidth="1"/>
    <col min="14372" max="14394" width="1.7265625" customWidth="1"/>
    <col min="14530" max="14530" width="2.54296875" customWidth="1"/>
    <col min="14531" max="14548" width="1.7265625" customWidth="1"/>
    <col min="14549" max="14549" width="2.26953125" customWidth="1"/>
    <col min="14550" max="14550" width="1.7265625" customWidth="1"/>
    <col min="14551" max="14551" width="2.26953125" customWidth="1"/>
    <col min="14552" max="14552" width="1.7265625" customWidth="1"/>
    <col min="14553" max="14553" width="2.26953125" customWidth="1"/>
    <col min="14554" max="14554" width="1.7265625" customWidth="1"/>
    <col min="14555" max="14555" width="2.26953125" customWidth="1"/>
    <col min="14556" max="14556" width="1.7265625" customWidth="1"/>
    <col min="14557" max="14557" width="2.26953125" customWidth="1"/>
    <col min="14558" max="14558" width="1.7265625" customWidth="1"/>
    <col min="14559" max="14559" width="2.26953125" customWidth="1"/>
    <col min="14560" max="14626" width="1.7265625" customWidth="1"/>
    <col min="14627" max="14627" width="2.54296875" customWidth="1"/>
    <col min="14628" max="14650" width="1.7265625" customWidth="1"/>
    <col min="14786" max="14786" width="2.54296875" customWidth="1"/>
    <col min="14787" max="14804" width="1.7265625" customWidth="1"/>
    <col min="14805" max="14805" width="2.26953125" customWidth="1"/>
    <col min="14806" max="14806" width="1.7265625" customWidth="1"/>
    <col min="14807" max="14807" width="2.26953125" customWidth="1"/>
    <col min="14808" max="14808" width="1.7265625" customWidth="1"/>
    <col min="14809" max="14809" width="2.26953125" customWidth="1"/>
    <col min="14810" max="14810" width="1.7265625" customWidth="1"/>
    <col min="14811" max="14811" width="2.26953125" customWidth="1"/>
    <col min="14812" max="14812" width="1.7265625" customWidth="1"/>
    <col min="14813" max="14813" width="2.26953125" customWidth="1"/>
    <col min="14814" max="14814" width="1.7265625" customWidth="1"/>
    <col min="14815" max="14815" width="2.26953125" customWidth="1"/>
    <col min="14816" max="14882" width="1.7265625" customWidth="1"/>
    <col min="14883" max="14883" width="2.54296875" customWidth="1"/>
    <col min="14884" max="14906" width="1.7265625" customWidth="1"/>
    <col min="15042" max="15042" width="2.54296875" customWidth="1"/>
    <col min="15043" max="15060" width="1.7265625" customWidth="1"/>
    <col min="15061" max="15061" width="2.26953125" customWidth="1"/>
    <col min="15062" max="15062" width="1.7265625" customWidth="1"/>
    <col min="15063" max="15063" width="2.26953125" customWidth="1"/>
    <col min="15064" max="15064" width="1.7265625" customWidth="1"/>
    <col min="15065" max="15065" width="2.26953125" customWidth="1"/>
    <col min="15066" max="15066" width="1.7265625" customWidth="1"/>
    <col min="15067" max="15067" width="2.26953125" customWidth="1"/>
    <col min="15068" max="15068" width="1.7265625" customWidth="1"/>
    <col min="15069" max="15069" width="2.26953125" customWidth="1"/>
    <col min="15070" max="15070" width="1.7265625" customWidth="1"/>
    <col min="15071" max="15071" width="2.26953125" customWidth="1"/>
    <col min="15072" max="15138" width="1.7265625" customWidth="1"/>
    <col min="15139" max="15139" width="2.54296875" customWidth="1"/>
    <col min="15140" max="15162" width="1.7265625" customWidth="1"/>
    <col min="15298" max="15298" width="2.54296875" customWidth="1"/>
    <col min="15299" max="15316" width="1.7265625" customWidth="1"/>
    <col min="15317" max="15317" width="2.26953125" customWidth="1"/>
    <col min="15318" max="15318" width="1.7265625" customWidth="1"/>
    <col min="15319" max="15319" width="2.26953125" customWidth="1"/>
    <col min="15320" max="15320" width="1.7265625" customWidth="1"/>
    <col min="15321" max="15321" width="2.26953125" customWidth="1"/>
    <col min="15322" max="15322" width="1.7265625" customWidth="1"/>
    <col min="15323" max="15323" width="2.26953125" customWidth="1"/>
    <col min="15324" max="15324" width="1.7265625" customWidth="1"/>
    <col min="15325" max="15325" width="2.26953125" customWidth="1"/>
    <col min="15326" max="15326" width="1.7265625" customWidth="1"/>
    <col min="15327" max="15327" width="2.26953125" customWidth="1"/>
    <col min="15328" max="15394" width="1.7265625" customWidth="1"/>
    <col min="15395" max="15395" width="2.54296875" customWidth="1"/>
    <col min="15396" max="15418" width="1.7265625" customWidth="1"/>
    <col min="15554" max="15554" width="2.54296875" customWidth="1"/>
    <col min="15555" max="15572" width="1.7265625" customWidth="1"/>
    <col min="15573" max="15573" width="2.26953125" customWidth="1"/>
    <col min="15574" max="15574" width="1.7265625" customWidth="1"/>
    <col min="15575" max="15575" width="2.26953125" customWidth="1"/>
    <col min="15576" max="15576" width="1.7265625" customWidth="1"/>
    <col min="15577" max="15577" width="2.26953125" customWidth="1"/>
    <col min="15578" max="15578" width="1.7265625" customWidth="1"/>
    <col min="15579" max="15579" width="2.26953125" customWidth="1"/>
    <col min="15580" max="15580" width="1.7265625" customWidth="1"/>
    <col min="15581" max="15581" width="2.26953125" customWidth="1"/>
    <col min="15582" max="15582" width="1.7265625" customWidth="1"/>
    <col min="15583" max="15583" width="2.26953125" customWidth="1"/>
    <col min="15584" max="15650" width="1.7265625" customWidth="1"/>
    <col min="15651" max="15651" width="2.54296875" customWidth="1"/>
    <col min="15652" max="15674" width="1.7265625" customWidth="1"/>
    <col min="15810" max="15810" width="2.54296875" customWidth="1"/>
    <col min="15811" max="15828" width="1.7265625" customWidth="1"/>
    <col min="15829" max="15829" width="2.26953125" customWidth="1"/>
    <col min="15830" max="15830" width="1.7265625" customWidth="1"/>
    <col min="15831" max="15831" width="2.26953125" customWidth="1"/>
    <col min="15832" max="15832" width="1.7265625" customWidth="1"/>
    <col min="15833" max="15833" width="2.26953125" customWidth="1"/>
    <col min="15834" max="15834" width="1.7265625" customWidth="1"/>
    <col min="15835" max="15835" width="2.26953125" customWidth="1"/>
    <col min="15836" max="15836" width="1.7265625" customWidth="1"/>
    <col min="15837" max="15837" width="2.26953125" customWidth="1"/>
    <col min="15838" max="15838" width="1.7265625" customWidth="1"/>
    <col min="15839" max="15839" width="2.26953125" customWidth="1"/>
    <col min="15840" max="15906" width="1.7265625" customWidth="1"/>
    <col min="15907" max="15907" width="2.54296875" customWidth="1"/>
    <col min="15908" max="15930" width="1.7265625" customWidth="1"/>
    <col min="16066" max="16066" width="2.54296875" customWidth="1"/>
    <col min="16067" max="16084" width="1.7265625" customWidth="1"/>
    <col min="16085" max="16085" width="2.26953125" customWidth="1"/>
    <col min="16086" max="16086" width="1.7265625" customWidth="1"/>
    <col min="16087" max="16087" width="2.26953125" customWidth="1"/>
    <col min="16088" max="16088" width="1.7265625" customWidth="1"/>
    <col min="16089" max="16089" width="2.26953125" customWidth="1"/>
    <col min="16090" max="16090" width="1.7265625" customWidth="1"/>
    <col min="16091" max="16091" width="2.26953125" customWidth="1"/>
    <col min="16092" max="16092" width="1.7265625" customWidth="1"/>
    <col min="16093" max="16093" width="2.26953125" customWidth="1"/>
    <col min="16094" max="16094" width="1.7265625" customWidth="1"/>
    <col min="16095" max="16095" width="2.26953125" customWidth="1"/>
    <col min="16096" max="16162" width="1.7265625" customWidth="1"/>
    <col min="16163" max="16163" width="2.54296875" customWidth="1"/>
    <col min="16164" max="16186" width="1.7265625" customWidth="1"/>
  </cols>
  <sheetData>
    <row r="1" spans="1:60" s="15" customFormat="1" ht="24" customHeight="1" x14ac:dyDescent="0.5">
      <c r="A1" s="1156" t="s">
        <v>452</v>
      </c>
      <c r="B1" s="1156"/>
      <c r="C1" s="1156"/>
      <c r="D1" s="1156"/>
      <c r="E1" s="1156"/>
      <c r="F1" s="1156"/>
      <c r="G1" s="1156"/>
      <c r="H1" s="1156"/>
      <c r="I1" s="1156"/>
      <c r="J1" s="1156"/>
      <c r="K1" s="1156"/>
      <c r="L1" s="1156"/>
      <c r="M1" s="1156"/>
      <c r="N1" s="1156"/>
      <c r="O1" s="1156"/>
      <c r="P1" s="1156"/>
      <c r="Q1" s="1156"/>
      <c r="R1" s="1156"/>
      <c r="S1" s="1156"/>
      <c r="T1" s="1156"/>
      <c r="U1" s="1156"/>
      <c r="V1" s="1156"/>
      <c r="W1" s="1156"/>
      <c r="X1" s="1156"/>
      <c r="Y1" s="1156"/>
      <c r="Z1" s="1156"/>
      <c r="AA1" s="1156"/>
      <c r="AB1" s="1156"/>
      <c r="AC1" s="1156"/>
      <c r="AD1" s="1156"/>
      <c r="AE1" s="1156"/>
      <c r="AF1" s="1156"/>
      <c r="AG1" s="1156"/>
      <c r="AH1" s="1156"/>
      <c r="AI1" s="1156"/>
      <c r="AJ1" s="1156"/>
      <c r="AK1" s="469"/>
      <c r="AL1" s="469"/>
      <c r="AM1" s="469"/>
      <c r="AN1" s="469"/>
      <c r="AO1" s="469"/>
      <c r="AP1" s="469"/>
      <c r="AQ1" s="469"/>
      <c r="AR1" s="469"/>
      <c r="AS1" s="469"/>
      <c r="AT1" s="469"/>
      <c r="AU1" s="469"/>
      <c r="AV1" s="469"/>
      <c r="AW1" s="469"/>
      <c r="AX1" s="469"/>
      <c r="AY1" s="469"/>
      <c r="AZ1" s="469"/>
      <c r="BA1" s="469"/>
      <c r="BB1" s="469"/>
      <c r="BC1" s="469"/>
      <c r="BD1" s="469"/>
    </row>
    <row r="2" spans="1:60" s="15" customFormat="1" ht="4" customHeight="1" thickBot="1" x14ac:dyDescent="0.3">
      <c r="A2" s="470"/>
      <c r="B2" s="471"/>
      <c r="C2" s="471"/>
      <c r="D2" s="471"/>
      <c r="E2" s="471"/>
      <c r="F2" s="471"/>
      <c r="G2" s="471"/>
      <c r="H2" s="471"/>
      <c r="I2" s="471"/>
      <c r="J2" s="471"/>
      <c r="K2" s="471"/>
      <c r="L2" s="471"/>
      <c r="M2" s="471"/>
      <c r="N2" s="471"/>
      <c r="O2" s="471"/>
      <c r="P2" s="471"/>
      <c r="Q2" s="471"/>
      <c r="R2" s="471"/>
      <c r="S2" s="471"/>
      <c r="T2" s="471"/>
      <c r="U2" s="471"/>
      <c r="V2" s="471"/>
      <c r="W2" s="471"/>
      <c r="X2" s="471"/>
      <c r="Z2" s="467"/>
      <c r="AA2" s="467"/>
      <c r="AB2" s="467"/>
      <c r="AJ2" s="468"/>
    </row>
    <row r="3" spans="1:60" s="602" customFormat="1" ht="12" customHeight="1" x14ac:dyDescent="0.3">
      <c r="A3" s="592"/>
      <c r="B3" s="593" t="s">
        <v>365</v>
      </c>
      <c r="C3" s="594"/>
      <c r="D3" s="594"/>
      <c r="E3" s="594"/>
      <c r="F3" s="594"/>
      <c r="G3" s="595"/>
      <c r="H3" s="593" t="s">
        <v>366</v>
      </c>
      <c r="I3" s="596"/>
      <c r="J3" s="594"/>
      <c r="K3" s="596"/>
      <c r="L3" s="596"/>
      <c r="M3" s="597"/>
      <c r="N3" s="1157" t="s">
        <v>367</v>
      </c>
      <c r="O3" s="1158"/>
      <c r="P3" s="1158"/>
      <c r="Q3" s="1158"/>
      <c r="R3" s="1158"/>
      <c r="S3" s="1158"/>
      <c r="T3" s="595"/>
      <c r="U3" s="1157" t="s">
        <v>368</v>
      </c>
      <c r="V3" s="1158"/>
      <c r="W3" s="1158"/>
      <c r="X3" s="1159"/>
      <c r="Y3" s="1157" t="s">
        <v>369</v>
      </c>
      <c r="Z3" s="1158"/>
      <c r="AA3" s="1158"/>
      <c r="AB3" s="1159"/>
      <c r="AC3" s="593"/>
      <c r="AD3" s="598"/>
      <c r="AE3" s="598"/>
      <c r="AF3" s="599"/>
      <c r="AG3" s="598"/>
      <c r="AH3" s="598"/>
      <c r="AI3" s="600"/>
      <c r="AJ3" s="601"/>
    </row>
    <row r="4" spans="1:60" s="602" customFormat="1" ht="15.75" customHeight="1" x14ac:dyDescent="0.3">
      <c r="A4" s="592"/>
      <c r="B4" s="603" t="s">
        <v>370</v>
      </c>
      <c r="C4" s="604"/>
      <c r="D4" s="604"/>
      <c r="E4" s="604"/>
      <c r="F4" s="604"/>
      <c r="G4" s="605"/>
      <c r="H4" s="606" t="s">
        <v>371</v>
      </c>
      <c r="I4" s="607"/>
      <c r="J4" s="608"/>
      <c r="K4" s="608"/>
      <c r="L4" s="608"/>
      <c r="M4" s="609"/>
      <c r="N4" s="610"/>
      <c r="T4" s="611"/>
      <c r="U4" s="1160" t="s">
        <v>372</v>
      </c>
      <c r="V4" s="1161"/>
      <c r="W4" s="1161"/>
      <c r="X4" s="1162"/>
      <c r="Y4" s="1160" t="s">
        <v>373</v>
      </c>
      <c r="Z4" s="1161"/>
      <c r="AA4" s="1161"/>
      <c r="AB4" s="1162"/>
      <c r="AC4" s="603"/>
      <c r="AF4" s="601"/>
      <c r="AI4" s="611"/>
      <c r="AJ4" s="601"/>
    </row>
    <row r="5" spans="1:60" s="614" customFormat="1" ht="23.25" customHeight="1" x14ac:dyDescent="0.25">
      <c r="A5" s="612"/>
      <c r="B5" s="613"/>
      <c r="G5" s="615"/>
      <c r="H5" s="1163" t="s">
        <v>374</v>
      </c>
      <c r="I5" s="1164"/>
      <c r="J5" s="1165"/>
      <c r="K5" s="1166" t="s">
        <v>375</v>
      </c>
      <c r="L5" s="1164"/>
      <c r="M5" s="1167"/>
      <c r="N5" s="613"/>
      <c r="T5" s="615"/>
      <c r="U5" s="613"/>
      <c r="X5" s="615"/>
      <c r="Y5" s="613"/>
      <c r="AB5" s="615"/>
      <c r="AC5" s="613"/>
      <c r="AF5" s="616"/>
      <c r="AI5" s="615"/>
      <c r="AJ5" s="616"/>
    </row>
    <row r="6" spans="1:60" s="473" customFormat="1" ht="77.25" customHeight="1" x14ac:dyDescent="0.25">
      <c r="A6" s="475" t="s">
        <v>63</v>
      </c>
      <c r="B6" s="476" t="s">
        <v>391</v>
      </c>
      <c r="C6" s="474" t="s">
        <v>392</v>
      </c>
      <c r="D6" s="474" t="s">
        <v>393</v>
      </c>
      <c r="E6" s="474" t="s">
        <v>1</v>
      </c>
      <c r="F6" s="474" t="s">
        <v>394</v>
      </c>
      <c r="G6" s="477" t="s">
        <v>395</v>
      </c>
      <c r="H6" s="476" t="s">
        <v>394</v>
      </c>
      <c r="I6" s="474" t="s">
        <v>1</v>
      </c>
      <c r="J6" s="474" t="s">
        <v>396</v>
      </c>
      <c r="K6" s="474" t="s">
        <v>394</v>
      </c>
      <c r="L6" s="474" t="s">
        <v>1</v>
      </c>
      <c r="M6" s="477" t="s">
        <v>396</v>
      </c>
      <c r="N6" s="476" t="s">
        <v>397</v>
      </c>
      <c r="O6" s="474" t="s">
        <v>398</v>
      </c>
      <c r="P6" s="474" t="s">
        <v>399</v>
      </c>
      <c r="Q6" s="474" t="s">
        <v>400</v>
      </c>
      <c r="R6" s="474" t="s">
        <v>401</v>
      </c>
      <c r="S6" s="474" t="s">
        <v>402</v>
      </c>
      <c r="T6" s="477"/>
      <c r="U6" s="476" t="s">
        <v>403</v>
      </c>
      <c r="V6" s="474" t="s">
        <v>345</v>
      </c>
      <c r="W6" s="474" t="s">
        <v>1</v>
      </c>
      <c r="X6" s="477"/>
      <c r="Y6" s="476" t="s">
        <v>405</v>
      </c>
      <c r="Z6" s="474" t="s">
        <v>345</v>
      </c>
      <c r="AA6" s="474" t="s">
        <v>1</v>
      </c>
      <c r="AB6" s="477"/>
      <c r="AC6" s="476" t="s">
        <v>304</v>
      </c>
      <c r="AD6" s="474"/>
      <c r="AE6" s="474"/>
      <c r="AF6" s="474"/>
      <c r="AG6" s="474" t="s">
        <v>404</v>
      </c>
      <c r="AH6" s="474"/>
      <c r="AI6" s="477"/>
      <c r="AJ6" s="472"/>
    </row>
    <row r="7" spans="1:60" s="622" customFormat="1" ht="28.5" customHeight="1" x14ac:dyDescent="0.25">
      <c r="A7" s="617"/>
      <c r="B7" s="618" t="s">
        <v>376</v>
      </c>
      <c r="C7" s="619"/>
      <c r="D7" s="619"/>
      <c r="E7" s="619" t="s">
        <v>406</v>
      </c>
      <c r="F7" s="619" t="s">
        <v>5</v>
      </c>
      <c r="G7" s="620" t="s">
        <v>377</v>
      </c>
      <c r="H7" s="618" t="s">
        <v>5</v>
      </c>
      <c r="I7" s="619" t="s">
        <v>406</v>
      </c>
      <c r="J7" s="619" t="s">
        <v>377</v>
      </c>
      <c r="K7" s="619" t="s">
        <v>5</v>
      </c>
      <c r="L7" s="619" t="s">
        <v>406</v>
      </c>
      <c r="M7" s="620" t="s">
        <v>377</v>
      </c>
      <c r="N7" s="618"/>
      <c r="O7" s="619"/>
      <c r="P7" s="619"/>
      <c r="Q7" s="619"/>
      <c r="R7" s="619"/>
      <c r="S7" s="619"/>
      <c r="T7" s="620"/>
      <c r="U7" s="618" t="s">
        <v>4</v>
      </c>
      <c r="V7" s="619" t="s">
        <v>407</v>
      </c>
      <c r="W7" s="619" t="s">
        <v>406</v>
      </c>
      <c r="X7" s="620"/>
      <c r="Y7" s="618" t="s">
        <v>378</v>
      </c>
      <c r="Z7" s="619"/>
      <c r="AA7" s="619"/>
      <c r="AB7" s="620"/>
      <c r="AC7" s="618" t="s">
        <v>379</v>
      </c>
      <c r="AD7" s="619"/>
      <c r="AE7" s="619"/>
      <c r="AF7" s="619"/>
      <c r="AG7" s="619" t="s">
        <v>380</v>
      </c>
      <c r="AH7" s="619"/>
      <c r="AI7" s="620"/>
      <c r="AJ7" s="621"/>
    </row>
    <row r="8" spans="1:60" s="602" customFormat="1" ht="13.5" customHeight="1" thickBot="1" x14ac:dyDescent="0.35">
      <c r="A8" s="648">
        <v>1</v>
      </c>
      <c r="B8" s="649" t="s">
        <v>381</v>
      </c>
      <c r="C8" s="650" t="s">
        <v>381</v>
      </c>
      <c r="D8" s="650" t="s">
        <v>381</v>
      </c>
      <c r="E8" s="650" t="s">
        <v>381</v>
      </c>
      <c r="F8" s="650" t="s">
        <v>381</v>
      </c>
      <c r="G8" s="651" t="s">
        <v>381</v>
      </c>
      <c r="H8" s="649" t="s">
        <v>381</v>
      </c>
      <c r="I8" s="650" t="s">
        <v>381</v>
      </c>
      <c r="J8" s="650" t="s">
        <v>381</v>
      </c>
      <c r="K8" s="650"/>
      <c r="L8" s="650"/>
      <c r="M8" s="651"/>
      <c r="N8" s="649"/>
      <c r="O8" s="650"/>
      <c r="P8" s="650"/>
      <c r="Q8" s="650"/>
      <c r="R8" s="650"/>
      <c r="S8" s="650"/>
      <c r="T8" s="651"/>
      <c r="U8" s="649"/>
      <c r="V8" s="650"/>
      <c r="W8" s="650"/>
      <c r="X8" s="651"/>
      <c r="Y8" s="649"/>
      <c r="Z8" s="650"/>
      <c r="AA8" s="650"/>
      <c r="AB8" s="651"/>
      <c r="AC8" s="649"/>
      <c r="AD8" s="650"/>
      <c r="AE8" s="650"/>
      <c r="AF8" s="650"/>
      <c r="AG8" s="650"/>
      <c r="AH8" s="650"/>
      <c r="AI8" s="651"/>
      <c r="AJ8" s="652">
        <v>1</v>
      </c>
      <c r="AL8" s="623" t="s">
        <v>453</v>
      </c>
      <c r="AY8" s="624"/>
    </row>
    <row r="9" spans="1:60" s="602" customFormat="1" ht="13.5" customHeight="1" x14ac:dyDescent="0.3">
      <c r="A9" s="625">
        <v>2</v>
      </c>
      <c r="B9" s="626"/>
      <c r="C9" s="627"/>
      <c r="D9" s="627"/>
      <c r="E9" s="627"/>
      <c r="F9" s="627"/>
      <c r="G9" s="628"/>
      <c r="H9" s="626"/>
      <c r="I9" s="627"/>
      <c r="J9" s="627"/>
      <c r="K9" s="627"/>
      <c r="L9" s="627"/>
      <c r="M9" s="628"/>
      <c r="N9" s="626"/>
      <c r="O9" s="627"/>
      <c r="P9" s="627"/>
      <c r="Q9" s="627"/>
      <c r="R9" s="627"/>
      <c r="S9" s="627"/>
      <c r="T9" s="628"/>
      <c r="U9" s="626"/>
      <c r="V9" s="627"/>
      <c r="W9" s="627"/>
      <c r="X9" s="628"/>
      <c r="Y9" s="626"/>
      <c r="Z9" s="627"/>
      <c r="AA9" s="627"/>
      <c r="AB9" s="628"/>
      <c r="AC9" s="626"/>
      <c r="AD9" s="627"/>
      <c r="AE9" s="627"/>
      <c r="AF9" s="627"/>
      <c r="AG9" s="627"/>
      <c r="AH9" s="627"/>
      <c r="AI9" s="628"/>
      <c r="AJ9" s="629">
        <v>2</v>
      </c>
      <c r="AL9" s="630" t="s">
        <v>386</v>
      </c>
      <c r="AM9" s="631"/>
      <c r="AN9" s="631"/>
      <c r="AO9" s="631"/>
      <c r="AP9" s="631"/>
      <c r="AQ9" s="631"/>
      <c r="AR9" s="632" t="s">
        <v>387</v>
      </c>
      <c r="AS9" s="631"/>
      <c r="AT9" s="633"/>
      <c r="AU9" s="1150" t="s">
        <v>456</v>
      </c>
      <c r="AV9" s="1151"/>
      <c r="AW9" s="1152"/>
      <c r="AX9" s="668" t="s">
        <v>455</v>
      </c>
      <c r="AY9" s="669"/>
      <c r="AZ9" s="633"/>
      <c r="BA9" s="633"/>
      <c r="BB9" s="633"/>
      <c r="BC9" s="633"/>
      <c r="BD9" s="633"/>
      <c r="BE9" s="633"/>
      <c r="BF9" s="633"/>
      <c r="BG9" s="633"/>
      <c r="BH9" s="634"/>
    </row>
    <row r="10" spans="1:60" s="602" customFormat="1" ht="13.5" customHeight="1" x14ac:dyDescent="0.3">
      <c r="A10" s="648">
        <v>3</v>
      </c>
      <c r="B10" s="649"/>
      <c r="C10" s="650"/>
      <c r="D10" s="650"/>
      <c r="E10" s="650"/>
      <c r="F10" s="650"/>
      <c r="G10" s="651"/>
      <c r="H10" s="649"/>
      <c r="I10" s="650"/>
      <c r="J10" s="650"/>
      <c r="K10" s="650"/>
      <c r="L10" s="650"/>
      <c r="M10" s="651"/>
      <c r="N10" s="649"/>
      <c r="O10" s="650"/>
      <c r="P10" s="650"/>
      <c r="Q10" s="650"/>
      <c r="R10" s="650"/>
      <c r="S10" s="650"/>
      <c r="T10" s="651"/>
      <c r="U10" s="649"/>
      <c r="V10" s="650"/>
      <c r="W10" s="650"/>
      <c r="X10" s="651"/>
      <c r="Y10" s="649"/>
      <c r="Z10" s="650"/>
      <c r="AA10" s="650"/>
      <c r="AB10" s="651"/>
      <c r="AC10" s="649"/>
      <c r="AD10" s="650"/>
      <c r="AE10" s="650"/>
      <c r="AF10" s="650"/>
      <c r="AG10" s="650"/>
      <c r="AH10" s="650"/>
      <c r="AI10" s="651"/>
      <c r="AJ10" s="652">
        <v>3</v>
      </c>
      <c r="AL10" s="1168" t="s">
        <v>388</v>
      </c>
      <c r="AM10" s="1154"/>
      <c r="AN10" s="1154"/>
      <c r="AO10" s="1154"/>
      <c r="AP10" s="1154"/>
      <c r="AQ10" s="1169"/>
      <c r="AR10" s="1170"/>
      <c r="AS10" s="1171"/>
      <c r="AT10" s="1172"/>
      <c r="AU10" s="1153"/>
      <c r="AV10" s="1154"/>
      <c r="AW10" s="1169"/>
      <c r="AX10" s="1153"/>
      <c r="AY10" s="1154"/>
      <c r="AZ10" s="1154"/>
      <c r="BA10" s="1154"/>
      <c r="BB10" s="1154"/>
      <c r="BC10" s="1154"/>
      <c r="BD10" s="1154"/>
      <c r="BE10" s="1154"/>
      <c r="BF10" s="1154"/>
      <c r="BG10" s="1154"/>
      <c r="BH10" s="1155"/>
    </row>
    <row r="11" spans="1:60" s="602" customFormat="1" ht="13.5" customHeight="1" x14ac:dyDescent="0.3">
      <c r="A11" s="625">
        <v>4</v>
      </c>
      <c r="B11" s="635"/>
      <c r="C11" s="636"/>
      <c r="D11" s="637"/>
      <c r="E11" s="627"/>
      <c r="F11" s="627"/>
      <c r="G11" s="638"/>
      <c r="H11" s="626"/>
      <c r="I11" s="627"/>
      <c r="J11" s="627"/>
      <c r="K11" s="627"/>
      <c r="L11" s="627"/>
      <c r="M11" s="628"/>
      <c r="N11" s="626"/>
      <c r="O11" s="627"/>
      <c r="P11" s="627"/>
      <c r="Q11" s="627"/>
      <c r="R11" s="627"/>
      <c r="S11" s="627"/>
      <c r="T11" s="628"/>
      <c r="U11" s="626"/>
      <c r="V11" s="627"/>
      <c r="W11" s="627"/>
      <c r="X11" s="628"/>
      <c r="Y11" s="626"/>
      <c r="Z11" s="627"/>
      <c r="AA11" s="627"/>
      <c r="AB11" s="628"/>
      <c r="AC11" s="626"/>
      <c r="AD11" s="627"/>
      <c r="AE11" s="627"/>
      <c r="AF11" s="627"/>
      <c r="AG11" s="627"/>
      <c r="AH11" s="627"/>
      <c r="AI11" s="628"/>
      <c r="AJ11" s="629">
        <v>4</v>
      </c>
      <c r="AL11" s="1168" t="s">
        <v>389</v>
      </c>
      <c r="AM11" s="1154"/>
      <c r="AN11" s="1154"/>
      <c r="AO11" s="1154"/>
      <c r="AP11" s="1154"/>
      <c r="AQ11" s="1169"/>
      <c r="AR11" s="1178"/>
      <c r="AS11" s="1179"/>
      <c r="AT11" s="1180"/>
      <c r="AU11" s="1153"/>
      <c r="AV11" s="1154"/>
      <c r="AW11" s="1169"/>
      <c r="AX11" s="1153"/>
      <c r="AY11" s="1154"/>
      <c r="AZ11" s="1154"/>
      <c r="BA11" s="1154"/>
      <c r="BB11" s="1154"/>
      <c r="BC11" s="1154"/>
      <c r="BD11" s="1154"/>
      <c r="BE11" s="1154"/>
      <c r="BF11" s="1154"/>
      <c r="BG11" s="1154"/>
      <c r="BH11" s="1155"/>
    </row>
    <row r="12" spans="1:60" s="602" customFormat="1" ht="13.5" customHeight="1" x14ac:dyDescent="0.3">
      <c r="A12" s="648">
        <v>5</v>
      </c>
      <c r="B12" s="654"/>
      <c r="C12" s="655"/>
      <c r="D12" s="655"/>
      <c r="E12" s="655"/>
      <c r="F12" s="655"/>
      <c r="G12" s="656"/>
      <c r="H12" s="654"/>
      <c r="I12" s="655"/>
      <c r="J12" s="655"/>
      <c r="K12" s="650"/>
      <c r="L12" s="650"/>
      <c r="M12" s="651"/>
      <c r="N12" s="649"/>
      <c r="O12" s="650"/>
      <c r="P12" s="650"/>
      <c r="Q12" s="650"/>
      <c r="R12" s="650"/>
      <c r="S12" s="650"/>
      <c r="T12" s="651"/>
      <c r="U12" s="649"/>
      <c r="V12" s="650"/>
      <c r="W12" s="650"/>
      <c r="X12" s="651"/>
      <c r="Y12" s="649"/>
      <c r="Z12" s="650"/>
      <c r="AA12" s="650"/>
      <c r="AB12" s="651"/>
      <c r="AC12" s="649"/>
      <c r="AD12" s="650"/>
      <c r="AE12" s="650"/>
      <c r="AF12" s="650"/>
      <c r="AG12" s="650"/>
      <c r="AH12" s="650"/>
      <c r="AI12" s="651"/>
      <c r="AJ12" s="652">
        <v>5</v>
      </c>
      <c r="AL12" s="1168" t="s">
        <v>390</v>
      </c>
      <c r="AM12" s="1154"/>
      <c r="AN12" s="1154"/>
      <c r="AO12" s="1154"/>
      <c r="AP12" s="1154"/>
      <c r="AQ12" s="1169"/>
      <c r="AR12" s="1181"/>
      <c r="AS12" s="1182"/>
      <c r="AT12" s="1183"/>
      <c r="AU12" s="1153"/>
      <c r="AV12" s="1154"/>
      <c r="AW12" s="1169"/>
      <c r="AX12" s="1153"/>
      <c r="AY12" s="1154"/>
      <c r="AZ12" s="1154"/>
      <c r="BA12" s="1154"/>
      <c r="BB12" s="1154"/>
      <c r="BC12" s="1154"/>
      <c r="BD12" s="1154"/>
      <c r="BE12" s="1154"/>
      <c r="BF12" s="1154"/>
      <c r="BG12" s="1154"/>
      <c r="BH12" s="1155"/>
    </row>
    <row r="13" spans="1:60" s="602" customFormat="1" ht="13.5" customHeight="1" x14ac:dyDescent="0.3">
      <c r="A13" s="625">
        <v>6</v>
      </c>
      <c r="B13" s="626"/>
      <c r="C13" s="627"/>
      <c r="D13" s="627"/>
      <c r="E13" s="627"/>
      <c r="F13" s="627"/>
      <c r="G13" s="628"/>
      <c r="H13" s="626"/>
      <c r="I13" s="627"/>
      <c r="J13" s="627"/>
      <c r="K13" s="627"/>
      <c r="L13" s="627"/>
      <c r="M13" s="628"/>
      <c r="N13" s="626"/>
      <c r="O13" s="627"/>
      <c r="P13" s="627"/>
      <c r="Q13" s="627"/>
      <c r="R13" s="627"/>
      <c r="S13" s="627"/>
      <c r="T13" s="628"/>
      <c r="U13" s="626"/>
      <c r="V13" s="627"/>
      <c r="W13" s="627"/>
      <c r="X13" s="628"/>
      <c r="Y13" s="626"/>
      <c r="Z13" s="627"/>
      <c r="AA13" s="627"/>
      <c r="AB13" s="628"/>
      <c r="AC13" s="626"/>
      <c r="AD13" s="627"/>
      <c r="AE13" s="627"/>
      <c r="AF13" s="627"/>
      <c r="AG13" s="627"/>
      <c r="AH13" s="627"/>
      <c r="AI13" s="628"/>
      <c r="AJ13" s="629">
        <v>6</v>
      </c>
      <c r="AL13" s="1168"/>
      <c r="AM13" s="1154"/>
      <c r="AN13" s="1154"/>
      <c r="AO13" s="1154"/>
      <c r="AP13" s="1154"/>
      <c r="AQ13" s="1169"/>
      <c r="AR13" s="1153"/>
      <c r="AS13" s="1154"/>
      <c r="AT13" s="1169"/>
      <c r="AU13" s="1153"/>
      <c r="AV13" s="1154"/>
      <c r="AW13" s="1169"/>
      <c r="AX13" s="1153"/>
      <c r="AY13" s="1154"/>
      <c r="AZ13" s="1154"/>
      <c r="BA13" s="1154"/>
      <c r="BB13" s="1154"/>
      <c r="BC13" s="1154"/>
      <c r="BD13" s="1154"/>
      <c r="BE13" s="1154"/>
      <c r="BF13" s="1154"/>
      <c r="BG13" s="1154"/>
      <c r="BH13" s="1155"/>
    </row>
    <row r="14" spans="1:60" s="602" customFormat="1" ht="13.5" customHeight="1" x14ac:dyDescent="0.3">
      <c r="A14" s="648">
        <v>7</v>
      </c>
      <c r="B14" s="649"/>
      <c r="C14" s="650"/>
      <c r="D14" s="650"/>
      <c r="E14" s="650"/>
      <c r="F14" s="650"/>
      <c r="G14" s="651"/>
      <c r="H14" s="649"/>
      <c r="I14" s="650"/>
      <c r="J14" s="650"/>
      <c r="K14" s="650"/>
      <c r="L14" s="650"/>
      <c r="M14" s="651"/>
      <c r="N14" s="649"/>
      <c r="O14" s="650"/>
      <c r="P14" s="650"/>
      <c r="Q14" s="650"/>
      <c r="R14" s="650"/>
      <c r="S14" s="650"/>
      <c r="T14" s="651"/>
      <c r="U14" s="649"/>
      <c r="V14" s="650"/>
      <c r="W14" s="650"/>
      <c r="X14" s="651"/>
      <c r="Y14" s="649"/>
      <c r="Z14" s="650"/>
      <c r="AA14" s="650"/>
      <c r="AB14" s="651"/>
      <c r="AC14" s="649"/>
      <c r="AD14" s="650"/>
      <c r="AE14" s="650"/>
      <c r="AF14" s="650"/>
      <c r="AG14" s="650"/>
      <c r="AH14" s="650"/>
      <c r="AI14" s="651"/>
      <c r="AJ14" s="652">
        <v>7</v>
      </c>
      <c r="AL14" s="1168"/>
      <c r="AM14" s="1154"/>
      <c r="AN14" s="1154"/>
      <c r="AO14" s="1154"/>
      <c r="AP14" s="1154"/>
      <c r="AQ14" s="1169"/>
      <c r="AR14" s="1153"/>
      <c r="AS14" s="1154"/>
      <c r="AT14" s="1169"/>
      <c r="AU14" s="1153"/>
      <c r="AV14" s="1154"/>
      <c r="AW14" s="1169"/>
      <c r="AX14" s="1153"/>
      <c r="AY14" s="1154"/>
      <c r="AZ14" s="1154"/>
      <c r="BA14" s="1154"/>
      <c r="BB14" s="1154"/>
      <c r="BC14" s="1154"/>
      <c r="BD14" s="1154"/>
      <c r="BE14" s="1154"/>
      <c r="BF14" s="1154"/>
      <c r="BG14" s="1154"/>
      <c r="BH14" s="1155"/>
    </row>
    <row r="15" spans="1:60" s="602" customFormat="1" ht="13.5" customHeight="1" thickBot="1" x14ac:dyDescent="0.35">
      <c r="A15" s="625">
        <v>8</v>
      </c>
      <c r="B15" s="626"/>
      <c r="C15" s="627"/>
      <c r="D15" s="627"/>
      <c r="E15" s="627"/>
      <c r="F15" s="627"/>
      <c r="G15" s="628"/>
      <c r="H15" s="626"/>
      <c r="I15" s="627"/>
      <c r="J15" s="627"/>
      <c r="K15" s="627"/>
      <c r="L15" s="627"/>
      <c r="M15" s="628"/>
      <c r="N15" s="626"/>
      <c r="O15" s="627"/>
      <c r="P15" s="627"/>
      <c r="Q15" s="627"/>
      <c r="R15" s="627"/>
      <c r="S15" s="627"/>
      <c r="T15" s="628"/>
      <c r="U15" s="626"/>
      <c r="V15" s="627"/>
      <c r="W15" s="627"/>
      <c r="X15" s="628"/>
      <c r="Y15" s="626"/>
      <c r="Z15" s="627"/>
      <c r="AA15" s="627"/>
      <c r="AB15" s="628"/>
      <c r="AC15" s="626"/>
      <c r="AD15" s="627"/>
      <c r="AE15" s="627"/>
      <c r="AF15" s="627"/>
      <c r="AG15" s="627"/>
      <c r="AH15" s="627"/>
      <c r="AI15" s="628"/>
      <c r="AJ15" s="629">
        <v>8</v>
      </c>
      <c r="AL15" s="1176"/>
      <c r="AM15" s="1174"/>
      <c r="AN15" s="1174"/>
      <c r="AO15" s="1174"/>
      <c r="AP15" s="1174"/>
      <c r="AQ15" s="1177"/>
      <c r="AR15" s="1173"/>
      <c r="AS15" s="1174"/>
      <c r="AT15" s="1177"/>
      <c r="AU15" s="1173"/>
      <c r="AV15" s="1174"/>
      <c r="AW15" s="1177"/>
      <c r="AX15" s="1173"/>
      <c r="AY15" s="1174"/>
      <c r="AZ15" s="1174"/>
      <c r="BA15" s="1174"/>
      <c r="BB15" s="1174"/>
      <c r="BC15" s="1174"/>
      <c r="BD15" s="1174"/>
      <c r="BE15" s="1174"/>
      <c r="BF15" s="1174"/>
      <c r="BG15" s="1174"/>
      <c r="BH15" s="1175"/>
    </row>
    <row r="16" spans="1:60" s="602" customFormat="1" ht="13.5" customHeight="1" x14ac:dyDescent="0.3">
      <c r="A16" s="657">
        <v>9</v>
      </c>
      <c r="B16" s="649"/>
      <c r="C16" s="650"/>
      <c r="D16" s="650"/>
      <c r="E16" s="650"/>
      <c r="F16" s="650"/>
      <c r="G16" s="651"/>
      <c r="H16" s="649"/>
      <c r="I16" s="650"/>
      <c r="J16" s="650"/>
      <c r="K16" s="650"/>
      <c r="L16" s="650"/>
      <c r="M16" s="651"/>
      <c r="N16" s="649"/>
      <c r="O16" s="650"/>
      <c r="P16" s="650"/>
      <c r="Q16" s="650"/>
      <c r="R16" s="650"/>
      <c r="S16" s="650"/>
      <c r="T16" s="651"/>
      <c r="U16" s="649"/>
      <c r="V16" s="650"/>
      <c r="W16" s="650"/>
      <c r="X16" s="651"/>
      <c r="Y16" s="649"/>
      <c r="Z16" s="650"/>
      <c r="AA16" s="650"/>
      <c r="AB16" s="651"/>
      <c r="AC16" s="649"/>
      <c r="AD16" s="650"/>
      <c r="AE16" s="650"/>
      <c r="AF16" s="650"/>
      <c r="AG16" s="650"/>
      <c r="AH16" s="650"/>
      <c r="AI16" s="651"/>
      <c r="AJ16" s="658">
        <v>9</v>
      </c>
    </row>
    <row r="17" spans="1:60" s="602" customFormat="1" ht="13.5" customHeight="1" x14ac:dyDescent="0.3">
      <c r="A17" s="625">
        <v>10</v>
      </c>
      <c r="B17" s="626"/>
      <c r="C17" s="627"/>
      <c r="D17" s="627"/>
      <c r="E17" s="627"/>
      <c r="F17" s="627"/>
      <c r="G17" s="628"/>
      <c r="H17" s="626"/>
      <c r="I17" s="627"/>
      <c r="J17" s="627"/>
      <c r="K17" s="627"/>
      <c r="L17" s="627"/>
      <c r="M17" s="628"/>
      <c r="N17" s="626"/>
      <c r="O17" s="627"/>
      <c r="P17" s="627"/>
      <c r="Q17" s="627"/>
      <c r="R17" s="627"/>
      <c r="S17" s="627"/>
      <c r="T17" s="628"/>
      <c r="U17" s="626"/>
      <c r="V17" s="627"/>
      <c r="W17" s="627"/>
      <c r="X17" s="628"/>
      <c r="Y17" s="626"/>
      <c r="Z17" s="627"/>
      <c r="AA17" s="627"/>
      <c r="AB17" s="628"/>
      <c r="AC17" s="626"/>
      <c r="AD17" s="627"/>
      <c r="AE17" s="627"/>
      <c r="AF17" s="627"/>
      <c r="AG17" s="627"/>
      <c r="AH17" s="627"/>
      <c r="AI17" s="628"/>
      <c r="AJ17" s="629">
        <v>10</v>
      </c>
    </row>
    <row r="18" spans="1:60" s="602" customFormat="1" ht="13.5" customHeight="1" x14ac:dyDescent="0.3">
      <c r="A18" s="648">
        <v>11</v>
      </c>
      <c r="B18" s="649"/>
      <c r="C18" s="650"/>
      <c r="D18" s="650"/>
      <c r="E18" s="650"/>
      <c r="F18" s="650"/>
      <c r="G18" s="651"/>
      <c r="H18" s="649"/>
      <c r="I18" s="650"/>
      <c r="J18" s="650"/>
      <c r="K18" s="650"/>
      <c r="L18" s="650"/>
      <c r="M18" s="651"/>
      <c r="N18" s="649"/>
      <c r="O18" s="650"/>
      <c r="P18" s="650"/>
      <c r="Q18" s="650"/>
      <c r="R18" s="650"/>
      <c r="S18" s="650"/>
      <c r="T18" s="651"/>
      <c r="U18" s="649"/>
      <c r="V18" s="650"/>
      <c r="W18" s="650"/>
      <c r="X18" s="651"/>
      <c r="Y18" s="649"/>
      <c r="Z18" s="650"/>
      <c r="AA18" s="650"/>
      <c r="AB18" s="651"/>
      <c r="AC18" s="649"/>
      <c r="AD18" s="650"/>
      <c r="AE18" s="650"/>
      <c r="AF18" s="650"/>
      <c r="AG18" s="650"/>
      <c r="AH18" s="650"/>
      <c r="AI18" s="651"/>
      <c r="AJ18" s="652">
        <v>11</v>
      </c>
      <c r="AL18" s="623" t="s">
        <v>454</v>
      </c>
    </row>
    <row r="19" spans="1:60" s="602" customFormat="1" ht="13.5" customHeight="1" x14ac:dyDescent="0.3">
      <c r="A19" s="625">
        <v>12</v>
      </c>
      <c r="B19" s="626"/>
      <c r="C19" s="627"/>
      <c r="D19" s="627"/>
      <c r="E19" s="627"/>
      <c r="F19" s="627"/>
      <c r="G19" s="628"/>
      <c r="H19" s="626"/>
      <c r="I19" s="627"/>
      <c r="J19" s="627"/>
      <c r="K19" s="627"/>
      <c r="L19" s="627"/>
      <c r="M19" s="628"/>
      <c r="N19" s="626"/>
      <c r="O19" s="627"/>
      <c r="P19" s="627"/>
      <c r="Q19" s="627"/>
      <c r="R19" s="627"/>
      <c r="S19" s="627"/>
      <c r="T19" s="628"/>
      <c r="U19" s="626"/>
      <c r="V19" s="627"/>
      <c r="W19" s="627"/>
      <c r="X19" s="628"/>
      <c r="Y19" s="626"/>
      <c r="Z19" s="627"/>
      <c r="AA19" s="627"/>
      <c r="AB19" s="628"/>
      <c r="AC19" s="626"/>
      <c r="AD19" s="627"/>
      <c r="AE19" s="627"/>
      <c r="AF19" s="627"/>
      <c r="AG19" s="627"/>
      <c r="AH19" s="627"/>
      <c r="AI19" s="628"/>
      <c r="AJ19" s="629">
        <v>12</v>
      </c>
      <c r="AL19" s="624"/>
      <c r="AM19" s="624"/>
      <c r="AN19" s="624"/>
      <c r="AO19" s="624"/>
      <c r="AP19" s="624"/>
      <c r="AQ19" s="624"/>
      <c r="AR19" s="624"/>
      <c r="AS19" s="624"/>
      <c r="AT19" s="624"/>
      <c r="AU19" s="624"/>
      <c r="AV19" s="624"/>
      <c r="AW19" s="624"/>
      <c r="AX19" s="624"/>
      <c r="AY19" s="624"/>
      <c r="AZ19" s="624"/>
      <c r="BA19" s="624"/>
      <c r="BB19" s="624"/>
      <c r="BC19" s="624"/>
      <c r="BD19" s="624"/>
      <c r="BE19" s="624"/>
      <c r="BF19" s="624"/>
      <c r="BG19" s="624"/>
      <c r="BH19" s="624"/>
    </row>
    <row r="20" spans="1:60" s="602" customFormat="1" ht="13.5" customHeight="1" x14ac:dyDescent="0.3">
      <c r="A20" s="648">
        <v>13</v>
      </c>
      <c r="B20" s="649"/>
      <c r="C20" s="650"/>
      <c r="D20" s="650"/>
      <c r="E20" s="650"/>
      <c r="F20" s="650"/>
      <c r="G20" s="651"/>
      <c r="H20" s="649"/>
      <c r="I20" s="650"/>
      <c r="J20" s="650"/>
      <c r="K20" s="650"/>
      <c r="L20" s="650"/>
      <c r="M20" s="651"/>
      <c r="N20" s="649"/>
      <c r="O20" s="650"/>
      <c r="P20" s="650"/>
      <c r="Q20" s="650"/>
      <c r="R20" s="650"/>
      <c r="S20" s="650"/>
      <c r="T20" s="651"/>
      <c r="U20" s="649"/>
      <c r="V20" s="650"/>
      <c r="W20" s="650"/>
      <c r="X20" s="651"/>
      <c r="Y20" s="649"/>
      <c r="Z20" s="650"/>
      <c r="AA20" s="650"/>
      <c r="AB20" s="651"/>
      <c r="AC20" s="649"/>
      <c r="AD20" s="650"/>
      <c r="AE20" s="650"/>
      <c r="AF20" s="650"/>
      <c r="AG20" s="650"/>
      <c r="AH20" s="650"/>
      <c r="AI20" s="651"/>
      <c r="AJ20" s="652">
        <v>13</v>
      </c>
      <c r="AL20" s="624"/>
      <c r="AM20" s="624"/>
      <c r="AN20" s="624"/>
      <c r="AO20" s="624"/>
      <c r="AP20" s="624"/>
      <c r="AQ20" s="624"/>
      <c r="AR20" s="624"/>
      <c r="AS20" s="624"/>
      <c r="AT20" s="624"/>
      <c r="AU20" s="624"/>
      <c r="AV20" s="624"/>
      <c r="AW20" s="624"/>
      <c r="AX20" s="624"/>
      <c r="AY20" s="624"/>
      <c r="AZ20" s="624"/>
      <c r="BA20" s="624"/>
      <c r="BB20" s="624"/>
      <c r="BC20" s="624"/>
      <c r="BD20" s="624"/>
      <c r="BE20" s="624"/>
      <c r="BF20" s="624"/>
      <c r="BG20" s="624"/>
      <c r="BH20" s="624"/>
    </row>
    <row r="21" spans="1:60" s="602" customFormat="1" ht="13.5" customHeight="1" x14ac:dyDescent="0.3">
      <c r="A21" s="625">
        <v>14</v>
      </c>
      <c r="B21" s="626"/>
      <c r="C21" s="627"/>
      <c r="D21" s="627"/>
      <c r="E21" s="627"/>
      <c r="F21" s="627"/>
      <c r="G21" s="628"/>
      <c r="H21" s="626"/>
      <c r="I21" s="627"/>
      <c r="J21" s="627"/>
      <c r="K21" s="627"/>
      <c r="L21" s="627"/>
      <c r="M21" s="628"/>
      <c r="N21" s="626"/>
      <c r="O21" s="627"/>
      <c r="P21" s="627"/>
      <c r="Q21" s="627"/>
      <c r="R21" s="627"/>
      <c r="S21" s="627"/>
      <c r="T21" s="628"/>
      <c r="U21" s="626"/>
      <c r="V21" s="627"/>
      <c r="W21" s="627"/>
      <c r="X21" s="628"/>
      <c r="Y21" s="626"/>
      <c r="Z21" s="627"/>
      <c r="AA21" s="627"/>
      <c r="AB21" s="628"/>
      <c r="AC21" s="626"/>
      <c r="AD21" s="627"/>
      <c r="AE21" s="627"/>
      <c r="AF21" s="627"/>
      <c r="AG21" s="627"/>
      <c r="AH21" s="627"/>
      <c r="AI21" s="628"/>
      <c r="AJ21" s="629">
        <v>14</v>
      </c>
      <c r="AL21" s="624"/>
      <c r="AM21" s="624"/>
      <c r="AN21" s="624"/>
      <c r="AO21" s="624"/>
      <c r="AP21" s="624"/>
      <c r="AQ21" s="624"/>
      <c r="AR21" s="624"/>
      <c r="AS21" s="624"/>
      <c r="AT21" s="624"/>
      <c r="AU21" s="624"/>
      <c r="AV21" s="624"/>
      <c r="AW21" s="624"/>
      <c r="AX21" s="624"/>
      <c r="AY21" s="624"/>
      <c r="AZ21" s="624"/>
      <c r="BA21" s="624"/>
      <c r="BB21" s="624"/>
      <c r="BC21" s="624"/>
      <c r="BD21" s="624"/>
      <c r="BE21" s="624"/>
      <c r="BF21" s="624"/>
      <c r="BG21" s="624"/>
      <c r="BH21" s="624"/>
    </row>
    <row r="22" spans="1:60" s="602" customFormat="1" ht="13.5" customHeight="1" x14ac:dyDescent="0.3">
      <c r="A22" s="648">
        <v>15</v>
      </c>
      <c r="B22" s="649"/>
      <c r="C22" s="650"/>
      <c r="D22" s="650"/>
      <c r="E22" s="650"/>
      <c r="F22" s="650"/>
      <c r="G22" s="651"/>
      <c r="H22" s="649"/>
      <c r="I22" s="650"/>
      <c r="J22" s="650"/>
      <c r="K22" s="650"/>
      <c r="L22" s="650"/>
      <c r="M22" s="651"/>
      <c r="N22" s="649"/>
      <c r="O22" s="650"/>
      <c r="P22" s="650"/>
      <c r="Q22" s="650"/>
      <c r="R22" s="650"/>
      <c r="S22" s="650"/>
      <c r="T22" s="651"/>
      <c r="U22" s="649"/>
      <c r="V22" s="650"/>
      <c r="W22" s="650"/>
      <c r="X22" s="651"/>
      <c r="Y22" s="649"/>
      <c r="Z22" s="650"/>
      <c r="AA22" s="650"/>
      <c r="AB22" s="651"/>
      <c r="AC22" s="649"/>
      <c r="AD22" s="650"/>
      <c r="AE22" s="650"/>
      <c r="AF22" s="650"/>
      <c r="AG22" s="650"/>
      <c r="AH22" s="650"/>
      <c r="AI22" s="651"/>
      <c r="AJ22" s="652">
        <v>15</v>
      </c>
      <c r="AL22" s="624"/>
      <c r="AM22" s="624"/>
      <c r="AN22" s="624"/>
      <c r="AO22" s="624"/>
      <c r="AP22" s="624"/>
      <c r="AQ22" s="624"/>
      <c r="AR22" s="624"/>
      <c r="AS22" s="624"/>
      <c r="AT22" s="624"/>
      <c r="AU22" s="624"/>
      <c r="AV22" s="624"/>
      <c r="AW22" s="624"/>
      <c r="AX22" s="624"/>
      <c r="AY22" s="624"/>
      <c r="AZ22" s="624"/>
      <c r="BA22" s="624"/>
      <c r="BB22" s="624"/>
      <c r="BC22" s="624"/>
      <c r="BD22" s="624"/>
      <c r="BE22" s="624"/>
      <c r="BF22" s="624"/>
      <c r="BG22" s="624"/>
      <c r="BH22" s="624"/>
    </row>
    <row r="23" spans="1:60" s="602" customFormat="1" ht="13.5" customHeight="1" x14ac:dyDescent="0.3">
      <c r="A23" s="625">
        <v>16</v>
      </c>
      <c r="B23" s="626"/>
      <c r="C23" s="627"/>
      <c r="D23" s="627"/>
      <c r="E23" s="627"/>
      <c r="F23" s="627"/>
      <c r="G23" s="628"/>
      <c r="H23" s="626"/>
      <c r="I23" s="627"/>
      <c r="J23" s="627"/>
      <c r="K23" s="627"/>
      <c r="L23" s="627"/>
      <c r="M23" s="628"/>
      <c r="N23" s="626"/>
      <c r="O23" s="627"/>
      <c r="P23" s="627"/>
      <c r="Q23" s="627"/>
      <c r="R23" s="627"/>
      <c r="S23" s="627"/>
      <c r="T23" s="628"/>
      <c r="U23" s="626"/>
      <c r="V23" s="627"/>
      <c r="W23" s="627"/>
      <c r="X23" s="628"/>
      <c r="Y23" s="626"/>
      <c r="Z23" s="627"/>
      <c r="AA23" s="627"/>
      <c r="AB23" s="628"/>
      <c r="AC23" s="626"/>
      <c r="AD23" s="627"/>
      <c r="AE23" s="627"/>
      <c r="AF23" s="627"/>
      <c r="AG23" s="627"/>
      <c r="AH23" s="627"/>
      <c r="AI23" s="628"/>
      <c r="AJ23" s="629">
        <v>16</v>
      </c>
      <c r="AL23" s="624"/>
      <c r="AM23" s="624"/>
      <c r="AN23" s="624"/>
      <c r="AO23" s="624"/>
      <c r="AP23" s="624"/>
      <c r="AQ23" s="624"/>
      <c r="AR23" s="624"/>
      <c r="AS23" s="624"/>
      <c r="AT23" s="624"/>
      <c r="AU23" s="624"/>
      <c r="AV23" s="624"/>
      <c r="AW23" s="624"/>
      <c r="AX23" s="624"/>
      <c r="AY23" s="624"/>
      <c r="AZ23" s="624"/>
      <c r="BA23" s="624"/>
      <c r="BB23" s="624"/>
      <c r="BC23" s="624"/>
      <c r="BD23" s="624"/>
      <c r="BE23" s="624"/>
      <c r="BF23" s="624"/>
      <c r="BG23" s="624"/>
      <c r="BH23" s="624"/>
    </row>
    <row r="24" spans="1:60" s="602" customFormat="1" ht="13.5" customHeight="1" x14ac:dyDescent="0.3">
      <c r="A24" s="648">
        <v>17</v>
      </c>
      <c r="B24" s="649"/>
      <c r="C24" s="650"/>
      <c r="D24" s="650"/>
      <c r="E24" s="650"/>
      <c r="F24" s="650"/>
      <c r="G24" s="651"/>
      <c r="H24" s="649"/>
      <c r="I24" s="650"/>
      <c r="J24" s="650"/>
      <c r="K24" s="650"/>
      <c r="L24" s="650"/>
      <c r="M24" s="651"/>
      <c r="N24" s="649"/>
      <c r="O24" s="650"/>
      <c r="P24" s="650"/>
      <c r="Q24" s="650"/>
      <c r="R24" s="650"/>
      <c r="S24" s="650"/>
      <c r="T24" s="651"/>
      <c r="U24" s="649"/>
      <c r="V24" s="650"/>
      <c r="W24" s="650"/>
      <c r="X24" s="651"/>
      <c r="Y24" s="649"/>
      <c r="Z24" s="650"/>
      <c r="AA24" s="650"/>
      <c r="AB24" s="651"/>
      <c r="AC24" s="649"/>
      <c r="AD24" s="650"/>
      <c r="AE24" s="650"/>
      <c r="AF24" s="650"/>
      <c r="AG24" s="650"/>
      <c r="AH24" s="650"/>
      <c r="AI24" s="651"/>
      <c r="AJ24" s="652">
        <v>17</v>
      </c>
      <c r="AL24" s="624"/>
      <c r="AM24" s="624"/>
      <c r="AN24" s="624"/>
      <c r="AO24" s="624"/>
      <c r="AP24" s="624"/>
      <c r="AQ24" s="624"/>
      <c r="AR24" s="624"/>
      <c r="AS24" s="624"/>
      <c r="AT24" s="624"/>
      <c r="AU24" s="624"/>
      <c r="AV24" s="624"/>
      <c r="AW24" s="624"/>
      <c r="AX24" s="624"/>
      <c r="AY24" s="624"/>
      <c r="AZ24" s="624"/>
      <c r="BA24" s="624"/>
      <c r="BB24" s="624"/>
      <c r="BC24" s="624"/>
      <c r="BD24" s="624"/>
      <c r="BE24" s="624"/>
      <c r="BF24" s="624"/>
      <c r="BG24" s="624"/>
      <c r="BH24" s="624"/>
    </row>
    <row r="25" spans="1:60" s="602" customFormat="1" ht="13.5" customHeight="1" x14ac:dyDescent="0.3">
      <c r="A25" s="625">
        <v>18</v>
      </c>
      <c r="B25" s="626"/>
      <c r="C25" s="627"/>
      <c r="D25" s="627"/>
      <c r="E25" s="627"/>
      <c r="F25" s="627"/>
      <c r="G25" s="628"/>
      <c r="H25" s="626"/>
      <c r="I25" s="627"/>
      <c r="J25" s="627"/>
      <c r="K25" s="627"/>
      <c r="L25" s="627"/>
      <c r="M25" s="628"/>
      <c r="N25" s="626"/>
      <c r="O25" s="627"/>
      <c r="P25" s="627"/>
      <c r="Q25" s="627"/>
      <c r="R25" s="627"/>
      <c r="S25" s="627"/>
      <c r="T25" s="628"/>
      <c r="U25" s="626"/>
      <c r="V25" s="627"/>
      <c r="W25" s="627"/>
      <c r="X25" s="628"/>
      <c r="Y25" s="626"/>
      <c r="Z25" s="627"/>
      <c r="AA25" s="627"/>
      <c r="AB25" s="628"/>
      <c r="AC25" s="626"/>
      <c r="AD25" s="627"/>
      <c r="AE25" s="627"/>
      <c r="AF25" s="627"/>
      <c r="AG25" s="627"/>
      <c r="AH25" s="627"/>
      <c r="AI25" s="628"/>
      <c r="AJ25" s="629">
        <v>18</v>
      </c>
      <c r="AL25" s="624"/>
      <c r="AM25" s="624"/>
      <c r="AN25" s="624"/>
      <c r="AO25" s="624"/>
      <c r="AP25" s="624"/>
      <c r="AQ25" s="624"/>
      <c r="AR25" s="624"/>
      <c r="AS25" s="624"/>
      <c r="AT25" s="624"/>
      <c r="AU25" s="624"/>
      <c r="AV25" s="624"/>
      <c r="AW25" s="624"/>
      <c r="AX25" s="624"/>
      <c r="AY25" s="624"/>
      <c r="AZ25" s="624"/>
      <c r="BA25" s="624"/>
      <c r="BB25" s="624"/>
      <c r="BC25" s="624"/>
      <c r="BD25" s="624"/>
      <c r="BE25" s="624"/>
      <c r="BF25" s="624"/>
      <c r="BG25" s="624"/>
      <c r="BH25" s="624"/>
    </row>
    <row r="26" spans="1:60" s="602" customFormat="1" ht="13.5" customHeight="1" x14ac:dyDescent="0.3">
      <c r="A26" s="648">
        <v>19</v>
      </c>
      <c r="B26" s="649"/>
      <c r="C26" s="650"/>
      <c r="D26" s="650"/>
      <c r="E26" s="650"/>
      <c r="F26" s="650"/>
      <c r="G26" s="651"/>
      <c r="H26" s="649"/>
      <c r="I26" s="650"/>
      <c r="J26" s="650"/>
      <c r="K26" s="650"/>
      <c r="L26" s="650"/>
      <c r="M26" s="651"/>
      <c r="N26" s="649"/>
      <c r="O26" s="650"/>
      <c r="P26" s="650"/>
      <c r="Q26" s="650"/>
      <c r="R26" s="650"/>
      <c r="S26" s="650"/>
      <c r="T26" s="651"/>
      <c r="U26" s="649"/>
      <c r="V26" s="650"/>
      <c r="W26" s="650"/>
      <c r="X26" s="651"/>
      <c r="Y26" s="649"/>
      <c r="Z26" s="650"/>
      <c r="AA26" s="650"/>
      <c r="AB26" s="651"/>
      <c r="AC26" s="649"/>
      <c r="AD26" s="650"/>
      <c r="AE26" s="650"/>
      <c r="AF26" s="650"/>
      <c r="AG26" s="650"/>
      <c r="AH26" s="650"/>
      <c r="AI26" s="651"/>
      <c r="AJ26" s="652">
        <v>19</v>
      </c>
      <c r="AL26" s="624"/>
      <c r="AM26" s="624"/>
      <c r="AN26" s="624"/>
      <c r="AO26" s="624"/>
      <c r="AP26" s="624"/>
      <c r="AQ26" s="624"/>
      <c r="AR26" s="624"/>
      <c r="AS26" s="624"/>
      <c r="AT26" s="624"/>
      <c r="AU26" s="624"/>
      <c r="AV26" s="624"/>
      <c r="AW26" s="624"/>
      <c r="AX26" s="624"/>
      <c r="AY26" s="624"/>
      <c r="AZ26" s="624"/>
      <c r="BA26" s="624"/>
      <c r="BB26" s="624"/>
      <c r="BC26" s="624"/>
      <c r="BD26" s="624"/>
      <c r="BE26" s="624"/>
      <c r="BF26" s="624"/>
      <c r="BG26" s="624"/>
      <c r="BH26" s="624"/>
    </row>
    <row r="27" spans="1:60" s="602" customFormat="1" ht="13.5" customHeight="1" x14ac:dyDescent="0.3">
      <c r="A27" s="625">
        <v>20</v>
      </c>
      <c r="B27" s="626"/>
      <c r="C27" s="627"/>
      <c r="D27" s="627"/>
      <c r="E27" s="627"/>
      <c r="F27" s="627"/>
      <c r="G27" s="628"/>
      <c r="H27" s="626"/>
      <c r="I27" s="627"/>
      <c r="J27" s="627"/>
      <c r="K27" s="627"/>
      <c r="L27" s="627"/>
      <c r="M27" s="628"/>
      <c r="N27" s="626"/>
      <c r="O27" s="627"/>
      <c r="P27" s="627"/>
      <c r="Q27" s="627"/>
      <c r="R27" s="627"/>
      <c r="S27" s="627"/>
      <c r="T27" s="628"/>
      <c r="U27" s="626"/>
      <c r="V27" s="627"/>
      <c r="W27" s="627"/>
      <c r="X27" s="628"/>
      <c r="Y27" s="626"/>
      <c r="Z27" s="627"/>
      <c r="AA27" s="627"/>
      <c r="AB27" s="628"/>
      <c r="AC27" s="626"/>
      <c r="AD27" s="627"/>
      <c r="AE27" s="627"/>
      <c r="AF27" s="627"/>
      <c r="AG27" s="627"/>
      <c r="AH27" s="627"/>
      <c r="AI27" s="628"/>
      <c r="AJ27" s="629">
        <v>20</v>
      </c>
      <c r="AL27" s="640"/>
      <c r="AM27" s="640"/>
      <c r="AN27" s="640"/>
      <c r="AO27" s="640"/>
      <c r="AP27" s="640"/>
      <c r="AQ27" s="640"/>
      <c r="AR27" s="640"/>
      <c r="AS27" s="640"/>
      <c r="AT27" s="640"/>
      <c r="AU27" s="640"/>
      <c r="AV27" s="640"/>
      <c r="AW27" s="640"/>
      <c r="AX27" s="640"/>
      <c r="AY27" s="640"/>
      <c r="AZ27" s="640"/>
      <c r="BA27" s="640"/>
      <c r="BB27" s="640"/>
      <c r="BC27" s="640"/>
      <c r="BD27" s="640"/>
      <c r="BE27" s="640"/>
      <c r="BF27" s="640"/>
      <c r="BG27" s="640"/>
      <c r="BH27" s="640"/>
    </row>
    <row r="28" spans="1:60" s="602" customFormat="1" ht="13.5" customHeight="1" x14ac:dyDescent="0.3">
      <c r="A28" s="648">
        <v>21</v>
      </c>
      <c r="B28" s="649"/>
      <c r="C28" s="650"/>
      <c r="D28" s="650"/>
      <c r="E28" s="650"/>
      <c r="F28" s="650"/>
      <c r="G28" s="651"/>
      <c r="H28" s="649"/>
      <c r="I28" s="650"/>
      <c r="J28" s="650"/>
      <c r="K28" s="650"/>
      <c r="L28" s="650"/>
      <c r="M28" s="651"/>
      <c r="N28" s="649"/>
      <c r="O28" s="650"/>
      <c r="P28" s="650"/>
      <c r="Q28" s="650"/>
      <c r="R28" s="650"/>
      <c r="S28" s="650"/>
      <c r="T28" s="651"/>
      <c r="U28" s="649"/>
      <c r="V28" s="650"/>
      <c r="W28" s="650"/>
      <c r="X28" s="651"/>
      <c r="Y28" s="649"/>
      <c r="Z28" s="650"/>
      <c r="AA28" s="650"/>
      <c r="AB28" s="651"/>
      <c r="AC28" s="649"/>
      <c r="AD28" s="650"/>
      <c r="AE28" s="650"/>
      <c r="AF28" s="650"/>
      <c r="AG28" s="650"/>
      <c r="AH28" s="650"/>
      <c r="AI28" s="651"/>
      <c r="AJ28" s="652">
        <v>21</v>
      </c>
      <c r="AL28" s="640"/>
      <c r="AM28" s="640"/>
      <c r="AN28" s="640"/>
      <c r="AO28" s="640"/>
      <c r="AP28" s="640"/>
      <c r="AQ28" s="640"/>
      <c r="AR28" s="640"/>
      <c r="AS28" s="640"/>
      <c r="AT28" s="640"/>
      <c r="AU28" s="640"/>
      <c r="AV28" s="640"/>
      <c r="AW28" s="640"/>
      <c r="AX28" s="640"/>
      <c r="AY28" s="640"/>
      <c r="AZ28" s="640"/>
      <c r="BA28" s="640"/>
      <c r="BB28" s="640"/>
      <c r="BC28" s="640"/>
      <c r="BD28" s="640"/>
      <c r="BE28" s="640"/>
      <c r="BF28" s="640"/>
      <c r="BG28" s="640"/>
      <c r="BH28" s="640"/>
    </row>
    <row r="29" spans="1:60" s="602" customFormat="1" ht="13.5" customHeight="1" x14ac:dyDescent="0.3">
      <c r="A29" s="625">
        <v>22</v>
      </c>
      <c r="B29" s="626"/>
      <c r="C29" s="627"/>
      <c r="D29" s="627"/>
      <c r="E29" s="627"/>
      <c r="F29" s="627"/>
      <c r="G29" s="628"/>
      <c r="H29" s="626"/>
      <c r="I29" s="627"/>
      <c r="J29" s="627"/>
      <c r="K29" s="627"/>
      <c r="L29" s="627"/>
      <c r="M29" s="628"/>
      <c r="N29" s="626"/>
      <c r="O29" s="627"/>
      <c r="P29" s="627"/>
      <c r="Q29" s="627"/>
      <c r="R29" s="627"/>
      <c r="S29" s="627"/>
      <c r="T29" s="628"/>
      <c r="U29" s="626"/>
      <c r="V29" s="627"/>
      <c r="W29" s="627"/>
      <c r="X29" s="628"/>
      <c r="Y29" s="626"/>
      <c r="Z29" s="627"/>
      <c r="AA29" s="627"/>
      <c r="AB29" s="628"/>
      <c r="AC29" s="626"/>
      <c r="AD29" s="627"/>
      <c r="AE29" s="627"/>
      <c r="AF29" s="627"/>
      <c r="AG29" s="627"/>
      <c r="AH29" s="627"/>
      <c r="AI29" s="628"/>
      <c r="AJ29" s="629">
        <v>22</v>
      </c>
    </row>
    <row r="30" spans="1:60" s="602" customFormat="1" ht="13.5" customHeight="1" x14ac:dyDescent="0.3">
      <c r="A30" s="648">
        <v>23</v>
      </c>
      <c r="B30" s="649"/>
      <c r="C30" s="650"/>
      <c r="D30" s="650"/>
      <c r="E30" s="650"/>
      <c r="F30" s="650"/>
      <c r="G30" s="651"/>
      <c r="H30" s="649"/>
      <c r="I30" s="650"/>
      <c r="J30" s="650"/>
      <c r="K30" s="650"/>
      <c r="L30" s="650"/>
      <c r="M30" s="651"/>
      <c r="N30" s="649"/>
      <c r="O30" s="650"/>
      <c r="P30" s="650"/>
      <c r="Q30" s="650"/>
      <c r="R30" s="650"/>
      <c r="S30" s="650"/>
      <c r="T30" s="651"/>
      <c r="U30" s="649"/>
      <c r="V30" s="650"/>
      <c r="W30" s="650"/>
      <c r="X30" s="651"/>
      <c r="Y30" s="649"/>
      <c r="Z30" s="650"/>
      <c r="AA30" s="650"/>
      <c r="AB30" s="651"/>
      <c r="AC30" s="649"/>
      <c r="AD30" s="650"/>
      <c r="AE30" s="650"/>
      <c r="AF30" s="650"/>
      <c r="AG30" s="650"/>
      <c r="AH30" s="650"/>
      <c r="AI30" s="651"/>
      <c r="AJ30" s="652">
        <v>23</v>
      </c>
    </row>
    <row r="31" spans="1:60" s="602" customFormat="1" ht="13.5" customHeight="1" x14ac:dyDescent="0.3">
      <c r="A31" s="625">
        <v>24</v>
      </c>
      <c r="B31" s="626"/>
      <c r="C31" s="627"/>
      <c r="D31" s="627"/>
      <c r="E31" s="627"/>
      <c r="F31" s="627"/>
      <c r="G31" s="628"/>
      <c r="H31" s="626"/>
      <c r="I31" s="627"/>
      <c r="J31" s="627"/>
      <c r="K31" s="627"/>
      <c r="L31" s="627"/>
      <c r="M31" s="628"/>
      <c r="N31" s="626"/>
      <c r="O31" s="627"/>
      <c r="P31" s="627"/>
      <c r="Q31" s="627"/>
      <c r="R31" s="627"/>
      <c r="S31" s="627"/>
      <c r="T31" s="628"/>
      <c r="U31" s="626"/>
      <c r="V31" s="627"/>
      <c r="W31" s="627"/>
      <c r="X31" s="628"/>
      <c r="Y31" s="626"/>
      <c r="Z31" s="627"/>
      <c r="AA31" s="627"/>
      <c r="AB31" s="628"/>
      <c r="AC31" s="626"/>
      <c r="AD31" s="627"/>
      <c r="AE31" s="627"/>
      <c r="AF31" s="627"/>
      <c r="AG31" s="627"/>
      <c r="AH31" s="627"/>
      <c r="AI31" s="628"/>
      <c r="AJ31" s="629">
        <v>24</v>
      </c>
    </row>
    <row r="32" spans="1:60" s="602" customFormat="1" ht="13.5" customHeight="1" x14ac:dyDescent="0.3">
      <c r="A32" s="648">
        <v>25</v>
      </c>
      <c r="B32" s="649"/>
      <c r="C32" s="650"/>
      <c r="D32" s="650"/>
      <c r="E32" s="650"/>
      <c r="F32" s="650"/>
      <c r="G32" s="651"/>
      <c r="H32" s="649"/>
      <c r="I32" s="650"/>
      <c r="J32" s="650"/>
      <c r="K32" s="650"/>
      <c r="L32" s="650"/>
      <c r="M32" s="651"/>
      <c r="N32" s="649"/>
      <c r="O32" s="650"/>
      <c r="P32" s="650"/>
      <c r="Q32" s="650"/>
      <c r="R32" s="650"/>
      <c r="S32" s="650"/>
      <c r="T32" s="651"/>
      <c r="U32" s="649"/>
      <c r="V32" s="650"/>
      <c r="W32" s="650"/>
      <c r="X32" s="651"/>
      <c r="Y32" s="649"/>
      <c r="Z32" s="650"/>
      <c r="AA32" s="650"/>
      <c r="AB32" s="651"/>
      <c r="AC32" s="649"/>
      <c r="AD32" s="650"/>
      <c r="AE32" s="650"/>
      <c r="AF32" s="650"/>
      <c r="AG32" s="650"/>
      <c r="AH32" s="650"/>
      <c r="AI32" s="651"/>
      <c r="AJ32" s="652">
        <v>25</v>
      </c>
    </row>
    <row r="33" spans="1:36" s="602" customFormat="1" ht="13.5" customHeight="1" x14ac:dyDescent="0.3">
      <c r="A33" s="625">
        <v>26</v>
      </c>
      <c r="B33" s="626"/>
      <c r="C33" s="627"/>
      <c r="D33" s="627"/>
      <c r="E33" s="627"/>
      <c r="F33" s="627"/>
      <c r="G33" s="628"/>
      <c r="H33" s="626"/>
      <c r="I33" s="627"/>
      <c r="J33" s="627"/>
      <c r="K33" s="627"/>
      <c r="L33" s="627"/>
      <c r="M33" s="628"/>
      <c r="N33" s="626"/>
      <c r="O33" s="627"/>
      <c r="P33" s="627"/>
      <c r="Q33" s="627"/>
      <c r="R33" s="627"/>
      <c r="S33" s="627"/>
      <c r="T33" s="628"/>
      <c r="U33" s="626"/>
      <c r="V33" s="627"/>
      <c r="W33" s="627"/>
      <c r="X33" s="628"/>
      <c r="Y33" s="626"/>
      <c r="Z33" s="627"/>
      <c r="AA33" s="627"/>
      <c r="AB33" s="628"/>
      <c r="AC33" s="626"/>
      <c r="AD33" s="627"/>
      <c r="AE33" s="627"/>
      <c r="AF33" s="627"/>
      <c r="AG33" s="627"/>
      <c r="AH33" s="627"/>
      <c r="AI33" s="628"/>
      <c r="AJ33" s="629">
        <v>26</v>
      </c>
    </row>
    <row r="34" spans="1:36" s="602" customFormat="1" ht="13.5" customHeight="1" x14ac:dyDescent="0.3">
      <c r="A34" s="648">
        <v>27</v>
      </c>
      <c r="B34" s="649"/>
      <c r="C34" s="650"/>
      <c r="D34" s="650"/>
      <c r="E34" s="650"/>
      <c r="F34" s="650"/>
      <c r="G34" s="651"/>
      <c r="H34" s="649"/>
      <c r="I34" s="650"/>
      <c r="J34" s="650"/>
      <c r="K34" s="650"/>
      <c r="L34" s="650"/>
      <c r="M34" s="651"/>
      <c r="N34" s="649"/>
      <c r="O34" s="650"/>
      <c r="P34" s="650"/>
      <c r="Q34" s="650"/>
      <c r="R34" s="650"/>
      <c r="S34" s="650"/>
      <c r="T34" s="651"/>
      <c r="U34" s="649"/>
      <c r="V34" s="650"/>
      <c r="W34" s="650"/>
      <c r="X34" s="651"/>
      <c r="Y34" s="649"/>
      <c r="Z34" s="650"/>
      <c r="AA34" s="650"/>
      <c r="AB34" s="651"/>
      <c r="AC34" s="649"/>
      <c r="AD34" s="650"/>
      <c r="AE34" s="650"/>
      <c r="AF34" s="650"/>
      <c r="AG34" s="650"/>
      <c r="AH34" s="650"/>
      <c r="AI34" s="651"/>
      <c r="AJ34" s="652">
        <v>27</v>
      </c>
    </row>
    <row r="35" spans="1:36" s="602" customFormat="1" ht="13.5" customHeight="1" x14ac:dyDescent="0.3">
      <c r="A35" s="625">
        <v>28</v>
      </c>
      <c r="B35" s="626"/>
      <c r="C35" s="627"/>
      <c r="D35" s="627"/>
      <c r="E35" s="627"/>
      <c r="F35" s="627"/>
      <c r="G35" s="628"/>
      <c r="H35" s="626"/>
      <c r="I35" s="627"/>
      <c r="J35" s="627"/>
      <c r="K35" s="627"/>
      <c r="L35" s="627"/>
      <c r="M35" s="628"/>
      <c r="N35" s="626"/>
      <c r="O35" s="627"/>
      <c r="P35" s="627"/>
      <c r="Q35" s="627"/>
      <c r="R35" s="627"/>
      <c r="S35" s="627"/>
      <c r="T35" s="628"/>
      <c r="U35" s="626"/>
      <c r="V35" s="627"/>
      <c r="W35" s="627"/>
      <c r="X35" s="628"/>
      <c r="Y35" s="626"/>
      <c r="Z35" s="627"/>
      <c r="AA35" s="627"/>
      <c r="AB35" s="628"/>
      <c r="AC35" s="626"/>
      <c r="AD35" s="627"/>
      <c r="AE35" s="627"/>
      <c r="AF35" s="627"/>
      <c r="AG35" s="627"/>
      <c r="AH35" s="627"/>
      <c r="AI35" s="628"/>
      <c r="AJ35" s="629">
        <v>28</v>
      </c>
    </row>
    <row r="36" spans="1:36" s="602" customFormat="1" ht="13.5" customHeight="1" x14ac:dyDescent="0.3">
      <c r="A36" s="648">
        <v>29</v>
      </c>
      <c r="B36" s="649"/>
      <c r="C36" s="650"/>
      <c r="D36" s="650"/>
      <c r="E36" s="650"/>
      <c r="F36" s="650"/>
      <c r="G36" s="651"/>
      <c r="H36" s="649"/>
      <c r="I36" s="650"/>
      <c r="J36" s="650"/>
      <c r="K36" s="650"/>
      <c r="L36" s="650"/>
      <c r="M36" s="651"/>
      <c r="N36" s="649"/>
      <c r="O36" s="650"/>
      <c r="P36" s="650"/>
      <c r="Q36" s="650"/>
      <c r="R36" s="650"/>
      <c r="S36" s="650"/>
      <c r="T36" s="651"/>
      <c r="U36" s="649"/>
      <c r="V36" s="650"/>
      <c r="W36" s="650"/>
      <c r="X36" s="651"/>
      <c r="Y36" s="649"/>
      <c r="Z36" s="650"/>
      <c r="AA36" s="650"/>
      <c r="AB36" s="651"/>
      <c r="AC36" s="649"/>
      <c r="AD36" s="650"/>
      <c r="AE36" s="650"/>
      <c r="AF36" s="650"/>
      <c r="AG36" s="650"/>
      <c r="AH36" s="650"/>
      <c r="AI36" s="651"/>
      <c r="AJ36" s="652">
        <v>29</v>
      </c>
    </row>
    <row r="37" spans="1:36" s="602" customFormat="1" ht="13.5" customHeight="1" x14ac:dyDescent="0.3">
      <c r="A37" s="625">
        <v>30</v>
      </c>
      <c r="B37" s="626"/>
      <c r="C37" s="627"/>
      <c r="D37" s="627"/>
      <c r="E37" s="627"/>
      <c r="F37" s="627"/>
      <c r="G37" s="628"/>
      <c r="H37" s="626"/>
      <c r="I37" s="627"/>
      <c r="J37" s="627"/>
      <c r="K37" s="627"/>
      <c r="L37" s="627"/>
      <c r="M37" s="628"/>
      <c r="N37" s="626"/>
      <c r="O37" s="627"/>
      <c r="P37" s="627"/>
      <c r="Q37" s="627"/>
      <c r="R37" s="627"/>
      <c r="S37" s="627"/>
      <c r="T37" s="628"/>
      <c r="U37" s="626"/>
      <c r="V37" s="627"/>
      <c r="W37" s="627"/>
      <c r="X37" s="628"/>
      <c r="Y37" s="626"/>
      <c r="Z37" s="627"/>
      <c r="AA37" s="627"/>
      <c r="AB37" s="628"/>
      <c r="AC37" s="626"/>
      <c r="AD37" s="627"/>
      <c r="AE37" s="627"/>
      <c r="AF37" s="627"/>
      <c r="AG37" s="627"/>
      <c r="AH37" s="627"/>
      <c r="AI37" s="628"/>
      <c r="AJ37" s="629">
        <v>30</v>
      </c>
    </row>
    <row r="38" spans="1:36" s="602" customFormat="1" ht="13.5" customHeight="1" thickBot="1" x14ac:dyDescent="0.35">
      <c r="A38" s="659">
        <v>31</v>
      </c>
      <c r="B38" s="660"/>
      <c r="C38" s="661"/>
      <c r="D38" s="661"/>
      <c r="E38" s="661"/>
      <c r="F38" s="661"/>
      <c r="G38" s="662"/>
      <c r="H38" s="660"/>
      <c r="I38" s="661"/>
      <c r="J38" s="661"/>
      <c r="K38" s="661"/>
      <c r="L38" s="661"/>
      <c r="M38" s="662"/>
      <c r="N38" s="660"/>
      <c r="O38" s="661"/>
      <c r="P38" s="661"/>
      <c r="Q38" s="661"/>
      <c r="R38" s="661"/>
      <c r="S38" s="661"/>
      <c r="T38" s="662"/>
      <c r="U38" s="660"/>
      <c r="V38" s="661"/>
      <c r="W38" s="661"/>
      <c r="X38" s="662"/>
      <c r="Y38" s="660"/>
      <c r="Z38" s="661"/>
      <c r="AA38" s="661"/>
      <c r="AB38" s="662"/>
      <c r="AC38" s="660"/>
      <c r="AD38" s="661"/>
      <c r="AE38" s="661"/>
      <c r="AF38" s="661"/>
      <c r="AG38" s="661"/>
      <c r="AH38" s="661"/>
      <c r="AI38" s="662"/>
      <c r="AJ38" s="663">
        <v>31</v>
      </c>
    </row>
    <row r="39" spans="1:36" s="602" customFormat="1" ht="13.5" customHeight="1" x14ac:dyDescent="0.3">
      <c r="A39" s="641" t="s">
        <v>382</v>
      </c>
      <c r="B39" s="608"/>
      <c r="C39" s="608"/>
      <c r="D39" s="608"/>
      <c r="E39" s="642"/>
      <c r="F39" s="608"/>
      <c r="G39" s="642"/>
      <c r="H39" s="624"/>
      <c r="I39" s="643"/>
      <c r="J39" s="624"/>
      <c r="K39" s="624"/>
      <c r="L39" s="643"/>
      <c r="M39" s="624"/>
      <c r="N39" s="624"/>
      <c r="O39" s="624"/>
      <c r="P39" s="643"/>
      <c r="Q39" s="624"/>
      <c r="R39" s="624"/>
      <c r="S39" s="643"/>
      <c r="T39" s="624"/>
      <c r="U39" s="624"/>
      <c r="V39" s="624"/>
      <c r="W39" s="643"/>
      <c r="X39" s="624"/>
      <c r="Y39" s="624"/>
      <c r="Z39" s="624"/>
      <c r="AA39" s="643"/>
      <c r="AB39" s="624"/>
      <c r="AC39" s="643"/>
      <c r="AD39" s="641" t="s">
        <v>382</v>
      </c>
      <c r="AE39" s="608"/>
      <c r="AF39" s="608"/>
      <c r="AG39" s="608"/>
      <c r="AH39" s="642"/>
      <c r="AI39" s="608"/>
      <c r="AJ39" s="642"/>
    </row>
    <row r="40" spans="1:36" s="602" customFormat="1" ht="13.5" customHeight="1" x14ac:dyDescent="0.3">
      <c r="A40" s="664" t="s">
        <v>383</v>
      </c>
      <c r="B40" s="665"/>
      <c r="C40" s="665"/>
      <c r="D40" s="665"/>
      <c r="E40" s="666"/>
      <c r="F40" s="665"/>
      <c r="G40" s="666"/>
      <c r="H40" s="653"/>
      <c r="I40" s="667"/>
      <c r="J40" s="653"/>
      <c r="K40" s="653"/>
      <c r="L40" s="667"/>
      <c r="M40" s="653"/>
      <c r="N40" s="653"/>
      <c r="O40" s="653"/>
      <c r="P40" s="667"/>
      <c r="Q40" s="653"/>
      <c r="R40" s="653"/>
      <c r="S40" s="667"/>
      <c r="T40" s="653"/>
      <c r="U40" s="653"/>
      <c r="V40" s="653"/>
      <c r="W40" s="667"/>
      <c r="X40" s="653"/>
      <c r="Y40" s="653"/>
      <c r="Z40" s="653"/>
      <c r="AA40" s="667"/>
      <c r="AB40" s="653"/>
      <c r="AC40" s="667"/>
      <c r="AD40" s="664" t="s">
        <v>383</v>
      </c>
      <c r="AE40" s="665"/>
      <c r="AF40" s="665"/>
      <c r="AG40" s="665"/>
      <c r="AH40" s="666"/>
      <c r="AI40" s="665"/>
      <c r="AJ40" s="666"/>
    </row>
    <row r="41" spans="1:36" s="602" customFormat="1" ht="13.5" customHeight="1" x14ac:dyDescent="0.3">
      <c r="A41" s="641" t="s">
        <v>384</v>
      </c>
      <c r="B41" s="608"/>
      <c r="C41" s="608"/>
      <c r="D41" s="608"/>
      <c r="E41" s="642"/>
      <c r="F41" s="608"/>
      <c r="G41" s="642"/>
      <c r="H41" s="624"/>
      <c r="I41" s="643"/>
      <c r="J41" s="624"/>
      <c r="K41" s="624"/>
      <c r="L41" s="643"/>
      <c r="M41" s="624"/>
      <c r="N41" s="624"/>
      <c r="O41" s="624"/>
      <c r="P41" s="643"/>
      <c r="Q41" s="624"/>
      <c r="R41" s="624"/>
      <c r="S41" s="643"/>
      <c r="T41" s="624"/>
      <c r="U41" s="624"/>
      <c r="V41" s="624"/>
      <c r="W41" s="643"/>
      <c r="X41" s="624"/>
      <c r="Y41" s="624"/>
      <c r="Z41" s="624"/>
      <c r="AA41" s="643"/>
      <c r="AB41" s="624"/>
      <c r="AC41" s="643"/>
      <c r="AD41" s="641" t="s">
        <v>384</v>
      </c>
      <c r="AE41" s="608"/>
      <c r="AF41" s="608"/>
      <c r="AG41" s="608"/>
      <c r="AH41" s="642"/>
      <c r="AI41" s="608"/>
      <c r="AJ41" s="642"/>
    </row>
    <row r="42" spans="1:36" s="602" customFormat="1" ht="13.5" customHeight="1" thickBot="1" x14ac:dyDescent="0.35">
      <c r="A42" s="644" t="s">
        <v>385</v>
      </c>
      <c r="B42" s="645"/>
      <c r="C42" s="645"/>
      <c r="D42" s="645"/>
      <c r="E42" s="646"/>
      <c r="F42" s="645"/>
      <c r="G42" s="646"/>
      <c r="H42" s="639"/>
      <c r="I42" s="647"/>
      <c r="J42" s="639"/>
      <c r="K42" s="639"/>
      <c r="L42" s="647"/>
      <c r="M42" s="639"/>
      <c r="N42" s="639"/>
      <c r="O42" s="639"/>
      <c r="P42" s="647"/>
      <c r="Q42" s="639"/>
      <c r="R42" s="639"/>
      <c r="S42" s="647"/>
      <c r="T42" s="639"/>
      <c r="U42" s="639"/>
      <c r="V42" s="639"/>
      <c r="W42" s="647"/>
      <c r="X42" s="639"/>
      <c r="Y42" s="639"/>
      <c r="Z42" s="639"/>
      <c r="AA42" s="647"/>
      <c r="AB42" s="639"/>
      <c r="AC42" s="647"/>
      <c r="AD42" s="644" t="s">
        <v>385</v>
      </c>
      <c r="AE42" s="645"/>
      <c r="AF42" s="645"/>
      <c r="AG42" s="645"/>
      <c r="AH42" s="646"/>
      <c r="AI42" s="645"/>
      <c r="AJ42" s="646"/>
    </row>
  </sheetData>
  <sheetProtection formatCells="0" formatColumns="0" formatRows="0"/>
  <mergeCells count="33">
    <mergeCell ref="AX12:BH12"/>
    <mergeCell ref="AR11:AT11"/>
    <mergeCell ref="AL12:AQ12"/>
    <mergeCell ref="AR12:AT12"/>
    <mergeCell ref="AU12:AW12"/>
    <mergeCell ref="AX11:BH11"/>
    <mergeCell ref="AL11:AQ11"/>
    <mergeCell ref="AU11:AW11"/>
    <mergeCell ref="AX15:BH15"/>
    <mergeCell ref="AL15:AQ15"/>
    <mergeCell ref="AX14:BH14"/>
    <mergeCell ref="AX13:BH13"/>
    <mergeCell ref="AL13:AQ13"/>
    <mergeCell ref="AR13:AT13"/>
    <mergeCell ref="AL14:AQ14"/>
    <mergeCell ref="AU13:AW13"/>
    <mergeCell ref="AU14:AW14"/>
    <mergeCell ref="AR14:AT14"/>
    <mergeCell ref="AR15:AT15"/>
    <mergeCell ref="AU15:AW15"/>
    <mergeCell ref="AU9:AW9"/>
    <mergeCell ref="AX10:BH10"/>
    <mergeCell ref="A1:AJ1"/>
    <mergeCell ref="U3:X3"/>
    <mergeCell ref="U4:X4"/>
    <mergeCell ref="H5:J5"/>
    <mergeCell ref="K5:M5"/>
    <mergeCell ref="N3:S3"/>
    <mergeCell ref="Y3:AB3"/>
    <mergeCell ref="Y4:AB4"/>
    <mergeCell ref="AL10:AQ10"/>
    <mergeCell ref="AU10:AW10"/>
    <mergeCell ref="AR10:AT10"/>
  </mergeCells>
  <pageMargins left="0.75" right="0.75" top="1" bottom="1" header="0.5" footer="0.5"/>
  <pageSetup paperSize="5" scale="67" orientation="landscape" r:id="rId1"/>
  <headerFooter alignWithMargins="0"/>
  <drawing r:id="rId2"/>
  <legacyDrawing r:id="rId3"/>
  <oleObjects>
    <mc:AlternateContent xmlns:mc="http://schemas.openxmlformats.org/markup-compatibility/2006">
      <mc:Choice Requires="x14">
        <oleObject progId="MSWordArt.2" shapeId="10248" r:id="rId4">
          <objectPr defaultSize="0" autoLine="0" autoPict="0" r:id="rId5">
            <anchor moveWithCells="1">
              <from>
                <xdr:col>35</xdr:col>
                <xdr:colOff>12700</xdr:colOff>
                <xdr:row>4</xdr:row>
                <xdr:rowOff>114300</xdr:rowOff>
              </from>
              <to>
                <xdr:col>35</xdr:col>
                <xdr:colOff>165100</xdr:colOff>
                <xdr:row>5</xdr:row>
                <xdr:rowOff>774700</xdr:rowOff>
              </to>
            </anchor>
          </objectPr>
        </oleObject>
      </mc:Choice>
      <mc:Fallback>
        <oleObject progId="MSWordArt.2" shapeId="10248"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32"/>
  <sheetViews>
    <sheetView workbookViewId="0">
      <selection activeCell="A11" sqref="A11"/>
    </sheetView>
  </sheetViews>
  <sheetFormatPr defaultColWidth="9.1796875" defaultRowHeight="14" x14ac:dyDescent="0.3"/>
  <cols>
    <col min="1" max="1" width="12" style="536" customWidth="1"/>
    <col min="2" max="2" width="194.26953125" style="541" customWidth="1"/>
    <col min="3" max="16384" width="9.1796875" style="538"/>
  </cols>
  <sheetData>
    <row r="1" spans="1:3" s="535" customFormat="1" ht="14.5" thickBot="1" x14ac:dyDescent="0.35">
      <c r="A1" s="532" t="s">
        <v>63</v>
      </c>
      <c r="B1" s="533" t="s">
        <v>432</v>
      </c>
      <c r="C1" s="534" t="s">
        <v>434</v>
      </c>
    </row>
    <row r="2" spans="1:3" s="537" customFormat="1" x14ac:dyDescent="0.3">
      <c r="A2" s="536">
        <v>43762</v>
      </c>
      <c r="B2" s="529" t="s">
        <v>433</v>
      </c>
      <c r="C2" s="537" t="s">
        <v>435</v>
      </c>
    </row>
    <row r="3" spans="1:3" x14ac:dyDescent="0.3">
      <c r="B3" s="530" t="s">
        <v>436</v>
      </c>
    </row>
    <row r="4" spans="1:3" x14ac:dyDescent="0.3">
      <c r="B4" s="530" t="s">
        <v>437</v>
      </c>
    </row>
    <row r="5" spans="1:3" x14ac:dyDescent="0.3">
      <c r="A5" s="539"/>
      <c r="B5" s="531" t="s">
        <v>438</v>
      </c>
      <c r="C5" s="540"/>
    </row>
    <row r="6" spans="1:3" s="540" customFormat="1" x14ac:dyDescent="0.3">
      <c r="A6" s="539">
        <v>43803</v>
      </c>
      <c r="B6" s="720" t="s">
        <v>461</v>
      </c>
      <c r="C6" s="540" t="s">
        <v>435</v>
      </c>
    </row>
    <row r="7" spans="1:3" ht="12.75" customHeight="1" x14ac:dyDescent="0.3">
      <c r="A7" s="536">
        <v>44077</v>
      </c>
      <c r="B7" s="541" t="s">
        <v>460</v>
      </c>
    </row>
    <row r="8" spans="1:3" ht="12.75" customHeight="1" x14ac:dyDescent="0.3">
      <c r="A8" s="536">
        <v>44166</v>
      </c>
      <c r="B8" s="541" t="s">
        <v>463</v>
      </c>
    </row>
    <row r="9" spans="1:3" ht="12.75" customHeight="1" x14ac:dyDescent="0.3">
      <c r="A9" s="536">
        <v>44200</v>
      </c>
      <c r="B9" s="541" t="s">
        <v>465</v>
      </c>
    </row>
    <row r="10" spans="1:3" ht="12.75" customHeight="1" x14ac:dyDescent="0.3">
      <c r="A10" s="536">
        <v>44357</v>
      </c>
      <c r="B10" s="541" t="s">
        <v>493</v>
      </c>
    </row>
    <row r="11" spans="1:3" ht="12.75" customHeight="1" x14ac:dyDescent="0.3"/>
    <row r="12" spans="1:3" ht="12.75" customHeight="1" x14ac:dyDescent="0.3"/>
    <row r="13" spans="1:3" ht="12.75" customHeight="1" x14ac:dyDescent="0.3"/>
    <row r="14" spans="1:3" ht="12.75" customHeight="1" x14ac:dyDescent="0.3"/>
    <row r="15" spans="1:3" ht="12.75" customHeight="1" x14ac:dyDescent="0.3"/>
    <row r="16" spans="1:3" ht="12.75" customHeight="1" x14ac:dyDescent="0.3"/>
    <row r="17" ht="12.75" customHeight="1" x14ac:dyDescent="0.3"/>
    <row r="18" ht="12.75" customHeight="1" x14ac:dyDescent="0.3"/>
    <row r="19" ht="12.75" customHeight="1" x14ac:dyDescent="0.3"/>
    <row r="20" ht="12.75" customHeight="1" x14ac:dyDescent="0.3"/>
    <row r="21" ht="12.75" customHeight="1" x14ac:dyDescent="0.3"/>
    <row r="22" ht="12.75" customHeight="1" x14ac:dyDescent="0.3"/>
    <row r="23" ht="12.75" customHeight="1" x14ac:dyDescent="0.3"/>
    <row r="24" ht="12.75" customHeight="1" x14ac:dyDescent="0.3"/>
    <row r="25" ht="12.75" customHeight="1" x14ac:dyDescent="0.3"/>
    <row r="26" ht="12.75" customHeight="1" x14ac:dyDescent="0.3"/>
    <row r="27" ht="12.75" customHeight="1" x14ac:dyDescent="0.3"/>
    <row r="28" ht="12.75" customHeight="1" x14ac:dyDescent="0.3"/>
    <row r="29" ht="12.75" customHeight="1" x14ac:dyDescent="0.3"/>
    <row r="30" ht="12.75" customHeight="1" x14ac:dyDescent="0.3"/>
    <row r="31" ht="12.75" customHeight="1" x14ac:dyDescent="0.3"/>
    <row r="32" ht="12.75" customHeight="1" x14ac:dyDescent="0.3"/>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0BE3AE2883B2438D5E12E3611341DA" ma:contentTypeVersion="3" ma:contentTypeDescription="Create a new document." ma:contentTypeScope="" ma:versionID="c79eba816f8fe019eb15c696e7764549">
  <xsd:schema xmlns:xsd="http://www.w3.org/2001/XMLSchema" xmlns:xs="http://www.w3.org/2001/XMLSchema" xmlns:p="http://schemas.microsoft.com/office/2006/metadata/properties" xmlns:ns1="http://schemas.microsoft.com/sharepoint/v3" xmlns:ns2="e8810a87-2a59-47e9-b7fc-c0aec91fde15" xmlns:ns3="4d0624c3-f678-473a-aaed-aa14d03be472" targetNamespace="http://schemas.microsoft.com/office/2006/metadata/properties" ma:root="true" ma:fieldsID="85a3236f1acfc7fc2072d08112faba91" ns1:_="" ns2:_="" ns3:_="">
    <xsd:import namespace="http://schemas.microsoft.com/sharepoint/v3"/>
    <xsd:import namespace="e8810a87-2a59-47e9-b7fc-c0aec91fde15"/>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Program"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8810a87-2a59-47e9-b7fc-c0aec91fde15" elementFormDefault="qualified">
    <xsd:import namespace="http://schemas.microsoft.com/office/2006/documentManagement/types"/>
    <xsd:import namespace="http://schemas.microsoft.com/office/infopath/2007/PartnerControls"/>
    <xsd:element name="Program" ma:index="10" nillable="true" ma:displayName="Program" ma:default="General" ma:format="Dropdown" ma:internalName="Program">
      <xsd:simpleType>
        <xsd:restriction base="dms:Choice">
          <xsd:enumeration value="General"/>
          <xsd:enumeration value="Biosolids"/>
          <xsd:enumeration value="CWSRF"/>
          <xsd:enumeration value="DWP"/>
          <xsd:enumeration value="GWP"/>
          <xsd:enumeration value="Industrial Pretreatment"/>
          <xsd:enumeration value="Nonpoint Source"/>
          <xsd:enumeration value="Onsite"/>
          <xsd:enumeration value="Pesticides"/>
          <xsd:enumeration value="Section 401 Hydro"/>
          <xsd:enumeration value="Section 401 Removal and Fill"/>
          <xsd:enumeration value="TMDLs"/>
          <xsd:enumeration value="UIC"/>
          <xsd:enumeration value="Water Reuse"/>
          <xsd:enumeration value="Wastewater"/>
          <xsd:enumeration value="WQ Trading"/>
          <xsd:enumeration value="WQ Assessment"/>
          <xsd:enumeration value="WQ Permits"/>
          <xsd:enumeration value="WQ Toxics"/>
          <xsd:enumeration value="WQ Monitoring"/>
          <xsd:enumeration value="WQ Standards and Assessment"/>
        </xsd:restrict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ogram xmlns="e8810a87-2a59-47e9-b7fc-c0aec91fde15">General</Program>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BAA406-98C0-4A13-85AA-5BE143C1CD06}"/>
</file>

<file path=customXml/itemProps2.xml><?xml version="1.0" encoding="utf-8"?>
<ds:datastoreItem xmlns:ds="http://schemas.openxmlformats.org/officeDocument/2006/customXml" ds:itemID="{B7873A26-CED3-4E73-AAFC-5367096182C9}">
  <ds:schemaRefs>
    <ds:schemaRef ds:uri="http://schemas.microsoft.com/office/2006/metadata/properties"/>
    <ds:schemaRef ds:uri="http://schemas.microsoft.com/office/infopath/2007/PartnerControls"/>
    <ds:schemaRef ds:uri="067119eb-abf2-4959-8a58-5493e28b91a9"/>
    <ds:schemaRef ds:uri="2e1d50bd-3c49-47c4-8223-da914f4df47e"/>
  </ds:schemaRefs>
</ds:datastoreItem>
</file>

<file path=customXml/itemProps3.xml><?xml version="1.0" encoding="utf-8"?>
<ds:datastoreItem xmlns:ds="http://schemas.openxmlformats.org/officeDocument/2006/customXml" ds:itemID="{B408B715-B3EC-4837-BAA6-98AF1B05A6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Instructions</vt:lpstr>
      <vt:lpstr>DataSheet</vt:lpstr>
      <vt:lpstr>Bacteria Resample Report</vt:lpstr>
      <vt:lpstr>Summary Data Sorting</vt:lpstr>
      <vt:lpstr>Workbook Notes</vt:lpstr>
      <vt:lpstr>ETL Method 1</vt:lpstr>
      <vt:lpstr>ETL Method 2</vt:lpstr>
      <vt:lpstr>Operational Data</vt:lpstr>
      <vt:lpstr>Version log</vt:lpstr>
      <vt:lpstr>7. Inputs</vt:lpstr>
      <vt:lpstr>DataSheet!Print_Area</vt:lpstr>
      <vt:lpstr>Instructions!Print_Area</vt:lpstr>
      <vt:lpstr>'Operational Data'!Print_Area</vt:lpstr>
      <vt:lpstr>'Summary Data Sorting'!Print_Area</vt:lpstr>
      <vt:lpstr>DataSheet!Print_Titles</vt:lpstr>
      <vt:lpstr>YesNoOption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domest RPA workbook Parameter Unit Reference List</dc:title>
  <dc:creator>KAYS Melissa B</dc:creator>
  <cp:lastModifiedBy>ROWLAND Angela * DEQ</cp:lastModifiedBy>
  <cp:lastPrinted>2019-07-02T22:08:14Z</cp:lastPrinted>
  <dcterms:created xsi:type="dcterms:W3CDTF">2013-05-01T18:08:11Z</dcterms:created>
  <dcterms:modified xsi:type="dcterms:W3CDTF">2021-12-21T22:28:59Z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0x010100DB0BE3AE2883B2438D5E12E3611341DA</vt:lpwstr>
  </property>
  <property fmtid="{D5CDD505-2E9C-101B-9397-08002B2CF9AE}" pid="3" name="_NewReviewCycle">
    <vt:lpwstr/>
  </property>
  <property fmtid="{D5CDD505-2E9C-101B-9397-08002B2CF9AE}" pid="5" name="Order">
    <vt:r8>368200</vt:r8>
  </property>
  <property fmtid="{D5CDD505-2E9C-101B-9397-08002B2CF9AE}" pid="6" name="DocSecurity">
    <vt:i4>0</vt:i4>
  </property>
  <property fmtid="{D5CDD505-2E9C-101B-9397-08002B2CF9AE}" pid="7" name="LinksUpToDate">
    <vt:bool>false</vt:bool>
  </property>
  <property fmtid="{D5CDD505-2E9C-101B-9397-08002B2CF9AE}" pid="11" name="AppVersion">
    <vt:lpwstr>16.0300</vt:lpwstr>
  </property>
  <property fmtid="{D5CDD505-2E9C-101B-9397-08002B2CF9AE}" pid="12" name="ShareDoc">
    <vt:bool>false</vt:bool>
  </property>
  <property fmtid="{D5CDD505-2E9C-101B-9397-08002B2CF9AE}" pid="15" name="HyperlinksChanged">
    <vt:bool>false</vt:bool>
  </property>
  <property fmtid="{D5CDD505-2E9C-101B-9397-08002B2CF9AE}" pid="16" name="ScaleCrop">
    <vt:bool>false</vt:bool>
  </property>
</Properties>
</file>