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npouya\OneDrive - Oregon\Desktop\Temporary\Useful Life\"/>
    </mc:Choice>
  </mc:AlternateContent>
  <xr:revisionPtr revIDLastSave="0" documentId="13_ncr:1_{E0F5BAA1-2DDA-4D9A-A4FD-19A8C6FDE004}" xr6:coauthVersionLast="47" xr6:coauthVersionMax="47" xr10:uidLastSave="{00000000-0000-0000-0000-000000000000}"/>
  <bookViews>
    <workbookView xWindow="-22046" yWindow="-43" windowWidth="22149" windowHeight="11949" xr2:uid="{00000000-000D-0000-FFFF-FFFF00000000}"/>
  </bookViews>
  <sheets>
    <sheet name="Background and Instructions" sheetId="8" r:id="rId1"/>
    <sheet name="Example for WWTP" sheetId="10" r:id="rId2"/>
    <sheet name=" WWTP Worksheet" sheetId="1" r:id="rId3"/>
    <sheet name="Example for Irrigation" sheetId="13" r:id="rId4"/>
    <sheet name="Irrigation Worksheet" sheetId="4" r:id="rId5"/>
    <sheet name="Example for Stormwater" sheetId="12" r:id="rId6"/>
    <sheet name="Stormwater Worksheet" sheetId="7" r:id="rId7"/>
  </sheets>
  <definedNames>
    <definedName name="_xlnm.Print_Area" localSheetId="2">' WWTP Worksheet'!$C$3:$F$15</definedName>
    <definedName name="_xlnm.Print_Area" localSheetId="3">'Example for Irrigation'!$C$3:$F$16</definedName>
    <definedName name="_xlnm.Print_Area" localSheetId="5">'Example for Stormwater'!$C$3:$F$16</definedName>
    <definedName name="_xlnm.Print_Area" localSheetId="1">'Example for WWTP'!$B$2:$E$11</definedName>
    <definedName name="_xlnm.Print_Area" localSheetId="4">'Irrigation Worksheet'!$C$3:$F$18</definedName>
    <definedName name="_xlnm.Print_Area" localSheetId="6">'Stormwater Worksheet'!$C$3:$F$18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3" l="1"/>
  <c r="I28" i="13"/>
  <c r="I27" i="13"/>
  <c r="I26" i="13"/>
  <c r="I25" i="13"/>
  <c r="I24" i="13"/>
  <c r="I23" i="13"/>
  <c r="I22" i="13"/>
  <c r="I21" i="13"/>
  <c r="I20" i="13"/>
  <c r="I19" i="13"/>
  <c r="L21" i="12"/>
  <c r="L19" i="12"/>
  <c r="E15" i="13"/>
  <c r="F4" i="13" s="1"/>
  <c r="E15" i="12"/>
  <c r="F4" i="12" s="1"/>
  <c r="D11" i="10"/>
  <c r="L27" i="10"/>
  <c r="L26" i="10"/>
  <c r="L25" i="10"/>
  <c r="L24" i="10"/>
  <c r="L23" i="10"/>
  <c r="L22" i="10"/>
  <c r="L21" i="10"/>
  <c r="K29" i="10"/>
  <c r="J29" i="10"/>
  <c r="I29" i="10"/>
  <c r="G29" i="10"/>
  <c r="E29" i="10"/>
  <c r="D29" i="10"/>
  <c r="C29" i="10"/>
  <c r="B29" i="10"/>
  <c r="L29" i="10" s="1"/>
  <c r="M22" i="10" s="1"/>
  <c r="L29" i="12" l="1"/>
  <c r="M19" i="12" s="1"/>
  <c r="M21" i="12"/>
  <c r="I31" i="13"/>
  <c r="J19" i="13" s="1"/>
  <c r="J21" i="13"/>
  <c r="J29" i="13"/>
  <c r="M24" i="10"/>
  <c r="M25" i="10"/>
  <c r="M23" i="10"/>
  <c r="M26" i="10"/>
  <c r="M27" i="10"/>
  <c r="M21" i="10"/>
  <c r="E3" i="10"/>
  <c r="E15" i="7"/>
  <c r="F4" i="7" s="1"/>
  <c r="E15" i="4"/>
  <c r="F4" i="4" s="1"/>
  <c r="F4" i="1"/>
  <c r="E12" i="1"/>
  <c r="M29" i="12" l="1"/>
  <c r="J31" i="13"/>
  <c r="M2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thesse</author>
  </authors>
  <commentList>
    <comment ref="D3" authorId="0" shapeId="0" xr:uid="{0F724F01-4706-449B-B148-EC6EE5292136}">
      <text>
        <r>
          <rPr>
            <sz val="11"/>
            <color theme="1"/>
            <rFont val="Calibri"/>
            <family val="2"/>
            <scheme val="minor"/>
          </rPr>
          <t xml:space="preserve">
Update UL estimate for each component as appropriate if better information available 
 or provided by vendor </t>
        </r>
      </text>
    </comment>
    <comment ref="C4" authorId="0" shapeId="0" xr:uid="{0C56B31F-B6C2-4671-957B-F24E8EE93AE0}">
      <text>
        <r>
          <rPr>
            <sz val="11"/>
            <color theme="1"/>
            <rFont val="Calibri"/>
            <family val="2"/>
            <scheme val="minor"/>
          </rPr>
          <t xml:space="preserve">
Adjust as appropriate if different materials used, useful life on concrete diversion assumed lower than concrete for WWTP due to potential for debris damage during high flows.</t>
        </r>
      </text>
    </comment>
    <comment ref="C6" authorId="0" shapeId="0" xr:uid="{3004E89C-F384-4689-8FAB-32B9289DB488}">
      <text>
        <r>
          <rPr>
            <sz val="11"/>
            <color theme="1"/>
            <rFont val="Calibri"/>
            <family val="2"/>
            <scheme val="minor"/>
          </rPr>
          <t xml:space="preserve">
article claiming 100 year life PVC pipe
http://www.plasticsnews.com/article/20140515/NEWS/140519940/study-100-year-life-for-pvc-pipe-conservative, slightly more conservative estimate in calculations
</t>
        </r>
      </text>
    </comment>
    <comment ref="C7" authorId="0" shapeId="0" xr:uid="{6B5B73C5-4F87-4E03-B794-0CBEC38EEBB2}">
      <text>
        <r>
          <rPr>
            <sz val="11"/>
            <color theme="1"/>
            <rFont val="Calibri"/>
            <family val="2"/>
            <scheme val="minor"/>
          </rPr>
          <t xml:space="preserve">
Web site w/ 100 year useful life claim
http://www.jmeagle.com/products/water_sewer/HDPE_irrigation_water_sewer.html; used conservative estimate of 80 years
Information on HPDE pipe
https://plasticpipe.org/pdf/high_density_polyethylene_pipe_systems.pdf
</t>
        </r>
      </text>
    </comment>
    <comment ref="C8" authorId="0" shapeId="0" xr:uid="{4B47895E-3C28-465B-8320-0A4D07430AFF}">
      <text>
        <r>
          <rPr>
            <sz val="11"/>
            <color theme="1"/>
            <rFont val="Calibri"/>
            <family val="2"/>
            <scheme val="minor"/>
          </rPr>
          <t xml:space="preserve">
article w/ mention of steel pipe losing about 50% capacity after 15 years, used 10 year useful life for input
http://igin.com/article-832-selecting-the-best-pipe-for-your-needs.html</t>
        </r>
      </text>
    </comment>
    <comment ref="C9" authorId="0" shapeId="0" xr:uid="{8CF3E644-43D9-45C9-863E-76F50A20F68D}">
      <text>
        <r>
          <rPr>
            <sz val="11"/>
            <color theme="1"/>
            <rFont val="Calibri"/>
            <family val="2"/>
            <scheme val="minor"/>
          </rPr>
          <t xml:space="preserve">
well pumps, estimate Useful life at 10 years
http://inspectapedia.com/water/Well_Pump_Life.php
Article on golf course w/ Useful life info - pump station 15 - 20 years
http://gsrpdf.lib.msu.edu/ticpdf.py?file=/article/gross-when-3-6-15.pdf
Input value - used 15;w/ proper Maintenace pump life may be 20 years, used more conservative value as input.
</t>
        </r>
      </text>
    </comment>
    <comment ref="C10" authorId="0" shapeId="0" xr:uid="{9C860242-1E54-49A2-BA6C-605E9384EBEB}">
      <text>
        <r>
          <rPr>
            <sz val="11"/>
            <color theme="1"/>
            <rFont val="Calibri"/>
            <family val="2"/>
            <scheme val="minor"/>
          </rPr>
          <t xml:space="preserve">
Valves, fittings etc. believed more robust than sprinkler heads, 20 year UL used as input</t>
        </r>
      </text>
    </comment>
    <comment ref="C11" authorId="0" shapeId="0" xr:uid="{FD3D517C-7769-4210-A203-797A15703F0D}">
      <text>
        <r>
          <rPr>
            <sz val="11"/>
            <color theme="1"/>
            <rFont val="Calibri"/>
            <family val="2"/>
            <scheme val="minor"/>
          </rPr>
          <t xml:space="preserve">
article on home sprinkler system stating quality sprinkler heads 10 -15 UL, assumed irrigation district will use quality component and get 15 year Useful life out of sprinkler heads
http://www.sunriseirrigationandsprinklers.com/sprinkler-systems-life-expectancy-ways-prolong/</t>
        </r>
      </text>
    </comment>
    <comment ref="C12" authorId="0" shapeId="0" xr:uid="{1B83DE5D-31C0-4A47-B886-4C43C1FFF76A}">
      <text>
        <r>
          <rPr>
            <sz val="11"/>
            <color theme="1"/>
            <rFont val="Calibri"/>
            <family val="2"/>
            <scheme val="minor"/>
          </rPr>
          <t xml:space="preserve">
based on this reference
http://www.aces.edu/timelyinfo/BioSysEng/2008/October/BSEN-IRR-08-01.pdf</t>
        </r>
      </text>
    </comment>
    <comment ref="C13" authorId="0" shapeId="0" xr:uid="{C365511C-5B96-478F-ACBD-7331E8F285F9}">
      <text>
        <r>
          <rPr>
            <sz val="11"/>
            <color theme="1"/>
            <rFont val="Calibri"/>
            <family val="2"/>
            <scheme val="minor"/>
          </rPr>
          <t xml:space="preserve">
15 year Useful Life based on this reference
http://www.ohiomac.com/Newsletter/2003%20-%2003%20March.pdf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thesse</author>
  </authors>
  <commentList>
    <comment ref="D3" authorId="0" shapeId="0" xr:uid="{00000000-0006-0000-0200-000002000000}">
      <text>
        <r>
          <rPr>
            <sz val="11"/>
            <color theme="1"/>
            <rFont val="Calibri"/>
            <family val="2"/>
            <scheme val="minor"/>
          </rPr>
          <t xml:space="preserve">
Update UL estimate for each component as appropriate if better information available 
 or provided by vendor. </t>
        </r>
      </text>
    </comment>
    <comment ref="C4" authorId="0" shapeId="0" xr:uid="{00000000-0006-0000-0200-000003000000}">
      <text>
        <r>
          <rPr>
            <sz val="11"/>
            <color theme="1"/>
            <rFont val="Calibri"/>
            <family val="2"/>
            <scheme val="minor"/>
          </rPr>
          <t xml:space="preserve">
Adjust as appropriate if different materials used, useful life on concrete diversion assumed lower than concrete for WWTP due to potential for debris damage during high flows.</t>
        </r>
      </text>
    </comment>
    <comment ref="C5" authorId="0" shapeId="0" xr:uid="{00000000-0006-0000-0200-000004000000}">
      <text>
        <r>
          <rPr>
            <sz val="11"/>
            <color theme="1"/>
            <rFont val="Calibri"/>
            <family val="2"/>
            <scheme val="minor"/>
          </rPr>
          <t xml:space="preserve">
Link to Farmer's fish screen info - http://farmerscreen.org/
talked to engineer w/ FCA, screens most likely part to wear out first (needing replacement)
Engineer felt 25 years reasonable / somewhat conservative estimate for screen with most components lasting much longer, weighted average useful life of overall screen estimated at 30 years for useful life est.</t>
        </r>
      </text>
    </comment>
    <comment ref="C6" authorId="0" shapeId="0" xr:uid="{00000000-0006-0000-0200-000005000000}">
      <text>
        <r>
          <rPr>
            <sz val="11"/>
            <color theme="1"/>
            <rFont val="Calibri"/>
            <family val="2"/>
            <scheme val="minor"/>
          </rPr>
          <t xml:space="preserve">
article claiming 100 year life PVC pipe
http://www.plasticsnews.com/article/20140515/NEWS/140519940/study-100-year-life-for-pvc-pipe-conservative, slightly more conservative estimate in calculations
</t>
        </r>
      </text>
    </comment>
    <comment ref="C7" authorId="0" shapeId="0" xr:uid="{00000000-0006-0000-0200-000006000000}">
      <text>
        <r>
          <rPr>
            <sz val="11"/>
            <color theme="1"/>
            <rFont val="Calibri"/>
            <family val="2"/>
            <scheme val="minor"/>
          </rPr>
          <t xml:space="preserve">
Web site w/ 100 year useful life claim
http://www.jmeagle.com/products/water_sewer/HDPE_irrigation_water_sewer.html; used conservative estimate of 80 years.
more info on HPDE pipe
https://plasticpipe.org/pdf/high_density_polyethylene_pipe_systems.pdf
</t>
        </r>
      </text>
    </comment>
    <comment ref="C8" authorId="0" shapeId="0" xr:uid="{00000000-0006-0000-0200-000007000000}">
      <text>
        <r>
          <rPr>
            <sz val="11"/>
            <color theme="1"/>
            <rFont val="Calibri"/>
            <family val="2"/>
            <scheme val="minor"/>
          </rPr>
          <t xml:space="preserve">
article w/ mention of steel pipe losing about 50% capcity after 15 years, used 10 year useful life for input
http://igin.com/article-832-selecting-the-best-pipe-for-your-needs.html</t>
        </r>
      </text>
    </comment>
    <comment ref="C9" authorId="0" shapeId="0" xr:uid="{00000000-0006-0000-0200-000008000000}">
      <text>
        <r>
          <rPr>
            <sz val="11"/>
            <color theme="1"/>
            <rFont val="Calibri"/>
            <family val="2"/>
            <scheme val="minor"/>
          </rPr>
          <t xml:space="preserve">
well pumps, estimate Useful life at 10 years
http://inspectapedia.com/water/Well_Pump_Life.php
Article on golf course w/ useful life info - pump station 15 - 20 years
http://gsrpdf.lib.msu.edu/ticpdf.py?file=/article/gross-when-3-6-15.pdf
Input value - used 15;w/ proper Maintenace pump life may be 20 years, used more conservative value as input.
</t>
        </r>
      </text>
    </comment>
    <comment ref="C10" authorId="0" shapeId="0" xr:uid="{00000000-0006-0000-0200-000009000000}">
      <text>
        <r>
          <rPr>
            <sz val="11"/>
            <color theme="1"/>
            <rFont val="Calibri"/>
            <family val="2"/>
            <scheme val="minor"/>
          </rPr>
          <t xml:space="preserve">
Valves, fittings etc. believed more robust than sprinkler heads, 20 year UL used as input</t>
        </r>
      </text>
    </comment>
    <comment ref="C11" authorId="0" shapeId="0" xr:uid="{00000000-0006-0000-0200-00000A000000}">
      <text>
        <r>
          <rPr>
            <sz val="11"/>
            <color theme="1"/>
            <rFont val="Calibri"/>
            <family val="2"/>
            <scheme val="minor"/>
          </rPr>
          <t xml:space="preserve">
article on home sprinkler system stating quality sprinkler heads 10 -15 UL, assumed irrigation district will use quality component and get 15 year Useful life out of sprinkler heads
http://www.sunriseirrigationandsprinklers.com/sprinkler-systems-life-expectancy-ways-prolong/</t>
        </r>
      </text>
    </comment>
    <comment ref="C12" authorId="0" shapeId="0" xr:uid="{00000000-0006-0000-0200-00000B000000}">
      <text>
        <r>
          <rPr>
            <sz val="11"/>
            <color theme="1"/>
            <rFont val="Calibri"/>
            <family val="2"/>
            <scheme val="minor"/>
          </rPr>
          <t xml:space="preserve">
based on this reference
http://www.aces.edu/timelyinfo/BioSysEng/2008/October/BSEN-IRR-08-01.pdf</t>
        </r>
      </text>
    </comment>
    <comment ref="C13" authorId="0" shapeId="0" xr:uid="{00000000-0006-0000-0200-00000C000000}">
      <text>
        <r>
          <rPr>
            <sz val="11"/>
            <color theme="1"/>
            <rFont val="Calibri"/>
            <family val="2"/>
            <scheme val="minor"/>
          </rPr>
          <t xml:space="preserve">
15 year Useful life based on this reference.
http://www.ohiomac.com/Newsletter/2003%20-%2003%20March.pdf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thesse</author>
  </authors>
  <commentList>
    <comment ref="D3" authorId="0" shapeId="0" xr:uid="{B6AC54B7-F9FA-4904-83F5-B7A1A09C744F}">
      <text>
        <r>
          <rPr>
            <sz val="11"/>
            <color theme="1"/>
            <rFont val="Calibri"/>
            <family val="2"/>
            <scheme val="minor"/>
          </rPr>
          <t xml:space="preserve">
Update UL estimate for each component as appropriate if better information available 
 or provided by vendor or </t>
        </r>
      </text>
    </comment>
    <comment ref="C4" authorId="0" shapeId="0" xr:uid="{F2FFF159-AE7B-4449-B684-FDE2230717AC}">
      <text>
        <r>
          <rPr>
            <sz val="11"/>
            <color theme="1"/>
            <rFont val="Calibri"/>
            <family val="2"/>
            <scheme val="minor"/>
          </rPr>
          <t xml:space="preserve">
Useful Life set same as WWTP collection system piping</t>
        </r>
      </text>
    </comment>
    <comment ref="C5" authorId="0" shapeId="0" xr:uid="{6DA758AC-86F7-4ABA-BBD6-EFA2D9503538}">
      <text>
        <r>
          <rPr>
            <sz val="11"/>
            <color theme="1"/>
            <rFont val="Calibri"/>
            <family val="2"/>
            <scheme val="minor"/>
          </rPr>
          <t xml:space="preserve">
Useful Life set same as collection system piping for conservative estimate, swales w/ proper maintenance should have long Useful Life</t>
        </r>
      </text>
    </comment>
    <comment ref="C6" authorId="0" shapeId="0" xr:uid="{06B1B6FB-3F03-4F7C-8950-AF1E8319C5B7}">
      <text>
        <r>
          <rPr>
            <sz val="11"/>
            <color theme="1"/>
            <rFont val="Calibri"/>
            <family val="2"/>
            <scheme val="minor"/>
          </rPr>
          <t xml:space="preserve">
infiltration basins have high rate of failure, therefore low UL estimate
</t>
        </r>
      </text>
    </comment>
    <comment ref="C11" authorId="0" shapeId="0" xr:uid="{8F64D64B-E521-4F9D-957D-10732913DF96}">
      <text>
        <r>
          <rPr>
            <sz val="11"/>
            <color theme="1"/>
            <rFont val="Calibri"/>
            <family val="2"/>
            <scheme val="minor"/>
          </rPr>
          <t xml:space="preserve">
regular maintenance critical to maintain this BMP, Useful Life in this reference 15 - 20 years, 15 years used
http://www.lakesuperiorstreams.org/stormwater/toolkit/paving.html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thesse</author>
  </authors>
  <commentList>
    <comment ref="D3" authorId="0" shapeId="0" xr:uid="{00000000-0006-0000-0300-000002000000}">
      <text>
        <r>
          <rPr>
            <sz val="11"/>
            <color theme="1"/>
            <rFont val="Calibri"/>
            <family val="2"/>
            <scheme val="minor"/>
          </rPr>
          <t xml:space="preserve">
Update Useful Life estimate for each component as appropriate if better information available or provided by vendor.</t>
        </r>
      </text>
    </comment>
    <comment ref="C4" authorId="0" shapeId="0" xr:uid="{00000000-0006-0000-0300-000003000000}">
      <text>
        <r>
          <rPr>
            <sz val="11"/>
            <color theme="1"/>
            <rFont val="Calibri"/>
            <family val="2"/>
            <scheme val="minor"/>
          </rPr>
          <t xml:space="preserve">
Useful Life set same as WWTP collection system piping.</t>
        </r>
      </text>
    </comment>
    <comment ref="C5" authorId="0" shapeId="0" xr:uid="{00000000-0006-0000-0300-000004000000}">
      <text>
        <r>
          <rPr>
            <sz val="11"/>
            <color theme="1"/>
            <rFont val="Calibri"/>
            <family val="2"/>
            <scheme val="minor"/>
          </rPr>
          <t xml:space="preserve">
Useful Life set same as collection system piping for conservative estimate, swales w/ proper maintenance should have long Useful Life</t>
        </r>
      </text>
    </comment>
    <comment ref="C6" authorId="0" shapeId="0" xr:uid="{00000000-0006-0000-0300-000005000000}">
      <text>
        <r>
          <rPr>
            <sz val="11"/>
            <color theme="1"/>
            <rFont val="Calibri"/>
            <family val="2"/>
            <scheme val="minor"/>
          </rPr>
          <t xml:space="preserve">
infiltration basins have high rate of failure, therefore low UL estimate
</t>
        </r>
      </text>
    </comment>
    <comment ref="C11" authorId="0" shapeId="0" xr:uid="{00000000-0006-0000-0300-000006000000}">
      <text>
        <r>
          <rPr>
            <sz val="11"/>
            <color theme="1"/>
            <rFont val="Calibri"/>
            <family val="2"/>
            <scheme val="minor"/>
          </rPr>
          <t xml:space="preserve">
regular maintenance critical to maintain this BMP, Useful Life in this reference 15 - 20 years, 15 years used
http://www.lakesuperiorstreams.org/stormwater/toolkit/paving.html</t>
        </r>
      </text>
    </comment>
  </commentList>
</comments>
</file>

<file path=xl/sharedStrings.xml><?xml version="1.0" encoding="utf-8"?>
<sst xmlns="http://schemas.openxmlformats.org/spreadsheetml/2006/main" count="193" uniqueCount="102">
  <si>
    <t>Purpose:</t>
  </si>
  <si>
    <t>OAR Requirement:</t>
  </si>
  <si>
    <t>OAR 340-054-0065 (8)(a) DEQ considers the useful life of the assets financed when determining loan repayment schedules.</t>
  </si>
  <si>
    <t>When this requirement must be completed:</t>
  </si>
  <si>
    <r>
      <t xml:space="preserve"> </t>
    </r>
    <r>
      <rPr>
        <sz val="11"/>
        <color theme="1"/>
        <rFont val="Calibri"/>
        <family val="2"/>
        <scheme val="minor"/>
      </rPr>
      <t>This requirement is typically completed and submitted with the final design documents. The useful life must be reviewed and approved by DEQ before a construction loan can be signed.</t>
    </r>
  </si>
  <si>
    <t>Instructions</t>
  </si>
  <si>
    <t>Step 1</t>
  </si>
  <si>
    <t>Within the project specific worksheet (WWTP, Irrigation, Stormwater), determine non-applicable project line items. Examples of non-applicable line items include: 
a. Line items that are not permanent assets e.g., mobilization, traffic control plan, stormwater plan, clearing &amp; grubbing, etc. 
b. Line items that are not paid for by CWSRF e.g., drinking water infrastructure if drinking water funding is provided from another source.   
c. Financial items such as overhead, contingencies, insurance, bonds, and engineering fees.</t>
  </si>
  <si>
    <t>Step 2</t>
  </si>
  <si>
    <r>
      <t>Determine and list out the</t>
    </r>
    <r>
      <rPr>
        <b/>
        <sz val="11"/>
        <color theme="1"/>
        <rFont val="Calibri"/>
        <family val="2"/>
        <scheme val="minor"/>
      </rPr>
      <t xml:space="preserve"> total applicable project amount</t>
    </r>
    <r>
      <rPr>
        <sz val="11"/>
        <color theme="1"/>
        <rFont val="Calibri"/>
        <family val="2"/>
        <scheme val="minor"/>
      </rPr>
      <t xml:space="preserve"> by subtracting all non-applicable items from the project total. </t>
    </r>
  </si>
  <si>
    <t>Step 3</t>
  </si>
  <si>
    <t>With the project specific worksheet (WWTP, Irrigation, Stormwater), determine which project asset type each applicable line item belongs to.</t>
  </si>
  <si>
    <t>Step 4</t>
  </si>
  <si>
    <r>
      <t xml:space="preserve">For the entire project, determine each </t>
    </r>
    <r>
      <rPr>
        <b/>
        <sz val="11"/>
        <color theme="1"/>
        <rFont val="Calibri"/>
        <family val="2"/>
        <scheme val="minor"/>
      </rPr>
      <t>asset type total cost</t>
    </r>
    <r>
      <rPr>
        <sz val="11"/>
        <color theme="1"/>
        <rFont val="Calibri"/>
        <family val="2"/>
        <scheme val="minor"/>
      </rPr>
      <t>.</t>
    </r>
  </si>
  <si>
    <t>Step 5</t>
  </si>
  <si>
    <r>
      <rPr>
        <sz val="11"/>
        <color rgb="FF000000"/>
        <rFont val="Calibri"/>
        <scheme val="minor"/>
      </rPr>
      <t xml:space="preserve">Determine what </t>
    </r>
    <r>
      <rPr>
        <b/>
        <sz val="11"/>
        <color rgb="FF000000"/>
        <rFont val="Calibri"/>
        <scheme val="minor"/>
      </rPr>
      <t>percentage</t>
    </r>
    <r>
      <rPr>
        <sz val="11"/>
        <color rgb="FF000000"/>
        <rFont val="Calibri"/>
        <scheme val="minor"/>
      </rPr>
      <t xml:space="preserve"> of the total applicable project amount each asset type is (asset type total/ total asset cost).</t>
    </r>
    <r>
      <rPr>
        <b/>
        <sz val="11"/>
        <color rgb="FF000000"/>
        <rFont val="Calibri"/>
        <scheme val="minor"/>
      </rPr>
      <t xml:space="preserve"> 
</t>
    </r>
    <r>
      <rPr>
        <sz val="11"/>
        <color rgb="FF000000"/>
        <rFont val="Calibri"/>
        <family val="2"/>
        <scheme val="minor"/>
      </rPr>
      <t>For example: total applicable project amount is 3,307,000. A UV system (mechanical) is 250,000. The mechanical asset would be 7.6%.</t>
    </r>
  </si>
  <si>
    <t>Step 6</t>
  </si>
  <si>
    <t>Enter the percentage for each asset type that is applicable for the project in the worksheet column "% of total cost" . Note: the total of all percentages must equal 100%. A project average weighted Useful Life (in years) will be calculated; send the completed spreadsheet to DEQ for review and approval.</t>
  </si>
  <si>
    <t>% of total cost of WWTP</t>
  </si>
  <si>
    <t>AVERAGE WEIGHTED USEFUL LIFE, YR.</t>
  </si>
  <si>
    <t>ASSET TYPE</t>
  </si>
  <si>
    <t>ASSET LIFE, YEARS</t>
  </si>
  <si>
    <t>civil (earthwork)</t>
  </si>
  <si>
    <t>buildings (control, lab, operations)</t>
  </si>
  <si>
    <t>concrete basins (water-bearing)</t>
  </si>
  <si>
    <t>Applicant's name: Example City 1</t>
  </si>
  <si>
    <t>collection system piping</t>
  </si>
  <si>
    <t>Application #: 9781</t>
  </si>
  <si>
    <t>process piping</t>
  </si>
  <si>
    <t>Date of final UL Calculation: 04/10/2024</t>
  </si>
  <si>
    <t>mechanical equipment</t>
  </si>
  <si>
    <t>electrical equipment</t>
  </si>
  <si>
    <t>instrumentation equipment</t>
  </si>
  <si>
    <t>Total ==&gt;</t>
  </si>
  <si>
    <t>1. Determine the applicable costs. Applicable cost does not include contingency, contractor and overhead, bond and insurance, etc. In this WWTP example, the applicable cost is $4,621,670</t>
  </si>
  <si>
    <t>2. Look at each line item and determine what asset type the different project assets belong to (earth work, buildings, concrete basins, collection system, process piping, mechanical equipment, electrical equipment, instrumentation equipment). </t>
  </si>
  <si>
    <t>3. Determine the total amount for each asset type. </t>
  </si>
  <si>
    <t>4. Determine the percentage of the total applicable project amount for each asset type </t>
  </si>
  <si>
    <t>a.  (asset type total/total applicable project amount) X 100.  </t>
  </si>
  <si>
    <t>b. In the example below for instrumentation  </t>
  </si>
  <si>
    <t>i. $426,388/$4,621,670 X 100= 9%</t>
  </si>
  <si>
    <t>5. Enter each calculated percentage into the useful life spreadsheet. The sum of the percentages must equal 100. </t>
  </si>
  <si>
    <t>Asset Type</t>
  </si>
  <si>
    <t>Site work</t>
  </si>
  <si>
    <t>Tertiary filter pumps</t>
  </si>
  <si>
    <t>UV system</t>
  </si>
  <si>
    <t>Hypo system</t>
  </si>
  <si>
    <t>Recycled water PS</t>
  </si>
  <si>
    <t>Hydro tank</t>
  </si>
  <si>
    <t>Truck fill station</t>
  </si>
  <si>
    <t>Electrical building</t>
  </si>
  <si>
    <t>Electric and instruments</t>
  </si>
  <si>
    <t>HRCCB upgrades</t>
  </si>
  <si>
    <t>Totals</t>
  </si>
  <si>
    <t>Percent of total</t>
  </si>
  <si>
    <t>Total</t>
  </si>
  <si>
    <t>Applicant's name:</t>
  </si>
  <si>
    <t>Application #:</t>
  </si>
  <si>
    <t>Date of final UL Calculation:</t>
  </si>
  <si>
    <t>% of total cost of Facilities</t>
  </si>
  <si>
    <t xml:space="preserve">Diversion, concrete </t>
  </si>
  <si>
    <t>Fish screen, Farmers steel</t>
  </si>
  <si>
    <t>Piping, PVC</t>
  </si>
  <si>
    <t>Piping, HPDE</t>
  </si>
  <si>
    <t>Piping, steel</t>
  </si>
  <si>
    <t>Applicant's name: XX Irrigation District</t>
  </si>
  <si>
    <t>Pumps</t>
  </si>
  <si>
    <t>Application #: 21758</t>
  </si>
  <si>
    <t>Fittings, valves, couplings, air vac</t>
  </si>
  <si>
    <t>Date of final UL Calculation: 04/11/2024</t>
  </si>
  <si>
    <t>sprinkler heads</t>
  </si>
  <si>
    <t>Irrigation pivot</t>
  </si>
  <si>
    <t>Access road, gravel</t>
  </si>
  <si>
    <t>Electrical Equipment</t>
  </si>
  <si>
    <t>Piping (PVC)</t>
  </si>
  <si>
    <t>Turnout</t>
  </si>
  <si>
    <t>Energy Dissipators</t>
  </si>
  <si>
    <t>Inlet Structure</t>
  </si>
  <si>
    <t>SCADA</t>
  </si>
  <si>
    <t>Conveyance, pipe concrete</t>
  </si>
  <si>
    <t>Conveyance, swale</t>
  </si>
  <si>
    <t>Infiltration basin</t>
  </si>
  <si>
    <t>Detention / Retention basin</t>
  </si>
  <si>
    <t>Applicant's name: City A</t>
  </si>
  <si>
    <t>Bioretention basin</t>
  </si>
  <si>
    <t>Application #: 12345</t>
  </si>
  <si>
    <t>Swale, treatment</t>
  </si>
  <si>
    <t>Date of final UL Calculation: 4/19/2024</t>
  </si>
  <si>
    <t>Green Roof</t>
  </si>
  <si>
    <t>Porous pavement</t>
  </si>
  <si>
    <t xml:space="preserve">Rain garden </t>
  </si>
  <si>
    <t>30" Storm Sewer</t>
  </si>
  <si>
    <t>Storm Sewer Manholes</t>
  </si>
  <si>
    <t>Concrete manhole control structure</t>
  </si>
  <si>
    <t>Concrete curbs</t>
  </si>
  <si>
    <t>Water Quality Facility</t>
  </si>
  <si>
    <t>Water Quality Seedlings</t>
  </si>
  <si>
    <t>Plant Materials, plugs</t>
  </si>
  <si>
    <t>Irrigation System</t>
  </si>
  <si>
    <t xml:space="preserve"> </t>
  </si>
  <si>
    <t xml:space="preserve">Total </t>
  </si>
  <si>
    <t>The Useful Life spreadsheet needs to be completed for each project to make sure the project will not need to be replaced prior to the DEQ loan being paid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</si>
</sst>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quot;$&quot;#,##0.00"/>
  </numFmts>
  <fonts count="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rgb="FF000000"/>
      <name val="Calibri"/>
      <scheme val="minor"/>
    </font>
    <font>
      <b/>
      <sz val="11"/>
      <color rgb="FF000000"/>
      <name val="Calibri"/>
      <scheme val="minor"/>
    </font>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44" fontId="2" fillId="0" borderId="0" applyFont="0" applyFill="0" applyBorder="0" applyAlignment="0" applyProtection="0"/>
  </cellStyleXfs>
  <cellXfs count="59">
    <xf numFmtId="0" fontId="0" fillId="0" borderId="0" xfId="0"/>
    <xf numFmtId="0" fontId="0" fillId="0" borderId="0" xfId="0" quotePrefix="1"/>
    <xf numFmtId="0" fontId="0" fillId="0" borderId="1" xfId="0" applyBorder="1"/>
    <xf numFmtId="0" fontId="0" fillId="0" borderId="1" xfId="0" applyBorder="1" applyAlignment="1">
      <alignment horizontal="right"/>
    </xf>
    <xf numFmtId="9" fontId="0" fillId="0" borderId="1" xfId="0" applyNumberFormat="1" applyBorder="1"/>
    <xf numFmtId="164" fontId="0" fillId="0" borderId="0" xfId="0" applyNumberFormat="1"/>
    <xf numFmtId="9" fontId="0" fillId="0" borderId="1" xfId="1" applyFont="1" applyBorder="1"/>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0" fontId="3" fillId="0" borderId="0" xfId="2" applyAlignment="1" applyProtection="1"/>
    <xf numFmtId="9" fontId="0" fillId="0" borderId="0" xfId="0" applyNumberFormat="1"/>
    <xf numFmtId="0" fontId="1" fillId="0" borderId="0" xfId="0" applyFont="1"/>
    <xf numFmtId="0" fontId="1" fillId="0" borderId="1" xfId="0" applyFont="1" applyBorder="1"/>
    <xf numFmtId="0" fontId="1" fillId="0" borderId="2" xfId="0" applyFont="1" applyBorder="1"/>
    <xf numFmtId="0" fontId="1" fillId="0" borderId="0" xfId="0" applyFont="1" applyAlignment="1">
      <alignment horizontal="center" vertical="center"/>
    </xf>
    <xf numFmtId="0" fontId="1" fillId="0" borderId="2" xfId="0" applyFont="1" applyBorder="1" applyAlignment="1">
      <alignment horizontal="center" vertical="center"/>
    </xf>
    <xf numFmtId="6" fontId="0" fillId="0" borderId="0" xfId="0" applyNumberFormat="1"/>
    <xf numFmtId="44" fontId="0" fillId="0" borderId="1" xfId="3" applyFont="1" applyBorder="1"/>
    <xf numFmtId="44" fontId="0" fillId="0" borderId="1" xfId="3" applyFont="1" applyFill="1" applyBorder="1"/>
    <xf numFmtId="44" fontId="0" fillId="0" borderId="1" xfId="0" applyNumberFormat="1" applyBorder="1"/>
    <xf numFmtId="0" fontId="0" fillId="0" borderId="0" xfId="0" applyAlignment="1">
      <alignment vertical="center"/>
    </xf>
    <xf numFmtId="0" fontId="1" fillId="0" borderId="1" xfId="0" applyFont="1" applyBorder="1" applyAlignment="1">
      <alignment horizontal="center"/>
    </xf>
    <xf numFmtId="0" fontId="1" fillId="0" borderId="0" xfId="0" applyFont="1" applyAlignment="1">
      <alignment horizontal="center"/>
    </xf>
    <xf numFmtId="165" fontId="0" fillId="0" borderId="0" xfId="0" applyNumberFormat="1"/>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2" borderId="1" xfId="0" applyFont="1" applyFill="1"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left"/>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xf>
    <xf numFmtId="0" fontId="0" fillId="0" borderId="0" xfId="0" applyAlignment="1">
      <alignment horizontal="left"/>
    </xf>
    <xf numFmtId="0" fontId="0" fillId="0" borderId="1" xfId="0" applyBorder="1" applyAlignment="1">
      <alignment horizontal="left" vertical="center" wrapText="1"/>
    </xf>
    <xf numFmtId="0" fontId="0" fillId="0" borderId="1" xfId="0" applyBorder="1" applyAlignment="1">
      <alignment vertical="center" wrapText="1"/>
    </xf>
    <xf numFmtId="0" fontId="1" fillId="2" borderId="1" xfId="0" applyFont="1" applyFill="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164" fontId="1" fillId="0" borderId="3" xfId="0" applyNumberFormat="1" applyFont="1" applyBorder="1" applyAlignment="1">
      <alignment horizontal="center"/>
    </xf>
    <xf numFmtId="164" fontId="1" fillId="0" borderId="5"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left"/>
    </xf>
    <xf numFmtId="164" fontId="0" fillId="0" borderId="0" xfId="0" applyNumberFormat="1" applyAlignment="1">
      <alignment horizontal="left"/>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0" fillId="0" borderId="0" xfId="0" applyAlignment="1">
      <alignment horizontal="center" wrapText="1"/>
    </xf>
  </cellXfs>
  <cellStyles count="4">
    <cellStyle name="Currency" xfId="3" builtinId="4"/>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108286</xdr:colOff>
      <xdr:row>0</xdr:row>
      <xdr:rowOff>742950</xdr:rowOff>
    </xdr:to>
    <xdr:pic>
      <xdr:nvPicPr>
        <xdr:cNvPr id="3" name="Picture 2">
          <a:extLst>
            <a:ext uri="{FF2B5EF4-FFF2-40B4-BE49-F238E27FC236}">
              <a16:creationId xmlns:a16="http://schemas.microsoft.com/office/drawing/2014/main" id="{2C8097A5-C411-79AB-1C6C-7D31B85873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08686"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M29"/>
  <sheetViews>
    <sheetView tabSelected="1" workbookViewId="0">
      <selection activeCell="P6" sqref="P6"/>
    </sheetView>
  </sheetViews>
  <sheetFormatPr defaultRowHeight="14.6" x14ac:dyDescent="0.4"/>
  <cols>
    <col min="1" max="1" width="11.3828125" bestFit="1" customWidth="1"/>
    <col min="12" max="12" width="16.84375" customWidth="1"/>
    <col min="13" max="13" width="2" customWidth="1"/>
  </cols>
  <sheetData>
    <row r="1" spans="1:13" ht="62.25" customHeight="1" x14ac:dyDescent="0.4"/>
    <row r="2" spans="1:13" x14ac:dyDescent="0.4">
      <c r="A2" s="30" t="s">
        <v>0</v>
      </c>
      <c r="B2" s="30"/>
      <c r="C2" s="30"/>
      <c r="D2" s="30"/>
      <c r="E2" s="30"/>
      <c r="F2" s="30"/>
      <c r="G2" s="30"/>
      <c r="H2" s="30"/>
      <c r="I2" s="30"/>
      <c r="J2" s="30"/>
      <c r="K2" s="30"/>
      <c r="L2" s="30"/>
      <c r="M2" s="30"/>
    </row>
    <row r="3" spans="1:13" ht="15" customHeight="1" x14ac:dyDescent="0.4">
      <c r="A3" s="32" t="s">
        <v>101</v>
      </c>
      <c r="B3" s="32"/>
      <c r="C3" s="32"/>
      <c r="D3" s="32"/>
      <c r="E3" s="32"/>
      <c r="F3" s="32"/>
      <c r="G3" s="32"/>
      <c r="H3" s="32"/>
      <c r="I3" s="32"/>
      <c r="J3" s="32"/>
      <c r="K3" s="32"/>
      <c r="L3" s="32"/>
      <c r="M3" s="32"/>
    </row>
    <row r="4" spans="1:13" x14ac:dyDescent="0.4">
      <c r="A4" s="32"/>
      <c r="B4" s="32"/>
      <c r="C4" s="32"/>
      <c r="D4" s="32"/>
      <c r="E4" s="32"/>
      <c r="F4" s="32"/>
      <c r="G4" s="32"/>
      <c r="H4" s="32"/>
      <c r="I4" s="32"/>
      <c r="J4" s="32"/>
      <c r="K4" s="32"/>
      <c r="L4" s="32"/>
      <c r="M4" s="32"/>
    </row>
    <row r="5" spans="1:13" x14ac:dyDescent="0.4">
      <c r="A5" s="30" t="s">
        <v>1</v>
      </c>
      <c r="B5" s="30"/>
      <c r="C5" s="30"/>
      <c r="D5" s="30"/>
      <c r="E5" s="30"/>
      <c r="F5" s="30"/>
      <c r="G5" s="30"/>
      <c r="H5" s="30"/>
      <c r="I5" s="30"/>
      <c r="J5" s="30"/>
      <c r="K5" s="30"/>
      <c r="L5" s="30"/>
      <c r="M5" s="30"/>
    </row>
    <row r="6" spans="1:13" ht="15" customHeight="1" x14ac:dyDescent="0.4">
      <c r="A6" s="33" t="s">
        <v>2</v>
      </c>
      <c r="B6" s="33"/>
      <c r="C6" s="33"/>
      <c r="D6" s="33"/>
      <c r="E6" s="33"/>
      <c r="F6" s="33"/>
      <c r="G6" s="33"/>
      <c r="H6" s="33"/>
      <c r="I6" s="33"/>
      <c r="J6" s="33"/>
      <c r="K6" s="33"/>
      <c r="L6" s="33"/>
      <c r="M6" s="33"/>
    </row>
    <row r="7" spans="1:13" x14ac:dyDescent="0.4">
      <c r="A7" s="33"/>
      <c r="B7" s="33"/>
      <c r="C7" s="33"/>
      <c r="D7" s="33"/>
      <c r="E7" s="33"/>
      <c r="F7" s="33"/>
      <c r="G7" s="33"/>
      <c r="H7" s="33"/>
      <c r="I7" s="33"/>
      <c r="J7" s="33"/>
      <c r="K7" s="33"/>
      <c r="L7" s="33"/>
      <c r="M7" s="33"/>
    </row>
    <row r="8" spans="1:13" ht="60" customHeight="1" x14ac:dyDescent="0.4">
      <c r="A8" s="31" t="s">
        <v>3</v>
      </c>
      <c r="B8" s="31"/>
      <c r="C8" s="31"/>
      <c r="D8" s="31"/>
      <c r="E8" s="31"/>
      <c r="F8" s="31"/>
      <c r="G8" s="31"/>
      <c r="H8" s="31"/>
      <c r="I8" s="31"/>
      <c r="J8" s="31"/>
      <c r="K8" s="31"/>
      <c r="L8" s="31"/>
      <c r="M8" s="31"/>
    </row>
    <row r="9" spans="1:13" ht="33" customHeight="1" x14ac:dyDescent="0.4">
      <c r="A9" s="34" t="s">
        <v>4</v>
      </c>
      <c r="B9" s="34"/>
      <c r="C9" s="34"/>
      <c r="D9" s="34"/>
      <c r="E9" s="34"/>
      <c r="F9" s="34"/>
      <c r="G9" s="34"/>
      <c r="H9" s="34"/>
      <c r="I9" s="34"/>
      <c r="J9" s="34"/>
      <c r="K9" s="34"/>
      <c r="L9" s="34"/>
      <c r="M9" s="34"/>
    </row>
    <row r="10" spans="1:13" ht="6.75" customHeight="1" x14ac:dyDescent="0.4">
      <c r="A10" s="34"/>
      <c r="B10" s="34"/>
      <c r="C10" s="34"/>
      <c r="D10" s="34"/>
      <c r="E10" s="34"/>
      <c r="F10" s="34"/>
      <c r="G10" s="34"/>
      <c r="H10" s="34"/>
      <c r="I10" s="34"/>
      <c r="J10" s="34"/>
      <c r="K10" s="34"/>
      <c r="L10" s="34"/>
      <c r="M10" s="34"/>
    </row>
    <row r="11" spans="1:13" x14ac:dyDescent="0.4">
      <c r="A11" s="30" t="s">
        <v>5</v>
      </c>
      <c r="B11" s="30"/>
      <c r="C11" s="30"/>
      <c r="D11" s="30"/>
      <c r="E11" s="30"/>
      <c r="F11" s="30"/>
      <c r="G11" s="30"/>
      <c r="H11" s="30"/>
      <c r="I11" s="30"/>
      <c r="J11" s="30"/>
      <c r="K11" s="30"/>
      <c r="L11" s="30"/>
      <c r="M11" s="30"/>
    </row>
    <row r="12" spans="1:13" ht="27.75" customHeight="1" x14ac:dyDescent="0.4">
      <c r="A12" s="39" t="s">
        <v>6</v>
      </c>
      <c r="B12" s="37" t="s">
        <v>7</v>
      </c>
      <c r="C12" s="37"/>
      <c r="D12" s="37"/>
      <c r="E12" s="37"/>
      <c r="F12" s="37"/>
      <c r="G12" s="37"/>
      <c r="H12" s="37"/>
      <c r="I12" s="37"/>
      <c r="J12" s="37"/>
      <c r="K12" s="37"/>
      <c r="L12" s="37"/>
      <c r="M12" s="37"/>
    </row>
    <row r="13" spans="1:13" x14ac:dyDescent="0.4">
      <c r="A13" s="39"/>
      <c r="B13" s="37"/>
      <c r="C13" s="37"/>
      <c r="D13" s="37"/>
      <c r="E13" s="37"/>
      <c r="F13" s="37"/>
      <c r="G13" s="37"/>
      <c r="H13" s="37"/>
      <c r="I13" s="37"/>
      <c r="J13" s="37"/>
      <c r="K13" s="37"/>
      <c r="L13" s="37"/>
      <c r="M13" s="37"/>
    </row>
    <row r="14" spans="1:13" ht="58.5" customHeight="1" x14ac:dyDescent="0.4">
      <c r="A14" s="39"/>
      <c r="B14" s="37"/>
      <c r="C14" s="37"/>
      <c r="D14" s="37"/>
      <c r="E14" s="37"/>
      <c r="F14" s="37"/>
      <c r="G14" s="37"/>
      <c r="H14" s="37"/>
      <c r="I14" s="37"/>
      <c r="J14" s="37"/>
      <c r="K14" s="37"/>
      <c r="L14" s="37"/>
      <c r="M14" s="37"/>
    </row>
    <row r="15" spans="1:13" ht="16.5" customHeight="1" x14ac:dyDescent="0.4">
      <c r="A15" s="26" t="s">
        <v>8</v>
      </c>
      <c r="B15" s="35" t="s">
        <v>9</v>
      </c>
      <c r="C15" s="35"/>
      <c r="D15" s="35"/>
      <c r="E15" s="35"/>
      <c r="F15" s="35"/>
      <c r="G15" s="35"/>
      <c r="H15" s="35"/>
      <c r="I15" s="35"/>
      <c r="J15" s="35"/>
      <c r="K15" s="35"/>
      <c r="L15" s="35"/>
      <c r="M15" s="35"/>
    </row>
    <row r="16" spans="1:13" ht="33.75" customHeight="1" x14ac:dyDescent="0.4">
      <c r="A16" s="26" t="s">
        <v>10</v>
      </c>
      <c r="B16" s="38" t="s">
        <v>11</v>
      </c>
      <c r="C16" s="38"/>
      <c r="D16" s="38"/>
      <c r="E16" s="38"/>
      <c r="F16" s="38"/>
      <c r="G16" s="38"/>
      <c r="H16" s="38"/>
      <c r="I16" s="38"/>
      <c r="J16" s="38"/>
      <c r="K16" s="38"/>
      <c r="L16" s="38"/>
      <c r="M16" s="38"/>
    </row>
    <row r="17" spans="1:13" ht="21" customHeight="1" x14ac:dyDescent="0.4">
      <c r="A17" s="26" t="s">
        <v>12</v>
      </c>
      <c r="B17" s="37" t="s">
        <v>13</v>
      </c>
      <c r="C17" s="37"/>
      <c r="D17" s="37"/>
      <c r="E17" s="37"/>
      <c r="F17" s="37"/>
      <c r="G17" s="37"/>
      <c r="H17" s="37"/>
      <c r="I17" s="37"/>
      <c r="J17" s="37"/>
      <c r="K17" s="37"/>
      <c r="L17" s="37"/>
      <c r="M17" s="37"/>
    </row>
    <row r="18" spans="1:13" x14ac:dyDescent="0.4">
      <c r="A18" s="39" t="s">
        <v>14</v>
      </c>
      <c r="B18" s="40" t="s">
        <v>15</v>
      </c>
      <c r="C18" s="41"/>
      <c r="D18" s="41"/>
      <c r="E18" s="41"/>
      <c r="F18" s="41"/>
      <c r="G18" s="41"/>
      <c r="H18" s="41"/>
      <c r="I18" s="41"/>
      <c r="J18" s="41"/>
      <c r="K18" s="41"/>
      <c r="L18" s="41"/>
      <c r="M18" s="42"/>
    </row>
    <row r="19" spans="1:13" ht="30.75" customHeight="1" x14ac:dyDescent="0.4">
      <c r="A19" s="39"/>
      <c r="B19" s="43"/>
      <c r="C19" s="44"/>
      <c r="D19" s="44"/>
      <c r="E19" s="44"/>
      <c r="F19" s="44"/>
      <c r="G19" s="44"/>
      <c r="H19" s="44"/>
      <c r="I19" s="44"/>
      <c r="J19" s="44"/>
      <c r="K19" s="44"/>
      <c r="L19" s="44"/>
      <c r="M19" s="45"/>
    </row>
    <row r="20" spans="1:13" ht="42.75" customHeight="1" x14ac:dyDescent="0.4">
      <c r="A20" s="26" t="s">
        <v>16</v>
      </c>
      <c r="B20" s="37" t="s">
        <v>17</v>
      </c>
      <c r="C20" s="37"/>
      <c r="D20" s="37"/>
      <c r="E20" s="37"/>
      <c r="F20" s="37"/>
      <c r="G20" s="37"/>
      <c r="H20" s="37"/>
      <c r="I20" s="37"/>
      <c r="J20" s="37"/>
      <c r="K20" s="37"/>
      <c r="L20" s="37"/>
      <c r="M20" s="37"/>
    </row>
    <row r="23" spans="1:13" x14ac:dyDescent="0.4">
      <c r="A23" s="36"/>
      <c r="B23" s="36"/>
      <c r="C23" s="36"/>
      <c r="D23" s="36"/>
      <c r="E23" s="36"/>
      <c r="F23" s="36"/>
      <c r="G23" s="36"/>
      <c r="H23" s="36"/>
      <c r="I23" s="36"/>
      <c r="J23" s="36"/>
      <c r="K23" s="36"/>
      <c r="L23" s="36"/>
    </row>
    <row r="24" spans="1:13" x14ac:dyDescent="0.4">
      <c r="A24" s="29"/>
      <c r="B24" s="29"/>
      <c r="C24" s="29"/>
      <c r="D24" s="29"/>
      <c r="E24" s="29"/>
      <c r="F24" s="29"/>
      <c r="G24" s="29"/>
      <c r="H24" s="29"/>
      <c r="I24" s="29"/>
      <c r="J24" s="29"/>
      <c r="K24" s="29"/>
      <c r="L24" s="29"/>
    </row>
    <row r="29" spans="1:13" x14ac:dyDescent="0.4">
      <c r="A29" s="11"/>
    </row>
  </sheetData>
  <mergeCells count="16">
    <mergeCell ref="B15:M15"/>
    <mergeCell ref="A23:L23"/>
    <mergeCell ref="B12:M14"/>
    <mergeCell ref="B20:M20"/>
    <mergeCell ref="B17:M17"/>
    <mergeCell ref="B16:M16"/>
    <mergeCell ref="A12:A14"/>
    <mergeCell ref="A18:A19"/>
    <mergeCell ref="B18:M19"/>
    <mergeCell ref="A2:M2"/>
    <mergeCell ref="A5:M5"/>
    <mergeCell ref="A8:M8"/>
    <mergeCell ref="A11:M11"/>
    <mergeCell ref="A3:M4"/>
    <mergeCell ref="A6:M7"/>
    <mergeCell ref="A9:M10"/>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0234B-0193-4ED0-9B53-4EA27EB74405}">
  <sheetPr>
    <tabColor theme="7"/>
    <pageSetUpPr fitToPage="1"/>
  </sheetPr>
  <dimension ref="A1:M29"/>
  <sheetViews>
    <sheetView zoomScaleNormal="100" workbookViewId="0">
      <selection activeCell="B18" sqref="B18"/>
    </sheetView>
  </sheetViews>
  <sheetFormatPr defaultColWidth="20.69140625" defaultRowHeight="20.149999999999999" customHeight="1" x14ac:dyDescent="0.4"/>
  <cols>
    <col min="1" max="1" width="32.3046875" bestFit="1" customWidth="1"/>
    <col min="2" max="2" width="30.3046875" customWidth="1"/>
    <col min="3" max="3" width="19.69140625" bestFit="1" customWidth="1"/>
    <col min="4" max="4" width="13.3046875" customWidth="1"/>
    <col min="5" max="5" width="15.15234375" customWidth="1"/>
    <col min="6" max="6" width="17.53515625" bestFit="1" customWidth="1"/>
    <col min="7" max="7" width="15.84375" customWidth="1"/>
    <col min="8" max="8" width="15.3828125" customWidth="1"/>
    <col min="9" max="9" width="16.3828125" customWidth="1"/>
    <col min="10" max="10" width="22.84375" bestFit="1" customWidth="1"/>
    <col min="11" max="11" width="16.84375" customWidth="1"/>
    <col min="12" max="12" width="16.3046875" customWidth="1"/>
    <col min="13" max="13" width="15.3046875" customWidth="1"/>
  </cols>
  <sheetData>
    <row r="1" spans="2:10" ht="20.149999999999999" customHeight="1" x14ac:dyDescent="0.4">
      <c r="B1" s="11"/>
      <c r="C1" s="11"/>
      <c r="D1" s="46" t="s">
        <v>18</v>
      </c>
      <c r="E1" s="46" t="s">
        <v>19</v>
      </c>
    </row>
    <row r="2" spans="2:10" ht="24.75" customHeight="1" x14ac:dyDescent="0.4">
      <c r="B2" s="12" t="s">
        <v>20</v>
      </c>
      <c r="C2" s="13" t="s">
        <v>21</v>
      </c>
      <c r="D2" s="47"/>
      <c r="E2" s="47"/>
      <c r="G2" s="1"/>
    </row>
    <row r="3" spans="2:10" ht="20.149999999999999" customHeight="1" x14ac:dyDescent="0.4">
      <c r="B3" s="2" t="s">
        <v>22</v>
      </c>
      <c r="C3" s="2">
        <v>70</v>
      </c>
      <c r="D3" s="4">
        <v>0.21432767499027949</v>
      </c>
      <c r="E3" s="48">
        <f>(C$3*D$3)+(C$4*D$4)+(C$10*D$10)+(C$5*D$5)+(C$6*D$6)+(C$7*D$7)+(C$8*D$8)+(C$9*D$9)</f>
        <v>34.216391647090418</v>
      </c>
    </row>
    <row r="4" spans="2:10" ht="20.149999999999999" customHeight="1" x14ac:dyDescent="0.4">
      <c r="B4" s="2" t="s">
        <v>23</v>
      </c>
      <c r="C4" s="2">
        <v>40</v>
      </c>
      <c r="D4" s="4">
        <v>3.2123879003936019E-2</v>
      </c>
      <c r="E4" s="49"/>
      <c r="G4" s="5"/>
    </row>
    <row r="5" spans="2:10" ht="20.149999999999999" customHeight="1" x14ac:dyDescent="0.4">
      <c r="B5" s="2" t="s">
        <v>24</v>
      </c>
      <c r="C5" s="2">
        <v>50</v>
      </c>
      <c r="D5" s="4">
        <v>8.1435913547286257E-2</v>
      </c>
      <c r="E5" s="49"/>
      <c r="G5" s="51" t="s">
        <v>25</v>
      </c>
      <c r="H5" s="51"/>
      <c r="I5" s="51"/>
    </row>
    <row r="6" spans="2:10" ht="20.149999999999999" customHeight="1" x14ac:dyDescent="0.4">
      <c r="B6" s="2" t="s">
        <v>26</v>
      </c>
      <c r="C6" s="2">
        <v>60</v>
      </c>
      <c r="D6" s="4">
        <v>0</v>
      </c>
      <c r="E6" s="49"/>
      <c r="G6" s="51" t="s">
        <v>27</v>
      </c>
      <c r="H6" s="51"/>
      <c r="I6" s="51"/>
    </row>
    <row r="7" spans="2:10" ht="20.149999999999999" customHeight="1" x14ac:dyDescent="0.4">
      <c r="B7" s="2" t="s">
        <v>28</v>
      </c>
      <c r="C7" s="2">
        <v>30</v>
      </c>
      <c r="D7" s="4">
        <v>0.14311944748987973</v>
      </c>
      <c r="E7" s="49"/>
      <c r="G7" s="51" t="s">
        <v>29</v>
      </c>
      <c r="H7" s="52"/>
      <c r="I7" s="52"/>
    </row>
    <row r="8" spans="2:10" ht="20.149999999999999" customHeight="1" x14ac:dyDescent="0.4">
      <c r="B8" s="2" t="s">
        <v>30</v>
      </c>
      <c r="C8" s="2">
        <v>15</v>
      </c>
      <c r="D8" s="4">
        <v>0.27391153545979363</v>
      </c>
      <c r="E8" s="49"/>
      <c r="G8" s="5"/>
    </row>
    <row r="9" spans="2:10" ht="20.149999999999999" customHeight="1" x14ac:dyDescent="0.4">
      <c r="B9" s="2" t="s">
        <v>31</v>
      </c>
      <c r="C9" s="2">
        <v>25</v>
      </c>
      <c r="D9" s="4">
        <v>0.16282271066027851</v>
      </c>
      <c r="E9" s="49"/>
      <c r="G9" s="5"/>
    </row>
    <row r="10" spans="2:10" ht="20.149999999999999" customHeight="1" x14ac:dyDescent="0.4">
      <c r="B10" s="2" t="s">
        <v>32</v>
      </c>
      <c r="C10" s="2">
        <v>15</v>
      </c>
      <c r="D10" s="4">
        <v>9.22586224765891E-2</v>
      </c>
      <c r="E10" s="49"/>
      <c r="G10" s="5"/>
    </row>
    <row r="11" spans="2:10" ht="20.149999999999999" customHeight="1" x14ac:dyDescent="0.4">
      <c r="B11" s="2"/>
      <c r="C11" s="3" t="s">
        <v>33</v>
      </c>
      <c r="D11" s="6">
        <f>SUM(D3:D10)</f>
        <v>0.99999978362804276</v>
      </c>
      <c r="E11" s="50"/>
      <c r="G11" s="5"/>
    </row>
    <row r="12" spans="2:10" ht="20.149999999999999" customHeight="1" x14ac:dyDescent="0.4">
      <c r="B12" t="s">
        <v>34</v>
      </c>
      <c r="J12" s="16"/>
    </row>
    <row r="13" spans="2:10" ht="20.149999999999999" customHeight="1" x14ac:dyDescent="0.4">
      <c r="B13" t="s">
        <v>35</v>
      </c>
    </row>
    <row r="14" spans="2:10" ht="20.149999999999999" customHeight="1" x14ac:dyDescent="0.4">
      <c r="B14" t="s">
        <v>36</v>
      </c>
    </row>
    <row r="15" spans="2:10" ht="20.149999999999999" customHeight="1" x14ac:dyDescent="0.4">
      <c r="B15" t="s">
        <v>37</v>
      </c>
    </row>
    <row r="16" spans="2:10" ht="20.149999999999999" customHeight="1" x14ac:dyDescent="0.4">
      <c r="B16" t="s">
        <v>38</v>
      </c>
    </row>
    <row r="17" spans="1:13" ht="20.149999999999999" customHeight="1" x14ac:dyDescent="0.4">
      <c r="B17" t="s">
        <v>39</v>
      </c>
    </row>
    <row r="18" spans="1:13" ht="20.149999999999999" customHeight="1" x14ac:dyDescent="0.4">
      <c r="B18" t="s">
        <v>40</v>
      </c>
    </row>
    <row r="19" spans="1:13" ht="20.149999999999999" customHeight="1" x14ac:dyDescent="0.4">
      <c r="B19" t="s">
        <v>41</v>
      </c>
    </row>
    <row r="20" spans="1:13" ht="20.149999999999999" customHeight="1" x14ac:dyDescent="0.4">
      <c r="A20" s="12" t="s">
        <v>42</v>
      </c>
      <c r="B20" s="12" t="s">
        <v>43</v>
      </c>
      <c r="C20" s="12" t="s">
        <v>44</v>
      </c>
      <c r="D20" s="12" t="s">
        <v>45</v>
      </c>
      <c r="E20" s="12" t="s">
        <v>46</v>
      </c>
      <c r="F20" s="12" t="s">
        <v>47</v>
      </c>
      <c r="G20" s="12" t="s">
        <v>48</v>
      </c>
      <c r="H20" s="12" t="s">
        <v>49</v>
      </c>
      <c r="I20" s="12" t="s">
        <v>50</v>
      </c>
      <c r="J20" s="12" t="s">
        <v>51</v>
      </c>
      <c r="K20" s="12" t="s">
        <v>52</v>
      </c>
      <c r="L20" s="12" t="s">
        <v>53</v>
      </c>
      <c r="M20" s="12" t="s">
        <v>54</v>
      </c>
    </row>
    <row r="21" spans="1:13" ht="20.149999999999999" customHeight="1" x14ac:dyDescent="0.4">
      <c r="A21" s="2" t="s">
        <v>22</v>
      </c>
      <c r="B21" s="17">
        <v>953069</v>
      </c>
      <c r="C21" s="17">
        <v>0</v>
      </c>
      <c r="D21" s="17">
        <v>27036</v>
      </c>
      <c r="E21" s="18">
        <v>0</v>
      </c>
      <c r="F21" s="18">
        <v>0</v>
      </c>
      <c r="G21" s="18">
        <v>873</v>
      </c>
      <c r="H21" s="18">
        <v>4311</v>
      </c>
      <c r="I21" s="18">
        <v>5263</v>
      </c>
      <c r="J21" s="18">
        <v>0</v>
      </c>
      <c r="K21" s="18">
        <v>0</v>
      </c>
      <c r="L21" s="19">
        <f>SUM(B21:K21)</f>
        <v>990552</v>
      </c>
      <c r="M21" s="6">
        <f>L21/L29</f>
        <v>0.21432767499027949</v>
      </c>
    </row>
    <row r="22" spans="1:13" ht="20.149999999999999" customHeight="1" x14ac:dyDescent="0.4">
      <c r="A22" s="2" t="s">
        <v>23</v>
      </c>
      <c r="B22" s="17">
        <v>0</v>
      </c>
      <c r="C22" s="17">
        <v>0</v>
      </c>
      <c r="D22" s="17">
        <v>0</v>
      </c>
      <c r="E22" s="18">
        <v>0</v>
      </c>
      <c r="F22" s="18">
        <v>0</v>
      </c>
      <c r="G22" s="18">
        <v>0</v>
      </c>
      <c r="H22" s="18">
        <v>0</v>
      </c>
      <c r="I22" s="18">
        <v>148466</v>
      </c>
      <c r="J22" s="18">
        <v>0</v>
      </c>
      <c r="K22" s="18">
        <v>0</v>
      </c>
      <c r="L22" s="17">
        <f t="shared" ref="L22:L29" si="0">SUM(B22:K22)</f>
        <v>148466</v>
      </c>
      <c r="M22" s="6">
        <f>L22/L29</f>
        <v>3.2123879003936019E-2</v>
      </c>
    </row>
    <row r="23" spans="1:13" ht="20.149999999999999" customHeight="1" x14ac:dyDescent="0.4">
      <c r="A23" s="2" t="s">
        <v>24</v>
      </c>
      <c r="B23" s="17">
        <v>6604</v>
      </c>
      <c r="C23" s="17">
        <v>0</v>
      </c>
      <c r="D23" s="17">
        <v>172943</v>
      </c>
      <c r="E23" s="18">
        <v>0</v>
      </c>
      <c r="F23" s="18">
        <v>86000</v>
      </c>
      <c r="G23" s="18">
        <v>7928</v>
      </c>
      <c r="H23" s="18">
        <v>3516</v>
      </c>
      <c r="I23" s="18">
        <v>0</v>
      </c>
      <c r="J23" s="18">
        <v>0</v>
      </c>
      <c r="K23" s="18">
        <v>99379</v>
      </c>
      <c r="L23" s="17">
        <f t="shared" si="0"/>
        <v>376370</v>
      </c>
      <c r="M23" s="6">
        <f>L23/L29</f>
        <v>8.1435913547286257E-2</v>
      </c>
    </row>
    <row r="24" spans="1:13" ht="20.149999999999999" customHeight="1" x14ac:dyDescent="0.4">
      <c r="A24" s="2" t="s">
        <v>28</v>
      </c>
      <c r="B24" s="17">
        <v>477158</v>
      </c>
      <c r="C24" s="17">
        <v>48287</v>
      </c>
      <c r="D24" s="17">
        <v>45878</v>
      </c>
      <c r="E24" s="18">
        <v>2400</v>
      </c>
      <c r="F24" s="18">
        <v>75263</v>
      </c>
      <c r="G24" s="18">
        <v>11515</v>
      </c>
      <c r="H24" s="18">
        <v>950</v>
      </c>
      <c r="I24" s="18">
        <v>0</v>
      </c>
      <c r="J24" s="18">
        <v>0</v>
      </c>
      <c r="K24" s="18">
        <v>0</v>
      </c>
      <c r="L24" s="17">
        <f t="shared" si="0"/>
        <v>661451</v>
      </c>
      <c r="M24" s="6">
        <f>L24/L29</f>
        <v>0.14311944748987973</v>
      </c>
    </row>
    <row r="25" spans="1:13" ht="20.149999999999999" customHeight="1" x14ac:dyDescent="0.4">
      <c r="A25" s="2" t="s">
        <v>30</v>
      </c>
      <c r="B25" s="17">
        <v>0</v>
      </c>
      <c r="C25" s="17">
        <v>60763</v>
      </c>
      <c r="D25" s="17">
        <v>622173</v>
      </c>
      <c r="E25" s="18">
        <v>63211</v>
      </c>
      <c r="F25" s="18">
        <v>336736</v>
      </c>
      <c r="G25" s="18">
        <v>73902</v>
      </c>
      <c r="H25" s="18">
        <v>78659</v>
      </c>
      <c r="I25" s="18">
        <v>30485</v>
      </c>
      <c r="J25" s="18">
        <v>0</v>
      </c>
      <c r="K25" s="18">
        <v>0</v>
      </c>
      <c r="L25" s="17">
        <f t="shared" si="0"/>
        <v>1265929</v>
      </c>
      <c r="M25" s="6">
        <f>L25/L29</f>
        <v>0.27391153545979363</v>
      </c>
    </row>
    <row r="26" spans="1:13" ht="20.149999999999999" customHeight="1" x14ac:dyDescent="0.4">
      <c r="A26" s="2" t="s">
        <v>31</v>
      </c>
      <c r="B26" s="17">
        <v>0</v>
      </c>
      <c r="C26" s="17">
        <v>119312</v>
      </c>
      <c r="D26" s="17">
        <v>23645</v>
      </c>
      <c r="E26" s="18">
        <v>3538</v>
      </c>
      <c r="F26" s="18">
        <v>18220</v>
      </c>
      <c r="G26" s="18">
        <v>6624</v>
      </c>
      <c r="H26" s="18">
        <v>6840</v>
      </c>
      <c r="I26" s="18">
        <v>16925</v>
      </c>
      <c r="J26" s="18">
        <v>557409</v>
      </c>
      <c r="K26" s="18">
        <v>0</v>
      </c>
      <c r="L26" s="17">
        <f t="shared" si="0"/>
        <v>752513</v>
      </c>
      <c r="M26" s="6">
        <f>L26/L29</f>
        <v>0.16282271066027851</v>
      </c>
    </row>
    <row r="27" spans="1:13" ht="20.149999999999999" customHeight="1" x14ac:dyDescent="0.4">
      <c r="A27" s="2" t="s">
        <v>32</v>
      </c>
      <c r="B27" s="17">
        <v>0</v>
      </c>
      <c r="C27" s="17">
        <v>76419</v>
      </c>
      <c r="D27" s="17">
        <v>77244</v>
      </c>
      <c r="E27" s="18">
        <v>8255</v>
      </c>
      <c r="F27" s="18">
        <v>37502</v>
      </c>
      <c r="G27" s="18">
        <v>5897</v>
      </c>
      <c r="H27" s="18">
        <v>4788</v>
      </c>
      <c r="I27" s="18">
        <v>0</v>
      </c>
      <c r="J27" s="18">
        <v>216284</v>
      </c>
      <c r="K27" s="18">
        <v>0</v>
      </c>
      <c r="L27" s="17">
        <f t="shared" si="0"/>
        <v>426389</v>
      </c>
      <c r="M27" s="6">
        <f>L27/L29</f>
        <v>9.22586224765891E-2</v>
      </c>
    </row>
    <row r="28" spans="1:13" ht="20.149999999999999" customHeight="1" x14ac:dyDescent="0.4">
      <c r="A28" s="2"/>
      <c r="B28" s="17"/>
      <c r="C28" s="17"/>
      <c r="D28" s="17"/>
      <c r="E28" s="18"/>
      <c r="F28" s="18"/>
      <c r="G28" s="18"/>
      <c r="H28" s="18"/>
      <c r="I28" s="18"/>
      <c r="J28" s="18"/>
      <c r="K28" s="18"/>
      <c r="L28" s="17"/>
      <c r="M28" s="2"/>
    </row>
    <row r="29" spans="1:13" ht="20.149999999999999" customHeight="1" x14ac:dyDescent="0.4">
      <c r="A29" s="2" t="s">
        <v>55</v>
      </c>
      <c r="B29" s="19">
        <f>SUM(B21:B28)</f>
        <v>1436831</v>
      </c>
      <c r="C29" s="17">
        <f>SUM(C21:C28)</f>
        <v>304781</v>
      </c>
      <c r="D29" s="17">
        <f>SUM(D21:D28)</f>
        <v>968919</v>
      </c>
      <c r="E29" s="18">
        <f>SUM(E21:E28)</f>
        <v>77404</v>
      </c>
      <c r="F29" s="18">
        <v>553722</v>
      </c>
      <c r="G29" s="19">
        <f>SUM(G21:G28)</f>
        <v>106739</v>
      </c>
      <c r="H29" s="18">
        <v>99064</v>
      </c>
      <c r="I29" s="19">
        <f>SUM(I21:I28)</f>
        <v>201139</v>
      </c>
      <c r="J29" s="19">
        <f>SUM(J21:J28)</f>
        <v>773693</v>
      </c>
      <c r="K29" s="19">
        <f>SUM(K21:K28)</f>
        <v>99379</v>
      </c>
      <c r="L29" s="17">
        <f t="shared" si="0"/>
        <v>4621671</v>
      </c>
      <c r="M29" s="4">
        <f>SUM(M21:M27)</f>
        <v>0.99999978362804276</v>
      </c>
    </row>
  </sheetData>
  <mergeCells count="6">
    <mergeCell ref="D1:D2"/>
    <mergeCell ref="E1:E2"/>
    <mergeCell ref="E3:E11"/>
    <mergeCell ref="G5:I5"/>
    <mergeCell ref="G6:I6"/>
    <mergeCell ref="G7:I7"/>
  </mergeCells>
  <printOptions horizontalCentered="1" gridLines="1"/>
  <pageMargins left="0.28000000000000003" right="0.28000000000000003" top="0.75" bottom="0.75" header="0.3" footer="0.3"/>
  <pageSetup scale="74" orientation="landscape" r:id="rId1"/>
  <headerFooter>
    <oddHeader>&amp;CCWSRF WWTP ASSET DEPRECIATION VS. LOAN BALANCE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J12"/>
  <sheetViews>
    <sheetView zoomScaleNormal="100" workbookViewId="0"/>
  </sheetViews>
  <sheetFormatPr defaultColWidth="20.69140625" defaultRowHeight="20.149999999999999" customHeight="1" x14ac:dyDescent="0.4"/>
  <cols>
    <col min="2" max="2" width="10" customWidth="1"/>
    <col min="3" max="3" width="33.69140625" customWidth="1"/>
    <col min="4" max="4" width="16.69140625" customWidth="1"/>
    <col min="5" max="5" width="13.3046875" customWidth="1"/>
    <col min="6" max="6" width="15.15234375" customWidth="1"/>
    <col min="7" max="7" width="14.3046875" customWidth="1"/>
  </cols>
  <sheetData>
    <row r="1" spans="3:10" ht="11.25" customHeight="1" x14ac:dyDescent="0.4"/>
    <row r="2" spans="3:10" ht="20.149999999999999" customHeight="1" x14ac:dyDescent="0.4">
      <c r="C2" s="11"/>
      <c r="D2" s="11"/>
      <c r="E2" s="46" t="s">
        <v>18</v>
      </c>
      <c r="F2" s="46" t="s">
        <v>19</v>
      </c>
    </row>
    <row r="3" spans="3:10" ht="24.75" customHeight="1" x14ac:dyDescent="0.4">
      <c r="C3" s="12" t="s">
        <v>20</v>
      </c>
      <c r="D3" s="13" t="s">
        <v>21</v>
      </c>
      <c r="E3" s="47"/>
      <c r="F3" s="47"/>
      <c r="H3" s="1"/>
    </row>
    <row r="4" spans="3:10" ht="20.149999999999999" customHeight="1" x14ac:dyDescent="0.4">
      <c r="C4" s="2" t="s">
        <v>22</v>
      </c>
      <c r="D4" s="2">
        <v>70</v>
      </c>
      <c r="E4" s="4"/>
      <c r="F4" s="48">
        <f>(D$4*E$4)+(D$5*E$5)+(D$11*E$11)+(D$6*E$6)+(D$7*E$7)+(D$8*E$8)+(D$9*E$9)+(D$10*E$10)</f>
        <v>0</v>
      </c>
    </row>
    <row r="5" spans="3:10" ht="20.149999999999999" customHeight="1" x14ac:dyDescent="0.4">
      <c r="C5" s="2" t="s">
        <v>23</v>
      </c>
      <c r="D5" s="2">
        <v>40</v>
      </c>
      <c r="E5" s="4"/>
      <c r="F5" s="49"/>
      <c r="H5" s="5"/>
    </row>
    <row r="6" spans="3:10" ht="20.149999999999999" customHeight="1" x14ac:dyDescent="0.4">
      <c r="C6" s="2" t="s">
        <v>24</v>
      </c>
      <c r="D6" s="2">
        <v>50</v>
      </c>
      <c r="E6" s="4"/>
      <c r="F6" s="49"/>
      <c r="H6" s="51" t="s">
        <v>56</v>
      </c>
      <c r="I6" s="51"/>
      <c r="J6" s="51"/>
    </row>
    <row r="7" spans="3:10" ht="20.149999999999999" customHeight="1" x14ac:dyDescent="0.4">
      <c r="C7" s="2" t="s">
        <v>26</v>
      </c>
      <c r="D7" s="2">
        <v>60</v>
      </c>
      <c r="E7" s="4"/>
      <c r="F7" s="49"/>
      <c r="H7" s="51" t="s">
        <v>57</v>
      </c>
      <c r="I7" s="51"/>
      <c r="J7" s="51"/>
    </row>
    <row r="8" spans="3:10" ht="20.149999999999999" customHeight="1" x14ac:dyDescent="0.4">
      <c r="C8" s="2" t="s">
        <v>28</v>
      </c>
      <c r="D8" s="2">
        <v>30</v>
      </c>
      <c r="E8" s="4"/>
      <c r="F8" s="49"/>
      <c r="H8" s="51" t="s">
        <v>58</v>
      </c>
      <c r="I8" s="52"/>
      <c r="J8" s="52"/>
    </row>
    <row r="9" spans="3:10" ht="20.149999999999999" customHeight="1" x14ac:dyDescent="0.4">
      <c r="C9" s="2" t="s">
        <v>30</v>
      </c>
      <c r="D9" s="2">
        <v>15</v>
      </c>
      <c r="E9" s="4"/>
      <c r="F9" s="49"/>
      <c r="H9" s="5"/>
    </row>
    <row r="10" spans="3:10" ht="20.149999999999999" customHeight="1" x14ac:dyDescent="0.4">
      <c r="C10" s="2" t="s">
        <v>31</v>
      </c>
      <c r="D10" s="2">
        <v>25</v>
      </c>
      <c r="E10" s="4"/>
      <c r="F10" s="49"/>
      <c r="H10" s="5"/>
    </row>
    <row r="11" spans="3:10" ht="20.149999999999999" customHeight="1" x14ac:dyDescent="0.4">
      <c r="C11" s="2" t="s">
        <v>32</v>
      </c>
      <c r="D11" s="2">
        <v>15</v>
      </c>
      <c r="E11" s="4"/>
      <c r="F11" s="49"/>
      <c r="H11" s="5"/>
    </row>
    <row r="12" spans="3:10" ht="20.149999999999999" customHeight="1" x14ac:dyDescent="0.4">
      <c r="C12" s="2"/>
      <c r="D12" s="3" t="s">
        <v>33</v>
      </c>
      <c r="E12" s="6">
        <f>E4+E5+E6+E7+E8+E9+E10+E11</f>
        <v>0</v>
      </c>
      <c r="F12" s="50"/>
      <c r="H12" s="5"/>
    </row>
  </sheetData>
  <mergeCells count="6">
    <mergeCell ref="E2:E3"/>
    <mergeCell ref="F2:F3"/>
    <mergeCell ref="F4:F12"/>
    <mergeCell ref="H6:J6"/>
    <mergeCell ref="H7:J7"/>
    <mergeCell ref="H8:J8"/>
  </mergeCells>
  <printOptions horizontalCentered="1" gridLines="1"/>
  <pageMargins left="0.28000000000000003" right="0.28000000000000003" top="0.75" bottom="0.75" header="0.3" footer="0.3"/>
  <pageSetup scale="74" orientation="landscape" r:id="rId1"/>
  <headerFooter>
    <oddHeader>&amp;CCWSRF WWTP ASSET DEPRECIATION VS. LOAN BALANCE</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88D9-7853-488B-9A12-085FC1F11B36}">
  <sheetPr>
    <tabColor theme="7"/>
    <pageSetUpPr fitToPage="1"/>
  </sheetPr>
  <dimension ref="C1:M31"/>
  <sheetViews>
    <sheetView zoomScaleNormal="100" workbookViewId="0">
      <selection activeCell="G18" sqref="G18"/>
    </sheetView>
  </sheetViews>
  <sheetFormatPr defaultColWidth="20.69140625" defaultRowHeight="20.149999999999999" customHeight="1" x14ac:dyDescent="0.4"/>
  <cols>
    <col min="2" max="2" width="10" customWidth="1"/>
    <col min="3" max="3" width="33.69140625" customWidth="1"/>
    <col min="4" max="4" width="16.69140625" customWidth="1"/>
    <col min="5" max="5" width="13.3046875" customWidth="1"/>
    <col min="6" max="6" width="20.69140625" customWidth="1"/>
    <col min="7" max="7" width="11.3828125" customWidth="1"/>
    <col min="10" max="10" width="19.53515625" customWidth="1"/>
  </cols>
  <sheetData>
    <row r="1" spans="3:13" ht="11.25" customHeight="1" x14ac:dyDescent="0.4"/>
    <row r="2" spans="3:13" ht="20.149999999999999" customHeight="1" x14ac:dyDescent="0.4">
      <c r="C2" s="11"/>
      <c r="D2" s="14"/>
      <c r="E2" s="53" t="s">
        <v>59</v>
      </c>
      <c r="F2" s="53" t="s">
        <v>19</v>
      </c>
    </row>
    <row r="3" spans="3:13" ht="24.75" customHeight="1" x14ac:dyDescent="0.4">
      <c r="C3" s="12" t="s">
        <v>20</v>
      </c>
      <c r="D3" s="15" t="s">
        <v>21</v>
      </c>
      <c r="E3" s="54"/>
      <c r="F3" s="54"/>
      <c r="H3" s="1"/>
    </row>
    <row r="4" spans="3:13" ht="20.149999999999999" customHeight="1" x14ac:dyDescent="0.4">
      <c r="C4" s="2" t="s">
        <v>60</v>
      </c>
      <c r="D4" s="27">
        <v>30</v>
      </c>
      <c r="E4" s="7">
        <v>0.05</v>
      </c>
      <c r="F4" s="55">
        <f>IF((E15)=1,(D$4*E$4)+(D$5*E$5)+(D$6*E$6)+(D$7*E$7)+(D$8*E$8)+(D$9*E$9)+(D$10*E$10)+(D$11*E$11)+(D$12*E$12)+(D$13*E$13)+(D$14*E$14),"Adjust %s to = 100")</f>
        <v>76.949999999999989</v>
      </c>
    </row>
    <row r="5" spans="3:13" ht="20.149999999999999" customHeight="1" x14ac:dyDescent="0.4">
      <c r="C5" s="2" t="s">
        <v>61</v>
      </c>
      <c r="D5" s="27">
        <v>30</v>
      </c>
      <c r="E5" s="7">
        <v>0</v>
      </c>
      <c r="F5" s="56"/>
      <c r="H5" s="5"/>
    </row>
    <row r="6" spans="3:13" ht="20.149999999999999" customHeight="1" x14ac:dyDescent="0.4">
      <c r="C6" s="2" t="s">
        <v>62</v>
      </c>
      <c r="D6" s="27">
        <v>80</v>
      </c>
      <c r="E6" s="7">
        <v>0.94</v>
      </c>
      <c r="F6" s="56"/>
      <c r="H6" s="5"/>
    </row>
    <row r="7" spans="3:13" ht="20.149999999999999" customHeight="1" x14ac:dyDescent="0.4">
      <c r="C7" s="2" t="s">
        <v>63</v>
      </c>
      <c r="D7" s="27">
        <v>80</v>
      </c>
      <c r="E7" s="7">
        <v>0</v>
      </c>
      <c r="F7" s="56"/>
      <c r="H7" s="5"/>
    </row>
    <row r="8" spans="3:13" ht="20.149999999999999" customHeight="1" x14ac:dyDescent="0.4">
      <c r="C8" s="2" t="s">
        <v>64</v>
      </c>
      <c r="D8" s="27">
        <v>10</v>
      </c>
      <c r="E8" s="7">
        <v>0</v>
      </c>
      <c r="F8" s="56"/>
      <c r="H8" s="51" t="s">
        <v>65</v>
      </c>
      <c r="I8" s="51"/>
      <c r="J8" s="51"/>
    </row>
    <row r="9" spans="3:13" ht="20.149999999999999" customHeight="1" x14ac:dyDescent="0.4">
      <c r="C9" s="2" t="s">
        <v>66</v>
      </c>
      <c r="D9" s="27">
        <v>15</v>
      </c>
      <c r="E9" s="7">
        <v>0</v>
      </c>
      <c r="F9" s="56"/>
      <c r="H9" s="51" t="s">
        <v>67</v>
      </c>
      <c r="I9" s="51"/>
      <c r="J9" s="51"/>
    </row>
    <row r="10" spans="3:13" ht="20.149999999999999" customHeight="1" x14ac:dyDescent="0.4">
      <c r="C10" s="2" t="s">
        <v>68</v>
      </c>
      <c r="D10" s="27">
        <v>20</v>
      </c>
      <c r="E10" s="7">
        <v>0</v>
      </c>
      <c r="F10" s="56"/>
      <c r="H10" s="51" t="s">
        <v>69</v>
      </c>
      <c r="I10" s="52"/>
      <c r="J10" s="52"/>
    </row>
    <row r="11" spans="3:13" ht="20.149999999999999" customHeight="1" x14ac:dyDescent="0.4">
      <c r="C11" s="2" t="s">
        <v>70</v>
      </c>
      <c r="D11" s="27">
        <v>15</v>
      </c>
      <c r="E11" s="7">
        <v>0</v>
      </c>
      <c r="F11" s="56"/>
      <c r="H11" s="5"/>
    </row>
    <row r="12" spans="3:13" ht="20.149999999999999" customHeight="1" x14ac:dyDescent="0.4">
      <c r="C12" s="2" t="s">
        <v>71</v>
      </c>
      <c r="D12" s="27">
        <v>20</v>
      </c>
      <c r="E12" s="7">
        <v>0</v>
      </c>
      <c r="F12" s="56"/>
      <c r="H12" s="5"/>
    </row>
    <row r="13" spans="3:13" ht="20.149999999999999" customHeight="1" x14ac:dyDescent="0.4">
      <c r="C13" s="2" t="s">
        <v>72</v>
      </c>
      <c r="D13" s="27">
        <v>15</v>
      </c>
      <c r="E13" s="7">
        <v>0</v>
      </c>
      <c r="F13" s="56"/>
      <c r="I13" s="22"/>
      <c r="J13" s="22"/>
      <c r="K13" s="22"/>
      <c r="L13" s="22"/>
      <c r="M13" s="22"/>
    </row>
    <row r="14" spans="3:13" ht="20.149999999999999" customHeight="1" x14ac:dyDescent="0.4">
      <c r="C14" s="2" t="s">
        <v>73</v>
      </c>
      <c r="D14" s="27">
        <v>25</v>
      </c>
      <c r="E14" s="7">
        <v>0.01</v>
      </c>
      <c r="F14" s="56"/>
      <c r="I14" s="23"/>
      <c r="J14" s="23"/>
      <c r="K14" s="23"/>
      <c r="L14" s="23"/>
      <c r="M14" s="23"/>
    </row>
    <row r="15" spans="3:13" ht="20.149999999999999" customHeight="1" x14ac:dyDescent="0.4">
      <c r="C15" s="2"/>
      <c r="D15" s="27" t="s">
        <v>33</v>
      </c>
      <c r="E15" s="8">
        <f>E4+E5+E6+E7+E8+E9+E10+E11+E12+E13+E14</f>
        <v>1</v>
      </c>
      <c r="F15" s="57"/>
      <c r="I15" s="23"/>
      <c r="J15" s="23"/>
      <c r="K15" s="23"/>
    </row>
    <row r="16" spans="3:13" ht="20.149999999999999" customHeight="1" x14ac:dyDescent="0.4">
      <c r="E16" s="10"/>
      <c r="I16" s="23"/>
      <c r="J16" s="23"/>
      <c r="K16" s="23"/>
    </row>
    <row r="18" spans="3:10" ht="32.25" customHeight="1" x14ac:dyDescent="0.4">
      <c r="C18" s="12" t="s">
        <v>20</v>
      </c>
      <c r="D18" s="21" t="s">
        <v>74</v>
      </c>
      <c r="E18" s="21" t="s">
        <v>75</v>
      </c>
      <c r="F18" s="21" t="s">
        <v>76</v>
      </c>
      <c r="G18" s="28" t="s">
        <v>77</v>
      </c>
      <c r="H18" s="21" t="s">
        <v>78</v>
      </c>
      <c r="I18" s="21" t="s">
        <v>53</v>
      </c>
      <c r="J18" s="21" t="s">
        <v>54</v>
      </c>
    </row>
    <row r="19" spans="3:10" ht="20.149999999999999" customHeight="1" x14ac:dyDescent="0.4">
      <c r="C19" s="2" t="s">
        <v>60</v>
      </c>
      <c r="D19" s="17"/>
      <c r="E19" s="17">
        <v>880000</v>
      </c>
      <c r="F19" s="17">
        <v>115000</v>
      </c>
      <c r="G19" s="17">
        <v>75600</v>
      </c>
      <c r="H19" s="17"/>
      <c r="I19" s="17">
        <f>+SUM(D19:H19)</f>
        <v>1070600</v>
      </c>
      <c r="J19" s="6">
        <f>I19/I31</f>
        <v>4.9656541481718545E-2</v>
      </c>
    </row>
    <row r="20" spans="3:10" ht="20.149999999999999" customHeight="1" x14ac:dyDescent="0.4">
      <c r="C20" s="2" t="s">
        <v>61</v>
      </c>
      <c r="D20" s="17"/>
      <c r="E20" s="17"/>
      <c r="F20" s="17"/>
      <c r="G20" s="17"/>
      <c r="H20" s="17"/>
      <c r="I20" s="17">
        <f t="shared" ref="I20:I29" si="0">+SUM(D20:H20)</f>
        <v>0</v>
      </c>
      <c r="J20" s="6"/>
    </row>
    <row r="21" spans="3:10" ht="20.149999999999999" customHeight="1" x14ac:dyDescent="0.4">
      <c r="C21" s="2" t="s">
        <v>62</v>
      </c>
      <c r="D21" s="17">
        <v>20489500</v>
      </c>
      <c r="E21" s="17"/>
      <c r="F21" s="17"/>
      <c r="G21" s="17"/>
      <c r="H21" s="17"/>
      <c r="I21" s="17">
        <f t="shared" si="0"/>
        <v>20489500</v>
      </c>
      <c r="J21" s="6">
        <f>I21/I31</f>
        <v>0.9503434585182815</v>
      </c>
    </row>
    <row r="22" spans="3:10" ht="20.149999999999999" customHeight="1" x14ac:dyDescent="0.4">
      <c r="C22" s="2" t="s">
        <v>63</v>
      </c>
      <c r="D22" s="17"/>
      <c r="E22" s="17"/>
      <c r="F22" s="17"/>
      <c r="G22" s="17"/>
      <c r="H22" s="17"/>
      <c r="I22" s="17">
        <f t="shared" si="0"/>
        <v>0</v>
      </c>
      <c r="J22" s="6"/>
    </row>
    <row r="23" spans="3:10" ht="20.149999999999999" customHeight="1" x14ac:dyDescent="0.4">
      <c r="C23" s="2" t="s">
        <v>64</v>
      </c>
      <c r="D23" s="17"/>
      <c r="E23" s="17"/>
      <c r="F23" s="17"/>
      <c r="G23" s="17"/>
      <c r="H23" s="17"/>
      <c r="I23" s="17">
        <f t="shared" si="0"/>
        <v>0</v>
      </c>
      <c r="J23" s="6"/>
    </row>
    <row r="24" spans="3:10" ht="20.149999999999999" customHeight="1" x14ac:dyDescent="0.4">
      <c r="C24" s="2" t="s">
        <v>66</v>
      </c>
      <c r="D24" s="17"/>
      <c r="E24" s="17"/>
      <c r="F24" s="17"/>
      <c r="G24" s="17"/>
      <c r="H24" s="17"/>
      <c r="I24" s="17">
        <f t="shared" si="0"/>
        <v>0</v>
      </c>
      <c r="J24" s="6"/>
    </row>
    <row r="25" spans="3:10" ht="20.149999999999999" customHeight="1" x14ac:dyDescent="0.4">
      <c r="C25" s="2" t="s">
        <v>68</v>
      </c>
      <c r="D25" s="17"/>
      <c r="E25" s="17"/>
      <c r="F25" s="17"/>
      <c r="G25" s="17"/>
      <c r="H25" s="17"/>
      <c r="I25" s="17">
        <f t="shared" si="0"/>
        <v>0</v>
      </c>
      <c r="J25" s="6"/>
    </row>
    <row r="26" spans="3:10" ht="20.149999999999999" customHeight="1" x14ac:dyDescent="0.4">
      <c r="C26" s="2" t="s">
        <v>70</v>
      </c>
      <c r="D26" s="17"/>
      <c r="E26" s="17"/>
      <c r="F26" s="17"/>
      <c r="G26" s="17"/>
      <c r="H26" s="17"/>
      <c r="I26" s="17">
        <f t="shared" si="0"/>
        <v>0</v>
      </c>
      <c r="J26" s="6"/>
    </row>
    <row r="27" spans="3:10" ht="20.149999999999999" customHeight="1" x14ac:dyDescent="0.4">
      <c r="C27" s="2" t="s">
        <v>71</v>
      </c>
      <c r="D27" s="17"/>
      <c r="E27" s="17"/>
      <c r="F27" s="17"/>
      <c r="G27" s="17"/>
      <c r="H27" s="17"/>
      <c r="I27" s="17">
        <f t="shared" si="0"/>
        <v>0</v>
      </c>
      <c r="J27" s="6"/>
    </row>
    <row r="28" spans="3:10" ht="20.149999999999999" customHeight="1" x14ac:dyDescent="0.4">
      <c r="C28" s="2" t="s">
        <v>72</v>
      </c>
      <c r="D28" s="17"/>
      <c r="E28" s="17"/>
      <c r="F28" s="17"/>
      <c r="G28" s="17"/>
      <c r="H28" s="17"/>
      <c r="I28" s="17">
        <f t="shared" si="0"/>
        <v>0</v>
      </c>
      <c r="J28" s="6"/>
    </row>
    <row r="29" spans="3:10" ht="20.149999999999999" customHeight="1" x14ac:dyDescent="0.4">
      <c r="C29" s="2" t="s">
        <v>73</v>
      </c>
      <c r="D29" s="17"/>
      <c r="E29" s="17"/>
      <c r="F29" s="17"/>
      <c r="G29" s="17"/>
      <c r="H29" s="17">
        <v>133600</v>
      </c>
      <c r="I29" s="17">
        <f t="shared" si="0"/>
        <v>133600</v>
      </c>
      <c r="J29" s="6">
        <f>I29/I31</f>
        <v>6.1966317410401626E-3</v>
      </c>
    </row>
    <row r="30" spans="3:10" ht="20.149999999999999" customHeight="1" x14ac:dyDescent="0.4">
      <c r="C30" s="2"/>
      <c r="D30" s="17"/>
      <c r="E30" s="17"/>
      <c r="F30" s="17"/>
      <c r="G30" s="17"/>
      <c r="H30" s="17"/>
      <c r="I30" s="17"/>
      <c r="J30" s="2"/>
    </row>
    <row r="31" spans="3:10" ht="20.149999999999999" customHeight="1" x14ac:dyDescent="0.4">
      <c r="C31" s="2" t="s">
        <v>53</v>
      </c>
      <c r="D31" s="17"/>
      <c r="E31" s="17"/>
      <c r="F31" s="17"/>
      <c r="G31" s="17"/>
      <c r="H31" s="17"/>
      <c r="I31" s="17">
        <f>SUM(I19:I28)</f>
        <v>21560100</v>
      </c>
      <c r="J31" s="4">
        <f>SUM(J19:J29)</f>
        <v>1.0061966317410402</v>
      </c>
    </row>
  </sheetData>
  <mergeCells count="6">
    <mergeCell ref="E2:E3"/>
    <mergeCell ref="F2:F3"/>
    <mergeCell ref="F4:F15"/>
    <mergeCell ref="H8:J8"/>
    <mergeCell ref="H9:J9"/>
    <mergeCell ref="H10:J10"/>
  </mergeCells>
  <printOptions horizontalCentered="1" gridLines="1"/>
  <pageMargins left="0.28000000000000003" right="0.28000000000000003" top="0.75" bottom="0.75" header="0.3" footer="0.3"/>
  <pageSetup scale="74" orientation="landscape" r:id="rId1"/>
  <headerFooter>
    <oddHeader>&amp;CCWSRF WWTP ASSET DEPRECIATION VS. LOAN BALANCE</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J18"/>
  <sheetViews>
    <sheetView zoomScaleNormal="100" workbookViewId="0"/>
  </sheetViews>
  <sheetFormatPr defaultColWidth="20.69140625" defaultRowHeight="20.149999999999999" customHeight="1" x14ac:dyDescent="0.4"/>
  <cols>
    <col min="2" max="2" width="10" customWidth="1"/>
    <col min="3" max="3" width="33.69140625" customWidth="1"/>
    <col min="4" max="4" width="16.69140625" customWidth="1"/>
    <col min="5" max="5" width="13.3046875" customWidth="1"/>
    <col min="6" max="6" width="20.69140625" customWidth="1"/>
    <col min="7" max="7" width="10" customWidth="1"/>
  </cols>
  <sheetData>
    <row r="1" spans="3:10" ht="11.25" customHeight="1" x14ac:dyDescent="0.4"/>
    <row r="2" spans="3:10" ht="20.149999999999999" customHeight="1" x14ac:dyDescent="0.4">
      <c r="C2" s="11"/>
      <c r="D2" s="14"/>
      <c r="E2" s="53" t="s">
        <v>59</v>
      </c>
      <c r="F2" s="53" t="s">
        <v>19</v>
      </c>
    </row>
    <row r="3" spans="3:10" ht="24.75" customHeight="1" x14ac:dyDescent="0.4">
      <c r="C3" s="12" t="s">
        <v>20</v>
      </c>
      <c r="D3" s="15" t="s">
        <v>21</v>
      </c>
      <c r="E3" s="54"/>
      <c r="F3" s="54"/>
      <c r="H3" s="1"/>
    </row>
    <row r="4" spans="3:10" ht="20.149999999999999" customHeight="1" x14ac:dyDescent="0.4">
      <c r="C4" s="2" t="s">
        <v>60</v>
      </c>
      <c r="D4" s="27">
        <v>30</v>
      </c>
      <c r="E4" s="7"/>
      <c r="F4" s="55" t="str">
        <f>IF((E15)=1,(D$4*E$4)+(D$5*E$5)+(D$6*E$6)+(D$7*E$7)+(D$8*E$8)+(D$9*E$9)+(D$10*E$10)+(D$11*E$11)+(D$12*E$12)+(D$13*E$13)+(D$14*E$14),"Adjust %s to = 100")</f>
        <v>Adjust %s to = 100</v>
      </c>
    </row>
    <row r="5" spans="3:10" ht="20.149999999999999" customHeight="1" x14ac:dyDescent="0.4">
      <c r="C5" s="2" t="s">
        <v>61</v>
      </c>
      <c r="D5" s="27">
        <v>30</v>
      </c>
      <c r="E5" s="7"/>
      <c r="F5" s="56"/>
      <c r="H5" s="5"/>
    </row>
    <row r="6" spans="3:10" ht="20.149999999999999" customHeight="1" x14ac:dyDescent="0.4">
      <c r="C6" s="2" t="s">
        <v>62</v>
      </c>
      <c r="D6" s="27">
        <v>80</v>
      </c>
      <c r="E6" s="7"/>
      <c r="F6" s="56"/>
      <c r="H6" s="5"/>
    </row>
    <row r="7" spans="3:10" ht="20.149999999999999" customHeight="1" x14ac:dyDescent="0.4">
      <c r="C7" s="2" t="s">
        <v>63</v>
      </c>
      <c r="D7" s="27">
        <v>80</v>
      </c>
      <c r="E7" s="7"/>
      <c r="F7" s="56"/>
      <c r="H7" s="5"/>
    </row>
    <row r="8" spans="3:10" ht="20.149999999999999" customHeight="1" x14ac:dyDescent="0.4">
      <c r="C8" s="2" t="s">
        <v>64</v>
      </c>
      <c r="D8" s="27">
        <v>10</v>
      </c>
      <c r="E8" s="7"/>
      <c r="F8" s="56"/>
      <c r="H8" s="51" t="s">
        <v>56</v>
      </c>
      <c r="I8" s="51"/>
      <c r="J8" s="51"/>
    </row>
    <row r="9" spans="3:10" ht="20.149999999999999" customHeight="1" x14ac:dyDescent="0.4">
      <c r="C9" s="2" t="s">
        <v>66</v>
      </c>
      <c r="D9" s="27">
        <v>15</v>
      </c>
      <c r="E9" s="7"/>
      <c r="F9" s="56"/>
      <c r="H9" s="51" t="s">
        <v>57</v>
      </c>
      <c r="I9" s="51"/>
      <c r="J9" s="51"/>
    </row>
    <row r="10" spans="3:10" ht="20.149999999999999" customHeight="1" x14ac:dyDescent="0.4">
      <c r="C10" s="2" t="s">
        <v>68</v>
      </c>
      <c r="D10" s="27">
        <v>20</v>
      </c>
      <c r="E10" s="7"/>
      <c r="F10" s="56"/>
      <c r="H10" s="51" t="s">
        <v>58</v>
      </c>
      <c r="I10" s="52"/>
      <c r="J10" s="52"/>
    </row>
    <row r="11" spans="3:10" ht="20.149999999999999" customHeight="1" x14ac:dyDescent="0.4">
      <c r="C11" s="2" t="s">
        <v>70</v>
      </c>
      <c r="D11" s="27">
        <v>15</v>
      </c>
      <c r="E11" s="7"/>
      <c r="F11" s="56"/>
      <c r="H11" s="5"/>
    </row>
    <row r="12" spans="3:10" ht="20.149999999999999" customHeight="1" x14ac:dyDescent="0.4">
      <c r="C12" s="2" t="s">
        <v>71</v>
      </c>
      <c r="D12" s="27">
        <v>20</v>
      </c>
      <c r="E12" s="7"/>
      <c r="F12" s="56"/>
      <c r="H12" s="5"/>
    </row>
    <row r="13" spans="3:10" ht="20.149999999999999" customHeight="1" x14ac:dyDescent="0.4">
      <c r="C13" s="2" t="s">
        <v>72</v>
      </c>
      <c r="D13" s="27">
        <v>15</v>
      </c>
      <c r="E13" s="7"/>
      <c r="F13" s="56"/>
      <c r="H13" s="5"/>
    </row>
    <row r="14" spans="3:10" ht="20.149999999999999" customHeight="1" x14ac:dyDescent="0.4">
      <c r="C14" s="2"/>
      <c r="D14" s="27"/>
      <c r="E14" s="7"/>
      <c r="F14" s="56"/>
      <c r="H14" s="5"/>
    </row>
    <row r="15" spans="3:10" ht="20.149999999999999" customHeight="1" x14ac:dyDescent="0.4">
      <c r="C15" s="2"/>
      <c r="D15" s="27" t="s">
        <v>33</v>
      </c>
      <c r="E15" s="8">
        <f>E4+E5+E6+E7+E8+E9+E10+E11+E12+E13+E14</f>
        <v>0</v>
      </c>
      <c r="F15" s="57"/>
      <c r="H15" s="5"/>
    </row>
    <row r="16" spans="3:10" ht="20.149999999999999" customHeight="1" x14ac:dyDescent="0.4">
      <c r="E16" s="10"/>
    </row>
    <row r="18" spans="4:4" ht="20.149999999999999" customHeight="1" x14ac:dyDescent="0.4">
      <c r="D18" s="9"/>
    </row>
  </sheetData>
  <mergeCells count="6">
    <mergeCell ref="E2:E3"/>
    <mergeCell ref="F2:F3"/>
    <mergeCell ref="F4:F15"/>
    <mergeCell ref="H8:J8"/>
    <mergeCell ref="H9:J9"/>
    <mergeCell ref="H10:J10"/>
  </mergeCells>
  <printOptions horizontalCentered="1" gridLines="1"/>
  <pageMargins left="0.28000000000000003" right="0.28000000000000003" top="0.75" bottom="0.75" header="0.3" footer="0.3"/>
  <pageSetup scale="74" orientation="landscape" r:id="rId1"/>
  <headerFooter>
    <oddHeader>&amp;CCWSRF WWTP ASSET DEPRECIATION VS. LOAN BALANCE</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D682-364E-4FCB-BAF3-3816F9A51C47}">
  <sheetPr>
    <tabColor theme="7"/>
    <pageSetUpPr fitToPage="1"/>
  </sheetPr>
  <dimension ref="A1:M30"/>
  <sheetViews>
    <sheetView topLeftCell="A9" zoomScaleNormal="100" workbookViewId="0">
      <selection activeCell="C22" sqref="C22"/>
    </sheetView>
  </sheetViews>
  <sheetFormatPr defaultColWidth="20.69140625" defaultRowHeight="20.149999999999999" customHeight="1" x14ac:dyDescent="0.4"/>
  <cols>
    <col min="2" max="2" width="10" customWidth="1"/>
    <col min="3" max="3" width="26.84375" customWidth="1"/>
    <col min="4" max="4" width="16.69140625" customWidth="1"/>
    <col min="5" max="5" width="13.3046875" customWidth="1"/>
    <col min="6" max="6" width="20.3046875" customWidth="1"/>
    <col min="7" max="7" width="11.3046875" customWidth="1"/>
    <col min="11" max="11" width="17.15234375" customWidth="1"/>
    <col min="12" max="12" width="14" customWidth="1"/>
    <col min="13" max="13" width="15.15234375" customWidth="1"/>
  </cols>
  <sheetData>
    <row r="1" spans="3:10" ht="11.25" customHeight="1" x14ac:dyDescent="0.4"/>
    <row r="2" spans="3:10" ht="20.149999999999999" customHeight="1" x14ac:dyDescent="0.4">
      <c r="C2" s="11"/>
      <c r="D2" s="14"/>
      <c r="E2" s="53" t="s">
        <v>59</v>
      </c>
      <c r="F2" s="53" t="s">
        <v>19</v>
      </c>
    </row>
    <row r="3" spans="3:10" ht="24.75" customHeight="1" x14ac:dyDescent="0.4">
      <c r="C3" s="12" t="s">
        <v>20</v>
      </c>
      <c r="D3" s="15" t="s">
        <v>21</v>
      </c>
      <c r="E3" s="54"/>
      <c r="F3" s="54"/>
    </row>
    <row r="4" spans="3:10" ht="20.149999999999999" customHeight="1" x14ac:dyDescent="0.4">
      <c r="C4" s="2" t="s">
        <v>79</v>
      </c>
      <c r="D4" s="27">
        <v>60</v>
      </c>
      <c r="E4" s="7">
        <v>0.56000000000000005</v>
      </c>
      <c r="F4" s="55">
        <f>IF((E15)=1,(D$4*E$4)+(D$5*E$5)+(D$6*E$6)+(D$7*E$7)+(D$8*E$8)+(D$9*E$9)+(D$10*E$10)+(D$11*E$11)+(D$12*E$12)+(D$13*E$13)+(D$14*E$14),"Adjust %s to = 100")</f>
        <v>38</v>
      </c>
    </row>
    <row r="5" spans="3:10" ht="20.149999999999999" customHeight="1" x14ac:dyDescent="0.4">
      <c r="C5" s="2" t="s">
        <v>80</v>
      </c>
      <c r="D5" s="27">
        <v>60</v>
      </c>
      <c r="E5" s="7"/>
      <c r="F5" s="56"/>
      <c r="H5" s="5"/>
    </row>
    <row r="6" spans="3:10" ht="20.149999999999999" customHeight="1" x14ac:dyDescent="0.4">
      <c r="C6" s="2" t="s">
        <v>81</v>
      </c>
      <c r="D6" s="27">
        <v>10</v>
      </c>
      <c r="E6" s="7">
        <v>0.44</v>
      </c>
      <c r="F6" s="56"/>
      <c r="H6" s="5"/>
    </row>
    <row r="7" spans="3:10" ht="20.149999999999999" customHeight="1" x14ac:dyDescent="0.4">
      <c r="C7" s="2" t="s">
        <v>82</v>
      </c>
      <c r="D7" s="27">
        <v>30</v>
      </c>
      <c r="E7" s="7"/>
      <c r="F7" s="56"/>
      <c r="H7" s="51" t="s">
        <v>83</v>
      </c>
      <c r="I7" s="51"/>
      <c r="J7" s="51"/>
    </row>
    <row r="8" spans="3:10" ht="20.149999999999999" customHeight="1" x14ac:dyDescent="0.4">
      <c r="C8" s="2" t="s">
        <v>84</v>
      </c>
      <c r="D8" s="27">
        <v>30</v>
      </c>
      <c r="E8" s="7"/>
      <c r="F8" s="56"/>
      <c r="H8" s="51" t="s">
        <v>85</v>
      </c>
      <c r="I8" s="51"/>
      <c r="J8" s="51"/>
    </row>
    <row r="9" spans="3:10" ht="20.149999999999999" customHeight="1" x14ac:dyDescent="0.4">
      <c r="C9" s="2" t="s">
        <v>86</v>
      </c>
      <c r="D9" s="27">
        <v>30</v>
      </c>
      <c r="E9" s="7"/>
      <c r="F9" s="56"/>
      <c r="H9" s="51" t="s">
        <v>87</v>
      </c>
      <c r="I9" s="52"/>
      <c r="J9" s="52"/>
    </row>
    <row r="10" spans="3:10" ht="20.149999999999999" customHeight="1" x14ac:dyDescent="0.4">
      <c r="C10" s="2" t="s">
        <v>88</v>
      </c>
      <c r="D10" s="27">
        <v>30</v>
      </c>
      <c r="E10" s="7"/>
      <c r="F10" s="56"/>
      <c r="H10" s="5"/>
    </row>
    <row r="11" spans="3:10" ht="20.149999999999999" customHeight="1" x14ac:dyDescent="0.4">
      <c r="C11" s="2" t="s">
        <v>89</v>
      </c>
      <c r="D11" s="27">
        <v>15</v>
      </c>
      <c r="E11" s="7"/>
      <c r="F11" s="56"/>
      <c r="H11" s="5"/>
    </row>
    <row r="12" spans="3:10" ht="20.149999999999999" customHeight="1" x14ac:dyDescent="0.4">
      <c r="C12" s="2" t="s">
        <v>90</v>
      </c>
      <c r="D12" s="27">
        <v>30</v>
      </c>
      <c r="E12" s="7"/>
      <c r="F12" s="56"/>
      <c r="H12" s="5"/>
    </row>
    <row r="13" spans="3:10" ht="20.149999999999999" customHeight="1" x14ac:dyDescent="0.4">
      <c r="C13" s="2"/>
      <c r="D13" s="27"/>
      <c r="E13" s="7"/>
      <c r="F13" s="56"/>
      <c r="H13" s="5"/>
    </row>
    <row r="14" spans="3:10" ht="20.149999999999999" customHeight="1" x14ac:dyDescent="0.4">
      <c r="C14" s="2"/>
      <c r="D14" s="27"/>
      <c r="E14" s="7"/>
      <c r="F14" s="56"/>
      <c r="H14" s="5"/>
    </row>
    <row r="15" spans="3:10" ht="20.149999999999999" customHeight="1" x14ac:dyDescent="0.4">
      <c r="C15" s="2"/>
      <c r="D15" s="27" t="s">
        <v>33</v>
      </c>
      <c r="E15" s="8">
        <f>E4+E5+E6+E7+E8+E9+E10+E11+E12+E13+E14</f>
        <v>1</v>
      </c>
      <c r="F15" s="57"/>
      <c r="H15" s="5"/>
    </row>
    <row r="16" spans="3:10" ht="20.149999999999999" customHeight="1" x14ac:dyDescent="0.4">
      <c r="E16" s="10"/>
    </row>
    <row r="18" spans="1:13" ht="45" customHeight="1" x14ac:dyDescent="0.4">
      <c r="A18" s="20"/>
      <c r="C18" s="12" t="s">
        <v>20</v>
      </c>
      <c r="D18" s="24" t="s">
        <v>91</v>
      </c>
      <c r="E18" s="28" t="s">
        <v>92</v>
      </c>
      <c r="F18" s="28" t="s">
        <v>93</v>
      </c>
      <c r="G18" s="25" t="s">
        <v>94</v>
      </c>
      <c r="H18" s="24" t="s">
        <v>95</v>
      </c>
      <c r="I18" s="24" t="s">
        <v>96</v>
      </c>
      <c r="J18" s="28" t="s">
        <v>97</v>
      </c>
      <c r="K18" s="24" t="s">
        <v>98</v>
      </c>
      <c r="L18" s="24" t="s">
        <v>53</v>
      </c>
      <c r="M18" s="24" t="s">
        <v>54</v>
      </c>
    </row>
    <row r="19" spans="1:13" ht="20.149999999999999" customHeight="1" x14ac:dyDescent="0.4">
      <c r="C19" s="2" t="s">
        <v>79</v>
      </c>
      <c r="D19" s="17">
        <v>89096</v>
      </c>
      <c r="E19" s="17">
        <v>38160</v>
      </c>
      <c r="F19" s="17">
        <v>14385</v>
      </c>
      <c r="G19" s="17">
        <v>4060</v>
      </c>
      <c r="H19" s="17"/>
      <c r="I19" s="17"/>
      <c r="J19" s="17" t="s">
        <v>99</v>
      </c>
      <c r="K19" s="17"/>
      <c r="L19" s="17">
        <f>SUM(D19:K19)</f>
        <v>145701</v>
      </c>
      <c r="M19" s="6">
        <f>L19/L29</f>
        <v>0.55808528649075162</v>
      </c>
    </row>
    <row r="20" spans="1:13" ht="20.149999999999999" customHeight="1" x14ac:dyDescent="0.4">
      <c r="C20" s="2" t="s">
        <v>80</v>
      </c>
      <c r="D20" s="17"/>
      <c r="E20" s="17"/>
      <c r="F20" s="17"/>
      <c r="G20" s="17"/>
      <c r="H20" s="17"/>
      <c r="I20" s="17"/>
      <c r="J20" s="17"/>
      <c r="K20" s="17"/>
      <c r="L20" s="17"/>
      <c r="M20" s="6"/>
    </row>
    <row r="21" spans="1:13" ht="20.149999999999999" customHeight="1" x14ac:dyDescent="0.4">
      <c r="C21" s="2" t="s">
        <v>81</v>
      </c>
      <c r="D21" s="17"/>
      <c r="E21" s="17"/>
      <c r="F21" s="17"/>
      <c r="G21" s="17"/>
      <c r="H21" s="17">
        <v>95487</v>
      </c>
      <c r="I21" s="17">
        <v>1935</v>
      </c>
      <c r="J21" s="17">
        <v>7150</v>
      </c>
      <c r="K21" s="17">
        <v>10800</v>
      </c>
      <c r="L21" s="17">
        <f>+SUM(D21:K23)</f>
        <v>115372</v>
      </c>
      <c r="M21" s="6">
        <f>L21/L29</f>
        <v>0.44191471350924838</v>
      </c>
    </row>
    <row r="22" spans="1:13" ht="20.149999999999999" customHeight="1" x14ac:dyDescent="0.4">
      <c r="C22" s="2" t="s">
        <v>82</v>
      </c>
      <c r="D22" s="17"/>
      <c r="E22" s="17"/>
      <c r="F22" s="17"/>
      <c r="G22" s="17"/>
      <c r="H22" s="17"/>
      <c r="I22" s="17"/>
      <c r="J22" s="17"/>
      <c r="K22" s="17"/>
      <c r="L22" s="17"/>
      <c r="M22" s="6"/>
    </row>
    <row r="23" spans="1:13" ht="20.149999999999999" customHeight="1" x14ac:dyDescent="0.4">
      <c r="C23" s="2" t="s">
        <v>84</v>
      </c>
      <c r="D23" s="17"/>
      <c r="E23" s="17"/>
      <c r="F23" s="17"/>
      <c r="G23" s="17"/>
      <c r="H23" s="17"/>
      <c r="I23" s="17"/>
      <c r="J23" s="17"/>
      <c r="K23" s="17"/>
      <c r="L23" s="17"/>
      <c r="M23" s="6"/>
    </row>
    <row r="24" spans="1:13" ht="20.149999999999999" customHeight="1" x14ac:dyDescent="0.4">
      <c r="C24" s="2" t="s">
        <v>86</v>
      </c>
      <c r="D24" s="17"/>
      <c r="E24" s="17"/>
      <c r="F24" s="17"/>
      <c r="G24" s="17"/>
      <c r="H24" s="17"/>
      <c r="I24" s="17"/>
      <c r="J24" s="17"/>
      <c r="K24" s="17"/>
      <c r="L24" s="17"/>
      <c r="M24" s="6"/>
    </row>
    <row r="25" spans="1:13" ht="20.149999999999999" customHeight="1" x14ac:dyDescent="0.4">
      <c r="C25" s="2" t="s">
        <v>88</v>
      </c>
      <c r="D25" s="17"/>
      <c r="E25" s="17"/>
      <c r="F25" s="17"/>
      <c r="G25" s="17"/>
      <c r="H25" s="17"/>
      <c r="I25" s="17"/>
      <c r="J25" s="17"/>
      <c r="K25" s="17"/>
      <c r="L25" s="17"/>
      <c r="M25" s="6"/>
    </row>
    <row r="26" spans="1:13" ht="20.149999999999999" customHeight="1" x14ac:dyDescent="0.4">
      <c r="C26" s="2" t="s">
        <v>89</v>
      </c>
      <c r="D26" s="17"/>
      <c r="E26" s="17"/>
      <c r="F26" s="17"/>
      <c r="G26" s="17"/>
      <c r="H26" s="17"/>
      <c r="I26" s="17"/>
      <c r="J26" s="17"/>
      <c r="K26" s="17"/>
      <c r="L26" s="17"/>
      <c r="M26" s="6"/>
    </row>
    <row r="27" spans="1:13" ht="20.149999999999999" customHeight="1" x14ac:dyDescent="0.4">
      <c r="C27" s="2" t="s">
        <v>90</v>
      </c>
      <c r="D27" s="17"/>
      <c r="E27" s="17"/>
      <c r="F27" s="17"/>
      <c r="G27" s="17"/>
      <c r="H27" s="17"/>
      <c r="I27" s="17"/>
      <c r="J27" s="17"/>
      <c r="K27" s="17"/>
      <c r="L27" s="17"/>
      <c r="M27" s="6"/>
    </row>
    <row r="28" spans="1:13" ht="20.149999999999999" customHeight="1" x14ac:dyDescent="0.4">
      <c r="C28" s="2"/>
      <c r="D28" s="17"/>
      <c r="E28" s="17"/>
      <c r="F28" s="17"/>
      <c r="G28" s="17"/>
      <c r="H28" s="17"/>
      <c r="I28" s="17"/>
      <c r="J28" s="17"/>
      <c r="K28" s="17"/>
      <c r="L28" s="17"/>
      <c r="M28" s="6"/>
    </row>
    <row r="29" spans="1:13" ht="20.149999999999999" customHeight="1" x14ac:dyDescent="0.4">
      <c r="C29" s="2" t="s">
        <v>100</v>
      </c>
      <c r="D29" s="17"/>
      <c r="E29" s="17"/>
      <c r="F29" s="17"/>
      <c r="G29" s="17"/>
      <c r="H29" s="17"/>
      <c r="I29" s="17"/>
      <c r="J29" s="17"/>
      <c r="K29" s="17"/>
      <c r="L29" s="17">
        <f>+SUM(L19:L27)</f>
        <v>261073</v>
      </c>
      <c r="M29" s="6">
        <f>+SUM(M19:M27)</f>
        <v>1</v>
      </c>
    </row>
    <row r="30" spans="1:13" ht="20.149999999999999" customHeight="1" x14ac:dyDescent="0.4">
      <c r="C30" s="2"/>
      <c r="D30" s="2"/>
      <c r="E30" s="2"/>
      <c r="F30" s="2"/>
      <c r="G30" s="2"/>
      <c r="H30" s="2"/>
      <c r="I30" s="2"/>
      <c r="J30" s="2"/>
      <c r="K30" s="2"/>
      <c r="L30" s="2"/>
      <c r="M30" s="6"/>
    </row>
  </sheetData>
  <mergeCells count="6">
    <mergeCell ref="E2:E3"/>
    <mergeCell ref="F2:F3"/>
    <mergeCell ref="F4:F15"/>
    <mergeCell ref="H7:J7"/>
    <mergeCell ref="H8:J8"/>
    <mergeCell ref="H9:J9"/>
  </mergeCells>
  <printOptions horizontalCentered="1" gridLines="1"/>
  <pageMargins left="0.28000000000000003" right="0.28000000000000003" top="0.75" bottom="0.75" header="0.3" footer="0.3"/>
  <pageSetup orientation="landscape" r:id="rId1"/>
  <headerFooter>
    <oddHeader>&amp;CCWSRF WWTP ASSET DEPRECIATION VS. LOAN BALANCE</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J18"/>
  <sheetViews>
    <sheetView zoomScaleNormal="100" workbookViewId="0">
      <selection activeCell="C7" sqref="C7"/>
    </sheetView>
  </sheetViews>
  <sheetFormatPr defaultColWidth="20.69140625" defaultRowHeight="20.149999999999999" customHeight="1" x14ac:dyDescent="0.4"/>
  <cols>
    <col min="2" max="2" width="10" customWidth="1"/>
    <col min="3" max="3" width="33.69140625" customWidth="1"/>
    <col min="4" max="4" width="16.69140625" customWidth="1"/>
    <col min="5" max="5" width="13.3046875" customWidth="1"/>
    <col min="6" max="6" width="20.3046875" customWidth="1"/>
    <col min="7" max="7" width="11.3046875" customWidth="1"/>
  </cols>
  <sheetData>
    <row r="1" spans="3:10" ht="11.25" customHeight="1" x14ac:dyDescent="0.4"/>
    <row r="2" spans="3:10" ht="20.149999999999999" customHeight="1" x14ac:dyDescent="0.4">
      <c r="C2" s="11"/>
      <c r="D2" s="14"/>
      <c r="E2" s="53" t="s">
        <v>59</v>
      </c>
      <c r="F2" s="53" t="s">
        <v>19</v>
      </c>
    </row>
    <row r="3" spans="3:10" ht="24.75" customHeight="1" x14ac:dyDescent="0.4">
      <c r="C3" s="12" t="s">
        <v>20</v>
      </c>
      <c r="D3" s="15" t="s">
        <v>21</v>
      </c>
      <c r="E3" s="54"/>
      <c r="F3" s="54"/>
      <c r="H3" s="1"/>
    </row>
    <row r="4" spans="3:10" ht="20.149999999999999" customHeight="1" x14ac:dyDescent="0.4">
      <c r="C4" s="2" t="s">
        <v>79</v>
      </c>
      <c r="D4" s="27">
        <v>60</v>
      </c>
      <c r="E4" s="7"/>
      <c r="F4" s="55" t="str">
        <f>IF((E15)=1,(D$4*E$4)+(D$5*E$5)+(D$6*E$6)+(D$7*E$7)+(D$8*E$8)+(D$9*E$9)+(D$10*E$10)+(D$11*E$11)+(D$12*E$12)+(D$13*E$13)+(D$14*E$14),"Adjust %s to = 100")</f>
        <v>Adjust %s to = 100</v>
      </c>
    </row>
    <row r="5" spans="3:10" ht="20.149999999999999" customHeight="1" x14ac:dyDescent="0.4">
      <c r="C5" s="2" t="s">
        <v>80</v>
      </c>
      <c r="D5" s="27">
        <v>60</v>
      </c>
      <c r="E5" s="7"/>
      <c r="F5" s="56"/>
      <c r="H5" s="5"/>
    </row>
    <row r="6" spans="3:10" ht="20.149999999999999" customHeight="1" x14ac:dyDescent="0.4">
      <c r="C6" s="2" t="s">
        <v>81</v>
      </c>
      <c r="D6" s="27">
        <v>10</v>
      </c>
      <c r="E6" s="7"/>
      <c r="F6" s="56"/>
      <c r="H6" s="5"/>
    </row>
    <row r="7" spans="3:10" ht="20.149999999999999" customHeight="1" x14ac:dyDescent="0.4">
      <c r="C7" s="2" t="s">
        <v>82</v>
      </c>
      <c r="D7" s="27">
        <v>30</v>
      </c>
      <c r="E7" s="7"/>
      <c r="F7" s="56"/>
      <c r="H7" s="51" t="s">
        <v>56</v>
      </c>
      <c r="I7" s="51"/>
      <c r="J7" s="51"/>
    </row>
    <row r="8" spans="3:10" ht="20.149999999999999" customHeight="1" x14ac:dyDescent="0.4">
      <c r="C8" s="2" t="s">
        <v>84</v>
      </c>
      <c r="D8" s="27">
        <v>30</v>
      </c>
      <c r="E8" s="7"/>
      <c r="F8" s="56"/>
      <c r="H8" s="51" t="s">
        <v>57</v>
      </c>
      <c r="I8" s="51"/>
      <c r="J8" s="51"/>
    </row>
    <row r="9" spans="3:10" ht="20.149999999999999" customHeight="1" x14ac:dyDescent="0.4">
      <c r="C9" s="2" t="s">
        <v>86</v>
      </c>
      <c r="D9" s="27">
        <v>30</v>
      </c>
      <c r="E9" s="7"/>
      <c r="F9" s="56"/>
      <c r="H9" s="51" t="s">
        <v>58</v>
      </c>
      <c r="I9" s="52"/>
      <c r="J9" s="52"/>
    </row>
    <row r="10" spans="3:10" ht="20.149999999999999" customHeight="1" x14ac:dyDescent="0.4">
      <c r="C10" s="2" t="s">
        <v>88</v>
      </c>
      <c r="D10" s="27">
        <v>30</v>
      </c>
      <c r="E10" s="7"/>
      <c r="F10" s="56"/>
      <c r="H10" s="5"/>
    </row>
    <row r="11" spans="3:10" ht="20.149999999999999" customHeight="1" x14ac:dyDescent="0.4">
      <c r="C11" s="2" t="s">
        <v>89</v>
      </c>
      <c r="D11" s="27">
        <v>15</v>
      </c>
      <c r="E11" s="7"/>
      <c r="F11" s="56"/>
      <c r="H11" s="5"/>
    </row>
    <row r="12" spans="3:10" ht="20.149999999999999" customHeight="1" x14ac:dyDescent="0.4">
      <c r="C12" s="2" t="s">
        <v>90</v>
      </c>
      <c r="D12" s="27">
        <v>30</v>
      </c>
      <c r="E12" s="7"/>
      <c r="F12" s="56"/>
      <c r="H12" s="5"/>
    </row>
    <row r="13" spans="3:10" ht="20.149999999999999" customHeight="1" x14ac:dyDescent="0.4">
      <c r="C13" s="2"/>
      <c r="D13" s="27"/>
      <c r="E13" s="7"/>
      <c r="F13" s="56"/>
      <c r="H13" s="5"/>
    </row>
    <row r="14" spans="3:10" ht="20.149999999999999" customHeight="1" x14ac:dyDescent="0.4">
      <c r="C14" s="2"/>
      <c r="D14" s="27"/>
      <c r="E14" s="7"/>
      <c r="F14" s="56"/>
      <c r="H14" s="5"/>
    </row>
    <row r="15" spans="3:10" ht="20.149999999999999" customHeight="1" x14ac:dyDescent="0.4">
      <c r="C15" s="2"/>
      <c r="D15" s="27" t="s">
        <v>33</v>
      </c>
      <c r="E15" s="8">
        <f>E4+E5+E6+E7+E8+E9+E10+E11+E12+E13+E14</f>
        <v>0</v>
      </c>
      <c r="F15" s="57"/>
      <c r="H15" s="5"/>
    </row>
    <row r="16" spans="3:10" ht="20.149999999999999" customHeight="1" x14ac:dyDescent="0.4">
      <c r="E16" s="10"/>
    </row>
    <row r="17" spans="3:6" ht="20.149999999999999" customHeight="1" x14ac:dyDescent="0.4">
      <c r="C17" s="58"/>
      <c r="D17" s="58"/>
      <c r="E17" s="58"/>
      <c r="F17" s="58"/>
    </row>
    <row r="18" spans="3:6" ht="20.149999999999999" customHeight="1" x14ac:dyDescent="0.4">
      <c r="C18" s="58"/>
      <c r="D18" s="58"/>
      <c r="E18" s="58"/>
      <c r="F18" s="58"/>
    </row>
  </sheetData>
  <mergeCells count="7">
    <mergeCell ref="E2:E3"/>
    <mergeCell ref="F2:F3"/>
    <mergeCell ref="F4:F15"/>
    <mergeCell ref="C17:F18"/>
    <mergeCell ref="H7:J7"/>
    <mergeCell ref="H8:J8"/>
    <mergeCell ref="H9:J9"/>
  </mergeCells>
  <printOptions horizontalCentered="1" gridLines="1"/>
  <pageMargins left="0.28000000000000003" right="0.28000000000000003" top="0.75" bottom="0.75" header="0.3" footer="0.3"/>
  <pageSetup scale="74" orientation="landscape" r:id="rId1"/>
  <headerFooter>
    <oddHeader>&amp;CCWSRF WWTP ASSET DEPRECIATION VS. LOAN BALANCE</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BE3AE2883B2438D5E12E3611341DA" ma:contentTypeVersion="3" ma:contentTypeDescription="Create a new document." ma:contentTypeScope="" ma:versionID="3fa7946d3b35c78dc18ca861bfa4e051">
  <xsd:schema xmlns:xsd="http://www.w3.org/2001/XMLSchema" xmlns:xs="http://www.w3.org/2001/XMLSchema" xmlns:p="http://schemas.microsoft.com/office/2006/metadata/properties" xmlns:ns1="http://schemas.microsoft.com/sharepoint/v3" xmlns:ns2="e8810a87-2a59-47e9-b7fc-c0aec91fde15" xmlns:ns3="4d0624c3-f678-473a-aaed-aa14d03be472" targetNamespace="http://schemas.microsoft.com/office/2006/metadata/properties" ma:root="true" ma:fieldsID="e9189c227c048278dc9bc4e61337169e" ns1:_="" ns2:_="" ns3:_="">
    <xsd:import namespace="http://schemas.microsoft.com/sharepoint/v3"/>
    <xsd:import namespace="e8810a87-2a59-47e9-b7fc-c0aec91fde15"/>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810a87-2a59-47e9-b7fc-c0aec91fde15"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General"/>
          <xsd:enumeration value="Biosolids"/>
          <xsd:enumeration value="CWSRF"/>
          <xsd:enumeration value="DWP"/>
          <xsd:enumeration value="GWP"/>
          <xsd:enumeration value="Industrial Pretreatment"/>
          <xsd:enumeration value="Nonpoint Source"/>
          <xsd:enumeration value="Onsite"/>
          <xsd:enumeration value="OWDP"/>
          <xsd:enumeration value="Pesticides"/>
          <xsd:enumeration value="Section 401 Hydro"/>
          <xsd:enumeration value="Section 401 Removal and Fill"/>
          <xsd:enumeration value="TMDLs"/>
          <xsd:enumeration value="UIC"/>
          <xsd:enumeration value="Water Reuse"/>
          <xsd:enumeration value="Wastewater"/>
          <xsd:enumeration value="WQ Trading"/>
          <xsd:enumeration value="WQ Assessment"/>
          <xsd:enumeration value="WQ Permits"/>
          <xsd:enumeration value="WQ Toxics"/>
          <xsd:enumeration value="WQ Monitoring"/>
          <xsd:enumeration value="WQ Standards and Assessment"/>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e8810a87-2a59-47e9-b7fc-c0aec91fde15">CWSRF</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1291D9D-0C30-457A-90A4-EAB837DA7A16}"/>
</file>

<file path=customXml/itemProps2.xml><?xml version="1.0" encoding="utf-8"?>
<ds:datastoreItem xmlns:ds="http://schemas.openxmlformats.org/officeDocument/2006/customXml" ds:itemID="{7A3C471C-8520-4DDF-95E9-9AF5411A6074}">
  <ds:schemaRefs>
    <ds:schemaRef ds:uri="http://schemas.microsoft.com/sharepoint/v3/contenttype/forms"/>
  </ds:schemaRefs>
</ds:datastoreItem>
</file>

<file path=customXml/itemProps3.xml><?xml version="1.0" encoding="utf-8"?>
<ds:datastoreItem xmlns:ds="http://schemas.openxmlformats.org/officeDocument/2006/customXml" ds:itemID="{E2A02168-7E92-4544-A0B1-082A6E276D4B}">
  <ds:schemaRefs>
    <ds:schemaRef ds:uri="http://purl.org/dc/terms/"/>
    <ds:schemaRef ds:uri="http://schemas.openxmlformats.org/package/2006/metadata/core-properties"/>
    <ds:schemaRef ds:uri="http://schemas.microsoft.com/office/2006/documentManagement/types"/>
    <ds:schemaRef ds:uri="3f71e46e-dbdb-4936-a808-49fb891fc3e2"/>
    <ds:schemaRef ds:uri="http://purl.org/dc/elements/1.1/"/>
    <ds:schemaRef ds:uri="http://schemas.microsoft.com/office/2006/metadata/properties"/>
    <ds:schemaRef ds:uri="6076d197-b432-4a89-8b9d-b97676e775a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Background and Instructions</vt:lpstr>
      <vt:lpstr>Example for WWTP</vt:lpstr>
      <vt:lpstr> WWTP Worksheet</vt:lpstr>
      <vt:lpstr>Example for Irrigation</vt:lpstr>
      <vt:lpstr>Irrigation Worksheet</vt:lpstr>
      <vt:lpstr>Example for Stormwater</vt:lpstr>
      <vt:lpstr>Stormwater Worksheet</vt:lpstr>
      <vt:lpstr>' WWTP Worksheet'!Print_Area</vt:lpstr>
      <vt:lpstr>'Example for Irrigation'!Print_Area</vt:lpstr>
      <vt:lpstr>'Example for Stormwater'!Print_Area</vt:lpstr>
      <vt:lpstr>'Example for WWTP'!Print_Area</vt:lpstr>
      <vt:lpstr>'Irrigation Worksheet'!Print_Area</vt:lpstr>
      <vt:lpstr>'Stormwater Worksheet'!Print_Area</vt:lpstr>
    </vt:vector>
  </TitlesOfParts>
  <Manager/>
  <Company>State of 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tcaire</dc:creator>
  <cp:keywords/>
  <dc:description/>
  <cp:lastModifiedBy>POUYA Noosheen * DEQ</cp:lastModifiedBy>
  <cp:revision/>
  <dcterms:created xsi:type="dcterms:W3CDTF">2014-08-05T16:38:55Z</dcterms:created>
  <dcterms:modified xsi:type="dcterms:W3CDTF">2024-05-02T23:17:42Z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0x010100DB0BE3AE2883B2438D5E12E3611341DA</vt:lpwstr>
  </property>
  <property fmtid="{D5CDD505-2E9C-101B-9397-08002B2CF9AE}" pid="3" name="MSIP_Label_db79d039-fcd0-4045-9c78-4cfb2eba0904_Enabled">
    <vt:lpwstr>true</vt:lpwstr>
  </property>
  <property fmtid="{D5CDD505-2E9C-101B-9397-08002B2CF9AE}" pid="4" name="MSIP_Label_db79d039-fcd0-4045-9c78-4cfb2eba0904_SetDate">
    <vt:lpwstr>2024-04-02T21:27:59Z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cfac6293-f2df-45c1-8d62-92b5ffa1f9ac</vt:lpwstr>
  </property>
  <property fmtid="{D5CDD505-2E9C-101B-9397-08002B2CF9AE}" pid="9" name="MSIP_Label_db79d039-fcd0-4045-9c78-4cfb2eba0904_ContentBits">
    <vt:lpwstr>0</vt:lpwstr>
  </property>
  <property fmtid="{D5CDD505-2E9C-101B-9397-08002B2CF9AE}" pid="10" name="MediaServiceImageTags">
    <vt:lpwstr/>
  </property>
</Properties>
</file>