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wpdocfill04\home\basingen\Desktop\Website Documents\Rules and Policies and Tamara\"/>
    </mc:Choice>
  </mc:AlternateContent>
  <xr:revisionPtr revIDLastSave="0" documentId="8_{6314CD88-989D-4D64-BA05-372AD36F3BA4}" xr6:coauthVersionLast="47" xr6:coauthVersionMax="47" xr10:uidLastSave="{00000000-0000-0000-0000-000000000000}"/>
  <bookViews>
    <workbookView xWindow="-120" yWindow="-120" windowWidth="29040" windowHeight="15720" xr2:uid="{00000000-000D-0000-FFFF-FFFF00000000}"/>
  </bookViews>
  <sheets>
    <sheet name="Fiscal Impact" sheetId="1" r:id="rId1"/>
    <sheet name="Constitution" sheetId="9" state="hidden" r:id="rId2"/>
    <sheet name="DOC Beds" sheetId="4" state="hidden" r:id="rId3"/>
    <sheet name="Local Control" sheetId="6" state="hidden" r:id="rId4"/>
    <sheet name="Supervision" sheetId="7" state="hidden" r:id="rId5"/>
    <sheet name="Details" sheetId="8" state="hidden" r:id="rId6"/>
  </sheets>
  <definedNames>
    <definedName name="_xlnm.Print_Area" localSheetId="0">'Fiscal Impact'!$A$1:$P$47</definedName>
    <definedName name="_xlnm.Print_Area" localSheetId="3">'Local Control'!$A$1:$X$42</definedName>
    <definedName name="_xlnm.Print_Area" localSheetId="4">Supervision!$A$1:$L$40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7" i="1" l="1"/>
  <c r="P27" i="1"/>
  <c r="M21" i="1"/>
  <c r="M19" i="1"/>
  <c r="H21" i="1"/>
  <c r="K21" i="1"/>
  <c r="N20" i="1"/>
  <c r="J20" i="1"/>
  <c r="J19" i="1"/>
  <c r="B18" i="8" l="1"/>
  <c r="J18" i="8" s="1"/>
  <c r="A3" i="8"/>
  <c r="B4" i="7"/>
  <c r="C4" i="6"/>
  <c r="J13" i="6"/>
  <c r="D36" i="7"/>
  <c r="J12" i="4"/>
  <c r="K20" i="1"/>
  <c r="P20" i="1"/>
  <c r="P19" i="1"/>
  <c r="O20" i="1"/>
  <c r="O19" i="1"/>
  <c r="I20" i="1"/>
  <c r="R12" i="4"/>
  <c r="R13" i="4" s="1"/>
  <c r="H13" i="4"/>
  <c r="H14" i="4" s="1"/>
  <c r="G10" i="8"/>
  <c r="G18" i="8" s="1"/>
  <c r="H18" i="8" s="1"/>
  <c r="F11" i="7"/>
  <c r="F12" i="7"/>
  <c r="F13" i="7"/>
  <c r="F14" i="7"/>
  <c r="F15" i="7"/>
  <c r="F16" i="7"/>
  <c r="F17" i="7"/>
  <c r="F18" i="7"/>
  <c r="F19" i="7"/>
  <c r="F20" i="7"/>
  <c r="F21" i="7"/>
  <c r="F22" i="7"/>
  <c r="F23" i="7"/>
  <c r="F24" i="7"/>
  <c r="F25" i="7"/>
  <c r="F26" i="7"/>
  <c r="F27" i="7"/>
  <c r="F28" i="7"/>
  <c r="F29" i="7"/>
  <c r="F30" i="7"/>
  <c r="F31" i="7"/>
  <c r="F32" i="7"/>
  <c r="F33" i="7"/>
  <c r="F34" i="7"/>
  <c r="J10" i="8"/>
  <c r="L11" i="7"/>
  <c r="L12" i="7"/>
  <c r="L13" i="7"/>
  <c r="L14" i="7"/>
  <c r="L15" i="7"/>
  <c r="L16" i="7"/>
  <c r="L17" i="7"/>
  <c r="L18" i="7"/>
  <c r="L19" i="7"/>
  <c r="L20" i="7"/>
  <c r="L21" i="7"/>
  <c r="L22" i="7"/>
  <c r="L23" i="7"/>
  <c r="L24" i="7"/>
  <c r="L25" i="7"/>
  <c r="L26" i="7"/>
  <c r="L27" i="7"/>
  <c r="L28" i="7"/>
  <c r="L29" i="7"/>
  <c r="L30" i="7"/>
  <c r="L31" i="7"/>
  <c r="L32" i="7"/>
  <c r="L33" i="7"/>
  <c r="L34" i="7"/>
  <c r="V13" i="6"/>
  <c r="T13" i="6"/>
  <c r="V14" i="6"/>
  <c r="T14" i="6"/>
  <c r="V15" i="6"/>
  <c r="T15" i="6"/>
  <c r="V16" i="6"/>
  <c r="T16" i="6"/>
  <c r="V17" i="6"/>
  <c r="T17" i="6"/>
  <c r="V18" i="6"/>
  <c r="T18" i="6"/>
  <c r="V19" i="6"/>
  <c r="T19" i="6"/>
  <c r="V20" i="6"/>
  <c r="T20" i="6"/>
  <c r="V21" i="6"/>
  <c r="T21" i="6"/>
  <c r="V22" i="6"/>
  <c r="T22" i="6"/>
  <c r="V23" i="6"/>
  <c r="T23" i="6"/>
  <c r="V24" i="6"/>
  <c r="T24" i="6"/>
  <c r="V25" i="6"/>
  <c r="T25" i="6"/>
  <c r="V26" i="6"/>
  <c r="T26" i="6"/>
  <c r="V27" i="6"/>
  <c r="T27" i="6"/>
  <c r="V28" i="6"/>
  <c r="T28" i="6"/>
  <c r="V29" i="6"/>
  <c r="T29" i="6"/>
  <c r="V30" i="6"/>
  <c r="T30" i="6"/>
  <c r="V31" i="6"/>
  <c r="T31" i="6"/>
  <c r="V32" i="6"/>
  <c r="T32" i="6"/>
  <c r="V33" i="6"/>
  <c r="T33" i="6"/>
  <c r="V34" i="6"/>
  <c r="T34" i="6"/>
  <c r="V35" i="6"/>
  <c r="T35" i="6"/>
  <c r="V36" i="6"/>
  <c r="T36" i="6"/>
  <c r="H30" i="6"/>
  <c r="J30" i="6"/>
  <c r="H31" i="6"/>
  <c r="J31" i="6"/>
  <c r="H32" i="6"/>
  <c r="J32" i="6"/>
  <c r="H33" i="6"/>
  <c r="J33" i="6"/>
  <c r="H34" i="6"/>
  <c r="J34" i="6"/>
  <c r="H35" i="6"/>
  <c r="J35" i="6"/>
  <c r="H36" i="6"/>
  <c r="J36" i="6"/>
  <c r="H13" i="6"/>
  <c r="H14" i="6"/>
  <c r="J14" i="6"/>
  <c r="H15" i="6"/>
  <c r="J15" i="6"/>
  <c r="H16" i="6"/>
  <c r="J16" i="6"/>
  <c r="H17" i="6"/>
  <c r="J17" i="6"/>
  <c r="H18" i="6"/>
  <c r="J18" i="6"/>
  <c r="H19" i="6"/>
  <c r="J19" i="6"/>
  <c r="H20" i="6"/>
  <c r="J20" i="6"/>
  <c r="H21" i="6"/>
  <c r="J21" i="6"/>
  <c r="H22" i="6"/>
  <c r="J22" i="6"/>
  <c r="H23" i="6"/>
  <c r="J23" i="6"/>
  <c r="H24" i="6"/>
  <c r="J24" i="6"/>
  <c r="H25" i="6"/>
  <c r="J25" i="6"/>
  <c r="H26" i="6"/>
  <c r="J26" i="6"/>
  <c r="H27" i="6"/>
  <c r="J27" i="6"/>
  <c r="H28" i="6"/>
  <c r="J28" i="6"/>
  <c r="H29" i="6"/>
  <c r="J29" i="6"/>
  <c r="J36" i="7"/>
  <c r="J13" i="4" l="1"/>
  <c r="L35" i="6"/>
  <c r="X14" i="6"/>
  <c r="L15" i="6"/>
  <c r="T12" i="4"/>
  <c r="X33" i="6"/>
  <c r="X21" i="6"/>
  <c r="X17" i="6"/>
  <c r="X13" i="6"/>
  <c r="L36" i="6"/>
  <c r="L24" i="6"/>
  <c r="L27" i="6"/>
  <c r="L32" i="6"/>
  <c r="L23" i="6"/>
  <c r="X22" i="6"/>
  <c r="X15" i="6"/>
  <c r="L16" i="6"/>
  <c r="X18" i="6"/>
  <c r="H10" i="8"/>
  <c r="H21" i="8" s="1"/>
  <c r="J21" i="8"/>
  <c r="L36" i="7"/>
  <c r="M20" i="1" s="1"/>
  <c r="F36" i="7"/>
  <c r="H20" i="1" s="1"/>
  <c r="J38" i="6"/>
  <c r="L28" i="6"/>
  <c r="L22" i="6"/>
  <c r="L18" i="6"/>
  <c r="L31" i="6"/>
  <c r="X34" i="6"/>
  <c r="X28" i="6"/>
  <c r="L21" i="6"/>
  <c r="L19" i="6"/>
  <c r="L17" i="6"/>
  <c r="X31" i="6"/>
  <c r="X29" i="6"/>
  <c r="X27" i="6"/>
  <c r="X25" i="6"/>
  <c r="L30" i="6"/>
  <c r="X36" i="6"/>
  <c r="X20" i="6"/>
  <c r="X32" i="6"/>
  <c r="X35" i="6"/>
  <c r="X26" i="6"/>
  <c r="X24" i="6"/>
  <c r="X19" i="6"/>
  <c r="X30" i="6"/>
  <c r="X23" i="6"/>
  <c r="T38" i="6"/>
  <c r="L25" i="6"/>
  <c r="L14" i="6"/>
  <c r="L33" i="6"/>
  <c r="L26" i="6"/>
  <c r="L29" i="6"/>
  <c r="L20" i="6"/>
  <c r="L13" i="6"/>
  <c r="L34" i="6"/>
  <c r="R14" i="4"/>
  <c r="T13" i="4"/>
  <c r="J14" i="4"/>
  <c r="H15" i="4"/>
  <c r="H38" i="6"/>
  <c r="V38" i="6"/>
  <c r="X16" i="6"/>
  <c r="L38" i="6" l="1"/>
  <c r="X38" i="6"/>
  <c r="R15" i="4"/>
  <c r="T14" i="4"/>
  <c r="H16" i="4"/>
  <c r="J15" i="4"/>
  <c r="R16" i="4" l="1"/>
  <c r="T15" i="4"/>
  <c r="H17" i="4"/>
  <c r="J16" i="4"/>
  <c r="H18" i="4" l="1"/>
  <c r="J17" i="4"/>
  <c r="R17" i="4"/>
  <c r="T16" i="4"/>
  <c r="J18" i="4" l="1"/>
  <c r="H19" i="4"/>
  <c r="R18" i="4"/>
  <c r="T17" i="4"/>
  <c r="H20" i="4" l="1"/>
  <c r="J19" i="4"/>
  <c r="R19" i="4"/>
  <c r="T18" i="4"/>
  <c r="H21" i="4" l="1"/>
  <c r="J20" i="4"/>
  <c r="R20" i="4"/>
  <c r="T19" i="4"/>
  <c r="H22" i="4" l="1"/>
  <c r="J21" i="4"/>
  <c r="R21" i="4"/>
  <c r="T20" i="4"/>
  <c r="R22" i="4" l="1"/>
  <c r="T21" i="4"/>
  <c r="J22" i="4"/>
  <c r="H23" i="4"/>
  <c r="R23" i="4" l="1"/>
  <c r="T22" i="4"/>
  <c r="H24" i="4"/>
  <c r="J23" i="4"/>
  <c r="R24" i="4" l="1"/>
  <c r="T23" i="4"/>
  <c r="H25" i="4"/>
  <c r="J24" i="4"/>
  <c r="R25" i="4" l="1"/>
  <c r="T24" i="4"/>
  <c r="H26" i="4"/>
  <c r="J25" i="4"/>
  <c r="H27" i="4" l="1"/>
  <c r="J26" i="4"/>
  <c r="R26" i="4"/>
  <c r="T25" i="4"/>
  <c r="H28" i="4" l="1"/>
  <c r="J27" i="4"/>
  <c r="R27" i="4"/>
  <c r="T26" i="4"/>
  <c r="R28" i="4" l="1"/>
  <c r="T27" i="4"/>
  <c r="H29" i="4"/>
  <c r="J28" i="4"/>
  <c r="R29" i="4" l="1"/>
  <c r="T28" i="4"/>
  <c r="H30" i="4"/>
  <c r="J29" i="4"/>
  <c r="R30" i="4" l="1"/>
  <c r="T29" i="4"/>
  <c r="J30" i="4"/>
  <c r="H31" i="4"/>
  <c r="R31" i="4" l="1"/>
  <c r="T30" i="4"/>
  <c r="H32" i="4"/>
  <c r="J31" i="4"/>
  <c r="H33" i="4" l="1"/>
  <c r="J32" i="4"/>
  <c r="R32" i="4"/>
  <c r="T31" i="4"/>
  <c r="H34" i="4" l="1"/>
  <c r="J33" i="4"/>
  <c r="R33" i="4"/>
  <c r="T32" i="4"/>
  <c r="H35" i="4" l="1"/>
  <c r="J35" i="4" s="1"/>
  <c r="J34" i="4"/>
  <c r="R34" i="4"/>
  <c r="T33" i="4"/>
  <c r="J37" i="4" l="1"/>
  <c r="R35" i="4"/>
  <c r="T35" i="4" s="1"/>
  <c r="T34" i="4"/>
  <c r="T3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Larryboy</author>
  </authors>
  <commentList>
    <comment ref="H10" authorId="0" shapeId="0" xr:uid="{00000000-0006-0000-0300-000001000000}">
      <text>
        <r>
          <rPr>
            <b/>
            <sz val="8"/>
            <color indexed="81"/>
            <rFont val="Tahoma"/>
            <family val="2"/>
          </rPr>
          <t>Larryboy:</t>
        </r>
        <r>
          <rPr>
            <sz val="8"/>
            <color indexed="81"/>
            <rFont val="Tahoma"/>
            <family val="2"/>
          </rPr>
          <t xml:space="preserve">
These are 2007-09 and 2009-11 rates.
Need to be updated when necessary.</t>
        </r>
      </text>
    </comment>
  </commentList>
</comments>
</file>

<file path=xl/sharedStrings.xml><?xml version="1.0" encoding="utf-8"?>
<sst xmlns="http://schemas.openxmlformats.org/spreadsheetml/2006/main" count="174" uniqueCount="113">
  <si>
    <t>Agency:</t>
  </si>
  <si>
    <t>Department of Corrections</t>
  </si>
  <si>
    <t>Date:</t>
  </si>
  <si>
    <t>Title:</t>
  </si>
  <si>
    <t>Phone:</t>
  </si>
  <si>
    <t>FAX:</t>
  </si>
  <si>
    <t>Bill Number:</t>
  </si>
  <si>
    <t>Impact</t>
  </si>
  <si>
    <t>Month</t>
  </si>
  <si>
    <t xml:space="preserve"> </t>
  </si>
  <si>
    <t>Cost</t>
  </si>
  <si>
    <t>Bed</t>
  </si>
  <si>
    <t xml:space="preserve">Per </t>
  </si>
  <si>
    <t>Total</t>
  </si>
  <si>
    <t>Day</t>
  </si>
  <si>
    <t>Inc/(Dcr)</t>
  </si>
  <si>
    <t>Total Fiscal Impact for Prison Beds</t>
  </si>
  <si>
    <t>Yes</t>
  </si>
  <si>
    <t>No</t>
  </si>
  <si>
    <t>Prepared by :</t>
  </si>
  <si>
    <t>Total:</t>
  </si>
  <si>
    <t>Prison Bed Impact</t>
  </si>
  <si>
    <t>DEPARTMENT OF CORRECTIONS</t>
  </si>
  <si>
    <t>25% to</t>
  </si>
  <si>
    <t>75% to</t>
  </si>
  <si>
    <t>Prob. @</t>
  </si>
  <si>
    <t>Jail @</t>
  </si>
  <si>
    <t>Days</t>
  </si>
  <si>
    <t>per day</t>
  </si>
  <si>
    <t>Supervision</t>
  </si>
  <si>
    <t>Months</t>
  </si>
  <si>
    <t>COMMUNITY CORRECTIONS - Local Control</t>
  </si>
  <si>
    <t>COMMUNITY CORRECTIONS - Supervision</t>
  </si>
  <si>
    <t>Oregon Department of Corrections</t>
  </si>
  <si>
    <t>Classification</t>
  </si>
  <si>
    <t>Positions</t>
  </si>
  <si>
    <t>FTE</t>
  </si>
  <si>
    <t>Biennial Salary</t>
  </si>
  <si>
    <t>Biennial OPE</t>
  </si>
  <si>
    <t>Standard S&amp;S</t>
  </si>
  <si>
    <t>Phase-In FTE* / **</t>
  </si>
  <si>
    <t>Fiscal Impact Details</t>
  </si>
  <si>
    <t>Policy / Rule Fiscal Impact Form</t>
  </si>
  <si>
    <r>
      <t>Section 15. Funding of programs imposed upon local governments; exceptions.</t>
    </r>
    <r>
      <rPr>
        <sz val="12"/>
        <rFont val="Times New Roman"/>
        <family val="1"/>
      </rPr>
      <t xml:space="preserve"> (1) Except as provided in subsection (7) of this section, when the Legislative Assembly or any state agency requires any local government to establish a new program or provide an increased level of service for an existing program, the State of Oregon shall appropriate and allocate to the local government moneys sufficient to pay the ongoing, usual and reasonable costs of performing the mandated service or activity.</t>
    </r>
  </si>
  <si>
    <t>(2) As used in this section:</t>
  </si>
  <si>
    <t>(a) “Enterprise activity” means a program under which a local government sells products or services in competition with a nongovernment entity.</t>
  </si>
  <si>
    <t>(b) “Local government” means a city, county, municipal corporation or municipal utility operated by a board or commission.</t>
  </si>
  <si>
    <t>(c) “Program” means a program or project imposed by enactment of the Legislative Assembly or by rule or order of a state agency under which a local government must provide administrative, financial, social, health or other specified services to persons, government agencies or to the public generally.</t>
  </si>
  <si>
    <t>(d) “Usual and reasonable costs” means those costs incurred by the affected local governments for a specific program using generally accepted methods of service delivery and administrative practice.</t>
  </si>
  <si>
    <t>(3) A local government is not required to comply with any state law or administrative rule or order enacted or adopted after January 1, 1997, that requires the expenditure of money by the local government for a new program or increased level of service for an existing program until the state appropriates and allocates to the local government reimbursement for any costs incurred to carry out the law, rule or order and unless the Legislative Assembly provides, by appropriation, reimbursement in each succeeding year for such costs. However, a local government may refuse to comply with a state law or administrative rule or order under this subsection only if the amount appropriated and allocated to the local government by the Legislative Assembly for a program in a fiscal year:</t>
  </si>
  <si>
    <t>(a) Is less than 95 percent of the usual and reasonable costs incurred by the local government in conducting the program at the same level of service in the preceding fiscal year; or</t>
  </si>
  <si>
    <t>(b) Requires the local government to spend for the program, in addition to the amount appropriated and allocated by the Legislative Assembly, an amount that exceeds one-hundredth of one percent of the annual budget adopted by the governing body of the local government for that fiscal year.</t>
  </si>
  <si>
    <t>(4) When a local government determines that a program is a program for which moneys are required to be appropriated and allocated under subsection (1) of this section, if the local government expended moneys to conduct the program and was not reimbursed under this section for the usual and reasonable costs of the program, the local government may submit the issue of reimbursement to nonbinding arbitration by a panel of three arbitrators. The panel shall consist of one representative from the Oregon Department of Administrative Services, the League of Oregon Cities and the Association of Oregon Counties. The panel shall determine whether the costs incurred by the local government are required to be reimbursed under this section and the amount of reimbursement. The decision of the arbitration panel is not binding upon the parties and may not be enforced by any court in this state.</t>
  </si>
  <si>
    <t>(5) In any legal proceeding or arbitration proceeding under this section, the local government shall bear the burden of proving by a preponderance of the evidence that moneys appropriated by the Legislative Assembly are not sufficient to reimburse the local government for the usual and reasonable costs of a program.</t>
  </si>
  <si>
    <t>(6) Except upon approval by three-fifths of the membership of each house of the Legislative Assembly, the Legislative Assembly shall not enact, amend or repeal any law if the anticipated effect of the action is to reduce the amount of state revenues derived from a specific state tax and distributed to local governments as an aggregate during the distribution period for such revenues immediately preceding January 1, 1997.</t>
  </si>
  <si>
    <t>(7) This section shall not apply to:</t>
  </si>
  <si>
    <t>(a) Any law that is approved by three-fifths of the membership of each house of the Legislative Assembly.</t>
  </si>
  <si>
    <t>(b) Any costs resulting from a law creating or changing the definition of a crime or a law establishing sentences for conviction of a crime.</t>
  </si>
  <si>
    <t>(c) An existing program as enacted by legislation prior to January 1, 1997, except for legislation withdrawing state funds for programs required prior to January 1, 1997, unless the program is made optional.</t>
  </si>
  <si>
    <t>(d) A new program or an increased level of program services established pursuant to action of the Federal Government so long as the program or increased level of program services imposes costs on local governments that are no greater than the usual and reasonable costs to local governments resulting from compliance with the minimum program standards required under federal law or regulations.</t>
  </si>
  <si>
    <t>(e) Any requirement imposed by the judicial branch of government.</t>
  </si>
  <si>
    <t>(f) Legislation enacted or approved by electors in this state under the initiative and referendum powers reserved to the people under section 1, Article IV of this Constitution.</t>
  </si>
  <si>
    <t>(g) Programs that are intended to inform citizens about the activities of local governments.</t>
  </si>
  <si>
    <t>(8) When a local government is not required under subsection (3) of this section to comply with a state law or administrative rule or order relating to an enterprise activity, if a nongovernment entity competes with the local government by selling products or services that are similar to the products and services sold under the enterprise activity, the nongovernment entity is not required to comply with the state law or administrative rule or order relating to that enterprise activity.</t>
  </si>
  <si>
    <t>(9) Nothing in this section shall give rise to a claim by a private person against the State of Oregon based on the establishment of a new program or an increased level of service for an existing program without sufficient appropriation and allocation of funds to pay the ongoing, usual and reasonable costs of performing the mandated service or activity.</t>
  </si>
  <si>
    <t>(10) Subsection (4) of this section does not apply to a local government when the local government is voluntarily providing a program four years after the effective date of the enactment, rule or order that imposed the program.</t>
  </si>
  <si>
    <t>(11) In lieu of appropriating and allocating funds under this section, the Legislative Assembly may identify and direct the imposition of a fee or charge to be used by a local government to recover the actual cost of the program. [Created through H.J.R. 2, 1995, and adopted by the people Nov. 5, 1996]</t>
  </si>
  <si>
    <t>Impact on Department</t>
  </si>
  <si>
    <t>Impact on Partners</t>
  </si>
  <si>
    <t>Future Biennia</t>
  </si>
  <si>
    <t>Expenditures:</t>
  </si>
  <si>
    <t>Revenues:</t>
  </si>
  <si>
    <t>One-time costs - will impact current biennium only</t>
  </si>
  <si>
    <t>Check One (Fiscal or No Fiscal -- If Fiscal is checked, check either one-time or on-going costs)</t>
  </si>
  <si>
    <t>Policy / Rule #:</t>
  </si>
  <si>
    <t>Total amount of revenue required*</t>
  </si>
  <si>
    <r>
      <t>Agency's Budget</t>
    </r>
    <r>
      <rPr>
        <sz val="10"/>
        <rFont val="Arial"/>
        <family val="2"/>
      </rPr>
      <t>:   Is the proposal anticipated in the Agency's Budget?</t>
    </r>
  </si>
  <si>
    <r>
      <t>Local Mandates</t>
    </r>
    <r>
      <rPr>
        <sz val="10"/>
        <rFont val="Arial"/>
        <family val="2"/>
      </rPr>
      <t>:  Does the proposal have a fiscal or revenue mandate effect on cities, counties, or special districts that triggers evaluation under Article XI, section 15 of the Oregon Constitution?</t>
    </r>
  </si>
  <si>
    <r>
      <t xml:space="preserve">Comments: </t>
    </r>
    <r>
      <rPr>
        <sz val="10"/>
        <rFont val="Arial"/>
        <family val="2"/>
      </rPr>
      <t xml:space="preserve"> (Include all assumptions for cost or revenue per unit and number of units, if applicable.  Attach as many worksheets as necessary to give complete information.)</t>
    </r>
  </si>
  <si>
    <t>On-going costs -- will impact current and/or future biennia</t>
  </si>
  <si>
    <t>*In the comment section, indicate where the money will come from to pay for costs, i.e., General Fund dollars, Canteen revenues, Inmate Work Program revenues, etc.</t>
  </si>
  <si>
    <t># of Positions</t>
  </si>
  <si>
    <r>
      <t xml:space="preserve">Fiscal Impact </t>
    </r>
    <r>
      <rPr>
        <sz val="10"/>
        <rFont val="Arial"/>
        <family val="2"/>
      </rPr>
      <t>-- (Analysis is described below.  If unable to estimate costs or revenue, explain fully under "Comments" below.)</t>
    </r>
  </si>
  <si>
    <r>
      <t xml:space="preserve">No fiscal impact </t>
    </r>
    <r>
      <rPr>
        <sz val="10"/>
        <rFont val="Arial"/>
        <family val="2"/>
      </rPr>
      <t>-- (to the Department, Partners, or Inmates)</t>
    </r>
  </si>
  <si>
    <t>Personal Services (salaries, overtime, differentials, etc.)</t>
  </si>
  <si>
    <t>Services &amp; Supplies (training, supplies, equipment under $5,000)</t>
  </si>
  <si>
    <t>Capital Outlay (equipment over $5,000)</t>
  </si>
  <si>
    <t>Working with the DOC Budget Manager, please indicate the fiscal impact of the policy/rule.  Complete this form, and return one copy to the DOC Budget Manager.</t>
  </si>
  <si>
    <t>FTE (Full-Time Equivalent)</t>
  </si>
  <si>
    <t>2011-13</t>
  </si>
  <si>
    <t>2013-15</t>
  </si>
  <si>
    <t>Cost per day rate is the 2011-13 Legislatively Adopted Budget rate.</t>
  </si>
  <si>
    <t>No inflation included for 2013-15.</t>
  </si>
  <si>
    <t>Total Fiscal Impact for Local Control</t>
  </si>
  <si>
    <t>Total Impact for Supervision</t>
  </si>
  <si>
    <t>2011-13 Budget Development</t>
  </si>
  <si>
    <t>xxxx</t>
  </si>
  <si>
    <t>Salary Rate @ 2nd Step</t>
  </si>
  <si>
    <t>2013-15 Biennialized Salary &amp; OPE</t>
  </si>
  <si>
    <t>2013-15 Biennialized S&amp;S</t>
  </si>
  <si>
    <t>2011-13 Biennial Phased-in S&amp;S</t>
  </si>
  <si>
    <t>2011-13 Biennial Phased-In Salary &amp; OPE</t>
  </si>
  <si>
    <t>*There is not an "Emergency Clause" in the bill -- therefore assuming implementation to be 0/0/2000</t>
  </si>
  <si>
    <t>** "Emergency Clause" exists -- therefore assuming implementation to be 0/0/2000</t>
  </si>
  <si>
    <t>Dept of Corrections</t>
  </si>
  <si>
    <t>Impact on General Public</t>
  </si>
  <si>
    <t>Impact on AIC</t>
  </si>
  <si>
    <t>Ken Mayfield</t>
  </si>
  <si>
    <t>Senior Fiscal Analyst</t>
  </si>
  <si>
    <t>X</t>
  </si>
  <si>
    <t>291-141 Library Services (AIC)</t>
  </si>
  <si>
    <t xml:space="preserve">Rule 291-141 Updates "inmate" language to "AIC", add guidelines for progressive discipline when library materials are damaged or lost, clarifies and reorganize subsection on Library Coordinator duties, expand the behaviors for misconduct order to include losing and failing to return materials and clarify maximum number of leisure library materials that may be borrowed at a time by an AIC. 
The changes are not anticipated to have an impact on DOC, AIC's, other state agencies, local governments (the counties), or the general public.
</t>
  </si>
  <si>
    <t>Current Biennium (July 2025-27)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</si>
</sst>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0_);_(* \(#,##0.000\);_(* &quot;-&quot;??_);_(@_)"/>
    <numFmt numFmtId="167" formatCode="&quot;$&quot;#,##0.000_);\(&quot;$&quot;#,##0.000\)"/>
    <numFmt numFmtId="168" formatCode="mm/dd/yyyy"/>
  </numFmts>
  <fonts count="28">
    <font>
      <sz val="10"/>
      <name val="Arial"/>
    </font>
    <font>
      <sz val="11"/>
      <color theme="1"/>
      <name val="Calibri"/>
      <family val="2"/>
      <scheme val="minor"/>
    </font>
    <font>
      <sz val="11"/>
      <color theme="1"/>
      <name val="Calibri"/>
      <family val="2"/>
      <scheme val="minor"/>
    </font>
    <font>
      <b/>
      <i/>
      <sz val="10"/>
      <name val="Arial"/>
      <family val="2"/>
    </font>
    <font>
      <sz val="10"/>
      <name val="Arial"/>
      <family val="2"/>
    </font>
    <font>
      <sz val="10"/>
      <name val="Arial"/>
      <family val="2"/>
    </font>
    <font>
      <sz val="12"/>
      <name val="Arial"/>
      <family val="2"/>
    </font>
    <font>
      <sz val="16"/>
      <name val="Arial"/>
      <family val="2"/>
    </font>
    <font>
      <sz val="10"/>
      <name val="Courier New"/>
      <family val="3"/>
    </font>
    <font>
      <i/>
      <sz val="10"/>
      <name val="Arial"/>
      <family val="2"/>
    </font>
    <font>
      <b/>
      <sz val="14"/>
      <name val="ZapfHumnst Dm BT"/>
      <family val="2"/>
    </font>
    <font>
      <b/>
      <sz val="10"/>
      <name val="Arial"/>
      <family val="2"/>
    </font>
    <font>
      <b/>
      <sz val="12"/>
      <name val="Arial"/>
      <family val="2"/>
    </font>
    <font>
      <b/>
      <sz val="10"/>
      <name val="Courier New"/>
      <family val="3"/>
    </font>
    <font>
      <sz val="11"/>
      <name val="Arial"/>
      <family val="2"/>
    </font>
    <font>
      <sz val="14"/>
      <name val="Arial"/>
      <family val="2"/>
    </font>
    <font>
      <b/>
      <sz val="16"/>
      <name val="Arial"/>
      <family val="2"/>
    </font>
    <font>
      <b/>
      <sz val="14"/>
      <name val="Arial"/>
      <family val="2"/>
    </font>
    <font>
      <sz val="12"/>
      <name val="Times New Roman"/>
      <family val="1"/>
    </font>
    <font>
      <b/>
      <sz val="12"/>
      <name val="Times New Roman"/>
      <family val="1"/>
    </font>
    <font>
      <b/>
      <sz val="10"/>
      <name val="ZapfHumnst Dm BT"/>
      <family val="2"/>
    </font>
    <font>
      <u/>
      <sz val="10"/>
      <name val="Arial"/>
      <family val="2"/>
    </font>
    <font>
      <sz val="10"/>
      <name val="Arial"/>
      <family val="2"/>
    </font>
    <font>
      <sz val="10"/>
      <name val="Courier New"/>
      <family val="3"/>
    </font>
    <font>
      <b/>
      <u/>
      <sz val="10"/>
      <name val="Arial"/>
      <family val="2"/>
    </font>
    <font>
      <b/>
      <sz val="12"/>
      <name val="ZapfHumnst Dm BT"/>
      <family val="2"/>
    </font>
    <font>
      <sz val="8"/>
      <color indexed="81"/>
      <name val="Tahoma"/>
      <family val="2"/>
    </font>
    <font>
      <b/>
      <sz val="8"/>
      <color indexed="81"/>
      <name val="Tahoma"/>
      <family val="2"/>
    </font>
  </fonts>
  <fills count="4">
    <fill>
      <patternFill patternType="none"/>
    </fill>
    <fill>
      <patternFill patternType="gray125"/>
    </fill>
    <fill>
      <patternFill patternType="lightHorizontal"/>
    </fill>
    <fill>
      <patternFill patternType="solid">
        <fgColor rgb="FFFFFF0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medium">
        <color indexed="64"/>
      </left>
      <right style="medium">
        <color indexed="64"/>
      </right>
      <top/>
      <bottom style="double">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s>
  <cellStyleXfs count="6">
    <xf numFmtId="0" fontId="0" fillId="0" borderId="0"/>
    <xf numFmtId="43" fontId="4" fillId="0" borderId="0" applyFont="0" applyFill="0" applyBorder="0" applyAlignment="0" applyProtection="0"/>
    <xf numFmtId="44" fontId="4" fillId="0" borderId="0" applyFont="0" applyFill="0" applyBorder="0" applyAlignment="0" applyProtection="0"/>
    <xf numFmtId="0" fontId="2" fillId="0" borderId="0"/>
    <xf numFmtId="0" fontId="4" fillId="0" borderId="0"/>
    <xf numFmtId="0" fontId="1" fillId="0" borderId="0"/>
  </cellStyleXfs>
  <cellXfs count="263">
    <xf numFmtId="0" fontId="0" fillId="0" borderId="0" xfId="0"/>
    <xf numFmtId="1" fontId="0" fillId="0" borderId="0" xfId="0" applyNumberFormat="1"/>
    <xf numFmtId="0" fontId="0" fillId="0" borderId="0" xfId="0" quotePrefix="1" applyAlignment="1">
      <alignment horizontal="left"/>
    </xf>
    <xf numFmtId="0" fontId="0" fillId="0" borderId="0" xfId="0" applyAlignment="1">
      <alignment horizontal="center"/>
    </xf>
    <xf numFmtId="17" fontId="0" fillId="0" borderId="0" xfId="0" applyNumberFormat="1"/>
    <xf numFmtId="165" fontId="0" fillId="0" borderId="0" xfId="1" applyNumberFormat="1" applyFont="1"/>
    <xf numFmtId="165" fontId="0" fillId="0" borderId="0" xfId="1" applyNumberFormat="1" applyFont="1" applyAlignment="1">
      <alignment horizontal="center"/>
    </xf>
    <xf numFmtId="164" fontId="0" fillId="0" borderId="0" xfId="2" applyNumberFormat="1" applyFont="1"/>
    <xf numFmtId="44" fontId="0" fillId="0" borderId="0" xfId="2" applyFont="1"/>
    <xf numFmtId="43" fontId="0" fillId="0" borderId="0" xfId="1" applyFont="1"/>
    <xf numFmtId="0" fontId="0" fillId="0" borderId="0" xfId="0" applyAlignment="1">
      <alignment horizontal="centerContinuous"/>
    </xf>
    <xf numFmtId="43" fontId="0" fillId="0" borderId="0" xfId="1" applyFont="1" applyAlignment="1">
      <alignment horizontal="centerContinuous"/>
    </xf>
    <xf numFmtId="165" fontId="0" fillId="0" borderId="0" xfId="1" applyNumberFormat="1" applyFont="1" applyAlignment="1">
      <alignment horizontal="centerContinuous"/>
    </xf>
    <xf numFmtId="0" fontId="6" fillId="0" borderId="0" xfId="0" applyFont="1" applyAlignment="1">
      <alignment horizontal="centerContinuous"/>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43" fontId="0" fillId="0" borderId="2" xfId="1" applyFont="1" applyBorder="1" applyAlignment="1">
      <alignment horizontal="center"/>
    </xf>
    <xf numFmtId="43" fontId="0" fillId="0" borderId="3" xfId="1" applyFont="1" applyBorder="1" applyAlignment="1">
      <alignment horizontal="center"/>
    </xf>
    <xf numFmtId="43" fontId="0" fillId="0" borderId="4" xfId="1" applyFont="1" applyBorder="1" applyAlignment="1">
      <alignment horizontal="center"/>
    </xf>
    <xf numFmtId="165" fontId="0" fillId="0" borderId="2" xfId="1" applyNumberFormat="1" applyFont="1" applyBorder="1" applyAlignment="1">
      <alignment horizontal="center"/>
    </xf>
    <xf numFmtId="165" fontId="0" fillId="0" borderId="3" xfId="1" applyNumberFormat="1" applyFont="1" applyBorder="1" applyAlignment="1">
      <alignment horizontal="center"/>
    </xf>
    <xf numFmtId="165" fontId="0" fillId="0" borderId="4" xfId="1" applyNumberFormat="1" applyFont="1" applyBorder="1" applyAlignment="1">
      <alignment horizontal="center"/>
    </xf>
    <xf numFmtId="0" fontId="0" fillId="0" borderId="0" xfId="0" applyBorder="1" applyAlignment="1">
      <alignment horizontal="center"/>
    </xf>
    <xf numFmtId="0" fontId="6" fillId="0" borderId="0" xfId="0" applyFont="1" applyAlignment="1"/>
    <xf numFmtId="165" fontId="5" fillId="0" borderId="0" xfId="1" applyNumberFormat="1" applyFont="1" applyBorder="1"/>
    <xf numFmtId="0" fontId="7" fillId="0" borderId="0" xfId="0" applyFont="1" applyAlignment="1">
      <alignment horizontal="centerContinuous"/>
    </xf>
    <xf numFmtId="0" fontId="6" fillId="0" borderId="0" xfId="0" applyFont="1"/>
    <xf numFmtId="0" fontId="8" fillId="0" borderId="0" xfId="0" applyFont="1"/>
    <xf numFmtId="0" fontId="8" fillId="0" borderId="0" xfId="0" applyFont="1" applyBorder="1"/>
    <xf numFmtId="0" fontId="8" fillId="0" borderId="0" xfId="0" applyFont="1" applyBorder="1" applyAlignment="1"/>
    <xf numFmtId="0" fontId="8" fillId="0" borderId="0" xfId="0" applyFont="1" applyBorder="1" applyAlignment="1">
      <alignment horizontal="centerContinuous"/>
    </xf>
    <xf numFmtId="164" fontId="9" fillId="0" borderId="0" xfId="2" applyNumberFormat="1" applyFont="1" applyBorder="1"/>
    <xf numFmtId="0" fontId="12" fillId="0" borderId="0" xfId="0" applyFont="1"/>
    <xf numFmtId="0" fontId="11" fillId="0" borderId="0" xfId="0" applyFont="1"/>
    <xf numFmtId="43" fontId="0" fillId="0" borderId="0" xfId="1" applyNumberFormat="1" applyFont="1"/>
    <xf numFmtId="0" fontId="8" fillId="0" borderId="0" xfId="0" applyFont="1" applyBorder="1" applyAlignment="1">
      <alignment wrapText="1"/>
    </xf>
    <xf numFmtId="0" fontId="8" fillId="0" borderId="0" xfId="0" applyFont="1" applyAlignment="1">
      <alignment wrapText="1"/>
    </xf>
    <xf numFmtId="0" fontId="13" fillId="0" borderId="0" xfId="0" applyFont="1" applyAlignment="1">
      <alignment horizontal="right"/>
    </xf>
    <xf numFmtId="0" fontId="6" fillId="0" borderId="0" xfId="0" quotePrefix="1" applyFont="1" applyAlignment="1">
      <alignment horizontal="centerContinuous"/>
    </xf>
    <xf numFmtId="0" fontId="0" fillId="0" borderId="0" xfId="0" quotePrefix="1" applyAlignment="1">
      <alignment horizontal="centerContinuous"/>
    </xf>
    <xf numFmtId="165" fontId="0" fillId="0" borderId="0" xfId="1" quotePrefix="1" applyNumberFormat="1" applyFont="1" applyAlignment="1">
      <alignment horizontal="centerContinuous"/>
    </xf>
    <xf numFmtId="0" fontId="0" fillId="0" borderId="0" xfId="0" quotePrefix="1" applyAlignment="1">
      <alignment horizontal="center"/>
    </xf>
    <xf numFmtId="165" fontId="0" fillId="0" borderId="0" xfId="1" quotePrefix="1" applyNumberFormat="1" applyFont="1" applyAlignment="1">
      <alignment horizontal="center"/>
    </xf>
    <xf numFmtId="165" fontId="0" fillId="0" borderId="3" xfId="1" quotePrefix="1" applyNumberFormat="1" applyFont="1" applyBorder="1" applyAlignment="1">
      <alignment horizontal="center"/>
    </xf>
    <xf numFmtId="8" fontId="0" fillId="0" borderId="0" xfId="0" quotePrefix="1" applyNumberFormat="1" applyAlignment="1">
      <alignment horizontal="center"/>
    </xf>
    <xf numFmtId="166" fontId="0" fillId="0" borderId="0" xfId="1" quotePrefix="1" applyNumberFormat="1" applyFont="1" applyAlignment="1">
      <alignment horizontal="center"/>
    </xf>
    <xf numFmtId="0" fontId="0" fillId="0" borderId="0" xfId="0" applyBorder="1" applyAlignment="1">
      <alignment horizontal="right"/>
    </xf>
    <xf numFmtId="41" fontId="0" fillId="0" borderId="0" xfId="0" applyNumberFormat="1"/>
    <xf numFmtId="41" fontId="0" fillId="0" borderId="0" xfId="1" applyNumberFormat="1" applyFont="1"/>
    <xf numFmtId="0" fontId="0" fillId="0" borderId="0" xfId="0" applyBorder="1"/>
    <xf numFmtId="165" fontId="0" fillId="0" borderId="0" xfId="1" applyNumberFormat="1" applyFont="1" applyBorder="1"/>
    <xf numFmtId="0" fontId="14" fillId="0" borderId="0" xfId="0" applyFont="1"/>
    <xf numFmtId="1" fontId="14" fillId="0" borderId="0" xfId="0" applyNumberFormat="1" applyFont="1"/>
    <xf numFmtId="0" fontId="16" fillId="0" borderId="0" xfId="0" applyFont="1"/>
    <xf numFmtId="0" fontId="17" fillId="0" borderId="0" xfId="0" applyFont="1"/>
    <xf numFmtId="43" fontId="0" fillId="0" borderId="0" xfId="1" applyFont="1" applyAlignment="1">
      <alignment horizontal="center"/>
    </xf>
    <xf numFmtId="0" fontId="11" fillId="0" borderId="0" xfId="0" applyFont="1" applyBorder="1"/>
    <xf numFmtId="0" fontId="11" fillId="0" borderId="0" xfId="0" applyFont="1" applyBorder="1" applyAlignment="1">
      <alignment horizontal="center" wrapText="1"/>
    </xf>
    <xf numFmtId="0" fontId="11" fillId="0" borderId="1" xfId="0" applyFont="1" applyBorder="1" applyAlignment="1">
      <alignment horizontal="center" wrapText="1"/>
    </xf>
    <xf numFmtId="0" fontId="11" fillId="0" borderId="1" xfId="0" applyFont="1" applyBorder="1" applyAlignment="1">
      <alignment horizontal="center"/>
    </xf>
    <xf numFmtId="0" fontId="0" fillId="0" borderId="1" xfId="0" applyBorder="1"/>
    <xf numFmtId="0" fontId="0" fillId="2" borderId="0" xfId="0" applyFill="1"/>
    <xf numFmtId="164" fontId="11" fillId="0" borderId="6" xfId="0" applyNumberFormat="1" applyFont="1" applyBorder="1"/>
    <xf numFmtId="0" fontId="18" fillId="0" borderId="0" xfId="0" applyFont="1"/>
    <xf numFmtId="0" fontId="18" fillId="0" borderId="0" xfId="0" applyFont="1" applyAlignment="1">
      <alignment wrapText="1"/>
    </xf>
    <xf numFmtId="0" fontId="0" fillId="0" borderId="0" xfId="0" applyAlignment="1">
      <alignment wrapText="1"/>
    </xf>
    <xf numFmtId="0" fontId="0" fillId="0" borderId="0" xfId="0" applyAlignment="1">
      <alignment horizontal="left"/>
    </xf>
    <xf numFmtId="0" fontId="9" fillId="0" borderId="3" xfId="0" applyFont="1" applyBorder="1"/>
    <xf numFmtId="0" fontId="8" fillId="0" borderId="3" xfId="0" applyFont="1" applyBorder="1"/>
    <xf numFmtId="0" fontId="8" fillId="0" borderId="1" xfId="0" applyFont="1" applyBorder="1"/>
    <xf numFmtId="0" fontId="20" fillId="0" borderId="0" xfId="0" applyFont="1" applyAlignment="1">
      <alignment horizontal="left"/>
    </xf>
    <xf numFmtId="0" fontId="20" fillId="0" borderId="0" xfId="0" quotePrefix="1" applyFont="1" applyAlignment="1">
      <alignment horizontal="left"/>
    </xf>
    <xf numFmtId="0" fontId="5" fillId="0" borderId="0" xfId="0" applyFont="1"/>
    <xf numFmtId="0" fontId="5" fillId="0" borderId="0" xfId="0" applyFont="1" applyBorder="1" applyAlignment="1"/>
    <xf numFmtId="0" fontId="5" fillId="0" borderId="1" xfId="0" applyFont="1" applyBorder="1" applyAlignment="1"/>
    <xf numFmtId="0" fontId="21" fillId="0" borderId="0" xfId="0" quotePrefix="1" applyFont="1" applyBorder="1"/>
    <xf numFmtId="0" fontId="5" fillId="0" borderId="0" xfId="0" applyFont="1" applyBorder="1"/>
    <xf numFmtId="0" fontId="21" fillId="0" borderId="0" xfId="0" quotePrefix="1" applyFont="1" applyBorder="1" applyAlignment="1">
      <alignment horizontal="center"/>
    </xf>
    <xf numFmtId="0" fontId="11" fillId="0" borderId="0" xfId="0" applyFont="1" applyAlignment="1">
      <alignment horizontal="left"/>
    </xf>
    <xf numFmtId="0" fontId="5" fillId="0" borderId="0" xfId="0" applyFont="1" applyAlignment="1"/>
    <xf numFmtId="0" fontId="22" fillId="0" borderId="0" xfId="0" applyFont="1" applyBorder="1" applyAlignment="1">
      <alignment vertical="center"/>
    </xf>
    <xf numFmtId="0" fontId="22" fillId="0" borderId="0" xfId="0" applyFont="1" applyBorder="1" applyAlignment="1">
      <alignment horizontal="center" vertical="center"/>
    </xf>
    <xf numFmtId="0" fontId="5" fillId="0" borderId="0" xfId="0" quotePrefix="1" applyFont="1" applyBorder="1" applyAlignment="1">
      <alignment horizontal="left"/>
    </xf>
    <xf numFmtId="0" fontId="5" fillId="0" borderId="0" xfId="0" applyFont="1" applyAlignment="1">
      <alignment horizontal="left" wrapText="1"/>
    </xf>
    <xf numFmtId="0" fontId="21" fillId="0" borderId="0" xfId="0" quotePrefix="1" applyFont="1" applyAlignment="1">
      <alignment horizontal="center"/>
    </xf>
    <xf numFmtId="0" fontId="5" fillId="0" borderId="0" xfId="0" quotePrefix="1" applyFont="1" applyAlignment="1">
      <alignment horizontal="left"/>
    </xf>
    <xf numFmtId="0" fontId="21" fillId="0" borderId="0" xfId="0" quotePrefix="1" applyFont="1"/>
    <xf numFmtId="0" fontId="5" fillId="0" borderId="8" xfId="0" applyFont="1" applyBorder="1"/>
    <xf numFmtId="0" fontId="11" fillId="0" borderId="9" xfId="0" quotePrefix="1" applyFont="1" applyBorder="1" applyAlignment="1">
      <alignment horizontal="left"/>
    </xf>
    <xf numFmtId="0" fontId="11" fillId="0" borderId="10" xfId="0" applyFont="1" applyBorder="1" applyAlignment="1">
      <alignment horizontal="center" wrapText="1"/>
    </xf>
    <xf numFmtId="0" fontId="11" fillId="0" borderId="7" xfId="0" applyFont="1" applyBorder="1" applyAlignment="1">
      <alignment horizont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xf>
    <xf numFmtId="0" fontId="11" fillId="0" borderId="3" xfId="0" applyFont="1" applyBorder="1" applyAlignment="1">
      <alignment horizontal="center"/>
    </xf>
    <xf numFmtId="0" fontId="11" fillId="0" borderId="14" xfId="0" applyFont="1" applyBorder="1" applyAlignment="1">
      <alignment horizontal="center"/>
    </xf>
    <xf numFmtId="0" fontId="23" fillId="0" borderId="3" xfId="0" applyFont="1" applyBorder="1" applyAlignment="1">
      <alignment horizontal="center"/>
    </xf>
    <xf numFmtId="0" fontId="11" fillId="0" borderId="9" xfId="0" applyFont="1" applyBorder="1"/>
    <xf numFmtId="0" fontId="5" fillId="0" borderId="0" xfId="0" applyFont="1" applyBorder="1" applyAlignment="1">
      <alignment horizontal="left"/>
    </xf>
    <xf numFmtId="42" fontId="5" fillId="0" borderId="13" xfId="2" applyNumberFormat="1" applyFont="1" applyBorder="1"/>
    <xf numFmtId="42" fontId="5" fillId="0" borderId="3" xfId="2" applyNumberFormat="1" applyFont="1" applyBorder="1"/>
    <xf numFmtId="42" fontId="5" fillId="0" borderId="14" xfId="2" applyNumberFormat="1" applyFont="1" applyBorder="1"/>
    <xf numFmtId="42" fontId="5" fillId="0" borderId="0" xfId="0" applyNumberFormat="1" applyFont="1" applyBorder="1"/>
    <xf numFmtId="41" fontId="5" fillId="0" borderId="13" xfId="2" applyNumberFormat="1" applyFont="1" applyBorder="1"/>
    <xf numFmtId="41" fontId="5" fillId="0" borderId="3" xfId="2" applyNumberFormat="1" applyFont="1" applyBorder="1"/>
    <xf numFmtId="41" fontId="5" fillId="0" borderId="14" xfId="2" applyNumberFormat="1" applyFont="1" applyBorder="1"/>
    <xf numFmtId="41" fontId="5" fillId="0" borderId="0" xfId="0" applyNumberFormat="1" applyFont="1" applyBorder="1"/>
    <xf numFmtId="41" fontId="5" fillId="0" borderId="13" xfId="1" applyNumberFormat="1" applyFont="1" applyBorder="1"/>
    <xf numFmtId="41" fontId="5" fillId="0" borderId="3" xfId="1" applyNumberFormat="1" applyFont="1" applyBorder="1"/>
    <xf numFmtId="41" fontId="5" fillId="0" borderId="14" xfId="1" applyNumberFormat="1" applyFont="1" applyBorder="1"/>
    <xf numFmtId="41" fontId="5" fillId="0" borderId="0" xfId="1" applyNumberFormat="1" applyFont="1" applyBorder="1"/>
    <xf numFmtId="0" fontId="5" fillId="0" borderId="0" xfId="0" applyFont="1" applyBorder="1" applyAlignment="1">
      <alignment horizontal="right"/>
    </xf>
    <xf numFmtId="164" fontId="5" fillId="0" borderId="15" xfId="2" applyNumberFormat="1" applyFont="1" applyBorder="1"/>
    <xf numFmtId="42" fontId="5" fillId="0" borderId="0" xfId="1" applyNumberFormat="1" applyFont="1" applyBorder="1"/>
    <xf numFmtId="42" fontId="5" fillId="0" borderId="15" xfId="2" applyNumberFormat="1" applyFont="1" applyBorder="1"/>
    <xf numFmtId="0" fontId="5" fillId="0" borderId="13" xfId="0" applyFont="1" applyBorder="1"/>
    <xf numFmtId="0" fontId="5" fillId="0" borderId="3" xfId="0" applyFont="1" applyBorder="1"/>
    <xf numFmtId="0" fontId="5" fillId="0" borderId="14" xfId="0" applyFont="1" applyBorder="1"/>
    <xf numFmtId="0" fontId="11" fillId="0" borderId="0" xfId="0" applyFont="1" applyBorder="1" applyAlignment="1">
      <alignment horizontal="right"/>
    </xf>
    <xf numFmtId="165" fontId="5" fillId="0" borderId="13" xfId="1" applyNumberFormat="1" applyFont="1" applyBorder="1"/>
    <xf numFmtId="165" fontId="5" fillId="0" borderId="3" xfId="1" applyNumberFormat="1" applyFont="1" applyBorder="1"/>
    <xf numFmtId="165" fontId="5" fillId="0" borderId="14" xfId="1" applyNumberFormat="1" applyFont="1" applyBorder="1"/>
    <xf numFmtId="43" fontId="5" fillId="0" borderId="13" xfId="1" applyFont="1" applyBorder="1" applyAlignment="1">
      <alignment horizontal="center"/>
    </xf>
    <xf numFmtId="43" fontId="5" fillId="0" borderId="3" xfId="1" applyFont="1" applyBorder="1" applyAlignment="1">
      <alignment horizontal="center"/>
    </xf>
    <xf numFmtId="43" fontId="5" fillId="0" borderId="14" xfId="1" applyFont="1" applyBorder="1" applyAlignment="1">
      <alignment horizontal="center"/>
    </xf>
    <xf numFmtId="43" fontId="5" fillId="0" borderId="13" xfId="1" applyFont="1" applyBorder="1"/>
    <xf numFmtId="0" fontId="22" fillId="0" borderId="0" xfId="0" applyFont="1"/>
    <xf numFmtId="0" fontId="11" fillId="0" borderId="9" xfId="0" applyFont="1" applyBorder="1" applyAlignment="1">
      <alignment horizontal="left"/>
    </xf>
    <xf numFmtId="0" fontId="11" fillId="0" borderId="18" xfId="0" applyFont="1" applyBorder="1"/>
    <xf numFmtId="0" fontId="5" fillId="0" borderId="1" xfId="0" applyFont="1" applyBorder="1"/>
    <xf numFmtId="42" fontId="5" fillId="0" borderId="1" xfId="0" applyNumberFormat="1" applyFont="1" applyBorder="1"/>
    <xf numFmtId="0" fontId="5" fillId="0" borderId="0" xfId="0" applyFont="1" applyAlignment="1">
      <alignment horizontal="right"/>
    </xf>
    <xf numFmtId="0" fontId="5" fillId="0" borderId="0" xfId="0" applyFont="1" applyAlignment="1">
      <alignment horizontal="center"/>
    </xf>
    <xf numFmtId="0" fontId="24" fillId="0" borderId="0" xfId="0" applyFont="1"/>
    <xf numFmtId="0" fontId="5" fillId="0" borderId="1" xfId="0" applyFont="1" applyBorder="1" applyAlignment="1">
      <alignment horizontal="center"/>
    </xf>
    <xf numFmtId="0" fontId="5" fillId="0" borderId="0" xfId="0" applyFont="1" applyBorder="1" applyAlignment="1">
      <alignment horizontal="center"/>
    </xf>
    <xf numFmtId="0" fontId="5" fillId="0" borderId="0" xfId="0" quotePrefix="1" applyFont="1" applyAlignment="1">
      <alignment horizontal="right"/>
    </xf>
    <xf numFmtId="0" fontId="11" fillId="0" borderId="0" xfId="0" applyFont="1" applyAlignment="1">
      <alignment horizontal="right"/>
    </xf>
    <xf numFmtId="0" fontId="5" fillId="0" borderId="1" xfId="0" applyFont="1" applyBorder="1" applyAlignment="1">
      <alignment horizontal="left"/>
    </xf>
    <xf numFmtId="0" fontId="5" fillId="0" borderId="1" xfId="0" quotePrefix="1" applyFont="1" applyBorder="1"/>
    <xf numFmtId="0" fontId="5" fillId="0" borderId="0" xfId="0" applyFont="1" applyBorder="1" applyAlignment="1">
      <alignment horizontal="left" vertical="top" wrapText="1"/>
    </xf>
    <xf numFmtId="0" fontId="11" fillId="0" borderId="0" xfId="0" quotePrefix="1" applyFont="1" applyBorder="1" applyAlignment="1">
      <alignment wrapText="1"/>
    </xf>
    <xf numFmtId="0" fontId="11" fillId="0" borderId="9" xfId="0" quotePrefix="1" applyFont="1" applyBorder="1" applyAlignment="1">
      <alignment wrapText="1"/>
    </xf>
    <xf numFmtId="0" fontId="11" fillId="0" borderId="19" xfId="0" quotePrefix="1" applyFont="1" applyBorder="1" applyAlignment="1">
      <alignment wrapText="1"/>
    </xf>
    <xf numFmtId="0" fontId="8" fillId="0" borderId="20" xfId="0" applyFont="1" applyBorder="1"/>
    <xf numFmtId="0" fontId="3" fillId="0" borderId="1" xfId="0" applyFont="1" applyBorder="1"/>
    <xf numFmtId="0" fontId="5" fillId="0" borderId="14" xfId="0" applyFont="1" applyBorder="1" applyAlignment="1">
      <alignment horizontal="left"/>
    </xf>
    <xf numFmtId="0" fontId="5" fillId="0" borderId="14" xfId="0" applyFont="1" applyBorder="1" applyAlignment="1">
      <alignment horizontal="right"/>
    </xf>
    <xf numFmtId="0" fontId="11" fillId="0" borderId="14" xfId="0" applyFont="1" applyBorder="1" applyAlignment="1">
      <alignment horizontal="right"/>
    </xf>
    <xf numFmtId="0" fontId="11" fillId="0" borderId="23" xfId="0" applyFont="1" applyBorder="1"/>
    <xf numFmtId="0" fontId="21" fillId="0" borderId="8" xfId="0" quotePrefix="1" applyFont="1" applyBorder="1"/>
    <xf numFmtId="0" fontId="21" fillId="0" borderId="8" xfId="0" quotePrefix="1" applyFont="1" applyBorder="1" applyAlignment="1">
      <alignment horizontal="center"/>
    </xf>
    <xf numFmtId="0" fontId="8" fillId="0" borderId="8" xfId="0" applyFont="1" applyBorder="1"/>
    <xf numFmtId="0" fontId="8" fillId="0" borderId="24" xfId="0" applyFont="1" applyBorder="1"/>
    <xf numFmtId="0" fontId="5" fillId="0" borderId="7" xfId="0" quotePrefix="1" applyFont="1" applyBorder="1" applyAlignment="1">
      <alignment horizontal="center"/>
    </xf>
    <xf numFmtId="0" fontId="11" fillId="0" borderId="9" xfId="0" applyFont="1" applyBorder="1" applyAlignment="1"/>
    <xf numFmtId="0" fontId="11" fillId="0" borderId="0" xfId="0" applyFont="1" applyBorder="1" applyAlignment="1"/>
    <xf numFmtId="0" fontId="5" fillId="0" borderId="14" xfId="0" applyFont="1" applyBorder="1" applyAlignment="1"/>
    <xf numFmtId="42" fontId="5" fillId="0" borderId="28" xfId="2" applyNumberFormat="1" applyFont="1" applyBorder="1"/>
    <xf numFmtId="42" fontId="5" fillId="0" borderId="29" xfId="2" applyNumberFormat="1" applyFont="1" applyBorder="1"/>
    <xf numFmtId="0" fontId="5" fillId="0" borderId="19" xfId="0" applyFont="1" applyBorder="1" applyAlignment="1"/>
    <xf numFmtId="42" fontId="5" fillId="0" borderId="30" xfId="0" applyNumberFormat="1" applyFont="1" applyBorder="1"/>
    <xf numFmtId="0" fontId="22" fillId="0" borderId="18" xfId="0" applyFont="1" applyBorder="1"/>
    <xf numFmtId="0" fontId="22" fillId="0" borderId="1" xfId="0" applyFont="1" applyBorder="1"/>
    <xf numFmtId="0" fontId="22" fillId="0" borderId="11" xfId="0" applyFont="1" applyBorder="1"/>
    <xf numFmtId="0" fontId="22" fillId="0" borderId="10" xfId="0" applyFont="1" applyBorder="1"/>
    <xf numFmtId="0" fontId="22" fillId="0" borderId="4" xfId="0" applyFont="1" applyBorder="1"/>
    <xf numFmtId="0" fontId="11" fillId="0" borderId="31" xfId="0" applyFont="1" applyBorder="1" applyAlignment="1">
      <alignment horizontal="center" wrapText="1"/>
    </xf>
    <xf numFmtId="0" fontId="8" fillId="0" borderId="14" xfId="0" applyFont="1" applyBorder="1" applyAlignment="1">
      <alignment horizontal="left"/>
    </xf>
    <xf numFmtId="0" fontId="8" fillId="0" borderId="14" xfId="0" applyFont="1" applyBorder="1"/>
    <xf numFmtId="0" fontId="5" fillId="0" borderId="32" xfId="0" applyFont="1" applyBorder="1"/>
    <xf numFmtId="0" fontId="11" fillId="0" borderId="0" xfId="0" applyFont="1" applyBorder="1" applyAlignment="1">
      <alignment horizontal="left"/>
    </xf>
    <xf numFmtId="0" fontId="11" fillId="0" borderId="0" xfId="0" quotePrefix="1" applyFont="1" applyBorder="1" applyAlignment="1">
      <alignment horizontal="left" wrapText="1"/>
    </xf>
    <xf numFmtId="0" fontId="6" fillId="0" borderId="0" xfId="0" applyFont="1" applyBorder="1" applyAlignment="1"/>
    <xf numFmtId="0" fontId="0" fillId="0" borderId="0" xfId="0" quotePrefix="1" applyFill="1" applyAlignment="1">
      <alignment horizontal="left"/>
    </xf>
    <xf numFmtId="0" fontId="0" fillId="0" borderId="0" xfId="0" applyFill="1"/>
    <xf numFmtId="165" fontId="0" fillId="0" borderId="0" xfId="1" applyNumberFormat="1" applyFont="1" applyFill="1"/>
    <xf numFmtId="0" fontId="14" fillId="0" borderId="0" xfId="0" applyFont="1" applyFill="1"/>
    <xf numFmtId="3" fontId="0" fillId="0" borderId="0" xfId="1" applyNumberFormat="1" applyFont="1" applyAlignment="1"/>
    <xf numFmtId="3" fontId="0" fillId="0" borderId="0" xfId="0" applyNumberFormat="1" applyAlignment="1"/>
    <xf numFmtId="165" fontId="0" fillId="0" borderId="0" xfId="1" applyNumberFormat="1" applyFont="1" applyAlignment="1"/>
    <xf numFmtId="0" fontId="5" fillId="0" borderId="4" xfId="0" applyFont="1" applyBorder="1" applyAlignment="1">
      <alignment horizontal="center"/>
    </xf>
    <xf numFmtId="165" fontId="5" fillId="0" borderId="4" xfId="1" applyNumberFormat="1" applyFont="1" applyBorder="1" applyAlignment="1">
      <alignment horizontal="center"/>
    </xf>
    <xf numFmtId="3" fontId="0" fillId="0" borderId="0" xfId="0" applyNumberFormat="1" applyBorder="1" applyAlignment="1"/>
    <xf numFmtId="165" fontId="0" fillId="0" borderId="0" xfId="1" applyNumberFormat="1" applyFont="1" applyBorder="1" applyAlignment="1"/>
    <xf numFmtId="0" fontId="0" fillId="3" borderId="2" xfId="0" quotePrefix="1" applyFill="1" applyBorder="1" applyAlignment="1">
      <alignment horizontal="center"/>
    </xf>
    <xf numFmtId="165" fontId="0" fillId="3" borderId="2" xfId="1" quotePrefix="1" applyNumberFormat="1" applyFont="1" applyFill="1" applyBorder="1" applyAlignment="1">
      <alignment horizontal="center"/>
    </xf>
    <xf numFmtId="167" fontId="4" fillId="3" borderId="3" xfId="1" quotePrefix="1" applyNumberFormat="1" applyFill="1" applyBorder="1" applyAlignment="1">
      <alignment horizontal="center"/>
    </xf>
    <xf numFmtId="8" fontId="0" fillId="3" borderId="3" xfId="0" quotePrefix="1" applyNumberFormat="1" applyFill="1" applyBorder="1" applyAlignment="1">
      <alignment horizontal="center"/>
    </xf>
    <xf numFmtId="41" fontId="0" fillId="0" borderId="0" xfId="2" applyNumberFormat="1" applyFont="1"/>
    <xf numFmtId="41" fontId="0" fillId="0" borderId="0" xfId="2" applyNumberFormat="1" applyFont="1" applyBorder="1"/>
    <xf numFmtId="41" fontId="0" fillId="0" borderId="1" xfId="2" applyNumberFormat="1" applyFont="1" applyBorder="1"/>
    <xf numFmtId="42" fontId="0" fillId="0" borderId="0" xfId="2" applyNumberFormat="1" applyFont="1"/>
    <xf numFmtId="42" fontId="0" fillId="0" borderId="5" xfId="2" applyNumberFormat="1" applyFont="1" applyBorder="1"/>
    <xf numFmtId="165" fontId="5" fillId="0" borderId="3" xfId="1" applyNumberFormat="1" applyFont="1" applyBorder="1" applyAlignment="1">
      <alignment horizontal="center"/>
    </xf>
    <xf numFmtId="43" fontId="5" fillId="0" borderId="4" xfId="1" applyFont="1" applyBorder="1" applyAlignment="1">
      <alignment horizontal="center"/>
    </xf>
    <xf numFmtId="0" fontId="5" fillId="0" borderId="2" xfId="0" applyFont="1" applyBorder="1" applyAlignment="1">
      <alignment horizontal="center"/>
    </xf>
    <xf numFmtId="1" fontId="5" fillId="0" borderId="2" xfId="0" applyNumberFormat="1" applyFont="1" applyBorder="1" applyAlignment="1">
      <alignment horizontal="center"/>
    </xf>
    <xf numFmtId="1" fontId="5" fillId="0" borderId="4" xfId="0" applyNumberFormat="1" applyFont="1" applyBorder="1" applyAlignment="1">
      <alignment horizontal="center"/>
    </xf>
    <xf numFmtId="1" fontId="5" fillId="0" borderId="0" xfId="0" applyNumberFormat="1" applyFont="1" applyBorder="1" applyAlignment="1">
      <alignment horizontal="center"/>
    </xf>
    <xf numFmtId="17" fontId="5" fillId="0" borderId="0" xfId="0" applyNumberFormat="1" applyFont="1"/>
    <xf numFmtId="41" fontId="5" fillId="0" borderId="0" xfId="0" applyNumberFormat="1" applyFont="1" applyAlignment="1">
      <alignment horizontal="center"/>
    </xf>
    <xf numFmtId="41" fontId="5" fillId="0" borderId="0" xfId="0" applyNumberFormat="1" applyFont="1"/>
    <xf numFmtId="42" fontId="5" fillId="0" borderId="0" xfId="2" applyNumberFormat="1" applyFont="1"/>
    <xf numFmtId="41" fontId="5" fillId="0" borderId="0" xfId="2" applyNumberFormat="1" applyFont="1"/>
    <xf numFmtId="41" fontId="5" fillId="0" borderId="0" xfId="2" applyNumberFormat="1" applyFont="1" applyBorder="1"/>
    <xf numFmtId="41" fontId="5" fillId="0" borderId="1" xfId="0" applyNumberFormat="1" applyFont="1" applyBorder="1" applyAlignment="1">
      <alignment horizontal="center"/>
    </xf>
    <xf numFmtId="41" fontId="5" fillId="0" borderId="1" xfId="2" applyNumberFormat="1" applyFont="1" applyBorder="1"/>
    <xf numFmtId="41" fontId="5" fillId="0" borderId="1" xfId="0" applyNumberFormat="1" applyFont="1" applyBorder="1"/>
    <xf numFmtId="41" fontId="5" fillId="0" borderId="0" xfId="0" applyNumberFormat="1" applyFont="1" applyBorder="1" applyAlignment="1">
      <alignment horizontal="center"/>
    </xf>
    <xf numFmtId="41" fontId="5" fillId="0" borderId="5" xfId="0" applyNumberFormat="1" applyFont="1" applyBorder="1" applyAlignment="1">
      <alignment horizontal="center"/>
    </xf>
    <xf numFmtId="3" fontId="5" fillId="0" borderId="0" xfId="0" applyNumberFormat="1" applyFont="1" applyBorder="1"/>
    <xf numFmtId="42" fontId="5" fillId="0" borderId="5" xfId="2" applyNumberFormat="1" applyFont="1" applyBorder="1"/>
    <xf numFmtId="41" fontId="5" fillId="0" borderId="5" xfId="0" applyNumberFormat="1" applyFont="1" applyBorder="1"/>
    <xf numFmtId="1" fontId="5" fillId="0" borderId="0" xfId="0" applyNumberFormat="1" applyFont="1"/>
    <xf numFmtId="0" fontId="5" fillId="0" borderId="0" xfId="0" quotePrefix="1" applyFont="1" applyFill="1" applyAlignment="1">
      <alignment horizontal="left"/>
    </xf>
    <xf numFmtId="0" fontId="5" fillId="0" borderId="0" xfId="0" applyFont="1" applyFill="1"/>
    <xf numFmtId="1" fontId="5" fillId="0" borderId="0" xfId="0" applyNumberFormat="1" applyFont="1" applyFill="1"/>
    <xf numFmtId="43" fontId="0" fillId="0" borderId="0" xfId="0" applyNumberFormat="1" applyAlignment="1">
      <alignment horizontal="center"/>
    </xf>
    <xf numFmtId="0" fontId="0" fillId="2" borderId="0" xfId="0" applyFill="1" applyAlignment="1">
      <alignment horizontal="center"/>
    </xf>
    <xf numFmtId="0" fontId="11" fillId="0" borderId="0" xfId="0" applyFont="1" applyAlignment="1">
      <alignment horizontal="center"/>
    </xf>
    <xf numFmtId="0" fontId="11" fillId="0" borderId="0" xfId="0" applyFont="1" applyBorder="1" applyAlignment="1">
      <alignment horizontal="center"/>
    </xf>
    <xf numFmtId="164" fontId="11" fillId="0" borderId="0" xfId="0" applyNumberFormat="1" applyFont="1" applyBorder="1" applyAlignment="1">
      <alignment horizontal="center"/>
    </xf>
    <xf numFmtId="0" fontId="4" fillId="0" borderId="1" xfId="0" applyFont="1" applyBorder="1" applyAlignment="1"/>
    <xf numFmtId="0" fontId="4" fillId="0" borderId="1" xfId="0" applyFont="1" applyBorder="1" applyAlignment="1">
      <alignment horizontal="center"/>
    </xf>
    <xf numFmtId="0" fontId="4" fillId="0" borderId="7" xfId="0" applyFont="1" applyFill="1" applyBorder="1" applyAlignment="1">
      <alignment horizontal="center" vertical="center"/>
    </xf>
    <xf numFmtId="0" fontId="4" fillId="0" borderId="7" xfId="0" applyFont="1" applyBorder="1" applyAlignment="1">
      <alignment horizontal="center" vertical="center"/>
    </xf>
    <xf numFmtId="164" fontId="4" fillId="0" borderId="16" xfId="2" applyNumberFormat="1" applyFont="1" applyBorder="1"/>
    <xf numFmtId="0" fontId="4" fillId="0" borderId="0" xfId="0" applyFont="1" applyBorder="1" applyAlignment="1">
      <alignment horizontal="left"/>
    </xf>
    <xf numFmtId="0" fontId="5" fillId="0" borderId="0" xfId="0" quotePrefix="1" applyFont="1" applyBorder="1" applyAlignment="1">
      <alignment horizontal="left"/>
    </xf>
    <xf numFmtId="0" fontId="0" fillId="0" borderId="0" xfId="0" applyAlignment="1"/>
    <xf numFmtId="0" fontId="4" fillId="0" borderId="7" xfId="0" quotePrefix="1" applyFont="1" applyBorder="1" applyAlignment="1">
      <alignment horizontal="center"/>
    </xf>
    <xf numFmtId="41" fontId="4" fillId="0" borderId="13" xfId="2" applyNumberFormat="1" applyFont="1" applyBorder="1"/>
    <xf numFmtId="0" fontId="5" fillId="0" borderId="1" xfId="0" applyFont="1" applyBorder="1" applyAlignment="1">
      <alignment horizontal="left" vertical="top" wrapText="1"/>
    </xf>
    <xf numFmtId="164" fontId="4" fillId="0" borderId="16" xfId="2" applyNumberFormat="1" applyFont="1" applyBorder="1" applyAlignment="1">
      <alignment horizontal="center"/>
    </xf>
    <xf numFmtId="43" fontId="8" fillId="0" borderId="0" xfId="0" applyNumberFormat="1" applyFont="1" applyBorder="1"/>
    <xf numFmtId="168" fontId="5" fillId="0" borderId="1" xfId="0" applyNumberFormat="1" applyFont="1" applyBorder="1" applyAlignment="1">
      <alignment horizontal="left"/>
    </xf>
    <xf numFmtId="0" fontId="11" fillId="0" borderId="0" xfId="0" applyFont="1" applyAlignment="1">
      <alignment horizontal="right"/>
    </xf>
    <xf numFmtId="0" fontId="10" fillId="0" borderId="0" xfId="0" applyFont="1" applyAlignment="1">
      <alignment horizontal="center"/>
    </xf>
    <xf numFmtId="0" fontId="4" fillId="0" borderId="18" xfId="0" applyFont="1" applyBorder="1" applyAlignment="1">
      <alignment horizontal="left" vertical="top" wrapText="1"/>
    </xf>
    <xf numFmtId="0" fontId="5" fillId="0" borderId="1" xfId="0" applyFont="1" applyBorder="1" applyAlignment="1">
      <alignment horizontal="left" vertical="top" wrapText="1"/>
    </xf>
    <xf numFmtId="0" fontId="11" fillId="0" borderId="21" xfId="0" applyFont="1" applyBorder="1" applyAlignment="1">
      <alignment horizontal="center"/>
    </xf>
    <xf numFmtId="0" fontId="11" fillId="0" borderId="22" xfId="0" applyFont="1" applyBorder="1" applyAlignment="1">
      <alignment horizontal="center"/>
    </xf>
    <xf numFmtId="0" fontId="11" fillId="0" borderId="17" xfId="0" applyFont="1" applyBorder="1" applyAlignment="1">
      <alignment horizontal="center"/>
    </xf>
    <xf numFmtId="0" fontId="25" fillId="0" borderId="0" xfId="0" applyFont="1" applyAlignment="1">
      <alignment horizontal="center"/>
    </xf>
    <xf numFmtId="0" fontId="5" fillId="0" borderId="0" xfId="0" applyFont="1" applyBorder="1" applyAlignment="1">
      <alignment horizontal="left"/>
    </xf>
    <xf numFmtId="0" fontId="11" fillId="0" borderId="23" xfId="0" quotePrefix="1" applyFont="1" applyBorder="1" applyAlignment="1">
      <alignment horizontal="left" wrapText="1"/>
    </xf>
    <xf numFmtId="0" fontId="11" fillId="0" borderId="8" xfId="0" quotePrefix="1" applyFont="1" applyBorder="1" applyAlignment="1">
      <alignment horizontal="left" wrapText="1"/>
    </xf>
    <xf numFmtId="0" fontId="11" fillId="0" borderId="24" xfId="0" quotePrefix="1" applyFont="1" applyBorder="1" applyAlignment="1">
      <alignment horizontal="left" wrapText="1"/>
    </xf>
    <xf numFmtId="0" fontId="11" fillId="0" borderId="0" xfId="0" applyFont="1" applyAlignment="1">
      <alignment horizontal="left" wrapText="1"/>
    </xf>
    <xf numFmtId="0" fontId="18" fillId="0" borderId="0" xfId="0" applyFont="1" applyAlignment="1">
      <alignment horizontal="left" wrapText="1"/>
    </xf>
    <xf numFmtId="0" fontId="19" fillId="0" borderId="0" xfId="0" applyFont="1" applyAlignment="1">
      <alignment horizontal="left"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xf>
    <xf numFmtId="0" fontId="6" fillId="0" borderId="1" xfId="0" applyFont="1" applyBorder="1" applyAlignment="1">
      <alignment horizontal="left"/>
    </xf>
    <xf numFmtId="0" fontId="15" fillId="0" borderId="0" xfId="0" applyFont="1" applyAlignment="1">
      <alignment horizontal="center"/>
    </xf>
    <xf numFmtId="0" fontId="6" fillId="0" borderId="0" xfId="0" quotePrefix="1" applyFont="1" applyAlignment="1">
      <alignment horizontal="center"/>
    </xf>
    <xf numFmtId="0" fontId="11" fillId="0" borderId="0" xfId="0" applyFont="1" applyBorder="1" applyAlignment="1">
      <alignment horizontal="center" wrapText="1"/>
    </xf>
    <xf numFmtId="0" fontId="11" fillId="0" borderId="1" xfId="0" applyFont="1" applyBorder="1" applyAlignment="1">
      <alignment horizontal="center" wrapText="1"/>
    </xf>
    <xf numFmtId="0" fontId="5" fillId="0" borderId="1" xfId="0" applyFont="1" applyBorder="1" applyAlignment="1">
      <alignment horizontal="center" wrapText="1"/>
    </xf>
  </cellXfs>
  <cellStyles count="6">
    <cellStyle name="Comma" xfId="1" builtinId="3"/>
    <cellStyle name="Currency" xfId="2" builtinId="4"/>
    <cellStyle name="Normal" xfId="0" builtinId="0"/>
    <cellStyle name="Normal 2" xfId="3" xr:uid="{00000000-0005-0000-0000-000003000000}"/>
    <cellStyle name="Normal 2 2" xfId="4" xr:uid="{00000000-0005-0000-0000-000004000000}"/>
    <cellStyle name="Normal 3"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6"/>
  <sheetViews>
    <sheetView tabSelected="1" zoomScaleNormal="100" workbookViewId="0">
      <selection activeCell="H16" sqref="H16"/>
    </sheetView>
  </sheetViews>
  <sheetFormatPr defaultColWidth="7.5703125" defaultRowHeight="13.5"/>
  <cols>
    <col min="1" max="1" width="5.7109375" style="28" customWidth="1"/>
    <col min="2" max="2" width="5.5703125" style="28" customWidth="1"/>
    <col min="3" max="3" width="6" style="28" customWidth="1"/>
    <col min="4" max="4" width="12.28515625" style="28" customWidth="1"/>
    <col min="5" max="5" width="26.42578125" style="28" customWidth="1"/>
    <col min="6" max="6" width="2.42578125" style="28" customWidth="1"/>
    <col min="7" max="7" width="15.85546875" style="28" customWidth="1"/>
    <col min="8" max="11" width="14.7109375" style="28" customWidth="1"/>
    <col min="12" max="12" width="3.42578125" style="28" customWidth="1"/>
    <col min="13" max="16" width="14.7109375" style="28" customWidth="1"/>
    <col min="17" max="17" width="7.5703125" style="28"/>
    <col min="18" max="18" width="15.28515625" style="28" bestFit="1" customWidth="1"/>
    <col min="19" max="16384" width="7.5703125" style="28"/>
  </cols>
  <sheetData>
    <row r="1" spans="1:26" ht="18">
      <c r="A1" s="239" t="s">
        <v>33</v>
      </c>
      <c r="B1" s="239"/>
      <c r="C1" s="239"/>
      <c r="D1" s="239"/>
      <c r="E1" s="239"/>
      <c r="F1" s="239"/>
      <c r="G1" s="239"/>
      <c r="H1" s="239"/>
      <c r="I1" s="239"/>
      <c r="J1" s="239"/>
      <c r="K1" s="239"/>
      <c r="L1" s="239"/>
      <c r="M1" s="239"/>
      <c r="N1" s="239"/>
      <c r="O1" s="239"/>
      <c r="P1" s="239"/>
    </row>
    <row r="2" spans="1:26" ht="21.75" customHeight="1">
      <c r="A2" s="245" t="s">
        <v>42</v>
      </c>
      <c r="B2" s="245"/>
      <c r="C2" s="245"/>
      <c r="D2" s="245"/>
      <c r="E2" s="245"/>
      <c r="F2" s="245"/>
      <c r="G2" s="245"/>
      <c r="H2" s="245"/>
      <c r="I2" s="245"/>
      <c r="J2" s="245"/>
      <c r="K2" s="245"/>
      <c r="L2" s="245"/>
      <c r="M2" s="245"/>
      <c r="N2" s="245"/>
      <c r="O2" s="245"/>
      <c r="P2" s="245"/>
      <c r="Q2" s="29"/>
      <c r="R2" s="29"/>
      <c r="S2" s="29"/>
      <c r="T2" s="29"/>
      <c r="U2" s="29"/>
      <c r="V2" s="29"/>
      <c r="W2" s="29"/>
      <c r="X2" s="29"/>
      <c r="Y2" s="29"/>
      <c r="Z2" s="29"/>
    </row>
    <row r="3" spans="1:26" ht="11.85" customHeight="1">
      <c r="A3" s="71"/>
      <c r="B3" s="72"/>
      <c r="C3" s="72"/>
      <c r="D3" s="72"/>
      <c r="E3" s="72"/>
      <c r="F3" s="72"/>
      <c r="G3" s="72"/>
      <c r="H3" s="72"/>
      <c r="I3" s="72"/>
      <c r="J3" s="72"/>
      <c r="K3" s="72"/>
      <c r="L3" s="72"/>
      <c r="M3" s="72"/>
      <c r="N3" s="72"/>
      <c r="O3" s="31"/>
      <c r="P3" s="29"/>
      <c r="Q3" s="29"/>
      <c r="R3" s="29"/>
      <c r="S3" s="29"/>
      <c r="T3" s="29"/>
      <c r="U3" s="29"/>
      <c r="V3" s="29"/>
      <c r="W3" s="29"/>
      <c r="X3" s="29"/>
      <c r="Y3" s="29"/>
      <c r="Z3" s="29"/>
    </row>
    <row r="4" spans="1:26">
      <c r="A4" s="34" t="s">
        <v>74</v>
      </c>
      <c r="B4" s="73"/>
      <c r="C4" s="74"/>
      <c r="D4" s="229" t="s">
        <v>110</v>
      </c>
      <c r="E4" s="230"/>
      <c r="F4" s="231"/>
      <c r="G4" s="231"/>
      <c r="H4" s="74"/>
      <c r="I4" s="74"/>
      <c r="J4" s="74"/>
      <c r="K4" s="74"/>
      <c r="L4" s="74"/>
      <c r="M4" s="74"/>
      <c r="N4" s="74"/>
      <c r="O4" s="29"/>
      <c r="P4" s="29"/>
      <c r="Q4" s="29"/>
      <c r="R4" s="29"/>
      <c r="S4" s="29"/>
      <c r="T4" s="29"/>
      <c r="U4" s="29"/>
      <c r="V4" s="29"/>
      <c r="W4" s="29"/>
      <c r="X4" s="29"/>
      <c r="Y4" s="29"/>
      <c r="Z4" s="29"/>
    </row>
    <row r="5" spans="1:26">
      <c r="A5" s="34"/>
      <c r="B5" s="73"/>
      <c r="C5" s="73"/>
      <c r="D5" s="34"/>
      <c r="E5" s="34"/>
      <c r="F5" s="34"/>
      <c r="G5" s="73"/>
      <c r="H5" s="73"/>
      <c r="I5" s="73"/>
      <c r="J5" s="73"/>
      <c r="K5" s="73"/>
      <c r="L5" s="73"/>
      <c r="M5" s="73"/>
      <c r="N5" s="73"/>
      <c r="O5" s="29"/>
      <c r="P5" s="29"/>
      <c r="Q5" s="29"/>
      <c r="R5" s="29"/>
      <c r="S5" s="29"/>
      <c r="T5" s="29"/>
      <c r="U5" s="29"/>
      <c r="V5" s="29"/>
      <c r="W5" s="29"/>
      <c r="X5" s="29"/>
      <c r="Y5" s="29"/>
      <c r="Z5" s="29"/>
    </row>
    <row r="6" spans="1:26" ht="15" customHeight="1">
      <c r="A6" s="34" t="s">
        <v>73</v>
      </c>
      <c r="B6" s="34"/>
      <c r="C6" s="73"/>
      <c r="D6" s="73"/>
      <c r="E6" s="73"/>
      <c r="F6" s="73"/>
      <c r="G6" s="73"/>
      <c r="H6" s="73"/>
      <c r="I6" s="73"/>
      <c r="J6" s="73"/>
      <c r="K6" s="73"/>
      <c r="L6" s="73"/>
      <c r="M6" s="73"/>
      <c r="N6" s="73"/>
      <c r="O6" s="29"/>
      <c r="P6" s="29"/>
      <c r="Q6" s="29"/>
      <c r="R6" s="29"/>
      <c r="S6" s="29"/>
      <c r="T6" s="29"/>
      <c r="U6" s="29"/>
      <c r="V6" s="29"/>
      <c r="W6" s="29"/>
      <c r="X6" s="29"/>
      <c r="Y6" s="29"/>
      <c r="Z6" s="29"/>
    </row>
    <row r="7" spans="1:26" ht="15" customHeight="1">
      <c r="A7" s="34"/>
      <c r="B7" s="73"/>
      <c r="C7" s="73"/>
      <c r="D7" s="73"/>
      <c r="E7" s="73"/>
      <c r="F7" s="73"/>
      <c r="G7" s="73"/>
      <c r="H7" s="76"/>
      <c r="I7" s="76"/>
      <c r="J7" s="76"/>
      <c r="K7" s="76"/>
      <c r="L7" s="77"/>
      <c r="M7" s="78"/>
      <c r="N7" s="76"/>
      <c r="O7" s="29"/>
      <c r="P7" s="29"/>
      <c r="Q7" s="29"/>
      <c r="R7" s="29"/>
      <c r="S7" s="29"/>
      <c r="T7" s="29"/>
      <c r="U7" s="29"/>
      <c r="V7" s="29"/>
      <c r="W7" s="29"/>
      <c r="X7" s="29"/>
      <c r="Y7" s="29"/>
      <c r="Z7" s="29"/>
    </row>
    <row r="8" spans="1:26" ht="15" customHeight="1">
      <c r="A8" s="227"/>
      <c r="B8" s="79" t="s">
        <v>82</v>
      </c>
      <c r="C8" s="73"/>
      <c r="D8" s="80"/>
      <c r="E8" s="80"/>
      <c r="F8" s="80"/>
      <c r="G8" s="80"/>
      <c r="H8" s="80"/>
      <c r="I8" s="80"/>
      <c r="J8" s="80"/>
      <c r="K8" s="80"/>
      <c r="L8" s="80"/>
      <c r="M8" s="80"/>
      <c r="N8" s="80"/>
      <c r="O8" s="80"/>
      <c r="P8" s="80"/>
      <c r="Q8" s="29"/>
      <c r="R8" s="29"/>
      <c r="S8" s="29"/>
      <c r="T8" s="29"/>
      <c r="U8" s="29"/>
      <c r="V8" s="29"/>
      <c r="W8" s="29"/>
      <c r="X8" s="29"/>
      <c r="Y8" s="29"/>
      <c r="Z8" s="29"/>
    </row>
    <row r="9" spans="1:26" ht="15" customHeight="1">
      <c r="A9" s="81"/>
      <c r="B9" s="155"/>
      <c r="C9" s="73" t="s">
        <v>72</v>
      </c>
      <c r="D9" s="80"/>
      <c r="E9" s="80"/>
      <c r="F9" s="80"/>
      <c r="G9" s="80"/>
      <c r="H9" s="80"/>
      <c r="I9" s="80"/>
      <c r="J9" s="80"/>
      <c r="K9" s="80"/>
      <c r="L9" s="80"/>
      <c r="M9" s="80"/>
      <c r="N9" s="80"/>
      <c r="O9" s="80"/>
      <c r="P9" s="80"/>
      <c r="Q9" s="29"/>
      <c r="R9" s="29"/>
      <c r="S9" s="29"/>
      <c r="T9" s="29"/>
      <c r="U9" s="29"/>
      <c r="V9" s="29"/>
      <c r="W9" s="29"/>
      <c r="X9" s="29"/>
      <c r="Y9" s="29"/>
      <c r="Z9" s="29"/>
    </row>
    <row r="10" spans="1:26" ht="15" customHeight="1">
      <c r="A10" s="82"/>
      <c r="B10" s="232"/>
      <c r="C10" s="73" t="s">
        <v>79</v>
      </c>
      <c r="D10" s="80"/>
      <c r="E10" s="80"/>
      <c r="F10" s="80"/>
      <c r="G10" s="80"/>
      <c r="H10" s="80"/>
      <c r="I10" s="80"/>
      <c r="J10" s="80"/>
      <c r="K10" s="80"/>
      <c r="L10" s="80"/>
      <c r="M10" s="80"/>
      <c r="N10" s="80"/>
      <c r="O10" s="80"/>
      <c r="P10" s="80"/>
      <c r="Q10" s="29"/>
      <c r="R10" s="29"/>
      <c r="S10" s="29"/>
      <c r="T10" s="29"/>
      <c r="U10" s="29"/>
      <c r="V10" s="29"/>
      <c r="W10" s="29"/>
      <c r="X10" s="29"/>
      <c r="Y10" s="29"/>
      <c r="Z10" s="29"/>
    </row>
    <row r="11" spans="1:26" ht="15" customHeight="1">
      <c r="A11" s="82"/>
      <c r="B11" s="83"/>
      <c r="C11" s="73"/>
      <c r="D11" s="84"/>
      <c r="E11" s="84"/>
      <c r="F11" s="84"/>
      <c r="G11" s="84"/>
      <c r="H11" s="84"/>
      <c r="I11" s="84"/>
      <c r="J11" s="84"/>
      <c r="K11" s="84"/>
      <c r="L11" s="73"/>
      <c r="M11" s="85"/>
      <c r="N11" s="84"/>
      <c r="O11" s="30"/>
      <c r="P11" s="29"/>
      <c r="Q11" s="29"/>
      <c r="R11" s="29"/>
      <c r="S11" s="29"/>
      <c r="T11" s="29"/>
      <c r="U11" s="29"/>
      <c r="V11" s="29"/>
      <c r="W11" s="29"/>
      <c r="X11" s="29"/>
      <c r="Y11" s="29"/>
      <c r="Z11" s="29"/>
    </row>
    <row r="12" spans="1:26" ht="15" customHeight="1">
      <c r="A12" s="226" t="s">
        <v>109</v>
      </c>
      <c r="B12" s="34" t="s">
        <v>83</v>
      </c>
      <c r="C12" s="73"/>
      <c r="D12" s="73"/>
      <c r="E12" s="73"/>
      <c r="F12" s="73"/>
      <c r="G12" s="73"/>
      <c r="H12" s="87"/>
      <c r="I12" s="87"/>
      <c r="J12" s="87"/>
      <c r="K12" s="87"/>
      <c r="L12" s="73"/>
      <c r="M12" s="85"/>
      <c r="N12" s="87"/>
      <c r="O12" s="29"/>
      <c r="P12" s="29"/>
      <c r="Q12" s="29"/>
      <c r="R12" s="29"/>
      <c r="S12" s="29"/>
      <c r="T12" s="29"/>
      <c r="U12" s="29"/>
      <c r="V12" s="29"/>
      <c r="W12" s="29"/>
      <c r="X12" s="29"/>
      <c r="Y12" s="29"/>
      <c r="Z12" s="29"/>
    </row>
    <row r="13" spans="1:26" ht="15" customHeight="1">
      <c r="A13" s="81"/>
      <c r="B13" s="34"/>
      <c r="C13" s="73"/>
      <c r="D13" s="73"/>
      <c r="E13" s="73"/>
      <c r="F13" s="73"/>
      <c r="G13" s="73"/>
      <c r="H13" s="87"/>
      <c r="I13" s="87"/>
      <c r="J13" s="87"/>
      <c r="K13" s="87"/>
      <c r="L13" s="73"/>
      <c r="M13" s="85"/>
      <c r="N13" s="87"/>
      <c r="O13" s="29"/>
      <c r="P13" s="29"/>
      <c r="Q13" s="29"/>
      <c r="R13" s="29"/>
      <c r="S13" s="29"/>
      <c r="T13" s="29"/>
      <c r="U13" s="29"/>
      <c r="V13" s="29"/>
      <c r="W13" s="29"/>
      <c r="X13" s="29"/>
      <c r="Y13" s="29"/>
      <c r="Z13" s="29"/>
    </row>
    <row r="14" spans="1:26" ht="15" customHeight="1" thickBot="1">
      <c r="A14" s="150"/>
      <c r="B14" s="88"/>
      <c r="C14" s="88"/>
      <c r="D14" s="88"/>
      <c r="E14" s="88"/>
      <c r="F14" s="88"/>
      <c r="G14" s="88"/>
      <c r="H14" s="151"/>
      <c r="I14" s="151"/>
      <c r="J14" s="151"/>
      <c r="K14" s="151"/>
      <c r="L14" s="171"/>
      <c r="M14" s="152"/>
      <c r="N14" s="151"/>
      <c r="O14" s="153"/>
      <c r="P14" s="154"/>
      <c r="Q14" s="29"/>
      <c r="R14" s="29"/>
      <c r="S14" s="29"/>
      <c r="T14" s="29"/>
      <c r="U14" s="29"/>
      <c r="V14" s="29"/>
      <c r="W14" s="29"/>
      <c r="X14" s="29"/>
      <c r="Y14" s="29"/>
      <c r="Z14" s="29"/>
    </row>
    <row r="15" spans="1:26" ht="15" customHeight="1">
      <c r="A15" s="128" t="s">
        <v>70</v>
      </c>
      <c r="B15" s="77"/>
      <c r="C15" s="77"/>
      <c r="D15" s="77"/>
      <c r="E15" s="77"/>
      <c r="F15" s="77"/>
      <c r="G15" s="118"/>
      <c r="H15" s="242" t="s">
        <v>112</v>
      </c>
      <c r="I15" s="243"/>
      <c r="J15" s="243"/>
      <c r="K15" s="244"/>
      <c r="L15" s="77"/>
      <c r="M15" s="242" t="s">
        <v>69</v>
      </c>
      <c r="N15" s="243"/>
      <c r="O15" s="243"/>
      <c r="P15" s="244"/>
      <c r="Q15" s="29"/>
      <c r="R15" s="29"/>
      <c r="S15" s="29"/>
      <c r="T15" s="29"/>
      <c r="U15" s="29"/>
      <c r="V15" s="29"/>
      <c r="W15" s="29"/>
      <c r="X15" s="29"/>
      <c r="Y15" s="29"/>
      <c r="Z15" s="29"/>
    </row>
    <row r="16" spans="1:26" ht="30" customHeight="1">
      <c r="A16" s="89"/>
      <c r="B16" s="77"/>
      <c r="C16" s="77"/>
      <c r="D16" s="77"/>
      <c r="E16" s="77"/>
      <c r="F16" s="77"/>
      <c r="G16" s="118"/>
      <c r="H16" s="90" t="s">
        <v>67</v>
      </c>
      <c r="I16" s="91" t="s">
        <v>68</v>
      </c>
      <c r="J16" s="92" t="s">
        <v>105</v>
      </c>
      <c r="K16" s="92" t="s">
        <v>106</v>
      </c>
      <c r="L16" s="77"/>
      <c r="M16" s="93" t="s">
        <v>67</v>
      </c>
      <c r="N16" s="92" t="s">
        <v>105</v>
      </c>
      <c r="O16" s="91" t="s">
        <v>68</v>
      </c>
      <c r="P16" s="168" t="s">
        <v>106</v>
      </c>
      <c r="Q16" s="29"/>
      <c r="R16" s="29"/>
      <c r="S16" s="29"/>
      <c r="T16" s="29"/>
      <c r="U16" s="29"/>
      <c r="V16" s="29"/>
      <c r="W16" s="29"/>
      <c r="X16" s="29"/>
      <c r="Y16" s="29"/>
      <c r="Z16" s="29"/>
    </row>
    <row r="17" spans="1:26" ht="15" customHeight="1">
      <c r="A17" s="89"/>
      <c r="B17" s="77"/>
      <c r="C17" s="77"/>
      <c r="D17" s="77"/>
      <c r="E17" s="77"/>
      <c r="F17" s="77"/>
      <c r="G17" s="118"/>
      <c r="H17" s="94"/>
      <c r="I17" s="95"/>
      <c r="J17" s="96"/>
      <c r="K17" s="96"/>
      <c r="L17" s="77"/>
      <c r="M17" s="94"/>
      <c r="N17" s="96"/>
      <c r="O17" s="97"/>
      <c r="P17" s="169"/>
      <c r="Q17" s="29"/>
      <c r="R17" s="29"/>
      <c r="S17" s="29"/>
      <c r="T17" s="29"/>
      <c r="U17" s="29"/>
      <c r="V17" s="29"/>
      <c r="W17" s="29"/>
      <c r="X17" s="29"/>
      <c r="Y17" s="29"/>
      <c r="Z17" s="29"/>
    </row>
    <row r="18" spans="1:26" ht="15" customHeight="1">
      <c r="A18" s="98"/>
      <c r="B18" s="74" t="s">
        <v>84</v>
      </c>
      <c r="C18" s="74"/>
      <c r="D18" s="74"/>
      <c r="E18" s="74"/>
      <c r="F18" s="74"/>
      <c r="G18" s="158"/>
      <c r="H18" s="100">
        <v>0</v>
      </c>
      <c r="I18" s="101">
        <v>0</v>
      </c>
      <c r="J18" s="102">
        <v>0</v>
      </c>
      <c r="K18" s="102">
        <v>0</v>
      </c>
      <c r="L18" s="103"/>
      <c r="M18" s="100">
        <v>0</v>
      </c>
      <c r="N18" s="102">
        <v>0</v>
      </c>
      <c r="O18" s="101">
        <v>0</v>
      </c>
      <c r="P18" s="102">
        <v>0</v>
      </c>
      <c r="Q18" s="29"/>
      <c r="R18" s="29"/>
      <c r="S18" s="29"/>
      <c r="T18" s="29"/>
      <c r="U18" s="29"/>
      <c r="V18" s="29"/>
      <c r="W18" s="29"/>
      <c r="X18" s="29"/>
      <c r="Y18" s="29"/>
      <c r="Z18" s="29"/>
    </row>
    <row r="19" spans="1:26" ht="15" customHeight="1">
      <c r="A19" s="98"/>
      <c r="B19" s="99" t="s">
        <v>85</v>
      </c>
      <c r="C19" s="99"/>
      <c r="D19" s="99"/>
      <c r="E19" s="99"/>
      <c r="F19" s="99"/>
      <c r="G19" s="147"/>
      <c r="H19" s="233">
        <v>0</v>
      </c>
      <c r="I19" s="105">
        <v>0</v>
      </c>
      <c r="J19" s="106">
        <f>+Details!I18</f>
        <v>0</v>
      </c>
      <c r="K19" s="106">
        <v>0</v>
      </c>
      <c r="L19" s="107"/>
      <c r="M19" s="104">
        <f>H19</f>
        <v>0</v>
      </c>
      <c r="N19" s="106">
        <v>0</v>
      </c>
      <c r="O19" s="105">
        <f>+Details!K18</f>
        <v>0</v>
      </c>
      <c r="P19" s="106">
        <f>+Details!L18</f>
        <v>0</v>
      </c>
      <c r="Q19" s="29"/>
      <c r="R19" s="29"/>
      <c r="S19" s="29"/>
      <c r="T19" s="29"/>
      <c r="U19" s="29"/>
      <c r="V19" s="29"/>
      <c r="W19" s="29"/>
      <c r="X19" s="29"/>
      <c r="Y19" s="29"/>
      <c r="Z19" s="29"/>
    </row>
    <row r="20" spans="1:26" ht="15" customHeight="1">
      <c r="A20" s="98"/>
      <c r="B20" s="74" t="s">
        <v>86</v>
      </c>
      <c r="C20" s="74"/>
      <c r="D20" s="74"/>
      <c r="E20" s="74"/>
      <c r="F20" s="74"/>
      <c r="G20" s="158"/>
      <c r="H20" s="108">
        <f>+Supervision!F36</f>
        <v>0</v>
      </c>
      <c r="I20" s="109">
        <f>+Supervision!G36</f>
        <v>0</v>
      </c>
      <c r="J20" s="110">
        <f>+Supervision!G36</f>
        <v>0</v>
      </c>
      <c r="K20" s="110">
        <f>+Supervision!H36</f>
        <v>0</v>
      </c>
      <c r="L20" s="111"/>
      <c r="M20" s="108">
        <f>+Supervision!L36</f>
        <v>0</v>
      </c>
      <c r="N20" s="110">
        <f>+Supervision!K36</f>
        <v>0</v>
      </c>
      <c r="O20" s="109">
        <f>+Supervision!M36</f>
        <v>0</v>
      </c>
      <c r="P20" s="110">
        <f>+Supervision!N36</f>
        <v>0</v>
      </c>
      <c r="Q20" s="29"/>
      <c r="R20" s="29"/>
      <c r="S20" s="29"/>
      <c r="T20" s="29"/>
      <c r="U20" s="29"/>
      <c r="V20" s="29"/>
      <c r="W20" s="29"/>
      <c r="X20" s="29"/>
      <c r="Y20" s="29"/>
      <c r="Z20" s="29"/>
    </row>
    <row r="21" spans="1:26" ht="15" customHeight="1" thickBot="1">
      <c r="A21" s="98"/>
      <c r="B21" s="112"/>
      <c r="C21" s="112"/>
      <c r="D21" s="112"/>
      <c r="E21" s="112"/>
      <c r="F21" s="112"/>
      <c r="G21" s="148" t="s">
        <v>20</v>
      </c>
      <c r="H21" s="113">
        <f>+H19</f>
        <v>0</v>
      </c>
      <c r="I21" s="228">
        <v>0</v>
      </c>
      <c r="J21" s="228">
        <v>0</v>
      </c>
      <c r="K21" s="235">
        <f>+K19</f>
        <v>0</v>
      </c>
      <c r="L21" s="114"/>
      <c r="M21" s="115">
        <f>M19</f>
        <v>0</v>
      </c>
      <c r="N21" s="228">
        <v>0</v>
      </c>
      <c r="O21" s="228">
        <v>0</v>
      </c>
      <c r="P21" s="228">
        <v>0</v>
      </c>
      <c r="Q21" s="29"/>
      <c r="R21" s="29"/>
      <c r="S21" s="29"/>
      <c r="T21" s="29"/>
      <c r="U21" s="29"/>
      <c r="V21" s="29"/>
      <c r="W21" s="29"/>
      <c r="X21" s="29"/>
      <c r="Y21" s="29"/>
      <c r="Z21" s="29"/>
    </row>
    <row r="22" spans="1:26" ht="15" customHeight="1" thickTop="1">
      <c r="A22" s="98"/>
      <c r="B22" s="77"/>
      <c r="C22" s="77"/>
      <c r="D22" s="77"/>
      <c r="E22" s="77"/>
      <c r="F22" s="77"/>
      <c r="G22" s="118"/>
      <c r="H22" s="116"/>
      <c r="I22" s="117"/>
      <c r="J22" s="118"/>
      <c r="K22" s="118"/>
      <c r="L22" s="77"/>
      <c r="M22" s="116"/>
      <c r="N22" s="118"/>
      <c r="O22" s="68"/>
      <c r="P22" s="170"/>
      <c r="Q22" s="29"/>
      <c r="R22" s="29"/>
      <c r="S22" s="29"/>
      <c r="T22" s="29"/>
      <c r="U22" s="29"/>
      <c r="V22" s="29"/>
      <c r="W22" s="29"/>
      <c r="X22" s="29"/>
      <c r="Y22" s="29"/>
      <c r="Z22" s="29"/>
    </row>
    <row r="23" spans="1:26" ht="15" customHeight="1">
      <c r="A23" s="98"/>
      <c r="B23" s="77"/>
      <c r="C23" s="77"/>
      <c r="D23" s="77"/>
      <c r="E23" s="77"/>
      <c r="F23" s="77"/>
      <c r="G23" s="149" t="s">
        <v>81</v>
      </c>
      <c r="H23" s="120">
        <v>0</v>
      </c>
      <c r="I23" s="121">
        <v>0</v>
      </c>
      <c r="J23" s="122">
        <v>0</v>
      </c>
      <c r="K23" s="122">
        <v>0</v>
      </c>
      <c r="L23" s="103"/>
      <c r="M23" s="120">
        <v>0</v>
      </c>
      <c r="N23" s="122">
        <v>0</v>
      </c>
      <c r="O23" s="121">
        <v>0</v>
      </c>
      <c r="P23" s="122">
        <v>0</v>
      </c>
      <c r="Q23" s="29"/>
      <c r="R23" s="29"/>
      <c r="S23" s="29"/>
      <c r="T23" s="29"/>
      <c r="U23" s="29"/>
      <c r="V23" s="29"/>
      <c r="W23" s="29"/>
      <c r="X23" s="29"/>
      <c r="Y23" s="29"/>
      <c r="Z23" s="29"/>
    </row>
    <row r="24" spans="1:26" ht="15" customHeight="1">
      <c r="A24" s="156"/>
      <c r="B24" s="157"/>
      <c r="C24" s="77"/>
      <c r="D24" s="77"/>
      <c r="E24" s="119"/>
      <c r="F24" s="77"/>
      <c r="G24" s="149" t="s">
        <v>88</v>
      </c>
      <c r="H24" s="123">
        <v>0</v>
      </c>
      <c r="I24" s="124">
        <v>0</v>
      </c>
      <c r="J24" s="125">
        <v>0</v>
      </c>
      <c r="K24" s="125">
        <v>0</v>
      </c>
      <c r="L24" s="77"/>
      <c r="M24" s="126">
        <v>0</v>
      </c>
      <c r="N24" s="125">
        <v>0</v>
      </c>
      <c r="O24" s="124">
        <v>0</v>
      </c>
      <c r="P24" s="125">
        <v>0</v>
      </c>
      <c r="Q24" s="29"/>
      <c r="R24" s="29"/>
      <c r="S24" s="29"/>
      <c r="T24" s="29"/>
      <c r="U24" s="29"/>
      <c r="V24" s="29"/>
      <c r="W24" s="29"/>
      <c r="X24" s="29"/>
      <c r="Y24" s="29"/>
      <c r="Z24" s="29"/>
    </row>
    <row r="25" spans="1:26" s="127" customFormat="1" ht="15" customHeight="1">
      <c r="A25" s="163"/>
      <c r="B25" s="164"/>
      <c r="C25" s="164"/>
      <c r="D25" s="164"/>
      <c r="E25" s="164"/>
      <c r="F25" s="164"/>
      <c r="G25" s="165"/>
      <c r="H25" s="166"/>
      <c r="I25" s="167"/>
      <c r="J25" s="165"/>
      <c r="K25" s="165"/>
      <c r="L25" s="164"/>
      <c r="M25" s="166"/>
      <c r="N25" s="165"/>
      <c r="O25" s="167"/>
      <c r="P25" s="165"/>
    </row>
    <row r="26" spans="1:26" ht="15" customHeight="1">
      <c r="A26" s="128" t="s">
        <v>71</v>
      </c>
      <c r="B26" s="77"/>
      <c r="C26" s="77"/>
      <c r="D26" s="77"/>
      <c r="E26" s="77"/>
      <c r="F26" s="77"/>
      <c r="G26" s="77"/>
      <c r="H26" s="94"/>
      <c r="I26" s="95"/>
      <c r="J26" s="96"/>
      <c r="K26" s="96"/>
      <c r="L26" s="77"/>
      <c r="M26" s="94"/>
      <c r="N26" s="96"/>
      <c r="O26" s="69"/>
      <c r="P26" s="170"/>
      <c r="Q26" s="29"/>
      <c r="R26" s="29"/>
      <c r="S26" s="29"/>
      <c r="T26" s="29"/>
      <c r="U26" s="29"/>
      <c r="V26" s="29"/>
      <c r="W26" s="29"/>
      <c r="X26" s="29"/>
      <c r="Y26" s="29"/>
      <c r="Z26" s="29"/>
    </row>
    <row r="27" spans="1:26" ht="15" customHeight="1" thickBot="1">
      <c r="A27" s="98"/>
      <c r="B27" s="246" t="s">
        <v>75</v>
      </c>
      <c r="C27" s="246"/>
      <c r="D27" s="246"/>
      <c r="E27" s="246"/>
      <c r="F27" s="74"/>
      <c r="G27" s="112" t="s">
        <v>20</v>
      </c>
      <c r="H27" s="115">
        <v>0</v>
      </c>
      <c r="I27" s="228">
        <v>0</v>
      </c>
      <c r="J27" s="228">
        <v>0</v>
      </c>
      <c r="K27" s="228">
        <f>H19</f>
        <v>0</v>
      </c>
      <c r="L27" s="162"/>
      <c r="M27" s="115">
        <v>0</v>
      </c>
      <c r="N27" s="228">
        <v>0</v>
      </c>
      <c r="O27" s="228">
        <v>0</v>
      </c>
      <c r="P27" s="228">
        <f>M19</f>
        <v>0</v>
      </c>
      <c r="Q27" s="29"/>
      <c r="R27" s="29"/>
      <c r="S27" s="29"/>
      <c r="T27" s="29"/>
      <c r="U27" s="29"/>
      <c r="V27" s="29"/>
      <c r="W27" s="29"/>
      <c r="X27" s="29"/>
      <c r="Y27" s="29"/>
      <c r="Z27" s="29"/>
    </row>
    <row r="28" spans="1:26" ht="15" customHeight="1" thickTop="1">
      <c r="A28" s="98"/>
      <c r="B28" s="77"/>
      <c r="C28" s="77"/>
      <c r="D28" s="77"/>
      <c r="E28" s="77"/>
      <c r="F28" s="77"/>
      <c r="G28" s="29"/>
      <c r="H28" s="160"/>
      <c r="I28" s="160"/>
      <c r="J28" s="160"/>
      <c r="K28" s="160"/>
      <c r="L28" s="103"/>
      <c r="M28" s="160"/>
      <c r="N28" s="160"/>
      <c r="O28" s="160"/>
      <c r="P28" s="159"/>
      <c r="Q28" s="29"/>
      <c r="R28" s="29"/>
      <c r="S28" s="29"/>
      <c r="T28" s="29"/>
      <c r="U28" s="29"/>
      <c r="V28" s="29"/>
      <c r="W28" s="29"/>
      <c r="X28" s="29"/>
      <c r="Y28" s="29"/>
      <c r="Z28" s="29"/>
    </row>
    <row r="29" spans="1:26">
      <c r="A29" s="98"/>
      <c r="B29" s="74" t="s">
        <v>80</v>
      </c>
      <c r="C29" s="74"/>
      <c r="D29" s="74"/>
      <c r="E29" s="74"/>
      <c r="F29" s="74"/>
      <c r="G29" s="74"/>
      <c r="H29" s="74"/>
      <c r="I29" s="74"/>
      <c r="J29" s="74"/>
      <c r="K29" s="74"/>
      <c r="L29" s="74"/>
      <c r="M29" s="74"/>
      <c r="N29" s="74"/>
      <c r="O29" s="74"/>
      <c r="P29" s="161"/>
      <c r="Q29" s="29"/>
      <c r="R29" s="29"/>
      <c r="S29" s="29"/>
      <c r="T29" s="29"/>
      <c r="U29" s="29"/>
      <c r="V29" s="29"/>
      <c r="W29" s="29"/>
      <c r="X29" s="29"/>
      <c r="Y29" s="29"/>
      <c r="Z29" s="29"/>
    </row>
    <row r="30" spans="1:26" ht="15" customHeight="1">
      <c r="A30" s="129"/>
      <c r="B30" s="130"/>
      <c r="C30" s="130"/>
      <c r="D30" s="130"/>
      <c r="E30" s="130"/>
      <c r="F30" s="130"/>
      <c r="G30" s="130"/>
      <c r="H30" s="131"/>
      <c r="I30" s="131"/>
      <c r="J30" s="131"/>
      <c r="K30" s="131"/>
      <c r="L30" s="131"/>
      <c r="M30" s="131"/>
      <c r="N30" s="131"/>
      <c r="O30" s="146"/>
      <c r="P30" s="145"/>
      <c r="Q30" s="29"/>
      <c r="R30" s="29"/>
      <c r="S30" s="29"/>
      <c r="T30" s="29"/>
      <c r="U30" s="29"/>
      <c r="V30" s="29"/>
      <c r="W30" s="29"/>
      <c r="X30" s="29"/>
      <c r="Y30" s="29"/>
      <c r="Z30" s="29"/>
    </row>
    <row r="31" spans="1:26" ht="15" customHeight="1">
      <c r="A31" s="73"/>
      <c r="B31" s="73"/>
      <c r="C31" s="73"/>
      <c r="D31" s="73"/>
      <c r="E31" s="73"/>
      <c r="F31" s="73"/>
      <c r="G31" s="73"/>
      <c r="H31" s="73"/>
      <c r="I31" s="73"/>
      <c r="J31" s="73"/>
      <c r="K31" s="73"/>
      <c r="L31" s="73"/>
      <c r="M31" s="73"/>
      <c r="N31" s="73"/>
      <c r="O31" s="29"/>
      <c r="P31" s="29"/>
      <c r="Q31" s="29"/>
      <c r="R31" s="29"/>
      <c r="S31" s="29"/>
      <c r="T31" s="29"/>
      <c r="U31" s="29"/>
      <c r="V31" s="29"/>
      <c r="W31" s="29"/>
      <c r="X31" s="29"/>
      <c r="Y31" s="29"/>
      <c r="Z31" s="29"/>
    </row>
    <row r="32" spans="1:26" ht="15" customHeight="1">
      <c r="A32" s="79" t="s">
        <v>76</v>
      </c>
      <c r="B32" s="73"/>
      <c r="C32" s="73"/>
      <c r="D32" s="73"/>
      <c r="E32" s="73"/>
      <c r="F32" s="73"/>
      <c r="G32" s="73"/>
      <c r="H32" s="132" t="s">
        <v>17</v>
      </c>
      <c r="I32" s="225"/>
      <c r="J32" s="73"/>
      <c r="K32" s="73"/>
      <c r="L32" s="73" t="s">
        <v>18</v>
      </c>
      <c r="M32" s="225"/>
      <c r="N32" s="73"/>
      <c r="O32" s="29"/>
      <c r="P32" s="29"/>
      <c r="Q32" s="29"/>
      <c r="R32" s="236"/>
      <c r="S32" s="29"/>
      <c r="T32" s="29"/>
      <c r="U32" s="29"/>
      <c r="V32" s="29"/>
      <c r="W32" s="29"/>
      <c r="X32" s="29"/>
      <c r="Y32" s="29"/>
      <c r="Z32" s="29"/>
    </row>
    <row r="33" spans="1:26" ht="15" customHeight="1">
      <c r="A33" s="73"/>
      <c r="B33" s="73"/>
      <c r="C33" s="73"/>
      <c r="D33" s="73"/>
      <c r="E33" s="73"/>
      <c r="F33" s="73"/>
      <c r="G33" s="73"/>
      <c r="H33" s="80"/>
      <c r="I33" s="80"/>
      <c r="J33" s="80"/>
      <c r="K33" s="80"/>
      <c r="L33" s="73"/>
      <c r="M33" s="133"/>
      <c r="N33" s="80"/>
      <c r="O33" s="32"/>
      <c r="P33" s="29"/>
      <c r="Q33" s="29"/>
      <c r="R33" s="29"/>
      <c r="S33" s="29"/>
      <c r="T33" s="29"/>
      <c r="U33" s="29"/>
      <c r="V33" s="29"/>
      <c r="W33" s="29"/>
      <c r="X33" s="29"/>
      <c r="Y33" s="29"/>
      <c r="Z33" s="29"/>
    </row>
    <row r="34" spans="1:26" s="37" customFormat="1" ht="30" customHeight="1">
      <c r="A34" s="250" t="s">
        <v>77</v>
      </c>
      <c r="B34" s="250"/>
      <c r="C34" s="250"/>
      <c r="D34" s="250"/>
      <c r="E34" s="250"/>
      <c r="F34" s="250"/>
      <c r="G34" s="250"/>
      <c r="H34" s="250"/>
      <c r="I34" s="250"/>
      <c r="J34" s="250"/>
      <c r="K34" s="250"/>
      <c r="L34" s="250"/>
      <c r="M34" s="250"/>
      <c r="N34" s="250"/>
      <c r="O34" s="250"/>
      <c r="P34" s="250"/>
      <c r="Q34" s="36"/>
      <c r="R34" s="36"/>
      <c r="S34" s="36"/>
      <c r="T34" s="36"/>
      <c r="U34" s="36"/>
      <c r="V34" s="36"/>
      <c r="W34" s="36"/>
      <c r="X34" s="36"/>
      <c r="Y34" s="36"/>
      <c r="Z34" s="36"/>
    </row>
    <row r="35" spans="1:26" ht="15" customHeight="1">
      <c r="A35" s="134"/>
      <c r="B35" s="73"/>
      <c r="C35" s="73"/>
      <c r="D35" s="86"/>
      <c r="E35" s="73"/>
      <c r="F35" s="73"/>
      <c r="G35" s="73"/>
      <c r="H35" s="132" t="s">
        <v>17</v>
      </c>
      <c r="I35" s="135"/>
      <c r="J35" s="136"/>
      <c r="K35" s="136"/>
      <c r="L35" s="137" t="s">
        <v>18</v>
      </c>
      <c r="M35" s="225"/>
      <c r="N35" s="136"/>
      <c r="O35" s="29"/>
      <c r="P35" s="29"/>
      <c r="Q35" s="29"/>
      <c r="R35" s="29"/>
      <c r="S35" s="29"/>
      <c r="T35" s="29"/>
      <c r="U35" s="29"/>
      <c r="V35" s="29"/>
      <c r="W35" s="29"/>
      <c r="X35" s="29"/>
      <c r="Y35" s="29"/>
      <c r="Z35" s="29"/>
    </row>
    <row r="36" spans="1:26" ht="15" customHeight="1">
      <c r="A36" s="134"/>
      <c r="B36" s="73"/>
      <c r="C36" s="73"/>
      <c r="D36" s="86"/>
      <c r="E36" s="73"/>
      <c r="F36" s="73"/>
      <c r="G36" s="73"/>
      <c r="H36" s="73"/>
      <c r="I36" s="73"/>
      <c r="J36" s="73"/>
      <c r="K36" s="73"/>
      <c r="L36" s="73"/>
      <c r="M36" s="73"/>
      <c r="N36" s="73"/>
      <c r="O36" s="29"/>
      <c r="P36" s="29"/>
      <c r="Q36" s="29"/>
      <c r="R36" s="29"/>
      <c r="S36" s="29"/>
      <c r="T36" s="29"/>
      <c r="U36" s="29"/>
      <c r="V36" s="29"/>
      <c r="W36" s="29"/>
      <c r="X36" s="29"/>
      <c r="Y36" s="29"/>
      <c r="Z36" s="29"/>
    </row>
    <row r="37" spans="1:26" ht="15" customHeight="1">
      <c r="A37" s="247" t="s">
        <v>78</v>
      </c>
      <c r="B37" s="248"/>
      <c r="C37" s="248"/>
      <c r="D37" s="248"/>
      <c r="E37" s="248"/>
      <c r="F37" s="248"/>
      <c r="G37" s="248"/>
      <c r="H37" s="248"/>
      <c r="I37" s="248"/>
      <c r="J37" s="248"/>
      <c r="K37" s="248"/>
      <c r="L37" s="248"/>
      <c r="M37" s="248"/>
      <c r="N37" s="248"/>
      <c r="O37" s="248"/>
      <c r="P37" s="249"/>
      <c r="Q37" s="29"/>
      <c r="R37" s="29"/>
      <c r="S37" s="29"/>
      <c r="T37" s="29"/>
      <c r="U37" s="29"/>
      <c r="V37" s="29"/>
      <c r="W37" s="29"/>
      <c r="X37" s="29"/>
      <c r="Y37" s="29"/>
      <c r="Z37" s="29"/>
    </row>
    <row r="38" spans="1:26" ht="15" customHeight="1">
      <c r="A38" s="143"/>
      <c r="B38" s="142"/>
      <c r="C38" s="142"/>
      <c r="D38" s="142"/>
      <c r="E38" s="142"/>
      <c r="F38" s="142"/>
      <c r="G38" s="142"/>
      <c r="H38" s="142"/>
      <c r="I38" s="142"/>
      <c r="J38" s="142"/>
      <c r="K38" s="142"/>
      <c r="L38" s="142"/>
      <c r="M38" s="142"/>
      <c r="N38" s="142"/>
      <c r="O38" s="142"/>
      <c r="P38" s="144"/>
      <c r="Q38" s="29"/>
      <c r="R38" s="29"/>
      <c r="S38" s="29"/>
      <c r="T38" s="29"/>
      <c r="U38" s="29"/>
      <c r="V38" s="29"/>
      <c r="W38" s="29"/>
      <c r="X38" s="29"/>
      <c r="Y38" s="29"/>
      <c r="Z38" s="29"/>
    </row>
    <row r="39" spans="1:26" ht="216.75" customHeight="1">
      <c r="A39" s="240" t="s">
        <v>111</v>
      </c>
      <c r="B39" s="241"/>
      <c r="C39" s="241"/>
      <c r="D39" s="241"/>
      <c r="E39" s="241"/>
      <c r="F39" s="241"/>
      <c r="G39" s="241"/>
      <c r="H39" s="241"/>
      <c r="I39" s="241"/>
      <c r="J39" s="241"/>
      <c r="K39" s="241"/>
      <c r="L39" s="241"/>
      <c r="M39" s="241"/>
      <c r="N39" s="234"/>
      <c r="O39" s="70"/>
      <c r="P39" s="145"/>
      <c r="Q39" s="29"/>
      <c r="R39" s="29"/>
      <c r="S39" s="29"/>
      <c r="T39" s="29"/>
      <c r="U39" s="29"/>
      <c r="V39" s="29"/>
      <c r="W39" s="29"/>
      <c r="X39" s="29"/>
      <c r="Y39" s="29"/>
      <c r="Z39" s="29"/>
    </row>
    <row r="40" spans="1:26" ht="15" customHeight="1">
      <c r="A40" s="141"/>
      <c r="B40" s="141"/>
      <c r="C40" s="141"/>
      <c r="D40" s="141"/>
      <c r="E40" s="141"/>
      <c r="F40" s="141"/>
      <c r="G40" s="141"/>
      <c r="H40" s="141"/>
      <c r="I40" s="141"/>
      <c r="J40" s="141"/>
      <c r="K40" s="141"/>
      <c r="L40" s="141"/>
      <c r="M40" s="141"/>
      <c r="N40" s="141"/>
      <c r="O40" s="29"/>
      <c r="P40" s="29"/>
      <c r="Q40" s="29"/>
      <c r="R40" s="29"/>
      <c r="S40" s="29"/>
      <c r="T40" s="29"/>
      <c r="U40" s="29"/>
      <c r="V40" s="29"/>
      <c r="W40" s="29"/>
      <c r="X40" s="29"/>
      <c r="Y40" s="29"/>
      <c r="Z40" s="29"/>
    </row>
    <row r="41" spans="1:26" ht="15" customHeight="1">
      <c r="A41" s="141"/>
      <c r="B41" s="141"/>
      <c r="C41" s="141"/>
      <c r="D41" s="141"/>
      <c r="E41" s="141"/>
      <c r="F41" s="141"/>
      <c r="G41" s="141"/>
      <c r="H41" s="141"/>
      <c r="I41" s="141"/>
      <c r="J41" s="141"/>
      <c r="K41" s="141"/>
      <c r="L41" s="141"/>
      <c r="M41" s="141"/>
      <c r="N41" s="141"/>
      <c r="O41" s="29"/>
      <c r="P41" s="29"/>
      <c r="Q41" s="29"/>
      <c r="R41" s="29"/>
      <c r="S41" s="29"/>
      <c r="T41" s="29"/>
      <c r="U41" s="29"/>
      <c r="V41" s="29"/>
      <c r="W41" s="29"/>
      <c r="X41" s="29"/>
      <c r="Y41" s="29"/>
      <c r="Z41" s="29"/>
    </row>
    <row r="42" spans="1:26">
      <c r="A42" s="238" t="s">
        <v>0</v>
      </c>
      <c r="B42" s="238"/>
      <c r="C42" s="224" t="s">
        <v>104</v>
      </c>
      <c r="D42" s="135"/>
      <c r="E42" s="119" t="s">
        <v>19</v>
      </c>
      <c r="F42" s="224" t="s">
        <v>107</v>
      </c>
      <c r="G42" s="139"/>
      <c r="H42" s="70"/>
      <c r="I42" s="138" t="s">
        <v>4</v>
      </c>
      <c r="J42" s="224"/>
      <c r="K42" s="224"/>
      <c r="L42" s="130"/>
      <c r="M42" s="136"/>
      <c r="N42" s="224"/>
      <c r="O42" s="29"/>
      <c r="P42" s="29"/>
      <c r="Q42" s="29"/>
      <c r="R42" s="29"/>
      <c r="S42" s="29"/>
      <c r="T42" s="29"/>
      <c r="U42" s="29"/>
      <c r="V42" s="29"/>
      <c r="W42" s="29"/>
      <c r="X42" s="29"/>
      <c r="Y42" s="29"/>
      <c r="Z42" s="29"/>
    </row>
    <row r="43" spans="1:26">
      <c r="A43" s="34"/>
      <c r="B43" s="73"/>
      <c r="C43" s="73"/>
      <c r="D43" s="73"/>
      <c r="E43" s="34"/>
      <c r="F43" s="34"/>
      <c r="G43" s="73"/>
      <c r="I43" s="38"/>
      <c r="J43" s="38"/>
      <c r="K43" s="38"/>
      <c r="M43" s="77"/>
      <c r="N43" s="38"/>
      <c r="O43" s="29"/>
      <c r="P43" s="29"/>
      <c r="Q43" s="29"/>
      <c r="R43" s="29"/>
      <c r="S43" s="29"/>
      <c r="T43" s="29"/>
      <c r="U43" s="29"/>
      <c r="V43" s="29"/>
      <c r="W43" s="29"/>
      <c r="X43" s="29"/>
      <c r="Y43" s="29"/>
      <c r="Z43" s="29"/>
    </row>
    <row r="44" spans="1:26">
      <c r="A44" s="238" t="s">
        <v>2</v>
      </c>
      <c r="B44" s="238"/>
      <c r="C44" s="237">
        <v>45932</v>
      </c>
      <c r="D44" s="237"/>
      <c r="E44" s="119" t="s">
        <v>3</v>
      </c>
      <c r="F44" s="224" t="s">
        <v>108</v>
      </c>
      <c r="G44" s="130"/>
      <c r="H44" s="70"/>
      <c r="I44" s="138" t="s">
        <v>5</v>
      </c>
      <c r="J44" s="75"/>
      <c r="K44" s="75"/>
      <c r="L44" s="140"/>
      <c r="M44" s="77"/>
      <c r="N44" s="75"/>
      <c r="O44" s="29"/>
      <c r="P44" s="29"/>
      <c r="Q44" s="29"/>
      <c r="R44" s="29"/>
      <c r="S44" s="29"/>
      <c r="T44" s="29"/>
      <c r="U44" s="29"/>
      <c r="V44" s="29"/>
      <c r="W44" s="29"/>
      <c r="X44" s="29"/>
      <c r="Y44" s="29"/>
      <c r="Z44" s="29"/>
    </row>
    <row r="45" spans="1:26">
      <c r="A45" s="34"/>
      <c r="B45" s="73"/>
      <c r="C45" s="73"/>
      <c r="D45" s="73"/>
      <c r="E45" s="73"/>
      <c r="F45" s="73"/>
      <c r="G45" s="73"/>
      <c r="H45" s="73"/>
      <c r="I45" s="73"/>
      <c r="J45" s="73"/>
      <c r="K45" s="73"/>
      <c r="L45" s="73"/>
      <c r="M45" s="77"/>
      <c r="N45" s="73"/>
      <c r="O45" s="29"/>
      <c r="P45" s="29"/>
      <c r="Q45" s="29"/>
      <c r="R45" s="29"/>
      <c r="S45" s="29"/>
      <c r="T45" s="29"/>
      <c r="U45" s="29"/>
      <c r="V45" s="29"/>
      <c r="W45" s="29"/>
      <c r="X45" s="29"/>
      <c r="Y45" s="29"/>
      <c r="Z45" s="29"/>
    </row>
    <row r="46" spans="1:26">
      <c r="A46" s="34"/>
      <c r="B46" s="73"/>
      <c r="C46" s="73"/>
      <c r="D46" s="73"/>
      <c r="E46" s="73"/>
      <c r="F46" s="73"/>
      <c r="G46" s="73"/>
      <c r="H46" s="73"/>
      <c r="I46" s="73"/>
      <c r="J46" s="73"/>
      <c r="K46" s="73"/>
      <c r="L46" s="73"/>
      <c r="M46" s="77"/>
      <c r="N46" s="73"/>
      <c r="O46" s="29"/>
      <c r="P46" s="29"/>
      <c r="Q46" s="29"/>
      <c r="R46" s="29"/>
      <c r="S46" s="29"/>
      <c r="T46" s="29"/>
      <c r="U46" s="29"/>
      <c r="V46" s="29"/>
      <c r="W46" s="29"/>
      <c r="X46" s="29"/>
      <c r="Y46" s="29"/>
      <c r="Z46" s="29"/>
    </row>
    <row r="47" spans="1:26" s="70" customFormat="1" ht="13.5" customHeight="1">
      <c r="A47" s="172" t="s">
        <v>87</v>
      </c>
      <c r="B47" s="173"/>
      <c r="C47" s="173"/>
      <c r="D47" s="173"/>
      <c r="E47" s="173"/>
      <c r="F47" s="173"/>
      <c r="G47" s="173"/>
      <c r="H47" s="173"/>
      <c r="I47" s="173"/>
      <c r="J47" s="173"/>
      <c r="K47" s="173"/>
      <c r="L47" s="173"/>
      <c r="M47" s="173"/>
      <c r="N47" s="173"/>
      <c r="O47" s="173"/>
      <c r="P47" s="29"/>
    </row>
    <row r="48" spans="1:26">
      <c r="A48" s="79"/>
      <c r="B48" s="127"/>
      <c r="C48" s="127"/>
      <c r="D48" s="127"/>
      <c r="E48" s="127"/>
      <c r="F48" s="127"/>
      <c r="G48" s="127"/>
      <c r="H48" s="127"/>
      <c r="I48" s="127"/>
      <c r="J48" s="127"/>
      <c r="K48" s="127"/>
      <c r="L48" s="127"/>
      <c r="M48" s="127"/>
      <c r="N48" s="127"/>
      <c r="O48" s="29"/>
      <c r="P48" s="29"/>
      <c r="Q48" s="29"/>
      <c r="R48" s="29"/>
      <c r="S48" s="29"/>
      <c r="T48" s="29"/>
      <c r="U48" s="29"/>
      <c r="V48" s="29"/>
      <c r="W48" s="29"/>
      <c r="X48" s="29"/>
      <c r="Y48" s="29"/>
      <c r="Z48" s="29"/>
    </row>
    <row r="49" spans="1:26">
      <c r="A49" s="34"/>
      <c r="B49" s="127"/>
      <c r="C49" s="127"/>
      <c r="D49" s="127"/>
      <c r="E49" s="127"/>
      <c r="F49" s="127"/>
      <c r="G49" s="127"/>
      <c r="H49" s="127"/>
      <c r="I49" s="127"/>
      <c r="J49" s="127"/>
      <c r="K49" s="127"/>
      <c r="L49" s="127"/>
      <c r="M49" s="127"/>
      <c r="N49" s="127"/>
      <c r="O49" s="29"/>
      <c r="P49" s="29"/>
      <c r="Q49" s="29"/>
      <c r="R49" s="29"/>
      <c r="S49" s="29"/>
      <c r="T49" s="29"/>
      <c r="U49" s="29"/>
      <c r="V49" s="29"/>
      <c r="W49" s="29"/>
      <c r="X49" s="29"/>
      <c r="Y49" s="29"/>
      <c r="Z49" s="29"/>
    </row>
    <row r="50" spans="1:26">
      <c r="A50" s="34"/>
      <c r="B50" s="127"/>
      <c r="C50" s="127"/>
      <c r="D50" s="127"/>
      <c r="E50" s="127"/>
      <c r="F50" s="127"/>
      <c r="G50" s="127"/>
      <c r="H50" s="127"/>
      <c r="I50" s="127"/>
      <c r="J50" s="127"/>
      <c r="K50" s="127"/>
      <c r="L50" s="127"/>
      <c r="M50" s="127"/>
      <c r="N50" s="127"/>
      <c r="O50" s="29"/>
      <c r="P50" s="29"/>
      <c r="Q50" s="29"/>
      <c r="R50" s="29"/>
      <c r="S50" s="29"/>
      <c r="T50" s="29"/>
      <c r="U50" s="29"/>
      <c r="V50" s="29"/>
      <c r="W50" s="29"/>
      <c r="X50" s="29"/>
      <c r="Y50" s="29"/>
      <c r="Z50" s="29"/>
    </row>
    <row r="51" spans="1:26">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sheetData>
  <mergeCells count="11">
    <mergeCell ref="C44:D44"/>
    <mergeCell ref="A42:B42"/>
    <mergeCell ref="A44:B44"/>
    <mergeCell ref="A1:P1"/>
    <mergeCell ref="A39:M39"/>
    <mergeCell ref="H15:K15"/>
    <mergeCell ref="M15:P15"/>
    <mergeCell ref="A2:P2"/>
    <mergeCell ref="B27:E27"/>
    <mergeCell ref="A37:P37"/>
    <mergeCell ref="A34:P34"/>
  </mergeCells>
  <phoneticPr fontId="0" type="noConversion"/>
  <printOptions horizontalCentered="1"/>
  <pageMargins left="0.17" right="0.19" top="0.28999999999999998" bottom="0.42" header="0.24" footer="0.23"/>
  <pageSetup scale="63" orientation="landscape" horizontalDpi="300" verticalDpi="300"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8"/>
  <sheetViews>
    <sheetView workbookViewId="0">
      <selection activeCell="C4" sqref="C4"/>
    </sheetView>
  </sheetViews>
  <sheetFormatPr defaultRowHeight="12.75"/>
  <cols>
    <col min="1" max="1" width="3.28515625" customWidth="1"/>
    <col min="2" max="2" width="6.85546875" customWidth="1"/>
    <col min="3" max="3" width="91.140625" customWidth="1"/>
  </cols>
  <sheetData>
    <row r="1" spans="1:3" ht="83.25" customHeight="1">
      <c r="A1" s="252" t="s">
        <v>43</v>
      </c>
      <c r="B1" s="252"/>
      <c r="C1" s="252"/>
    </row>
    <row r="2" spans="1:3" ht="15.75">
      <c r="B2" s="64" t="s">
        <v>44</v>
      </c>
    </row>
    <row r="3" spans="1:3" ht="31.5">
      <c r="C3" s="65" t="s">
        <v>45</v>
      </c>
    </row>
    <row r="4" spans="1:3" ht="31.5">
      <c r="C4" s="65" t="s">
        <v>46</v>
      </c>
    </row>
    <row r="5" spans="1:3" ht="47.25">
      <c r="C5" s="65" t="s">
        <v>47</v>
      </c>
    </row>
    <row r="6" spans="1:3" ht="31.5">
      <c r="C6" s="65" t="s">
        <v>48</v>
      </c>
    </row>
    <row r="7" spans="1:3" ht="130.5" customHeight="1">
      <c r="B7" s="251" t="s">
        <v>49</v>
      </c>
      <c r="C7" s="251"/>
    </row>
    <row r="8" spans="1:3" ht="31.5">
      <c r="C8" s="65" t="s">
        <v>50</v>
      </c>
    </row>
    <row r="9" spans="1:3" ht="47.25">
      <c r="C9" s="65" t="s">
        <v>51</v>
      </c>
    </row>
    <row r="10" spans="1:3" s="67" customFormat="1" ht="142.5" customHeight="1">
      <c r="B10" s="251" t="s">
        <v>52</v>
      </c>
      <c r="C10" s="251"/>
    </row>
    <row r="11" spans="1:3" s="67" customFormat="1" ht="49.5" customHeight="1">
      <c r="B11" s="251" t="s">
        <v>53</v>
      </c>
      <c r="C11" s="251"/>
    </row>
    <row r="12" spans="1:3" ht="63.75" customHeight="1">
      <c r="B12" s="251" t="s">
        <v>54</v>
      </c>
      <c r="C12" s="251"/>
    </row>
    <row r="13" spans="1:3" ht="17.25" customHeight="1">
      <c r="B13" s="251" t="s">
        <v>55</v>
      </c>
      <c r="C13" s="251"/>
    </row>
    <row r="14" spans="1:3" ht="31.5">
      <c r="C14" s="65" t="s">
        <v>56</v>
      </c>
    </row>
    <row r="15" spans="1:3" ht="31.5">
      <c r="C15" s="65" t="s">
        <v>57</v>
      </c>
    </row>
    <row r="16" spans="1:3" ht="47.25">
      <c r="C16" s="65" t="s">
        <v>58</v>
      </c>
    </row>
    <row r="17" spans="2:3" ht="78.75">
      <c r="C17" s="65" t="s">
        <v>59</v>
      </c>
    </row>
    <row r="18" spans="2:3" ht="15.75">
      <c r="C18" s="65" t="s">
        <v>60</v>
      </c>
    </row>
    <row r="19" spans="2:3" ht="31.5">
      <c r="C19" s="65" t="s">
        <v>61</v>
      </c>
    </row>
    <row r="20" spans="2:3" ht="15.75">
      <c r="C20" s="65" t="s">
        <v>62</v>
      </c>
    </row>
    <row r="21" spans="2:3" ht="81.75" customHeight="1">
      <c r="B21" s="251" t="s">
        <v>63</v>
      </c>
      <c r="C21" s="251"/>
    </row>
    <row r="22" spans="2:3" ht="66" customHeight="1">
      <c r="B22" s="251" t="s">
        <v>64</v>
      </c>
      <c r="C22" s="251"/>
    </row>
    <row r="23" spans="2:3" ht="33" customHeight="1">
      <c r="B23" s="251" t="s">
        <v>65</v>
      </c>
      <c r="C23" s="251"/>
    </row>
    <row r="24" spans="2:3" ht="50.25" customHeight="1">
      <c r="B24" s="251" t="s">
        <v>66</v>
      </c>
      <c r="C24" s="251"/>
    </row>
    <row r="25" spans="2:3">
      <c r="B25" s="66"/>
    </row>
    <row r="26" spans="2:3">
      <c r="B26" s="66"/>
    </row>
    <row r="27" spans="2:3">
      <c r="B27" s="66"/>
    </row>
    <row r="28" spans="2:3">
      <c r="B28" s="66"/>
    </row>
    <row r="29" spans="2:3">
      <c r="B29" s="66"/>
    </row>
    <row r="30" spans="2:3">
      <c r="B30" s="66"/>
    </row>
    <row r="31" spans="2:3">
      <c r="B31" s="66"/>
    </row>
    <row r="32" spans="2:3">
      <c r="B32" s="66"/>
    </row>
    <row r="33" spans="2:2">
      <c r="B33" s="66"/>
    </row>
    <row r="34" spans="2:2">
      <c r="B34" s="66"/>
    </row>
    <row r="35" spans="2:2">
      <c r="B35" s="66"/>
    </row>
    <row r="36" spans="2:2">
      <c r="B36" s="66"/>
    </row>
    <row r="37" spans="2:2">
      <c r="B37" s="66"/>
    </row>
    <row r="38" spans="2:2">
      <c r="B38" s="66"/>
    </row>
    <row r="39" spans="2:2">
      <c r="B39" s="66"/>
    </row>
    <row r="40" spans="2:2">
      <c r="B40" s="66"/>
    </row>
    <row r="41" spans="2:2">
      <c r="B41" s="66"/>
    </row>
    <row r="42" spans="2:2">
      <c r="B42" s="66"/>
    </row>
    <row r="43" spans="2:2">
      <c r="B43" s="66"/>
    </row>
    <row r="44" spans="2:2">
      <c r="B44" s="66"/>
    </row>
    <row r="45" spans="2:2">
      <c r="B45" s="66"/>
    </row>
    <row r="46" spans="2:2">
      <c r="B46" s="66"/>
    </row>
    <row r="47" spans="2:2">
      <c r="B47" s="66"/>
    </row>
    <row r="48" spans="2:2">
      <c r="B48" s="66"/>
    </row>
    <row r="49" spans="1:2">
      <c r="B49" s="66"/>
    </row>
    <row r="50" spans="1:2">
      <c r="B50" s="66"/>
    </row>
    <row r="51" spans="1:2">
      <c r="B51" s="66"/>
    </row>
    <row r="52" spans="1:2">
      <c r="B52" s="66"/>
    </row>
    <row r="53" spans="1:2">
      <c r="B53" s="66"/>
    </row>
    <row r="54" spans="1:2">
      <c r="B54" s="66"/>
    </row>
    <row r="55" spans="1:2">
      <c r="B55" s="66"/>
    </row>
    <row r="56" spans="1:2">
      <c r="B56" s="66"/>
    </row>
    <row r="57" spans="1:2">
      <c r="A57" s="66"/>
    </row>
    <row r="58" spans="1:2">
      <c r="A58" s="66"/>
    </row>
    <row r="59" spans="1:2">
      <c r="A59" s="66"/>
    </row>
    <row r="60" spans="1:2">
      <c r="A60" s="66"/>
    </row>
    <row r="61" spans="1:2">
      <c r="A61" s="66"/>
    </row>
    <row r="62" spans="1:2">
      <c r="A62" s="66"/>
    </row>
    <row r="63" spans="1:2">
      <c r="A63" s="66"/>
    </row>
    <row r="64" spans="1:2">
      <c r="A64" s="66"/>
    </row>
    <row r="65" spans="1:1">
      <c r="A65" s="66"/>
    </row>
    <row r="66" spans="1:1">
      <c r="A66" s="66"/>
    </row>
    <row r="67" spans="1:1">
      <c r="A67" s="66"/>
    </row>
    <row r="68" spans="1:1">
      <c r="A68" s="66"/>
    </row>
    <row r="69" spans="1:1">
      <c r="A69" s="66"/>
    </row>
    <row r="70" spans="1:1">
      <c r="A70" s="66"/>
    </row>
    <row r="71" spans="1:1">
      <c r="A71" s="66"/>
    </row>
    <row r="72" spans="1:1">
      <c r="A72" s="66"/>
    </row>
    <row r="73" spans="1:1">
      <c r="A73" s="66"/>
    </row>
    <row r="74" spans="1:1">
      <c r="A74" s="66"/>
    </row>
    <row r="75" spans="1:1">
      <c r="A75" s="66"/>
    </row>
    <row r="76" spans="1:1">
      <c r="A76" s="66"/>
    </row>
    <row r="77" spans="1:1">
      <c r="A77" s="66"/>
    </row>
    <row r="78" spans="1:1">
      <c r="A78" s="66"/>
    </row>
    <row r="79" spans="1:1">
      <c r="A79" s="66"/>
    </row>
    <row r="80" spans="1:1">
      <c r="A80" s="66"/>
    </row>
    <row r="81" spans="1:1">
      <c r="A81" s="66"/>
    </row>
    <row r="82" spans="1:1">
      <c r="A82" s="66"/>
    </row>
    <row r="83" spans="1:1">
      <c r="A83" s="66"/>
    </row>
    <row r="84" spans="1:1">
      <c r="A84" s="66"/>
    </row>
    <row r="85" spans="1:1">
      <c r="A85" s="66"/>
    </row>
    <row r="86" spans="1:1">
      <c r="A86" s="66"/>
    </row>
    <row r="87" spans="1:1">
      <c r="A87" s="66"/>
    </row>
    <row r="88" spans="1:1">
      <c r="A88" s="66"/>
    </row>
    <row r="89" spans="1:1">
      <c r="A89" s="66"/>
    </row>
    <row r="90" spans="1:1">
      <c r="A90" s="66"/>
    </row>
    <row r="91" spans="1:1">
      <c r="A91" s="66"/>
    </row>
    <row r="92" spans="1:1">
      <c r="A92" s="66"/>
    </row>
    <row r="93" spans="1:1">
      <c r="A93" s="66"/>
    </row>
    <row r="94" spans="1:1">
      <c r="A94" s="66"/>
    </row>
    <row r="95" spans="1:1">
      <c r="A95" s="66"/>
    </row>
    <row r="96" spans="1:1">
      <c r="A96" s="66"/>
    </row>
    <row r="97" spans="1:1">
      <c r="A97" s="66"/>
    </row>
    <row r="98" spans="1:1">
      <c r="A98" s="66"/>
    </row>
    <row r="99" spans="1:1">
      <c r="A99" s="66"/>
    </row>
    <row r="100" spans="1:1">
      <c r="A100" s="66"/>
    </row>
    <row r="101" spans="1:1">
      <c r="A101" s="66"/>
    </row>
    <row r="102" spans="1:1">
      <c r="A102" s="66"/>
    </row>
    <row r="103" spans="1:1">
      <c r="A103" s="66"/>
    </row>
    <row r="104" spans="1:1">
      <c r="A104" s="66"/>
    </row>
    <row r="105" spans="1:1">
      <c r="A105" s="66"/>
    </row>
    <row r="106" spans="1:1">
      <c r="A106" s="66"/>
    </row>
    <row r="107" spans="1:1">
      <c r="A107" s="66"/>
    </row>
    <row r="108" spans="1:1">
      <c r="A108" s="66"/>
    </row>
  </sheetData>
  <mergeCells count="10">
    <mergeCell ref="A1:C1"/>
    <mergeCell ref="B7:C7"/>
    <mergeCell ref="B10:C10"/>
    <mergeCell ref="B22:C22"/>
    <mergeCell ref="B23:C23"/>
    <mergeCell ref="B24:C24"/>
    <mergeCell ref="B11:C11"/>
    <mergeCell ref="B12:C12"/>
    <mergeCell ref="B13:C13"/>
    <mergeCell ref="B21:C21"/>
  </mergeCells>
  <phoneticPr fontId="0" type="noConversion"/>
  <printOptions gridLines="1" gridLinesSet="0"/>
  <pageMargins left="0.24" right="0.24" top="0.87" bottom="0.43" header="0.36" footer="0.16"/>
  <pageSetup orientation="portrait" r:id="rId1"/>
  <headerFooter alignWithMargins="0">
    <oddHeader>&amp;COregon Constitution Excerpt
Article XI Section 15</oddHeader>
    <oddFooter>&amp;L&amp;8&amp;Z&amp;F&amp;C&amp;8&amp;P of &amp;N&amp;R&amp;8&amp;D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1"/>
  <sheetViews>
    <sheetView workbookViewId="0">
      <selection activeCell="C4" sqref="C4"/>
    </sheetView>
  </sheetViews>
  <sheetFormatPr defaultRowHeight="12.75"/>
  <cols>
    <col min="2" max="2" width="7.140625" customWidth="1"/>
    <col min="3" max="3" width="1.7109375" customWidth="1"/>
    <col min="4" max="4" width="6.42578125" style="3" bestFit="1" customWidth="1"/>
    <col min="5" max="5" width="1.7109375" customWidth="1"/>
    <col min="6" max="6" width="8" bestFit="1" customWidth="1"/>
    <col min="7" max="7" width="1.7109375" customWidth="1"/>
    <col min="8" max="8" width="7.7109375" style="9" bestFit="1" customWidth="1"/>
    <col min="9" max="9" width="1.7109375" customWidth="1"/>
    <col min="10" max="10" width="12.7109375" style="5" customWidth="1"/>
    <col min="11" max="11" width="11.7109375" customWidth="1"/>
    <col min="12" max="12" width="7.140625" bestFit="1" customWidth="1"/>
    <col min="13" max="13" width="1.7109375" customWidth="1"/>
    <col min="14" max="14" width="6.42578125" style="6" bestFit="1" customWidth="1"/>
    <col min="15" max="15" width="1.7109375" customWidth="1"/>
    <col min="16" max="16" width="8" style="5" bestFit="1" customWidth="1"/>
    <col min="17" max="17" width="1.7109375" customWidth="1"/>
    <col min="18" max="18" width="7.7109375" style="9" bestFit="1" customWidth="1"/>
    <col min="19" max="19" width="1.7109375" customWidth="1"/>
    <col min="20" max="20" width="12.7109375" style="5" customWidth="1"/>
  </cols>
  <sheetData>
    <row r="1" spans="1:24" ht="20.25">
      <c r="B1" s="26" t="s">
        <v>1</v>
      </c>
      <c r="C1" s="10"/>
      <c r="D1" s="10"/>
      <c r="E1" s="10"/>
      <c r="F1" s="10"/>
      <c r="G1" s="10"/>
      <c r="H1" s="11"/>
      <c r="I1" s="10"/>
      <c r="J1" s="12"/>
      <c r="K1" s="10"/>
      <c r="L1" s="10"/>
      <c r="M1" s="10"/>
      <c r="N1" s="12"/>
      <c r="O1" s="10"/>
      <c r="P1" s="12"/>
      <c r="Q1" s="10"/>
      <c r="R1" s="11"/>
      <c r="S1" s="10"/>
      <c r="T1" s="12"/>
    </row>
    <row r="2" spans="1:24" ht="18.75" customHeight="1">
      <c r="B2" s="256" t="s">
        <v>21</v>
      </c>
      <c r="C2" s="256"/>
      <c r="D2" s="256"/>
      <c r="E2" s="256"/>
      <c r="F2" s="256"/>
      <c r="G2" s="256"/>
      <c r="H2" s="256"/>
      <c r="I2" s="256"/>
      <c r="J2" s="256"/>
      <c r="K2" s="256"/>
      <c r="L2" s="256"/>
      <c r="M2" s="256"/>
      <c r="N2" s="256"/>
      <c r="O2" s="256"/>
      <c r="P2" s="256"/>
      <c r="Q2" s="256"/>
      <c r="R2" s="256"/>
      <c r="S2" s="256"/>
      <c r="T2" s="256"/>
    </row>
    <row r="3" spans="1:24">
      <c r="C3" s="10"/>
      <c r="D3" s="10"/>
      <c r="E3" s="10"/>
      <c r="F3" s="10"/>
      <c r="G3" s="10"/>
      <c r="H3" s="11"/>
      <c r="I3" s="10"/>
      <c r="J3" s="12"/>
      <c r="K3" s="10"/>
      <c r="L3" s="10"/>
      <c r="M3" s="10"/>
      <c r="N3" s="12"/>
      <c r="O3" s="10"/>
      <c r="P3" s="12"/>
      <c r="Q3" s="10"/>
      <c r="R3" s="11"/>
      <c r="S3" s="10"/>
      <c r="T3" s="12"/>
    </row>
    <row r="4" spans="1:24" ht="15">
      <c r="A4" s="24" t="s">
        <v>6</v>
      </c>
      <c r="C4" s="257" t="s">
        <v>96</v>
      </c>
      <c r="D4" s="257"/>
      <c r="E4" s="257"/>
      <c r="F4" s="24"/>
      <c r="G4" s="13"/>
      <c r="H4" s="24"/>
      <c r="I4" s="13"/>
      <c r="J4" s="24"/>
      <c r="K4" s="24"/>
      <c r="L4" s="24"/>
      <c r="M4" s="13"/>
      <c r="N4" s="24"/>
      <c r="O4" s="13"/>
      <c r="P4" s="24"/>
      <c r="Q4" s="13"/>
      <c r="R4" s="24"/>
      <c r="S4" s="13"/>
      <c r="T4" s="24"/>
      <c r="U4" s="24"/>
      <c r="V4" s="24"/>
      <c r="W4" s="24"/>
      <c r="X4" s="24"/>
    </row>
    <row r="5" spans="1:24" ht="15">
      <c r="A5" s="24"/>
      <c r="C5" s="13"/>
      <c r="D5" s="174"/>
      <c r="E5" s="13"/>
      <c r="F5" s="24"/>
      <c r="G5" s="13"/>
      <c r="H5" s="24"/>
      <c r="I5" s="13"/>
      <c r="J5" s="24"/>
      <c r="K5" s="24"/>
      <c r="L5" s="24"/>
      <c r="M5" s="13"/>
      <c r="N5" s="24"/>
      <c r="O5" s="13"/>
      <c r="P5" s="24"/>
      <c r="Q5" s="13"/>
      <c r="R5" s="24"/>
      <c r="S5" s="13"/>
      <c r="T5" s="24"/>
      <c r="U5" s="24"/>
      <c r="V5" s="24"/>
      <c r="W5" s="24"/>
      <c r="X5" s="24"/>
    </row>
    <row r="6" spans="1:24">
      <c r="C6" s="10"/>
      <c r="D6" s="10"/>
      <c r="E6" s="10"/>
      <c r="F6" s="10"/>
      <c r="G6" s="10"/>
      <c r="H6" s="11"/>
      <c r="I6" s="10"/>
      <c r="J6" s="12"/>
      <c r="K6" s="10"/>
      <c r="L6" s="10"/>
      <c r="M6" s="10"/>
      <c r="N6" s="12"/>
      <c r="O6" s="10"/>
      <c r="P6" s="12"/>
      <c r="Q6" s="10"/>
      <c r="R6" s="11"/>
      <c r="S6" s="10"/>
      <c r="T6" s="12"/>
    </row>
    <row r="7" spans="1:24" ht="15">
      <c r="B7" s="253" t="s">
        <v>89</v>
      </c>
      <c r="C7" s="254"/>
      <c r="D7" s="254"/>
      <c r="E7" s="254"/>
      <c r="F7" s="254"/>
      <c r="G7" s="254"/>
      <c r="H7" s="254"/>
      <c r="I7" s="254"/>
      <c r="J7" s="255"/>
      <c r="L7" s="253" t="s">
        <v>90</v>
      </c>
      <c r="M7" s="254"/>
      <c r="N7" s="254"/>
      <c r="O7" s="254"/>
      <c r="P7" s="254"/>
      <c r="Q7" s="254"/>
      <c r="R7" s="254"/>
      <c r="S7" s="254"/>
      <c r="T7" s="255"/>
    </row>
    <row r="8" spans="1:24">
      <c r="B8" s="14" t="s">
        <v>9</v>
      </c>
      <c r="C8" s="3"/>
      <c r="D8" s="20"/>
      <c r="E8" s="3"/>
      <c r="F8" s="20"/>
      <c r="G8" s="3"/>
      <c r="H8" s="17" t="s">
        <v>10</v>
      </c>
      <c r="I8" s="3"/>
      <c r="J8" s="20"/>
      <c r="L8" s="14" t="s">
        <v>9</v>
      </c>
      <c r="M8" s="3"/>
      <c r="N8" s="20"/>
      <c r="O8" s="3"/>
      <c r="P8" s="20"/>
      <c r="Q8" s="3"/>
      <c r="R8" s="17" t="s">
        <v>10</v>
      </c>
      <c r="S8" s="3"/>
      <c r="T8" s="20"/>
    </row>
    <row r="9" spans="1:24">
      <c r="B9" s="15"/>
      <c r="C9" s="3"/>
      <c r="D9" s="21"/>
      <c r="E9" s="3"/>
      <c r="F9" s="21" t="s">
        <v>11</v>
      </c>
      <c r="G9" s="3"/>
      <c r="H9" s="18" t="s">
        <v>12</v>
      </c>
      <c r="I9" s="3"/>
      <c r="J9" s="21" t="s">
        <v>13</v>
      </c>
      <c r="L9" s="15"/>
      <c r="M9" s="3"/>
      <c r="N9" s="21"/>
      <c r="O9" s="3"/>
      <c r="P9" s="21" t="s">
        <v>11</v>
      </c>
      <c r="Q9" s="3"/>
      <c r="R9" s="18" t="s">
        <v>12</v>
      </c>
      <c r="S9" s="3"/>
      <c r="T9" s="21" t="s">
        <v>13</v>
      </c>
    </row>
    <row r="10" spans="1:24">
      <c r="B10" s="16" t="s">
        <v>8</v>
      </c>
      <c r="C10" s="3"/>
      <c r="D10" s="196" t="s">
        <v>27</v>
      </c>
      <c r="E10" s="3"/>
      <c r="F10" s="16" t="s">
        <v>15</v>
      </c>
      <c r="G10" s="3"/>
      <c r="H10" s="19" t="s">
        <v>14</v>
      </c>
      <c r="I10" s="3"/>
      <c r="J10" s="22" t="s">
        <v>7</v>
      </c>
      <c r="L10" s="16" t="s">
        <v>8</v>
      </c>
      <c r="M10" s="3"/>
      <c r="N10" s="196" t="s">
        <v>27</v>
      </c>
      <c r="O10" s="3"/>
      <c r="P10" s="16" t="s">
        <v>15</v>
      </c>
      <c r="Q10" s="3"/>
      <c r="R10" s="19" t="s">
        <v>14</v>
      </c>
      <c r="S10" s="3"/>
      <c r="T10" s="22" t="s">
        <v>7</v>
      </c>
    </row>
    <row r="12" spans="1:24">
      <c r="B12" s="4">
        <v>40725</v>
      </c>
      <c r="D12" s="179">
        <v>31</v>
      </c>
      <c r="F12" s="5"/>
      <c r="H12" s="8">
        <v>82.48</v>
      </c>
      <c r="J12" s="193">
        <f>D12*F12*H12</f>
        <v>0</v>
      </c>
      <c r="L12" s="4">
        <v>41456</v>
      </c>
      <c r="N12" s="181">
        <v>31</v>
      </c>
      <c r="R12" s="8">
        <f>+H12</f>
        <v>82.48</v>
      </c>
      <c r="T12" s="193">
        <f t="shared" ref="T12:T35" si="0">N12*P12*R12</f>
        <v>0</v>
      </c>
    </row>
    <row r="13" spans="1:24">
      <c r="B13" s="4">
        <v>40756</v>
      </c>
      <c r="D13" s="179">
        <v>31</v>
      </c>
      <c r="F13" s="5"/>
      <c r="H13" s="35">
        <f>+H12</f>
        <v>82.48</v>
      </c>
      <c r="J13" s="190">
        <f t="shared" ref="J13:J17" si="1">D13*F13*H13</f>
        <v>0</v>
      </c>
      <c r="L13" s="4">
        <v>41487</v>
      </c>
      <c r="N13" s="181">
        <v>31</v>
      </c>
      <c r="R13" s="35">
        <f>+R12</f>
        <v>82.48</v>
      </c>
      <c r="T13" s="190">
        <f t="shared" si="0"/>
        <v>0</v>
      </c>
    </row>
    <row r="14" spans="1:24">
      <c r="B14" s="4">
        <v>40787</v>
      </c>
      <c r="D14" s="179">
        <v>30</v>
      </c>
      <c r="F14" s="5"/>
      <c r="H14" s="35">
        <f t="shared" ref="H14:H35" si="2">+H13</f>
        <v>82.48</v>
      </c>
      <c r="J14" s="191">
        <f t="shared" si="1"/>
        <v>0</v>
      </c>
      <c r="L14" s="4">
        <v>41518</v>
      </c>
      <c r="N14" s="181">
        <v>30</v>
      </c>
      <c r="R14" s="35">
        <f t="shared" ref="R14:R35" si="3">+R13</f>
        <v>82.48</v>
      </c>
      <c r="T14" s="191">
        <f t="shared" si="0"/>
        <v>0</v>
      </c>
    </row>
    <row r="15" spans="1:24">
      <c r="B15" s="4">
        <v>40817</v>
      </c>
      <c r="D15" s="179">
        <v>31</v>
      </c>
      <c r="F15" s="5"/>
      <c r="H15" s="35">
        <f t="shared" si="2"/>
        <v>82.48</v>
      </c>
      <c r="J15" s="191">
        <f t="shared" si="1"/>
        <v>0</v>
      </c>
      <c r="L15" s="4">
        <v>41548</v>
      </c>
      <c r="N15" s="181">
        <v>31</v>
      </c>
      <c r="R15" s="35">
        <f t="shared" si="3"/>
        <v>82.48</v>
      </c>
      <c r="T15" s="191">
        <f t="shared" si="0"/>
        <v>0</v>
      </c>
    </row>
    <row r="16" spans="1:24">
      <c r="B16" s="4">
        <v>40848</v>
      </c>
      <c r="D16" s="179">
        <v>30</v>
      </c>
      <c r="F16" s="5"/>
      <c r="H16" s="35">
        <f t="shared" si="2"/>
        <v>82.48</v>
      </c>
      <c r="J16" s="191">
        <f t="shared" si="1"/>
        <v>0</v>
      </c>
      <c r="L16" s="4">
        <v>41579</v>
      </c>
      <c r="N16" s="181">
        <v>30</v>
      </c>
      <c r="R16" s="35">
        <f t="shared" si="3"/>
        <v>82.48</v>
      </c>
      <c r="T16" s="191">
        <f t="shared" si="0"/>
        <v>0</v>
      </c>
    </row>
    <row r="17" spans="2:20">
      <c r="B17" s="4">
        <v>40878</v>
      </c>
      <c r="D17" s="179">
        <v>31</v>
      </c>
      <c r="F17" s="5"/>
      <c r="H17" s="35">
        <f t="shared" si="2"/>
        <v>82.48</v>
      </c>
      <c r="J17" s="191">
        <f t="shared" si="1"/>
        <v>0</v>
      </c>
      <c r="L17" s="4">
        <v>41609</v>
      </c>
      <c r="N17" s="181">
        <v>31</v>
      </c>
      <c r="R17" s="35">
        <f t="shared" si="3"/>
        <v>82.48</v>
      </c>
      <c r="T17" s="191">
        <f t="shared" si="0"/>
        <v>0</v>
      </c>
    </row>
    <row r="18" spans="2:20">
      <c r="B18" s="4">
        <v>40909</v>
      </c>
      <c r="D18" s="180">
        <v>31</v>
      </c>
      <c r="F18" s="5"/>
      <c r="H18" s="35">
        <f t="shared" si="2"/>
        <v>82.48</v>
      </c>
      <c r="J18" s="191">
        <f t="shared" ref="J18:J35" si="4">D18*F18*H18</f>
        <v>0</v>
      </c>
      <c r="L18" s="4">
        <v>41640</v>
      </c>
      <c r="N18" s="181">
        <v>31</v>
      </c>
      <c r="R18" s="35">
        <f t="shared" si="3"/>
        <v>82.48</v>
      </c>
      <c r="T18" s="191">
        <f t="shared" si="0"/>
        <v>0</v>
      </c>
    </row>
    <row r="19" spans="2:20">
      <c r="B19" s="4">
        <v>40940</v>
      </c>
      <c r="D19" s="180">
        <v>29</v>
      </c>
      <c r="F19" s="5"/>
      <c r="H19" s="35">
        <f t="shared" si="2"/>
        <v>82.48</v>
      </c>
      <c r="J19" s="191">
        <f t="shared" si="4"/>
        <v>0</v>
      </c>
      <c r="L19" s="4">
        <v>41671</v>
      </c>
      <c r="N19" s="181">
        <v>28</v>
      </c>
      <c r="R19" s="35">
        <f t="shared" si="3"/>
        <v>82.48</v>
      </c>
      <c r="T19" s="191">
        <f t="shared" si="0"/>
        <v>0</v>
      </c>
    </row>
    <row r="20" spans="2:20">
      <c r="B20" s="4">
        <v>40969</v>
      </c>
      <c r="D20" s="180">
        <v>31</v>
      </c>
      <c r="F20" s="5"/>
      <c r="H20" s="35">
        <f t="shared" si="2"/>
        <v>82.48</v>
      </c>
      <c r="J20" s="191">
        <f t="shared" si="4"/>
        <v>0</v>
      </c>
      <c r="L20" s="4">
        <v>41699</v>
      </c>
      <c r="N20" s="181">
        <v>31</v>
      </c>
      <c r="R20" s="35">
        <f t="shared" si="3"/>
        <v>82.48</v>
      </c>
      <c r="T20" s="191">
        <f t="shared" si="0"/>
        <v>0</v>
      </c>
    </row>
    <row r="21" spans="2:20">
      <c r="B21" s="4">
        <v>41000</v>
      </c>
      <c r="D21" s="180">
        <v>30</v>
      </c>
      <c r="F21" s="5"/>
      <c r="H21" s="35">
        <f t="shared" si="2"/>
        <v>82.48</v>
      </c>
      <c r="J21" s="191">
        <f t="shared" si="4"/>
        <v>0</v>
      </c>
      <c r="L21" s="4">
        <v>41730</v>
      </c>
      <c r="N21" s="181">
        <v>30</v>
      </c>
      <c r="R21" s="35">
        <f t="shared" si="3"/>
        <v>82.48</v>
      </c>
      <c r="T21" s="191">
        <f t="shared" si="0"/>
        <v>0</v>
      </c>
    </row>
    <row r="22" spans="2:20">
      <c r="B22" s="4">
        <v>41030</v>
      </c>
      <c r="D22" s="180">
        <v>31</v>
      </c>
      <c r="F22" s="5"/>
      <c r="H22" s="35">
        <f t="shared" si="2"/>
        <v>82.48</v>
      </c>
      <c r="J22" s="191">
        <f t="shared" si="4"/>
        <v>0</v>
      </c>
      <c r="L22" s="4">
        <v>41760</v>
      </c>
      <c r="N22" s="181">
        <v>31</v>
      </c>
      <c r="R22" s="35">
        <f t="shared" si="3"/>
        <v>82.48</v>
      </c>
      <c r="T22" s="191">
        <f t="shared" si="0"/>
        <v>0</v>
      </c>
    </row>
    <row r="23" spans="2:20">
      <c r="B23" s="4">
        <v>41061</v>
      </c>
      <c r="D23" s="180">
        <v>30</v>
      </c>
      <c r="F23" s="5"/>
      <c r="H23" s="35">
        <f t="shared" si="2"/>
        <v>82.48</v>
      </c>
      <c r="J23" s="191">
        <f t="shared" si="4"/>
        <v>0</v>
      </c>
      <c r="L23" s="4">
        <v>41791</v>
      </c>
      <c r="N23" s="181">
        <v>30</v>
      </c>
      <c r="R23" s="35">
        <f t="shared" si="3"/>
        <v>82.48</v>
      </c>
      <c r="T23" s="191">
        <f t="shared" si="0"/>
        <v>0</v>
      </c>
    </row>
    <row r="24" spans="2:20">
      <c r="B24" s="4">
        <v>41091</v>
      </c>
      <c r="D24" s="180">
        <v>31</v>
      </c>
      <c r="F24" s="5"/>
      <c r="H24" s="35">
        <f t="shared" si="2"/>
        <v>82.48</v>
      </c>
      <c r="J24" s="191">
        <f t="shared" si="4"/>
        <v>0</v>
      </c>
      <c r="L24" s="4">
        <v>41821</v>
      </c>
      <c r="N24" s="181">
        <v>31</v>
      </c>
      <c r="R24" s="35">
        <f t="shared" si="3"/>
        <v>82.48</v>
      </c>
      <c r="T24" s="191">
        <f t="shared" si="0"/>
        <v>0</v>
      </c>
    </row>
    <row r="25" spans="2:20">
      <c r="B25" s="4">
        <v>41122</v>
      </c>
      <c r="D25" s="180">
        <v>31</v>
      </c>
      <c r="F25" s="5"/>
      <c r="H25" s="35">
        <f t="shared" si="2"/>
        <v>82.48</v>
      </c>
      <c r="J25" s="191">
        <f t="shared" si="4"/>
        <v>0</v>
      </c>
      <c r="L25" s="4">
        <v>41852</v>
      </c>
      <c r="N25" s="181">
        <v>31</v>
      </c>
      <c r="R25" s="35">
        <f t="shared" si="3"/>
        <v>82.48</v>
      </c>
      <c r="T25" s="191">
        <f t="shared" si="0"/>
        <v>0</v>
      </c>
    </row>
    <row r="26" spans="2:20">
      <c r="B26" s="4">
        <v>41153</v>
      </c>
      <c r="D26" s="180">
        <v>30</v>
      </c>
      <c r="F26" s="5"/>
      <c r="H26" s="35">
        <f t="shared" si="2"/>
        <v>82.48</v>
      </c>
      <c r="J26" s="191">
        <f t="shared" si="4"/>
        <v>0</v>
      </c>
      <c r="L26" s="4">
        <v>41883</v>
      </c>
      <c r="N26" s="181">
        <v>30</v>
      </c>
      <c r="R26" s="35">
        <f t="shared" si="3"/>
        <v>82.48</v>
      </c>
      <c r="T26" s="191">
        <f t="shared" si="0"/>
        <v>0</v>
      </c>
    </row>
    <row r="27" spans="2:20">
      <c r="B27" s="4">
        <v>41183</v>
      </c>
      <c r="D27" s="180">
        <v>31</v>
      </c>
      <c r="F27" s="5"/>
      <c r="H27" s="35">
        <f t="shared" si="2"/>
        <v>82.48</v>
      </c>
      <c r="J27" s="191">
        <f t="shared" si="4"/>
        <v>0</v>
      </c>
      <c r="L27" s="4">
        <v>41913</v>
      </c>
      <c r="N27" s="181">
        <v>31</v>
      </c>
      <c r="R27" s="35">
        <f t="shared" si="3"/>
        <v>82.48</v>
      </c>
      <c r="T27" s="191">
        <f t="shared" si="0"/>
        <v>0</v>
      </c>
    </row>
    <row r="28" spans="2:20">
      <c r="B28" s="4">
        <v>41214</v>
      </c>
      <c r="D28" s="180">
        <v>30</v>
      </c>
      <c r="F28" s="5"/>
      <c r="H28" s="35">
        <f t="shared" si="2"/>
        <v>82.48</v>
      </c>
      <c r="J28" s="191">
        <f t="shared" si="4"/>
        <v>0</v>
      </c>
      <c r="L28" s="4">
        <v>41944</v>
      </c>
      <c r="N28" s="181">
        <v>30</v>
      </c>
      <c r="R28" s="35">
        <f t="shared" si="3"/>
        <v>82.48</v>
      </c>
      <c r="T28" s="191">
        <f t="shared" si="0"/>
        <v>0</v>
      </c>
    </row>
    <row r="29" spans="2:20">
      <c r="B29" s="4">
        <v>41244</v>
      </c>
      <c r="D29" s="180">
        <v>31</v>
      </c>
      <c r="F29" s="5"/>
      <c r="H29" s="35">
        <f t="shared" si="2"/>
        <v>82.48</v>
      </c>
      <c r="J29" s="191">
        <f t="shared" si="4"/>
        <v>0</v>
      </c>
      <c r="L29" s="4">
        <v>41974</v>
      </c>
      <c r="N29" s="181">
        <v>31</v>
      </c>
      <c r="R29" s="35">
        <f t="shared" si="3"/>
        <v>82.48</v>
      </c>
      <c r="T29" s="191">
        <f t="shared" si="0"/>
        <v>0</v>
      </c>
    </row>
    <row r="30" spans="2:20">
      <c r="B30" s="4">
        <v>41275</v>
      </c>
      <c r="D30" s="180">
        <v>31</v>
      </c>
      <c r="F30" s="5"/>
      <c r="H30" s="35">
        <f t="shared" si="2"/>
        <v>82.48</v>
      </c>
      <c r="J30" s="191">
        <f t="shared" si="4"/>
        <v>0</v>
      </c>
      <c r="L30" s="4">
        <v>42005</v>
      </c>
      <c r="N30" s="181">
        <v>31</v>
      </c>
      <c r="R30" s="35">
        <f t="shared" si="3"/>
        <v>82.48</v>
      </c>
      <c r="T30" s="191">
        <f t="shared" si="0"/>
        <v>0</v>
      </c>
    </row>
    <row r="31" spans="2:20">
      <c r="B31" s="4">
        <v>41306</v>
      </c>
      <c r="D31" s="180">
        <v>28</v>
      </c>
      <c r="F31" s="5"/>
      <c r="H31" s="35">
        <f t="shared" si="2"/>
        <v>82.48</v>
      </c>
      <c r="J31" s="191">
        <f t="shared" si="4"/>
        <v>0</v>
      </c>
      <c r="L31" s="4">
        <v>42036</v>
      </c>
      <c r="N31" s="181">
        <v>28</v>
      </c>
      <c r="R31" s="35">
        <f t="shared" si="3"/>
        <v>82.48</v>
      </c>
      <c r="T31" s="191">
        <f t="shared" si="0"/>
        <v>0</v>
      </c>
    </row>
    <row r="32" spans="2:20">
      <c r="B32" s="4">
        <v>41334</v>
      </c>
      <c r="D32" s="180">
        <v>31</v>
      </c>
      <c r="F32" s="5"/>
      <c r="H32" s="35">
        <f t="shared" si="2"/>
        <v>82.48</v>
      </c>
      <c r="J32" s="191">
        <f t="shared" si="4"/>
        <v>0</v>
      </c>
      <c r="L32" s="4">
        <v>42064</v>
      </c>
      <c r="N32" s="181">
        <v>31</v>
      </c>
      <c r="R32" s="35">
        <f t="shared" si="3"/>
        <v>82.48</v>
      </c>
      <c r="T32" s="191">
        <f t="shared" si="0"/>
        <v>0</v>
      </c>
    </row>
    <row r="33" spans="1:20">
      <c r="B33" s="4">
        <v>41365</v>
      </c>
      <c r="D33" s="180">
        <v>30</v>
      </c>
      <c r="F33" s="5"/>
      <c r="H33" s="35">
        <f t="shared" si="2"/>
        <v>82.48</v>
      </c>
      <c r="J33" s="191">
        <f t="shared" si="4"/>
        <v>0</v>
      </c>
      <c r="L33" s="4">
        <v>42095</v>
      </c>
      <c r="N33" s="181">
        <v>30</v>
      </c>
      <c r="R33" s="35">
        <f t="shared" si="3"/>
        <v>82.48</v>
      </c>
      <c r="T33" s="191">
        <f t="shared" si="0"/>
        <v>0</v>
      </c>
    </row>
    <row r="34" spans="1:20">
      <c r="B34" s="4">
        <v>41395</v>
      </c>
      <c r="D34" s="180">
        <v>31</v>
      </c>
      <c r="F34" s="5"/>
      <c r="H34" s="35">
        <f t="shared" si="2"/>
        <v>82.48</v>
      </c>
      <c r="J34" s="191">
        <f t="shared" si="4"/>
        <v>0</v>
      </c>
      <c r="L34" s="4">
        <v>42125</v>
      </c>
      <c r="N34" s="181">
        <v>31</v>
      </c>
      <c r="R34" s="35">
        <f t="shared" si="3"/>
        <v>82.48</v>
      </c>
      <c r="T34" s="191">
        <f t="shared" si="0"/>
        <v>0</v>
      </c>
    </row>
    <row r="35" spans="1:20">
      <c r="B35" s="4">
        <v>41426</v>
      </c>
      <c r="D35" s="180">
        <v>30</v>
      </c>
      <c r="F35" s="5"/>
      <c r="H35" s="35">
        <f t="shared" si="2"/>
        <v>82.48</v>
      </c>
      <c r="J35" s="192">
        <f t="shared" si="4"/>
        <v>0</v>
      </c>
      <c r="L35" s="4">
        <v>42156</v>
      </c>
      <c r="N35" s="181">
        <v>30</v>
      </c>
      <c r="R35" s="35">
        <f t="shared" si="3"/>
        <v>82.48</v>
      </c>
      <c r="T35" s="192">
        <f t="shared" si="0"/>
        <v>0</v>
      </c>
    </row>
    <row r="36" spans="1:20">
      <c r="B36" s="4"/>
      <c r="F36" s="1"/>
      <c r="J36" s="25"/>
      <c r="L36" s="4"/>
    </row>
    <row r="37" spans="1:20" ht="13.5" thickBot="1">
      <c r="B37" t="s">
        <v>16</v>
      </c>
      <c r="F37" s="1"/>
      <c r="J37" s="194">
        <f>SUM(J12:J35)</f>
        <v>0</v>
      </c>
      <c r="L37" t="s">
        <v>16</v>
      </c>
      <c r="N37" s="3"/>
      <c r="P37" s="1"/>
      <c r="T37" s="194">
        <f>SUM(T12:T35)</f>
        <v>0</v>
      </c>
    </row>
    <row r="38" spans="1:20" ht="13.5" thickTop="1">
      <c r="D38"/>
      <c r="H38"/>
      <c r="J38"/>
    </row>
    <row r="39" spans="1:20">
      <c r="A39" s="4"/>
      <c r="F39" s="1"/>
    </row>
    <row r="40" spans="1:20">
      <c r="A40" s="2" t="s">
        <v>91</v>
      </c>
    </row>
    <row r="41" spans="1:20">
      <c r="A41" t="s">
        <v>92</v>
      </c>
    </row>
  </sheetData>
  <mergeCells count="4">
    <mergeCell ref="L7:T7"/>
    <mergeCell ref="B7:J7"/>
    <mergeCell ref="B2:T2"/>
    <mergeCell ref="C4:E4"/>
  </mergeCells>
  <phoneticPr fontId="0" type="noConversion"/>
  <pageMargins left="0.75" right="0.75" top="0.5" bottom="0.5" header="0.25" footer="0.25"/>
  <pageSetup orientation="landscape" horizontalDpi="300" verticalDpi="300" r:id="rId1"/>
  <headerFooter alignWithMargins="0">
    <oddFooter>&amp;L&amp;8&amp;Z&amp;F&amp;R&amp;8&amp;D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43"/>
  <sheetViews>
    <sheetView workbookViewId="0">
      <selection activeCell="C4" sqref="C4"/>
    </sheetView>
  </sheetViews>
  <sheetFormatPr defaultRowHeight="12.75"/>
  <cols>
    <col min="1" max="1" width="9.140625" customWidth="1"/>
    <col min="2" max="2" width="7.140625" bestFit="1" customWidth="1"/>
    <col min="3" max="3" width="1.7109375" customWidth="1"/>
    <col min="4" max="4" width="5.28515625" customWidth="1"/>
    <col min="5" max="5" width="1.7109375" customWidth="1"/>
    <col min="6" max="6" width="8" bestFit="1" customWidth="1"/>
    <col min="7" max="7" width="1.7109375" customWidth="1"/>
    <col min="8" max="8" width="7.85546875" bestFit="1" customWidth="1"/>
    <col min="9" max="9" width="1.7109375" customWidth="1"/>
    <col min="10" max="10" width="8.28515625" bestFit="1" customWidth="1"/>
    <col min="11" max="11" width="1.7109375" customWidth="1"/>
    <col min="12" max="12" width="10.7109375" customWidth="1"/>
    <col min="13" max="13" width="5.85546875" customWidth="1"/>
    <col min="14" max="14" width="7.140625" bestFit="1" customWidth="1"/>
    <col min="15" max="15" width="1.7109375" customWidth="1"/>
    <col min="16" max="16" width="5.28515625" bestFit="1" customWidth="1"/>
    <col min="17" max="17" width="1.7109375" customWidth="1"/>
    <col min="18" max="18" width="8" bestFit="1" customWidth="1"/>
    <col min="19" max="19" width="1.7109375" customWidth="1"/>
    <col min="20" max="20" width="7.85546875" bestFit="1" customWidth="1"/>
    <col min="21" max="21" width="1.7109375" customWidth="1"/>
    <col min="22" max="22" width="8.28515625" bestFit="1" customWidth="1"/>
    <col min="23" max="23" width="1.7109375" customWidth="1"/>
    <col min="24" max="24" width="10.7109375" customWidth="1"/>
  </cols>
  <sheetData>
    <row r="1" spans="1:24" ht="20.25">
      <c r="B1" s="26" t="s">
        <v>22</v>
      </c>
      <c r="C1" s="26"/>
      <c r="D1" s="10"/>
      <c r="E1" s="10"/>
      <c r="F1" s="10"/>
      <c r="G1" s="10"/>
      <c r="H1" s="10"/>
      <c r="I1" s="10"/>
      <c r="J1" s="12"/>
      <c r="K1" s="12"/>
      <c r="L1" s="12"/>
      <c r="M1" s="10"/>
      <c r="N1" s="10"/>
      <c r="O1" s="10"/>
      <c r="P1" s="10"/>
      <c r="Q1" s="10"/>
      <c r="R1" s="10"/>
      <c r="S1" s="10"/>
      <c r="T1" s="10"/>
      <c r="U1" s="10"/>
      <c r="V1" s="10"/>
      <c r="W1" s="10"/>
      <c r="X1" s="10"/>
    </row>
    <row r="2" spans="1:24" ht="15">
      <c r="B2" s="39" t="s">
        <v>31</v>
      </c>
      <c r="C2" s="10"/>
      <c r="D2" s="10"/>
      <c r="E2" s="40"/>
      <c r="F2" s="40"/>
      <c r="G2" s="40"/>
      <c r="H2" s="40"/>
      <c r="I2" s="40"/>
      <c r="J2" s="41"/>
      <c r="K2" s="41"/>
      <c r="L2" s="12"/>
      <c r="M2" s="10"/>
      <c r="N2" s="10"/>
      <c r="O2" s="10"/>
      <c r="P2" s="10"/>
      <c r="Q2" s="10"/>
      <c r="R2" s="10"/>
      <c r="S2" s="10"/>
      <c r="T2" s="10"/>
      <c r="U2" s="10"/>
      <c r="V2" s="10"/>
      <c r="W2" s="10"/>
      <c r="X2" s="10"/>
    </row>
    <row r="3" spans="1:24">
      <c r="J3" s="5"/>
      <c r="K3" s="5"/>
      <c r="L3" s="5"/>
    </row>
    <row r="4" spans="1:24" ht="15">
      <c r="A4" s="27" t="s">
        <v>6</v>
      </c>
      <c r="C4" s="257" t="str">
        <f>'DOC Beds'!C4:D4</f>
        <v>xxxx</v>
      </c>
      <c r="D4" s="257"/>
      <c r="E4" s="257"/>
      <c r="F4" s="24"/>
      <c r="G4" s="24"/>
      <c r="H4" s="24"/>
      <c r="I4" s="24"/>
      <c r="J4" s="24"/>
      <c r="K4" s="24"/>
      <c r="L4" s="24"/>
      <c r="M4" s="24"/>
      <c r="N4" s="24"/>
      <c r="O4" s="24"/>
      <c r="P4" s="24"/>
      <c r="Q4" s="24"/>
      <c r="R4" s="24"/>
      <c r="S4" s="24"/>
      <c r="T4" s="24"/>
      <c r="U4" s="24"/>
      <c r="V4" s="24"/>
      <c r="W4" s="24"/>
      <c r="X4" s="24"/>
    </row>
    <row r="5" spans="1:24">
      <c r="J5" s="5"/>
      <c r="K5" s="5"/>
      <c r="L5" s="5"/>
    </row>
    <row r="6" spans="1:24">
      <c r="J6" s="5"/>
      <c r="K6" s="5"/>
      <c r="L6" s="5"/>
    </row>
    <row r="7" spans="1:24" ht="15">
      <c r="B7" s="253" t="s">
        <v>89</v>
      </c>
      <c r="C7" s="254"/>
      <c r="D7" s="254"/>
      <c r="E7" s="254"/>
      <c r="F7" s="254"/>
      <c r="G7" s="254"/>
      <c r="H7" s="254"/>
      <c r="I7" s="254"/>
      <c r="J7" s="254"/>
      <c r="K7" s="254"/>
      <c r="L7" s="255"/>
      <c r="N7" s="253" t="s">
        <v>90</v>
      </c>
      <c r="O7" s="254"/>
      <c r="P7" s="254"/>
      <c r="Q7" s="254"/>
      <c r="R7" s="254"/>
      <c r="S7" s="254"/>
      <c r="T7" s="254"/>
      <c r="U7" s="254"/>
      <c r="V7" s="254"/>
      <c r="W7" s="254"/>
      <c r="X7" s="255"/>
    </row>
    <row r="8" spans="1:24">
      <c r="B8" s="14"/>
      <c r="C8" s="3"/>
      <c r="D8" s="14"/>
      <c r="E8" s="3"/>
      <c r="F8" s="14"/>
      <c r="G8" s="3"/>
      <c r="H8" s="186" t="s">
        <v>23</v>
      </c>
      <c r="I8" s="42"/>
      <c r="J8" s="187" t="s">
        <v>24</v>
      </c>
      <c r="K8" s="43"/>
      <c r="L8" s="20"/>
      <c r="M8" s="3"/>
      <c r="N8" s="14"/>
      <c r="O8" s="3"/>
      <c r="P8" s="14"/>
      <c r="Q8" s="3"/>
      <c r="R8" s="14"/>
      <c r="S8" s="3"/>
      <c r="T8" s="186" t="s">
        <v>23</v>
      </c>
      <c r="U8" s="42"/>
      <c r="V8" s="187" t="s">
        <v>24</v>
      </c>
      <c r="W8" s="43"/>
      <c r="X8" s="20"/>
    </row>
    <row r="9" spans="1:24">
      <c r="B9" s="15"/>
      <c r="C9" s="3"/>
      <c r="D9" s="15"/>
      <c r="E9" s="3"/>
      <c r="F9" s="15"/>
      <c r="G9" s="3"/>
      <c r="H9" s="15" t="s">
        <v>25</v>
      </c>
      <c r="I9" s="3"/>
      <c r="J9" s="44" t="s">
        <v>26</v>
      </c>
      <c r="K9" s="43"/>
      <c r="L9" s="44"/>
      <c r="M9" s="3"/>
      <c r="N9" s="15"/>
      <c r="O9" s="3"/>
      <c r="P9" s="15"/>
      <c r="Q9" s="3"/>
      <c r="R9" s="15"/>
      <c r="S9" s="3"/>
      <c r="T9" s="15" t="s">
        <v>25</v>
      </c>
      <c r="U9" s="3"/>
      <c r="V9" s="44" t="s">
        <v>26</v>
      </c>
      <c r="W9" s="43"/>
      <c r="X9" s="44"/>
    </row>
    <row r="10" spans="1:24">
      <c r="B10" s="15"/>
      <c r="C10" s="3"/>
      <c r="D10" s="15"/>
      <c r="E10" s="3"/>
      <c r="F10" s="21" t="s">
        <v>11</v>
      </c>
      <c r="G10" s="3"/>
      <c r="H10" s="189">
        <v>20.186</v>
      </c>
      <c r="I10" s="45"/>
      <c r="J10" s="188">
        <v>81.152000000000001</v>
      </c>
      <c r="K10" s="46"/>
      <c r="L10" s="195" t="s">
        <v>13</v>
      </c>
      <c r="M10" s="3"/>
      <c r="N10" s="15"/>
      <c r="O10" s="3"/>
      <c r="P10" s="15"/>
      <c r="Q10" s="3"/>
      <c r="R10" s="21" t="s">
        <v>11</v>
      </c>
      <c r="S10" s="3"/>
      <c r="T10" s="189">
        <v>20.186</v>
      </c>
      <c r="U10" s="45"/>
      <c r="V10" s="188">
        <v>81.152000000000001</v>
      </c>
      <c r="W10" s="46"/>
      <c r="X10" s="195" t="s">
        <v>13</v>
      </c>
    </row>
    <row r="11" spans="1:24">
      <c r="B11" s="182" t="s">
        <v>8</v>
      </c>
      <c r="C11" s="3"/>
      <c r="D11" s="182" t="s">
        <v>27</v>
      </c>
      <c r="E11" s="3"/>
      <c r="F11" s="16" t="s">
        <v>15</v>
      </c>
      <c r="G11" s="3"/>
      <c r="H11" s="16" t="s">
        <v>28</v>
      </c>
      <c r="I11" s="3"/>
      <c r="J11" s="22" t="s">
        <v>28</v>
      </c>
      <c r="K11" s="6"/>
      <c r="L11" s="183" t="s">
        <v>7</v>
      </c>
      <c r="M11" s="3"/>
      <c r="N11" s="182" t="s">
        <v>8</v>
      </c>
      <c r="O11" s="3"/>
      <c r="P11" s="182" t="s">
        <v>27</v>
      </c>
      <c r="Q11" s="3"/>
      <c r="R11" s="16" t="s">
        <v>15</v>
      </c>
      <c r="S11" s="3"/>
      <c r="T11" s="16" t="s">
        <v>28</v>
      </c>
      <c r="U11" s="3"/>
      <c r="V11" s="22" t="s">
        <v>28</v>
      </c>
      <c r="W11" s="6"/>
      <c r="X11" s="183" t="s">
        <v>7</v>
      </c>
    </row>
    <row r="12" spans="1:24">
      <c r="J12" s="5"/>
      <c r="K12" s="5"/>
      <c r="L12" s="5"/>
      <c r="R12" s="5"/>
      <c r="S12" s="5"/>
    </row>
    <row r="13" spans="1:24">
      <c r="B13" s="4">
        <v>40725</v>
      </c>
      <c r="D13" s="179">
        <v>31</v>
      </c>
      <c r="F13" s="5"/>
      <c r="G13" s="5"/>
      <c r="H13" s="193">
        <f>SUM(F13*0.25)*$H$10*D13</f>
        <v>0</v>
      </c>
      <c r="J13" s="193">
        <f>SUM(F13*0.75)*$J$10*D13</f>
        <v>0</v>
      </c>
      <c r="L13" s="193">
        <f t="shared" ref="L13:L27" si="0">SUM(H13:J13)</f>
        <v>0</v>
      </c>
      <c r="M13" s="47"/>
      <c r="N13" s="4">
        <v>41456</v>
      </c>
      <c r="P13" s="181">
        <v>31</v>
      </c>
      <c r="R13" s="49"/>
      <c r="T13" s="193">
        <f t="shared" ref="T13:T36" si="1">SUM(R13*0.25)*$H$10*P13</f>
        <v>0</v>
      </c>
      <c r="V13" s="193">
        <f t="shared" ref="V13:V36" si="2">SUM(R13*0.75)*$J$10*P13</f>
        <v>0</v>
      </c>
      <c r="X13" s="193">
        <f>+V13+T13</f>
        <v>0</v>
      </c>
    </row>
    <row r="14" spans="1:24">
      <c r="B14" s="4">
        <v>40756</v>
      </c>
      <c r="D14" s="179">
        <v>31</v>
      </c>
      <c r="F14" s="49"/>
      <c r="G14" s="5"/>
      <c r="H14" s="190">
        <f t="shared" ref="H14:H36" si="3">SUM(F14*0.25)*$H$10*D14</f>
        <v>0</v>
      </c>
      <c r="I14" s="1"/>
      <c r="J14" s="190">
        <f t="shared" ref="J14:J27" si="4">SUM(F14*0.75)*$J$10*D14</f>
        <v>0</v>
      </c>
      <c r="K14" s="5"/>
      <c r="L14" s="190">
        <f t="shared" si="0"/>
        <v>0</v>
      </c>
      <c r="M14" s="47"/>
      <c r="N14" s="4">
        <v>41487</v>
      </c>
      <c r="P14" s="181">
        <v>31</v>
      </c>
      <c r="R14" s="49"/>
      <c r="T14" s="190">
        <f t="shared" si="1"/>
        <v>0</v>
      </c>
      <c r="V14" s="190">
        <f t="shared" si="2"/>
        <v>0</v>
      </c>
      <c r="X14" s="190">
        <f t="shared" ref="X14:X36" si="5">+V14+T14</f>
        <v>0</v>
      </c>
    </row>
    <row r="15" spans="1:24">
      <c r="B15" s="4">
        <v>40787</v>
      </c>
      <c r="D15" s="179">
        <v>30</v>
      </c>
      <c r="F15" s="49"/>
      <c r="G15" s="5"/>
      <c r="H15" s="191">
        <f t="shared" si="3"/>
        <v>0</v>
      </c>
      <c r="I15" s="1"/>
      <c r="J15" s="191">
        <f t="shared" si="4"/>
        <v>0</v>
      </c>
      <c r="K15" s="5"/>
      <c r="L15" s="191">
        <f t="shared" si="0"/>
        <v>0</v>
      </c>
      <c r="M15" s="47"/>
      <c r="N15" s="4">
        <v>41518</v>
      </c>
      <c r="P15" s="181">
        <v>30</v>
      </c>
      <c r="R15" s="49"/>
      <c r="T15" s="191">
        <f t="shared" si="1"/>
        <v>0</v>
      </c>
      <c r="V15" s="191">
        <f t="shared" si="2"/>
        <v>0</v>
      </c>
      <c r="X15" s="191">
        <f t="shared" si="5"/>
        <v>0</v>
      </c>
    </row>
    <row r="16" spans="1:24">
      <c r="B16" s="4">
        <v>40817</v>
      </c>
      <c r="D16" s="179">
        <v>31</v>
      </c>
      <c r="F16" s="48"/>
      <c r="H16" s="191">
        <f t="shared" si="3"/>
        <v>0</v>
      </c>
      <c r="I16" s="1"/>
      <c r="J16" s="191">
        <f t="shared" si="4"/>
        <v>0</v>
      </c>
      <c r="K16" s="5"/>
      <c r="L16" s="191">
        <f t="shared" si="0"/>
        <v>0</v>
      </c>
      <c r="M16" s="47"/>
      <c r="N16" s="4">
        <v>41548</v>
      </c>
      <c r="P16" s="181">
        <v>31</v>
      </c>
      <c r="R16" s="49"/>
      <c r="T16" s="191">
        <f t="shared" si="1"/>
        <v>0</v>
      </c>
      <c r="V16" s="191">
        <f t="shared" si="2"/>
        <v>0</v>
      </c>
      <c r="X16" s="191">
        <f t="shared" si="5"/>
        <v>0</v>
      </c>
    </row>
    <row r="17" spans="2:24">
      <c r="B17" s="4">
        <v>40848</v>
      </c>
      <c r="D17" s="179">
        <v>30</v>
      </c>
      <c r="F17" s="48"/>
      <c r="H17" s="191">
        <f t="shared" si="3"/>
        <v>0</v>
      </c>
      <c r="I17" s="1"/>
      <c r="J17" s="191">
        <f t="shared" si="4"/>
        <v>0</v>
      </c>
      <c r="K17" s="5"/>
      <c r="L17" s="191">
        <f t="shared" si="0"/>
        <v>0</v>
      </c>
      <c r="M17" s="47"/>
      <c r="N17" s="4">
        <v>41579</v>
      </c>
      <c r="P17" s="181">
        <v>30</v>
      </c>
      <c r="R17" s="49"/>
      <c r="T17" s="191">
        <f t="shared" si="1"/>
        <v>0</v>
      </c>
      <c r="V17" s="191">
        <f t="shared" si="2"/>
        <v>0</v>
      </c>
      <c r="X17" s="191">
        <f t="shared" si="5"/>
        <v>0</v>
      </c>
    </row>
    <row r="18" spans="2:24">
      <c r="B18" s="4">
        <v>40878</v>
      </c>
      <c r="D18" s="179">
        <v>31</v>
      </c>
      <c r="F18" s="49"/>
      <c r="H18" s="191">
        <f t="shared" si="3"/>
        <v>0</v>
      </c>
      <c r="I18" s="1"/>
      <c r="J18" s="191">
        <f t="shared" si="4"/>
        <v>0</v>
      </c>
      <c r="K18" s="5"/>
      <c r="L18" s="191">
        <f t="shared" si="0"/>
        <v>0</v>
      </c>
      <c r="M18" s="47"/>
      <c r="N18" s="4">
        <v>41609</v>
      </c>
      <c r="P18" s="181">
        <v>31</v>
      </c>
      <c r="R18" s="49"/>
      <c r="T18" s="191">
        <f t="shared" si="1"/>
        <v>0</v>
      </c>
      <c r="V18" s="191">
        <f t="shared" si="2"/>
        <v>0</v>
      </c>
      <c r="X18" s="191">
        <f t="shared" si="5"/>
        <v>0</v>
      </c>
    </row>
    <row r="19" spans="2:24">
      <c r="B19" s="4">
        <v>40909</v>
      </c>
      <c r="D19" s="180">
        <v>31</v>
      </c>
      <c r="F19" s="49"/>
      <c r="H19" s="191">
        <f t="shared" si="3"/>
        <v>0</v>
      </c>
      <c r="I19" s="1"/>
      <c r="J19" s="191">
        <f t="shared" si="4"/>
        <v>0</v>
      </c>
      <c r="K19" s="5"/>
      <c r="L19" s="191">
        <f t="shared" si="0"/>
        <v>0</v>
      </c>
      <c r="M19" s="47"/>
      <c r="N19" s="4">
        <v>41640</v>
      </c>
      <c r="P19" s="181">
        <v>31</v>
      </c>
      <c r="R19" s="49"/>
      <c r="T19" s="191">
        <f t="shared" si="1"/>
        <v>0</v>
      </c>
      <c r="V19" s="191">
        <f t="shared" si="2"/>
        <v>0</v>
      </c>
      <c r="X19" s="191">
        <f t="shared" si="5"/>
        <v>0</v>
      </c>
    </row>
    <row r="20" spans="2:24">
      <c r="B20" s="4">
        <v>40940</v>
      </c>
      <c r="D20" s="180">
        <v>29</v>
      </c>
      <c r="F20" s="49"/>
      <c r="H20" s="191">
        <f t="shared" si="3"/>
        <v>0</v>
      </c>
      <c r="I20" s="1"/>
      <c r="J20" s="191">
        <f t="shared" si="4"/>
        <v>0</v>
      </c>
      <c r="K20" s="5"/>
      <c r="L20" s="191">
        <f t="shared" si="0"/>
        <v>0</v>
      </c>
      <c r="M20" s="47"/>
      <c r="N20" s="4">
        <v>41671</v>
      </c>
      <c r="P20" s="181">
        <v>28</v>
      </c>
      <c r="R20" s="49"/>
      <c r="T20" s="191">
        <f t="shared" si="1"/>
        <v>0</v>
      </c>
      <c r="V20" s="191">
        <f t="shared" si="2"/>
        <v>0</v>
      </c>
      <c r="X20" s="191">
        <f t="shared" si="5"/>
        <v>0</v>
      </c>
    </row>
    <row r="21" spans="2:24">
      <c r="B21" s="4">
        <v>40969</v>
      </c>
      <c r="D21" s="180">
        <v>31</v>
      </c>
      <c r="F21" s="49"/>
      <c r="H21" s="191">
        <f t="shared" si="3"/>
        <v>0</v>
      </c>
      <c r="I21" s="1"/>
      <c r="J21" s="191">
        <f t="shared" si="4"/>
        <v>0</v>
      </c>
      <c r="K21" s="5"/>
      <c r="L21" s="191">
        <f t="shared" si="0"/>
        <v>0</v>
      </c>
      <c r="M21" s="47"/>
      <c r="N21" s="4">
        <v>41699</v>
      </c>
      <c r="P21" s="181">
        <v>31</v>
      </c>
      <c r="R21" s="49"/>
      <c r="T21" s="191">
        <f t="shared" si="1"/>
        <v>0</v>
      </c>
      <c r="V21" s="191">
        <f t="shared" si="2"/>
        <v>0</v>
      </c>
      <c r="X21" s="191">
        <f t="shared" si="5"/>
        <v>0</v>
      </c>
    </row>
    <row r="22" spans="2:24">
      <c r="B22" s="4">
        <v>41000</v>
      </c>
      <c r="D22" s="180">
        <v>30</v>
      </c>
      <c r="F22" s="49"/>
      <c r="H22" s="191">
        <f t="shared" si="3"/>
        <v>0</v>
      </c>
      <c r="I22" s="1"/>
      <c r="J22" s="191">
        <f t="shared" si="4"/>
        <v>0</v>
      </c>
      <c r="K22" s="5"/>
      <c r="L22" s="191">
        <f t="shared" si="0"/>
        <v>0</v>
      </c>
      <c r="M22" s="47"/>
      <c r="N22" s="4">
        <v>41730</v>
      </c>
      <c r="P22" s="181">
        <v>30</v>
      </c>
      <c r="R22" s="49"/>
      <c r="T22" s="191">
        <f t="shared" si="1"/>
        <v>0</v>
      </c>
      <c r="V22" s="191">
        <f t="shared" si="2"/>
        <v>0</v>
      </c>
      <c r="X22" s="191">
        <f t="shared" si="5"/>
        <v>0</v>
      </c>
    </row>
    <row r="23" spans="2:24">
      <c r="B23" s="4">
        <v>41030</v>
      </c>
      <c r="D23" s="180">
        <v>31</v>
      </c>
      <c r="F23" s="49"/>
      <c r="H23" s="191">
        <f t="shared" si="3"/>
        <v>0</v>
      </c>
      <c r="I23" s="1"/>
      <c r="J23" s="191">
        <f t="shared" si="4"/>
        <v>0</v>
      </c>
      <c r="K23" s="5"/>
      <c r="L23" s="191">
        <f t="shared" si="0"/>
        <v>0</v>
      </c>
      <c r="M23" s="47"/>
      <c r="N23" s="4">
        <v>41760</v>
      </c>
      <c r="P23" s="181">
        <v>31</v>
      </c>
      <c r="R23" s="49"/>
      <c r="T23" s="191">
        <f t="shared" si="1"/>
        <v>0</v>
      </c>
      <c r="V23" s="191">
        <f t="shared" si="2"/>
        <v>0</v>
      </c>
      <c r="X23" s="191">
        <f t="shared" si="5"/>
        <v>0</v>
      </c>
    </row>
    <row r="24" spans="2:24">
      <c r="B24" s="4">
        <v>41061</v>
      </c>
      <c r="D24" s="180">
        <v>30</v>
      </c>
      <c r="F24" s="49"/>
      <c r="H24" s="191">
        <f t="shared" si="3"/>
        <v>0</v>
      </c>
      <c r="I24" s="1"/>
      <c r="J24" s="191">
        <f t="shared" si="4"/>
        <v>0</v>
      </c>
      <c r="K24" s="5"/>
      <c r="L24" s="191">
        <f t="shared" si="0"/>
        <v>0</v>
      </c>
      <c r="M24" s="47"/>
      <c r="N24" s="4">
        <v>41791</v>
      </c>
      <c r="P24" s="181">
        <v>30</v>
      </c>
      <c r="R24" s="49"/>
      <c r="T24" s="191">
        <f t="shared" si="1"/>
        <v>0</v>
      </c>
      <c r="V24" s="191">
        <f t="shared" si="2"/>
        <v>0</v>
      </c>
      <c r="X24" s="191">
        <f t="shared" si="5"/>
        <v>0</v>
      </c>
    </row>
    <row r="25" spans="2:24">
      <c r="B25" s="4">
        <v>41091</v>
      </c>
      <c r="D25" s="180">
        <v>31</v>
      </c>
      <c r="F25" s="49"/>
      <c r="H25" s="191">
        <f t="shared" si="3"/>
        <v>0</v>
      </c>
      <c r="I25" s="1"/>
      <c r="J25" s="191">
        <f t="shared" si="4"/>
        <v>0</v>
      </c>
      <c r="K25" s="5"/>
      <c r="L25" s="191">
        <f t="shared" si="0"/>
        <v>0</v>
      </c>
      <c r="M25" s="47"/>
      <c r="N25" s="4">
        <v>41821</v>
      </c>
      <c r="P25" s="181">
        <v>31</v>
      </c>
      <c r="R25" s="49"/>
      <c r="T25" s="191">
        <f t="shared" si="1"/>
        <v>0</v>
      </c>
      <c r="V25" s="191">
        <f t="shared" si="2"/>
        <v>0</v>
      </c>
      <c r="X25" s="191">
        <f t="shared" si="5"/>
        <v>0</v>
      </c>
    </row>
    <row r="26" spans="2:24">
      <c r="B26" s="4">
        <v>41122</v>
      </c>
      <c r="D26" s="180">
        <v>31</v>
      </c>
      <c r="F26" s="49"/>
      <c r="H26" s="191">
        <f t="shared" si="3"/>
        <v>0</v>
      </c>
      <c r="I26" s="1"/>
      <c r="J26" s="191">
        <f t="shared" si="4"/>
        <v>0</v>
      </c>
      <c r="K26" s="5"/>
      <c r="L26" s="191">
        <f t="shared" si="0"/>
        <v>0</v>
      </c>
      <c r="M26" s="47"/>
      <c r="N26" s="4">
        <v>41852</v>
      </c>
      <c r="P26" s="181">
        <v>31</v>
      </c>
      <c r="R26" s="49"/>
      <c r="T26" s="191">
        <f t="shared" si="1"/>
        <v>0</v>
      </c>
      <c r="V26" s="191">
        <f t="shared" si="2"/>
        <v>0</v>
      </c>
      <c r="X26" s="191">
        <f t="shared" si="5"/>
        <v>0</v>
      </c>
    </row>
    <row r="27" spans="2:24">
      <c r="B27" s="4">
        <v>41153</v>
      </c>
      <c r="D27" s="180">
        <v>30</v>
      </c>
      <c r="F27" s="49"/>
      <c r="H27" s="191">
        <f t="shared" si="3"/>
        <v>0</v>
      </c>
      <c r="I27" s="1"/>
      <c r="J27" s="191">
        <f t="shared" si="4"/>
        <v>0</v>
      </c>
      <c r="K27" s="5"/>
      <c r="L27" s="191">
        <f t="shared" si="0"/>
        <v>0</v>
      </c>
      <c r="M27" s="47"/>
      <c r="N27" s="4">
        <v>41883</v>
      </c>
      <c r="P27" s="181">
        <v>30</v>
      </c>
      <c r="R27" s="49"/>
      <c r="T27" s="191">
        <f t="shared" si="1"/>
        <v>0</v>
      </c>
      <c r="V27" s="191">
        <f t="shared" si="2"/>
        <v>0</v>
      </c>
      <c r="X27" s="191">
        <f t="shared" si="5"/>
        <v>0</v>
      </c>
    </row>
    <row r="28" spans="2:24">
      <c r="B28" s="4">
        <v>41183</v>
      </c>
      <c r="D28" s="180">
        <v>31</v>
      </c>
      <c r="F28" s="49"/>
      <c r="H28" s="191">
        <f t="shared" si="3"/>
        <v>0</v>
      </c>
      <c r="I28" s="1"/>
      <c r="J28" s="191">
        <f>SUM(F28*0.75)*$J$10*D28</f>
        <v>0</v>
      </c>
      <c r="K28" s="5"/>
      <c r="L28" s="191">
        <f>SUM(H28:J28)</f>
        <v>0</v>
      </c>
      <c r="M28" s="47"/>
      <c r="N28" s="4">
        <v>41913</v>
      </c>
      <c r="P28" s="181">
        <v>31</v>
      </c>
      <c r="R28" s="49"/>
      <c r="T28" s="191">
        <f t="shared" si="1"/>
        <v>0</v>
      </c>
      <c r="V28" s="191">
        <f t="shared" si="2"/>
        <v>0</v>
      </c>
      <c r="X28" s="191">
        <f t="shared" si="5"/>
        <v>0</v>
      </c>
    </row>
    <row r="29" spans="2:24">
      <c r="B29" s="4">
        <v>41214</v>
      </c>
      <c r="D29" s="180">
        <v>30</v>
      </c>
      <c r="F29" s="49"/>
      <c r="H29" s="191">
        <f t="shared" si="3"/>
        <v>0</v>
      </c>
      <c r="I29" s="1"/>
      <c r="J29" s="191">
        <f>SUM(F29*0.75)*$J$10*D29</f>
        <v>0</v>
      </c>
      <c r="K29" s="5"/>
      <c r="L29" s="191">
        <f>SUM(H29:J29)</f>
        <v>0</v>
      </c>
      <c r="M29" s="47"/>
      <c r="N29" s="4">
        <v>41944</v>
      </c>
      <c r="P29" s="181">
        <v>30</v>
      </c>
      <c r="R29" s="49"/>
      <c r="T29" s="191">
        <f t="shared" si="1"/>
        <v>0</v>
      </c>
      <c r="V29" s="191">
        <f t="shared" si="2"/>
        <v>0</v>
      </c>
      <c r="X29" s="191">
        <f t="shared" si="5"/>
        <v>0</v>
      </c>
    </row>
    <row r="30" spans="2:24">
      <c r="B30" s="4">
        <v>41244</v>
      </c>
      <c r="D30" s="180">
        <v>31</v>
      </c>
      <c r="F30" s="49"/>
      <c r="H30" s="191">
        <f t="shared" si="3"/>
        <v>0</v>
      </c>
      <c r="I30" s="1"/>
      <c r="J30" s="191">
        <f>SUM(F30*0.75)*$J$10*D30</f>
        <v>0</v>
      </c>
      <c r="K30" s="5"/>
      <c r="L30" s="191">
        <f>SUM(H30:J30)</f>
        <v>0</v>
      </c>
      <c r="M30" s="47"/>
      <c r="N30" s="4">
        <v>41974</v>
      </c>
      <c r="P30" s="181">
        <v>31</v>
      </c>
      <c r="R30" s="49"/>
      <c r="T30" s="191">
        <f t="shared" si="1"/>
        <v>0</v>
      </c>
      <c r="V30" s="191">
        <f t="shared" si="2"/>
        <v>0</v>
      </c>
      <c r="X30" s="191">
        <f t="shared" si="5"/>
        <v>0</v>
      </c>
    </row>
    <row r="31" spans="2:24">
      <c r="B31" s="4">
        <v>41275</v>
      </c>
      <c r="D31" s="180">
        <v>31</v>
      </c>
      <c r="F31" s="49"/>
      <c r="H31" s="191">
        <f t="shared" si="3"/>
        <v>0</v>
      </c>
      <c r="I31" s="1"/>
      <c r="J31" s="191">
        <f t="shared" ref="J31:J36" si="6">SUM(F31*0.75)*$J$10*D31</f>
        <v>0</v>
      </c>
      <c r="K31" s="5"/>
      <c r="L31" s="191">
        <f t="shared" ref="L31:L36" si="7">SUM(H31:J31)</f>
        <v>0</v>
      </c>
      <c r="M31" s="47"/>
      <c r="N31" s="4">
        <v>42005</v>
      </c>
      <c r="P31" s="181">
        <v>31</v>
      </c>
      <c r="R31" s="49"/>
      <c r="T31" s="191">
        <f t="shared" si="1"/>
        <v>0</v>
      </c>
      <c r="V31" s="191">
        <f t="shared" si="2"/>
        <v>0</v>
      </c>
      <c r="X31" s="191">
        <f t="shared" si="5"/>
        <v>0</v>
      </c>
    </row>
    <row r="32" spans="2:24">
      <c r="B32" s="4">
        <v>41306</v>
      </c>
      <c r="D32" s="180">
        <v>28</v>
      </c>
      <c r="F32" s="49"/>
      <c r="H32" s="191">
        <f t="shared" si="3"/>
        <v>0</v>
      </c>
      <c r="I32" s="1"/>
      <c r="J32" s="191">
        <f t="shared" si="6"/>
        <v>0</v>
      </c>
      <c r="K32" s="5"/>
      <c r="L32" s="191">
        <f t="shared" si="7"/>
        <v>0</v>
      </c>
      <c r="M32" s="47"/>
      <c r="N32" s="4">
        <v>42036</v>
      </c>
      <c r="P32" s="181">
        <v>28</v>
      </c>
      <c r="R32" s="49"/>
      <c r="T32" s="191">
        <f t="shared" si="1"/>
        <v>0</v>
      </c>
      <c r="V32" s="191">
        <f t="shared" si="2"/>
        <v>0</v>
      </c>
      <c r="X32" s="191">
        <f t="shared" si="5"/>
        <v>0</v>
      </c>
    </row>
    <row r="33" spans="1:24">
      <c r="B33" s="4">
        <v>41334</v>
      </c>
      <c r="D33" s="180">
        <v>31</v>
      </c>
      <c r="F33" s="49"/>
      <c r="H33" s="191">
        <f t="shared" si="3"/>
        <v>0</v>
      </c>
      <c r="I33" s="1"/>
      <c r="J33" s="191">
        <f t="shared" si="6"/>
        <v>0</v>
      </c>
      <c r="K33" s="5"/>
      <c r="L33" s="191">
        <f t="shared" si="7"/>
        <v>0</v>
      </c>
      <c r="M33" s="47"/>
      <c r="N33" s="4">
        <v>42064</v>
      </c>
      <c r="P33" s="181">
        <v>31</v>
      </c>
      <c r="R33" s="49"/>
      <c r="T33" s="191">
        <f t="shared" si="1"/>
        <v>0</v>
      </c>
      <c r="V33" s="191">
        <f t="shared" si="2"/>
        <v>0</v>
      </c>
      <c r="X33" s="191">
        <f t="shared" si="5"/>
        <v>0</v>
      </c>
    </row>
    <row r="34" spans="1:24">
      <c r="B34" s="4">
        <v>41365</v>
      </c>
      <c r="D34" s="180">
        <v>30</v>
      </c>
      <c r="F34" s="49"/>
      <c r="H34" s="191">
        <f t="shared" si="3"/>
        <v>0</v>
      </c>
      <c r="I34" s="1"/>
      <c r="J34" s="191">
        <f t="shared" si="6"/>
        <v>0</v>
      </c>
      <c r="K34" s="5"/>
      <c r="L34" s="191">
        <f t="shared" si="7"/>
        <v>0</v>
      </c>
      <c r="M34" s="47"/>
      <c r="N34" s="4">
        <v>42095</v>
      </c>
      <c r="P34" s="181">
        <v>30</v>
      </c>
      <c r="R34" s="49"/>
      <c r="T34" s="191">
        <f t="shared" si="1"/>
        <v>0</v>
      </c>
      <c r="V34" s="191">
        <f t="shared" si="2"/>
        <v>0</v>
      </c>
      <c r="X34" s="191">
        <f t="shared" si="5"/>
        <v>0</v>
      </c>
    </row>
    <row r="35" spans="1:24">
      <c r="B35" s="4">
        <v>41395</v>
      </c>
      <c r="D35" s="180">
        <v>31</v>
      </c>
      <c r="F35" s="49"/>
      <c r="H35" s="191">
        <f t="shared" si="3"/>
        <v>0</v>
      </c>
      <c r="I35" s="1"/>
      <c r="J35" s="191">
        <f t="shared" si="6"/>
        <v>0</v>
      </c>
      <c r="K35" s="5"/>
      <c r="L35" s="191">
        <f t="shared" si="7"/>
        <v>0</v>
      </c>
      <c r="M35" s="47"/>
      <c r="N35" s="4">
        <v>42125</v>
      </c>
      <c r="P35" s="181">
        <v>31</v>
      </c>
      <c r="R35" s="49"/>
      <c r="T35" s="191">
        <f t="shared" si="1"/>
        <v>0</v>
      </c>
      <c r="V35" s="191">
        <f t="shared" si="2"/>
        <v>0</v>
      </c>
      <c r="X35" s="191">
        <f t="shared" si="5"/>
        <v>0</v>
      </c>
    </row>
    <row r="36" spans="1:24">
      <c r="B36" s="4">
        <v>41426</v>
      </c>
      <c r="D36" s="184">
        <v>30</v>
      </c>
      <c r="F36" s="49"/>
      <c r="H36" s="192">
        <f t="shared" si="3"/>
        <v>0</v>
      </c>
      <c r="I36" s="1"/>
      <c r="J36" s="192">
        <f t="shared" si="6"/>
        <v>0</v>
      </c>
      <c r="K36" s="5"/>
      <c r="L36" s="192">
        <f t="shared" si="7"/>
        <v>0</v>
      </c>
      <c r="M36" s="47"/>
      <c r="N36" s="4">
        <v>42156</v>
      </c>
      <c r="P36" s="185">
        <v>30</v>
      </c>
      <c r="R36" s="49"/>
      <c r="T36" s="192">
        <f t="shared" si="1"/>
        <v>0</v>
      </c>
      <c r="V36" s="192">
        <f t="shared" si="2"/>
        <v>0</v>
      </c>
      <c r="X36" s="192">
        <f t="shared" si="5"/>
        <v>0</v>
      </c>
    </row>
    <row r="37" spans="1:24">
      <c r="D37" s="50"/>
      <c r="E37" s="50"/>
      <c r="F37" s="50"/>
      <c r="G37" s="50"/>
      <c r="H37" s="50"/>
      <c r="I37" s="50"/>
      <c r="J37" s="51"/>
      <c r="K37" s="51"/>
      <c r="L37" s="51"/>
      <c r="M37" s="47"/>
      <c r="N37" s="50"/>
      <c r="O37" s="50"/>
      <c r="P37" s="50"/>
      <c r="Q37" s="50"/>
      <c r="R37" s="50"/>
      <c r="S37" s="50"/>
      <c r="T37" s="51"/>
      <c r="U37" s="50"/>
      <c r="V37" s="50"/>
      <c r="W37" s="50"/>
      <c r="X37" s="50"/>
    </row>
    <row r="38" spans="1:24" ht="13.5" thickBot="1">
      <c r="A38" s="73" t="s">
        <v>93</v>
      </c>
      <c r="D38" s="50"/>
      <c r="E38" s="50"/>
      <c r="F38" s="50"/>
      <c r="G38" s="50"/>
      <c r="H38" s="194">
        <f t="shared" ref="H38:L38" si="8">SUM(H11:H36)</f>
        <v>0</v>
      </c>
      <c r="I38" s="51"/>
      <c r="J38" s="194">
        <f t="shared" si="8"/>
        <v>0</v>
      </c>
      <c r="K38" s="51"/>
      <c r="L38" s="194">
        <f t="shared" si="8"/>
        <v>0</v>
      </c>
      <c r="N38" s="73"/>
      <c r="P38" s="50"/>
      <c r="Q38" s="50"/>
      <c r="R38" s="50"/>
      <c r="S38" s="50"/>
      <c r="T38" s="194">
        <f t="shared" ref="T38:X38" si="9">SUM(T11:T36)</f>
        <v>0</v>
      </c>
      <c r="U38" s="51"/>
      <c r="V38" s="194">
        <f t="shared" si="9"/>
        <v>0</v>
      </c>
      <c r="W38" s="51"/>
      <c r="X38" s="194">
        <f t="shared" si="9"/>
        <v>0</v>
      </c>
    </row>
    <row r="39" spans="1:24" ht="13.5" thickTop="1">
      <c r="J39" s="5"/>
      <c r="K39" s="5"/>
      <c r="L39" s="5"/>
      <c r="M39" s="47"/>
    </row>
    <row r="40" spans="1:24">
      <c r="J40" s="5"/>
      <c r="K40" s="5"/>
      <c r="L40" s="5"/>
    </row>
    <row r="41" spans="1:24">
      <c r="A41" s="175" t="s">
        <v>91</v>
      </c>
      <c r="C41" s="176"/>
      <c r="D41" s="176"/>
      <c r="E41" s="176"/>
      <c r="F41" s="176"/>
      <c r="G41" s="176"/>
      <c r="H41" s="176"/>
      <c r="I41" s="176"/>
      <c r="J41" s="177"/>
      <c r="K41" s="177"/>
      <c r="L41" s="177"/>
      <c r="M41" s="176"/>
    </row>
    <row r="42" spans="1:24">
      <c r="A42" s="176" t="s">
        <v>92</v>
      </c>
      <c r="C42" s="176"/>
      <c r="D42" s="176"/>
      <c r="E42" s="176"/>
      <c r="F42" s="176"/>
      <c r="G42" s="176"/>
      <c r="H42" s="176"/>
      <c r="I42" s="176"/>
      <c r="J42" s="177"/>
      <c r="K42" s="177"/>
      <c r="L42" s="177"/>
      <c r="M42" s="176"/>
    </row>
    <row r="43" spans="1:24" ht="14.25">
      <c r="B43" s="178"/>
      <c r="C43" s="176"/>
      <c r="D43" s="176"/>
      <c r="E43" s="176"/>
      <c r="F43" s="176"/>
      <c r="G43" s="176"/>
      <c r="H43" s="176"/>
      <c r="I43" s="176"/>
      <c r="J43" s="177"/>
      <c r="K43" s="177"/>
      <c r="L43" s="177"/>
      <c r="M43" s="176"/>
    </row>
  </sheetData>
  <mergeCells count="3">
    <mergeCell ref="B7:L7"/>
    <mergeCell ref="N7:X7"/>
    <mergeCell ref="C4:E4"/>
  </mergeCells>
  <phoneticPr fontId="0" type="noConversion"/>
  <pageMargins left="0.75" right="0.75" top="0.5" bottom="0.5" header="0.25" footer="0.25"/>
  <pageSetup scale="97" orientation="landscape" r:id="rId1"/>
  <headerFooter alignWithMargins="0">
    <oddFooter>&amp;L&amp;8&amp;Z&amp;F&amp;R&amp;8&amp;D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0"/>
  <sheetViews>
    <sheetView workbookViewId="0">
      <selection activeCell="C4" sqref="C4"/>
    </sheetView>
  </sheetViews>
  <sheetFormatPr defaultRowHeight="12.75"/>
  <cols>
    <col min="1" max="1" width="15.7109375" customWidth="1"/>
    <col min="2" max="2" width="7.140625" customWidth="1"/>
    <col min="3" max="3" width="1.7109375" customWidth="1"/>
    <col min="4" max="4" width="11.85546875" bestFit="1" customWidth="1"/>
    <col min="5" max="5" width="1.7109375" customWidth="1"/>
    <col min="6" max="6" width="10.7109375" customWidth="1"/>
    <col min="7" max="7" width="13.5703125" customWidth="1"/>
    <col min="8" max="8" width="7.140625" bestFit="1" customWidth="1"/>
    <col min="9" max="9" width="1.7109375" customWidth="1"/>
    <col min="10" max="10" width="11.85546875" bestFit="1" customWidth="1"/>
    <col min="11" max="11" width="1.7109375" customWidth="1"/>
    <col min="12" max="12" width="10.7109375" customWidth="1"/>
  </cols>
  <sheetData>
    <row r="1" spans="1:12" ht="18">
      <c r="A1" s="258" t="s">
        <v>22</v>
      </c>
      <c r="B1" s="258"/>
      <c r="C1" s="258"/>
      <c r="D1" s="258"/>
      <c r="E1" s="258"/>
      <c r="F1" s="258"/>
      <c r="G1" s="258"/>
      <c r="H1" s="258"/>
      <c r="I1" s="258"/>
      <c r="J1" s="258"/>
      <c r="K1" s="258"/>
      <c r="L1" s="258"/>
    </row>
    <row r="2" spans="1:12" ht="15">
      <c r="A2" s="259" t="s">
        <v>32</v>
      </c>
      <c r="B2" s="259"/>
      <c r="C2" s="259"/>
      <c r="D2" s="259"/>
      <c r="E2" s="259"/>
      <c r="F2" s="259"/>
      <c r="G2" s="259"/>
      <c r="H2" s="259"/>
      <c r="I2" s="259"/>
      <c r="J2" s="259"/>
      <c r="K2" s="259"/>
      <c r="L2" s="259"/>
    </row>
    <row r="3" spans="1:12" ht="14.25">
      <c r="A3" s="52"/>
      <c r="B3" s="52"/>
      <c r="C3" s="52"/>
      <c r="D3" s="52"/>
      <c r="E3" s="52"/>
      <c r="F3" s="53"/>
      <c r="G3" s="52"/>
      <c r="H3" s="52"/>
      <c r="I3" s="52"/>
      <c r="J3" s="52"/>
      <c r="K3" s="52"/>
      <c r="L3" s="52"/>
    </row>
    <row r="4" spans="1:12" s="27" customFormat="1" ht="15">
      <c r="A4" s="27" t="s">
        <v>6</v>
      </c>
      <c r="B4" s="257" t="str">
        <f>'DOC Beds'!C4</f>
        <v>xxxx</v>
      </c>
      <c r="C4" s="257"/>
      <c r="D4" s="174"/>
      <c r="E4" s="24"/>
      <c r="F4" s="24"/>
      <c r="G4" s="24"/>
      <c r="H4" s="24"/>
      <c r="I4" s="24"/>
      <c r="J4" s="24"/>
      <c r="K4" s="24"/>
      <c r="L4" s="24"/>
    </row>
    <row r="5" spans="1:12" ht="14.25">
      <c r="A5" s="52"/>
      <c r="B5" s="52"/>
      <c r="C5" s="52"/>
      <c r="D5" s="52"/>
      <c r="E5" s="52"/>
      <c r="F5" s="53"/>
      <c r="G5" s="52"/>
      <c r="H5" s="52"/>
      <c r="I5" s="52"/>
      <c r="J5" s="52"/>
      <c r="K5" s="52"/>
      <c r="L5" s="52"/>
    </row>
    <row r="6" spans="1:12" ht="14.25">
      <c r="A6" s="52"/>
      <c r="B6" s="52"/>
      <c r="C6" s="52"/>
      <c r="D6" s="52"/>
      <c r="E6" s="52"/>
      <c r="F6" s="53"/>
      <c r="G6" s="52"/>
      <c r="H6" s="52"/>
      <c r="I6" s="52"/>
      <c r="J6" s="52"/>
      <c r="K6" s="52"/>
      <c r="L6" s="52"/>
    </row>
    <row r="7" spans="1:12" s="27" customFormat="1" ht="15">
      <c r="D7" s="253" t="s">
        <v>89</v>
      </c>
      <c r="E7" s="254"/>
      <c r="F7" s="255"/>
      <c r="J7" s="253" t="s">
        <v>90</v>
      </c>
      <c r="K7" s="254"/>
      <c r="L7" s="255"/>
    </row>
    <row r="8" spans="1:12" s="73" customFormat="1">
      <c r="B8" s="197"/>
      <c r="D8" s="197" t="s">
        <v>29</v>
      </c>
      <c r="E8" s="133"/>
      <c r="F8" s="198" t="s">
        <v>13</v>
      </c>
      <c r="H8" s="197"/>
      <c r="J8" s="197" t="s">
        <v>29</v>
      </c>
      <c r="K8" s="133"/>
      <c r="L8" s="198" t="s">
        <v>13</v>
      </c>
    </row>
    <row r="9" spans="1:12" s="73" customFormat="1">
      <c r="B9" s="182" t="s">
        <v>8</v>
      </c>
      <c r="D9" s="182" t="s">
        <v>30</v>
      </c>
      <c r="E9" s="133"/>
      <c r="F9" s="199" t="s">
        <v>7</v>
      </c>
      <c r="H9" s="182" t="s">
        <v>8</v>
      </c>
      <c r="J9" s="182" t="s">
        <v>30</v>
      </c>
      <c r="K9" s="133"/>
      <c r="L9" s="199" t="s">
        <v>7</v>
      </c>
    </row>
    <row r="10" spans="1:12" s="73" customFormat="1">
      <c r="D10" s="136"/>
      <c r="E10" s="133"/>
      <c r="F10" s="200"/>
      <c r="J10" s="136"/>
      <c r="K10" s="133"/>
      <c r="L10" s="200"/>
    </row>
    <row r="11" spans="1:12" s="73" customFormat="1" ht="21.75" customHeight="1">
      <c r="B11" s="201">
        <v>40725</v>
      </c>
      <c r="C11" s="201"/>
      <c r="D11" s="202"/>
      <c r="E11" s="203"/>
      <c r="F11" s="204">
        <f>SUM(D11*148.94)</f>
        <v>0</v>
      </c>
      <c r="G11" s="112"/>
      <c r="H11" s="201">
        <v>41456</v>
      </c>
      <c r="I11" s="201"/>
      <c r="J11" s="203"/>
      <c r="K11" s="203"/>
      <c r="L11" s="204">
        <f t="shared" ref="L11:L34" si="0">SUM(J11*148.94)</f>
        <v>0</v>
      </c>
    </row>
    <row r="12" spans="1:12" s="73" customFormat="1">
      <c r="B12" s="201">
        <v>40756</v>
      </c>
      <c r="C12" s="201"/>
      <c r="D12" s="202"/>
      <c r="E12" s="203"/>
      <c r="F12" s="205">
        <f>SUM(D12*148.94)</f>
        <v>0</v>
      </c>
      <c r="G12" s="112"/>
      <c r="H12" s="201">
        <v>41487</v>
      </c>
      <c r="I12" s="201"/>
      <c r="J12" s="203"/>
      <c r="K12" s="203"/>
      <c r="L12" s="205">
        <f t="shared" si="0"/>
        <v>0</v>
      </c>
    </row>
    <row r="13" spans="1:12" s="73" customFormat="1">
      <c r="B13" s="201">
        <v>40787</v>
      </c>
      <c r="C13" s="201"/>
      <c r="D13" s="202"/>
      <c r="E13" s="203"/>
      <c r="F13" s="206">
        <f t="shared" ref="F13:F34" si="1">SUM(D13*148.94)</f>
        <v>0</v>
      </c>
      <c r="G13" s="112"/>
      <c r="H13" s="201">
        <v>41518</v>
      </c>
      <c r="I13" s="201"/>
      <c r="J13" s="203"/>
      <c r="K13" s="203"/>
      <c r="L13" s="206">
        <f t="shared" si="0"/>
        <v>0</v>
      </c>
    </row>
    <row r="14" spans="1:12" s="73" customFormat="1">
      <c r="B14" s="201">
        <v>40817</v>
      </c>
      <c r="C14" s="201"/>
      <c r="D14" s="202"/>
      <c r="E14" s="203"/>
      <c r="F14" s="206">
        <f t="shared" si="1"/>
        <v>0</v>
      </c>
      <c r="G14" s="112"/>
      <c r="H14" s="201">
        <v>41548</v>
      </c>
      <c r="I14" s="201"/>
      <c r="J14" s="203"/>
      <c r="K14" s="203"/>
      <c r="L14" s="206">
        <f t="shared" si="0"/>
        <v>0</v>
      </c>
    </row>
    <row r="15" spans="1:12" s="73" customFormat="1">
      <c r="B15" s="201">
        <v>40848</v>
      </c>
      <c r="C15" s="201"/>
      <c r="D15" s="202"/>
      <c r="E15" s="203"/>
      <c r="F15" s="206">
        <f t="shared" si="1"/>
        <v>0</v>
      </c>
      <c r="G15" s="112"/>
      <c r="H15" s="201">
        <v>41579</v>
      </c>
      <c r="I15" s="201"/>
      <c r="J15" s="203"/>
      <c r="K15" s="203"/>
      <c r="L15" s="206">
        <f t="shared" si="0"/>
        <v>0</v>
      </c>
    </row>
    <row r="16" spans="1:12" s="73" customFormat="1">
      <c r="B16" s="201">
        <v>40878</v>
      </c>
      <c r="C16" s="201"/>
      <c r="D16" s="202"/>
      <c r="E16" s="203"/>
      <c r="F16" s="206">
        <f t="shared" si="1"/>
        <v>0</v>
      </c>
      <c r="G16" s="112"/>
      <c r="H16" s="201">
        <v>41609</v>
      </c>
      <c r="I16" s="201"/>
      <c r="J16" s="203"/>
      <c r="K16" s="203"/>
      <c r="L16" s="206">
        <f t="shared" si="0"/>
        <v>0</v>
      </c>
    </row>
    <row r="17" spans="2:12" s="73" customFormat="1">
      <c r="B17" s="201">
        <v>40909</v>
      </c>
      <c r="C17" s="201"/>
      <c r="D17" s="202"/>
      <c r="E17" s="203"/>
      <c r="F17" s="206">
        <f t="shared" si="1"/>
        <v>0</v>
      </c>
      <c r="G17" s="112"/>
      <c r="H17" s="201">
        <v>41640</v>
      </c>
      <c r="I17" s="201"/>
      <c r="J17" s="203"/>
      <c r="K17" s="203"/>
      <c r="L17" s="206">
        <f t="shared" si="0"/>
        <v>0</v>
      </c>
    </row>
    <row r="18" spans="2:12" s="73" customFormat="1">
      <c r="B18" s="201">
        <v>40940</v>
      </c>
      <c r="C18" s="201"/>
      <c r="D18" s="202"/>
      <c r="E18" s="203"/>
      <c r="F18" s="206">
        <f t="shared" si="1"/>
        <v>0</v>
      </c>
      <c r="G18" s="112"/>
      <c r="H18" s="201">
        <v>41671</v>
      </c>
      <c r="I18" s="201"/>
      <c r="J18" s="203"/>
      <c r="K18" s="203"/>
      <c r="L18" s="206">
        <f t="shared" si="0"/>
        <v>0</v>
      </c>
    </row>
    <row r="19" spans="2:12" s="73" customFormat="1">
      <c r="B19" s="201">
        <v>40969</v>
      </c>
      <c r="C19" s="201"/>
      <c r="D19" s="202"/>
      <c r="E19" s="203"/>
      <c r="F19" s="206">
        <f t="shared" si="1"/>
        <v>0</v>
      </c>
      <c r="G19" s="112"/>
      <c r="H19" s="201">
        <v>41699</v>
      </c>
      <c r="I19" s="201"/>
      <c r="J19" s="203"/>
      <c r="K19" s="203"/>
      <c r="L19" s="206">
        <f t="shared" si="0"/>
        <v>0</v>
      </c>
    </row>
    <row r="20" spans="2:12" s="73" customFormat="1">
      <c r="B20" s="201">
        <v>41000</v>
      </c>
      <c r="C20" s="201"/>
      <c r="D20" s="202"/>
      <c r="E20" s="203"/>
      <c r="F20" s="206">
        <f t="shared" si="1"/>
        <v>0</v>
      </c>
      <c r="G20" s="112"/>
      <c r="H20" s="201">
        <v>41730</v>
      </c>
      <c r="I20" s="201"/>
      <c r="J20" s="203"/>
      <c r="K20" s="203"/>
      <c r="L20" s="206">
        <f t="shared" si="0"/>
        <v>0</v>
      </c>
    </row>
    <row r="21" spans="2:12" s="73" customFormat="1">
      <c r="B21" s="201">
        <v>41030</v>
      </c>
      <c r="C21" s="201"/>
      <c r="D21" s="202"/>
      <c r="E21" s="203"/>
      <c r="F21" s="206">
        <f t="shared" si="1"/>
        <v>0</v>
      </c>
      <c r="G21" s="112"/>
      <c r="H21" s="201">
        <v>41760</v>
      </c>
      <c r="I21" s="201"/>
      <c r="J21" s="203"/>
      <c r="K21" s="203"/>
      <c r="L21" s="206">
        <f t="shared" si="0"/>
        <v>0</v>
      </c>
    </row>
    <row r="22" spans="2:12" s="73" customFormat="1">
      <c r="B22" s="201">
        <v>41061</v>
      </c>
      <c r="C22" s="201"/>
      <c r="D22" s="202"/>
      <c r="E22" s="203"/>
      <c r="F22" s="206">
        <f t="shared" si="1"/>
        <v>0</v>
      </c>
      <c r="G22" s="112"/>
      <c r="H22" s="201">
        <v>41791</v>
      </c>
      <c r="I22" s="201"/>
      <c r="J22" s="203"/>
      <c r="K22" s="203"/>
      <c r="L22" s="206">
        <f t="shared" si="0"/>
        <v>0</v>
      </c>
    </row>
    <row r="23" spans="2:12" s="73" customFormat="1">
      <c r="B23" s="201">
        <v>41091</v>
      </c>
      <c r="C23" s="201"/>
      <c r="D23" s="202"/>
      <c r="E23" s="203"/>
      <c r="F23" s="206">
        <f t="shared" si="1"/>
        <v>0</v>
      </c>
      <c r="G23" s="112"/>
      <c r="H23" s="201">
        <v>41821</v>
      </c>
      <c r="I23" s="201"/>
      <c r="J23" s="203"/>
      <c r="K23" s="203"/>
      <c r="L23" s="206">
        <f t="shared" si="0"/>
        <v>0</v>
      </c>
    </row>
    <row r="24" spans="2:12" s="73" customFormat="1">
      <c r="B24" s="201">
        <v>41122</v>
      </c>
      <c r="C24" s="201"/>
      <c r="D24" s="202"/>
      <c r="E24" s="203"/>
      <c r="F24" s="206">
        <f t="shared" si="1"/>
        <v>0</v>
      </c>
      <c r="G24" s="112"/>
      <c r="H24" s="201">
        <v>41852</v>
      </c>
      <c r="I24" s="201"/>
      <c r="J24" s="203"/>
      <c r="K24" s="203"/>
      <c r="L24" s="206">
        <f t="shared" si="0"/>
        <v>0</v>
      </c>
    </row>
    <row r="25" spans="2:12" s="73" customFormat="1">
      <c r="B25" s="201">
        <v>41153</v>
      </c>
      <c r="C25" s="201"/>
      <c r="D25" s="202"/>
      <c r="E25" s="203"/>
      <c r="F25" s="206">
        <f t="shared" si="1"/>
        <v>0</v>
      </c>
      <c r="G25" s="112"/>
      <c r="H25" s="201">
        <v>41883</v>
      </c>
      <c r="I25" s="201"/>
      <c r="J25" s="203"/>
      <c r="K25" s="203"/>
      <c r="L25" s="206">
        <f t="shared" si="0"/>
        <v>0</v>
      </c>
    </row>
    <row r="26" spans="2:12" s="73" customFormat="1">
      <c r="B26" s="201">
        <v>41183</v>
      </c>
      <c r="C26" s="201"/>
      <c r="D26" s="202"/>
      <c r="E26" s="203"/>
      <c r="F26" s="206">
        <f t="shared" si="1"/>
        <v>0</v>
      </c>
      <c r="G26" s="112"/>
      <c r="H26" s="201">
        <v>41913</v>
      </c>
      <c r="I26" s="201"/>
      <c r="J26" s="203"/>
      <c r="K26" s="203"/>
      <c r="L26" s="206">
        <f t="shared" si="0"/>
        <v>0</v>
      </c>
    </row>
    <row r="27" spans="2:12" s="73" customFormat="1">
      <c r="B27" s="201">
        <v>41214</v>
      </c>
      <c r="C27" s="201"/>
      <c r="D27" s="202"/>
      <c r="E27" s="203"/>
      <c r="F27" s="206">
        <f t="shared" si="1"/>
        <v>0</v>
      </c>
      <c r="G27" s="112"/>
      <c r="H27" s="201">
        <v>41944</v>
      </c>
      <c r="I27" s="201"/>
      <c r="J27" s="203"/>
      <c r="K27" s="203"/>
      <c r="L27" s="206">
        <f t="shared" si="0"/>
        <v>0</v>
      </c>
    </row>
    <row r="28" spans="2:12" s="73" customFormat="1">
      <c r="B28" s="201">
        <v>41244</v>
      </c>
      <c r="C28" s="201"/>
      <c r="D28" s="202"/>
      <c r="E28" s="203"/>
      <c r="F28" s="206">
        <f t="shared" si="1"/>
        <v>0</v>
      </c>
      <c r="G28" s="112"/>
      <c r="H28" s="201">
        <v>41974</v>
      </c>
      <c r="I28" s="201"/>
      <c r="J28" s="203"/>
      <c r="K28" s="203"/>
      <c r="L28" s="206">
        <f t="shared" si="0"/>
        <v>0</v>
      </c>
    </row>
    <row r="29" spans="2:12" s="73" customFormat="1">
      <c r="B29" s="201">
        <v>41275</v>
      </c>
      <c r="C29" s="201"/>
      <c r="D29" s="202"/>
      <c r="E29" s="203"/>
      <c r="F29" s="206">
        <f t="shared" si="1"/>
        <v>0</v>
      </c>
      <c r="G29" s="112"/>
      <c r="H29" s="201">
        <v>42005</v>
      </c>
      <c r="I29" s="201"/>
      <c r="J29" s="203"/>
      <c r="K29" s="203"/>
      <c r="L29" s="206">
        <f t="shared" si="0"/>
        <v>0</v>
      </c>
    </row>
    <row r="30" spans="2:12" s="73" customFormat="1">
      <c r="B30" s="201">
        <v>41306</v>
      </c>
      <c r="C30" s="201"/>
      <c r="D30" s="202"/>
      <c r="E30" s="203"/>
      <c r="F30" s="206">
        <f t="shared" si="1"/>
        <v>0</v>
      </c>
      <c r="G30" s="112"/>
      <c r="H30" s="201">
        <v>42036</v>
      </c>
      <c r="I30" s="201"/>
      <c r="J30" s="203"/>
      <c r="K30" s="203"/>
      <c r="L30" s="206">
        <f t="shared" si="0"/>
        <v>0</v>
      </c>
    </row>
    <row r="31" spans="2:12" s="73" customFormat="1">
      <c r="B31" s="201">
        <v>41334</v>
      </c>
      <c r="C31" s="201"/>
      <c r="D31" s="202"/>
      <c r="E31" s="203"/>
      <c r="F31" s="206">
        <f t="shared" si="1"/>
        <v>0</v>
      </c>
      <c r="G31" s="112"/>
      <c r="H31" s="201">
        <v>42064</v>
      </c>
      <c r="I31" s="201"/>
      <c r="J31" s="203"/>
      <c r="K31" s="203"/>
      <c r="L31" s="206">
        <f t="shared" si="0"/>
        <v>0</v>
      </c>
    </row>
    <row r="32" spans="2:12" s="73" customFormat="1">
      <c r="B32" s="201">
        <v>41365</v>
      </c>
      <c r="C32" s="201"/>
      <c r="D32" s="202"/>
      <c r="E32" s="203"/>
      <c r="F32" s="206">
        <f t="shared" si="1"/>
        <v>0</v>
      </c>
      <c r="G32" s="112"/>
      <c r="H32" s="201">
        <v>42095</v>
      </c>
      <c r="I32" s="201"/>
      <c r="J32" s="203"/>
      <c r="K32" s="203"/>
      <c r="L32" s="206">
        <f t="shared" si="0"/>
        <v>0</v>
      </c>
    </row>
    <row r="33" spans="1:12" s="73" customFormat="1">
      <c r="B33" s="201">
        <v>41395</v>
      </c>
      <c r="C33" s="201"/>
      <c r="D33" s="202"/>
      <c r="E33" s="203"/>
      <c r="F33" s="206">
        <f t="shared" si="1"/>
        <v>0</v>
      </c>
      <c r="G33" s="112"/>
      <c r="H33" s="201">
        <v>42125</v>
      </c>
      <c r="I33" s="201"/>
      <c r="J33" s="203"/>
      <c r="K33" s="203"/>
      <c r="L33" s="206">
        <f t="shared" si="0"/>
        <v>0</v>
      </c>
    </row>
    <row r="34" spans="1:12" s="73" customFormat="1">
      <c r="B34" s="201">
        <v>41426</v>
      </c>
      <c r="C34" s="201"/>
      <c r="D34" s="207"/>
      <c r="E34" s="203"/>
      <c r="F34" s="208">
        <f t="shared" si="1"/>
        <v>0</v>
      </c>
      <c r="G34" s="112"/>
      <c r="H34" s="201">
        <v>42156</v>
      </c>
      <c r="I34" s="201"/>
      <c r="J34" s="209"/>
      <c r="K34" s="203"/>
      <c r="L34" s="208">
        <f t="shared" si="0"/>
        <v>0</v>
      </c>
    </row>
    <row r="35" spans="1:12" s="73" customFormat="1">
      <c r="D35" s="210"/>
      <c r="E35" s="107"/>
      <c r="F35" s="107"/>
      <c r="G35" s="112"/>
      <c r="H35" s="77"/>
      <c r="I35" s="77"/>
      <c r="J35" s="107"/>
      <c r="K35" s="107"/>
      <c r="L35" s="107"/>
    </row>
    <row r="36" spans="1:12" s="73" customFormat="1" ht="13.5" thickBot="1">
      <c r="A36" s="73" t="s">
        <v>94</v>
      </c>
      <c r="D36" s="211">
        <f>SUM(D11:D34)</f>
        <v>0</v>
      </c>
      <c r="E36" s="212"/>
      <c r="F36" s="213">
        <f>SUM(F11:F34)</f>
        <v>0</v>
      </c>
      <c r="G36" s="112"/>
      <c r="H36" s="77"/>
      <c r="I36" s="77"/>
      <c r="J36" s="214">
        <f>SUM(J11:J35)</f>
        <v>0</v>
      </c>
      <c r="K36" s="107"/>
      <c r="L36" s="213">
        <f>SUM(L11:L35)</f>
        <v>0</v>
      </c>
    </row>
    <row r="37" spans="1:12" s="73" customFormat="1" ht="13.5" thickTop="1">
      <c r="F37" s="215"/>
      <c r="G37" s="112"/>
      <c r="J37" s="203"/>
      <c r="K37" s="203"/>
      <c r="L37" s="203"/>
    </row>
    <row r="38" spans="1:12" s="73" customFormat="1">
      <c r="F38" s="215"/>
    </row>
    <row r="39" spans="1:12" s="73" customFormat="1">
      <c r="A39" s="216" t="s">
        <v>91</v>
      </c>
      <c r="B39" s="216"/>
      <c r="C39" s="216"/>
      <c r="D39" s="217"/>
      <c r="E39" s="217"/>
      <c r="F39" s="218"/>
      <c r="G39" s="217"/>
    </row>
    <row r="40" spans="1:12" s="73" customFormat="1">
      <c r="A40" s="217" t="s">
        <v>92</v>
      </c>
      <c r="B40" s="217"/>
      <c r="C40" s="217"/>
      <c r="D40" s="217"/>
      <c r="E40" s="217"/>
      <c r="F40" s="218"/>
      <c r="G40" s="217"/>
    </row>
  </sheetData>
  <mergeCells count="5">
    <mergeCell ref="A1:L1"/>
    <mergeCell ref="A2:L2"/>
    <mergeCell ref="D7:F7"/>
    <mergeCell ref="J7:L7"/>
    <mergeCell ref="B4:C4"/>
  </mergeCells>
  <phoneticPr fontId="0" type="noConversion"/>
  <pageMargins left="0.75" right="0.75" top="0.5" bottom="0.5" header="0.25" footer="0.25"/>
  <pageSetup orientation="landscape" r:id="rId1"/>
  <headerFooter alignWithMargins="0">
    <oddFooter>&amp;L&amp;8&amp;Z&amp;F&amp;R&amp;8&amp;D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workbookViewId="0">
      <selection activeCell="C4" sqref="C4"/>
    </sheetView>
  </sheetViews>
  <sheetFormatPr defaultRowHeight="12.75"/>
  <cols>
    <col min="1" max="1" width="10.85546875" customWidth="1"/>
    <col min="2" max="2" width="9.7109375" bestFit="1" customWidth="1"/>
    <col min="3" max="3" width="18.42578125" customWidth="1"/>
    <col min="4" max="4" width="11.5703125" bestFit="1" customWidth="1"/>
    <col min="5" max="5" width="10.28515625" bestFit="1" customWidth="1"/>
    <col min="6" max="6" width="12.28515625" customWidth="1"/>
    <col min="7" max="7" width="11.42578125" customWidth="1"/>
    <col min="8" max="8" width="15.85546875" customWidth="1"/>
    <col min="9" max="9" width="2.42578125" customWidth="1"/>
    <col min="10" max="10" width="14.7109375" customWidth="1"/>
  </cols>
  <sheetData>
    <row r="1" spans="1:10" ht="20.25">
      <c r="A1" s="54" t="s">
        <v>33</v>
      </c>
      <c r="B1" s="54"/>
    </row>
    <row r="2" spans="1:10" ht="18">
      <c r="A2" s="55" t="s">
        <v>95</v>
      </c>
      <c r="B2" s="55"/>
    </row>
    <row r="3" spans="1:10" ht="15.75">
      <c r="A3" s="33" t="str">
        <f>'Fiscal Impact'!D4</f>
        <v>291-141 Library Services (AIC)</v>
      </c>
      <c r="B3" s="33" t="s">
        <v>41</v>
      </c>
    </row>
    <row r="6" spans="1:10">
      <c r="A6" s="57"/>
      <c r="B6" s="57"/>
      <c r="C6" s="57"/>
      <c r="D6" s="57"/>
      <c r="E6" s="57"/>
      <c r="F6" s="57"/>
      <c r="G6" s="57"/>
      <c r="H6" s="260" t="s">
        <v>101</v>
      </c>
      <c r="J6" s="260" t="s">
        <v>98</v>
      </c>
    </row>
    <row r="7" spans="1:10" ht="12" customHeight="1">
      <c r="A7" s="57"/>
      <c r="B7" s="58"/>
      <c r="C7" s="57"/>
      <c r="D7" s="260" t="s">
        <v>97</v>
      </c>
      <c r="E7" s="260" t="s">
        <v>37</v>
      </c>
      <c r="F7" s="260" t="s">
        <v>38</v>
      </c>
      <c r="G7" s="260" t="s">
        <v>40</v>
      </c>
      <c r="H7" s="260"/>
      <c r="J7" s="260"/>
    </row>
    <row r="8" spans="1:10">
      <c r="A8" s="59" t="s">
        <v>35</v>
      </c>
      <c r="B8" s="59" t="s">
        <v>36</v>
      </c>
      <c r="C8" s="60" t="s">
        <v>34</v>
      </c>
      <c r="D8" s="261"/>
      <c r="E8" s="261"/>
      <c r="F8" s="261"/>
      <c r="G8" s="261"/>
      <c r="H8" s="261"/>
      <c r="J8" s="261"/>
    </row>
    <row r="9" spans="1:10">
      <c r="A9" s="3"/>
      <c r="B9" s="3"/>
    </row>
    <row r="10" spans="1:10">
      <c r="A10" s="3">
        <v>0</v>
      </c>
      <c r="B10" s="56">
        <v>0</v>
      </c>
      <c r="D10" s="7"/>
      <c r="E10" s="7"/>
      <c r="F10" s="7"/>
      <c r="G10">
        <f>+B10*0.75</f>
        <v>0</v>
      </c>
      <c r="H10" s="7">
        <f>+(E10+F10)*G10</f>
        <v>0</v>
      </c>
      <c r="J10" s="7">
        <f>+(E10+F10)*B10</f>
        <v>0</v>
      </c>
    </row>
    <row r="11" spans="1:10">
      <c r="A11" s="3"/>
      <c r="B11" s="3"/>
    </row>
    <row r="12" spans="1:10">
      <c r="A12" s="220"/>
      <c r="B12" s="220"/>
      <c r="C12" s="62"/>
      <c r="D12" s="62"/>
      <c r="E12" s="62"/>
      <c r="F12" s="62"/>
      <c r="G12" s="62"/>
      <c r="H12" s="62"/>
      <c r="I12" s="62"/>
      <c r="J12" s="62"/>
    </row>
    <row r="13" spans="1:10">
      <c r="A13" s="3"/>
      <c r="B13" s="3"/>
    </row>
    <row r="14" spans="1:10">
      <c r="A14" s="23"/>
      <c r="B14" s="23"/>
      <c r="C14" s="50"/>
      <c r="D14" s="50"/>
      <c r="E14" s="50"/>
      <c r="F14" s="50"/>
      <c r="G14" s="50"/>
      <c r="H14" s="260" t="s">
        <v>100</v>
      </c>
      <c r="J14" s="260" t="s">
        <v>99</v>
      </c>
    </row>
    <row r="15" spans="1:10">
      <c r="A15" s="3"/>
      <c r="B15" s="23"/>
      <c r="C15" s="50"/>
      <c r="D15" s="50"/>
      <c r="E15" s="260" t="s">
        <v>39</v>
      </c>
      <c r="F15" s="50"/>
      <c r="G15" s="260" t="s">
        <v>40</v>
      </c>
      <c r="H15" s="260"/>
      <c r="J15" s="260"/>
    </row>
    <row r="16" spans="1:10">
      <c r="A16" s="59" t="s">
        <v>35</v>
      </c>
      <c r="B16" s="59" t="s">
        <v>36</v>
      </c>
      <c r="C16" s="61"/>
      <c r="D16" s="61"/>
      <c r="E16" s="262"/>
      <c r="F16" s="61"/>
      <c r="G16" s="261"/>
      <c r="H16" s="261"/>
      <c r="J16" s="261"/>
    </row>
    <row r="17" spans="1:10">
      <c r="A17" s="3"/>
      <c r="B17" s="3"/>
    </row>
    <row r="18" spans="1:10">
      <c r="A18" s="3">
        <v>0</v>
      </c>
      <c r="B18" s="219">
        <f>+B10</f>
        <v>0</v>
      </c>
      <c r="E18" s="7">
        <v>0</v>
      </c>
      <c r="G18">
        <f>+G10</f>
        <v>0</v>
      </c>
      <c r="H18" s="7">
        <f>+E18*G18</f>
        <v>0</v>
      </c>
      <c r="J18" s="7">
        <f>+E18*B18</f>
        <v>0</v>
      </c>
    </row>
    <row r="19" spans="1:10">
      <c r="A19" s="3"/>
      <c r="B19" s="3"/>
    </row>
    <row r="20" spans="1:10">
      <c r="A20" s="3"/>
      <c r="B20" s="3"/>
    </row>
    <row r="21" spans="1:10" s="34" customFormat="1" ht="13.5" thickBot="1">
      <c r="A21" s="221"/>
      <c r="B21" s="221"/>
      <c r="G21" s="34" t="s">
        <v>13</v>
      </c>
      <c r="H21" s="63">
        <f>+H10+H18</f>
        <v>0</v>
      </c>
      <c r="J21" s="63">
        <f>+J10+J18</f>
        <v>0</v>
      </c>
    </row>
    <row r="22" spans="1:10" ht="13.5" thickTop="1">
      <c r="A22" s="222"/>
      <c r="B22" s="223"/>
    </row>
    <row r="26" spans="1:10">
      <c r="A26" s="73" t="s">
        <v>102</v>
      </c>
    </row>
    <row r="27" spans="1:10">
      <c r="A27" s="73" t="s">
        <v>103</v>
      </c>
    </row>
  </sheetData>
  <mergeCells count="10">
    <mergeCell ref="D7:D8"/>
    <mergeCell ref="E7:E8"/>
    <mergeCell ref="J6:J8"/>
    <mergeCell ref="H14:H16"/>
    <mergeCell ref="E15:E16"/>
    <mergeCell ref="G15:G16"/>
    <mergeCell ref="J14:J16"/>
    <mergeCell ref="G7:G8"/>
    <mergeCell ref="H6:H8"/>
    <mergeCell ref="F7:F8"/>
  </mergeCells>
  <phoneticPr fontId="0" type="noConversion"/>
  <pageMargins left="0.75" right="0.75" top="0.5" bottom="0.5" header="0.25" footer="0.25"/>
  <pageSetup orientation="landscape" r:id="rId1"/>
  <headerFooter alignWithMargins="0">
    <oddFooter>&amp;L&amp;Z&amp;F&amp;R&amp;D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67CD1E3533BF4092A721AC13D3EA70" ma:contentTypeVersion="7" ma:contentTypeDescription="Create a new document." ma:contentTypeScope="" ma:versionID="be3be389e76ccba01ee75c69a6efa685">
  <xsd:schema xmlns:xsd="http://www.w3.org/2001/XMLSchema" xmlns:xs="http://www.w3.org/2001/XMLSchema" xmlns:p="http://schemas.microsoft.com/office/2006/metadata/properties" xmlns:ns1="http://schemas.microsoft.com/sharepoint/v3" xmlns:ns2="e2beca7a-ab2c-43c4-b312-5e5d2a092ed3" targetNamespace="http://schemas.microsoft.com/office/2006/metadata/properties" ma:root="true" ma:fieldsID="3d17ca59ea8c65054aa030cf2d42f486" ns1:_="" ns2:_="">
    <xsd:import namespace="http://schemas.microsoft.com/sharepoint/v3"/>
    <xsd:import namespace="e2beca7a-ab2c-43c4-b312-5e5d2a092ed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beca7a-ab2c-43c4-b312-5e5d2a092ed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702A65C-E4E6-45B9-8909-A1FA8F82B9F4}"/>
</file>

<file path=customXml/itemProps2.xml><?xml version="1.0" encoding="utf-8"?>
<ds:datastoreItem xmlns:ds="http://schemas.openxmlformats.org/officeDocument/2006/customXml" ds:itemID="{60EC41D7-1EE6-4C65-A2EB-C66DFCEDE693}"/>
</file>

<file path=customXml/itemProps3.xml><?xml version="1.0" encoding="utf-8"?>
<ds:datastoreItem xmlns:ds="http://schemas.openxmlformats.org/officeDocument/2006/customXml" ds:itemID="{11115F85-13E4-47BF-941C-5427B24DF72E}"/>
</file>

<file path=docMetadata/LabelInfo.xml><?xml version="1.0" encoding="utf-8"?>
<clbl:labelList xmlns:clbl="http://schemas.microsoft.com/office/2020/mipLabelMetadata">
  <clbl:label id="{8a318f78-deb5-4775-a284-ff12298f8b98}" enabled="1" method="Privileged" siteId="{3f781cf3-3792-477b-abf5-ff27250dd65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Fiscal Impact</vt:lpstr>
      <vt:lpstr>Constitution</vt:lpstr>
      <vt:lpstr>DOC Beds</vt:lpstr>
      <vt:lpstr>Local Control</vt:lpstr>
      <vt:lpstr>Supervision</vt:lpstr>
      <vt:lpstr>Details</vt:lpstr>
      <vt:lpstr>'Fiscal Impact'!Print_Area</vt:lpstr>
      <vt:lpstr>'Local Control'!Print_Area</vt:lpstr>
      <vt:lpstr>Supervision!Print_Area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impacts</dc:title>
  <dc:subject>budget</dc:subject>
  <dc:creator>Data Communications Analyst</dc:creator>
  <cp:lastModifiedBy>BASINGER Nickie * DOC</cp:lastModifiedBy>
  <cp:lastPrinted>2018-02-24T23:10:21Z</cp:lastPrinted>
  <dcterms:created xsi:type="dcterms:W3CDTF">1999-02-05T17:31:13Z</dcterms:created>
  <dcterms:modified xsi:type="dcterms:W3CDTF">2025-10-08T22:56:05Z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8a318f78-deb5-4775-a284-ff12298f8b98_Enabled">
    <vt:lpwstr>true</vt:lpwstr>
  </property>
  <property fmtid="{D5CDD505-2E9C-101B-9397-08002B2CF9AE}" pid="4" name="MSIP_Label_8a318f78-deb5-4775-a284-ff12298f8b98_SetDate">
    <vt:lpwstr>2023-10-16T18:17:29Z</vt:lpwstr>
  </property>
  <property fmtid="{D5CDD505-2E9C-101B-9397-08002B2CF9AE}" pid="5" name="MSIP_Label_8a318f78-deb5-4775-a284-ff12298f8b98_Method">
    <vt:lpwstr>Privileged</vt:lpwstr>
  </property>
  <property fmtid="{D5CDD505-2E9C-101B-9397-08002B2CF9AE}" pid="6" name="MSIP_Label_8a318f78-deb5-4775-a284-ff12298f8b98_Name">
    <vt:lpwstr>Level 2 - Limited (Items)</vt:lpwstr>
  </property>
  <property fmtid="{D5CDD505-2E9C-101B-9397-08002B2CF9AE}" pid="7" name="MSIP_Label_8a318f78-deb5-4775-a284-ff12298f8b98_SiteId">
    <vt:lpwstr>3f781cf3-3792-477b-abf5-ff27250dd659</vt:lpwstr>
  </property>
  <property fmtid="{D5CDD505-2E9C-101B-9397-08002B2CF9AE}" pid="8" name="MSIP_Label_8a318f78-deb5-4775-a284-ff12298f8b98_ActionId">
    <vt:lpwstr>db9a2119-8d9c-42bb-8b93-b25851d82f93</vt:lpwstr>
  </property>
  <property fmtid="{D5CDD505-2E9C-101B-9397-08002B2CF9AE}" pid="9" name="MSIP_Label_8a318f78-deb5-4775-a284-ff12298f8b98_ContentBits">
    <vt:lpwstr>0</vt:lpwstr>
  </property>
  <property fmtid="{D5CDD505-2E9C-101B-9397-08002B2CF9AE}" pid="10" name="ContentTypeId">
    <vt:lpwstr>0x0101002F67CD1E3533BF4092A721AC13D3EA70</vt:lpwstr>
  </property>
</Properties>
</file>