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malbwfs1\Public\Oil-Gas_Geothermal_Seismic\1_Oil-Gas\2_MonthlyReport\NWNatural_Reports\2023\"/>
    </mc:Choice>
  </mc:AlternateContent>
  <xr:revisionPtr revIDLastSave="0" documentId="8_{F25FEE19-AB46-4C41-86D0-699B2151C0AA}" xr6:coauthVersionLast="47" xr6:coauthVersionMax="47" xr10:uidLastSave="{00000000-0000-0000-0000-000000000000}"/>
  <bookViews>
    <workbookView xWindow="-108" yWindow="-108" windowWidth="23256" windowHeight="12576" activeTab="11" xr2:uid="{796CCCD3-E328-4FAF-B7F3-9BA065CCA9B7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Instruction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D1" i="3"/>
  <c r="D1" i="4"/>
  <c r="D1" i="5"/>
  <c r="D1" i="6"/>
  <c r="D1" i="7"/>
  <c r="D1" i="8"/>
  <c r="D1" i="9"/>
  <c r="D1" i="10"/>
  <c r="D1" i="11"/>
  <c r="D1" i="12"/>
  <c r="D1" i="2"/>
  <c r="F35" i="1"/>
  <c r="F35" i="12"/>
  <c r="F37" i="12" s="1"/>
  <c r="F6" i="12"/>
  <c r="F35" i="11"/>
  <c r="F37" i="11" s="1"/>
  <c r="F6" i="11"/>
  <c r="F35" i="10"/>
  <c r="F37" i="10" s="1"/>
  <c r="F6" i="10"/>
  <c r="F6" i="9"/>
  <c r="F35" i="8"/>
  <c r="F37" i="8" s="1"/>
  <c r="F6" i="8"/>
  <c r="F35" i="7"/>
  <c r="F37" i="7" s="1"/>
  <c r="F6" i="7"/>
  <c r="F35" i="6"/>
  <c r="F37" i="6" s="1"/>
  <c r="F6" i="6"/>
  <c r="F35" i="5"/>
  <c r="F37" i="5" s="1"/>
  <c r="F6" i="5"/>
  <c r="F35" i="4"/>
  <c r="F37" i="4" s="1"/>
  <c r="F6" i="4"/>
  <c r="F35" i="3"/>
  <c r="F37" i="3" s="1"/>
  <c r="F6" i="3"/>
  <c r="F6" i="2"/>
  <c r="F6" i="1"/>
  <c r="F37" i="1" l="1"/>
  <c r="F37" i="2"/>
  <c r="F35" i="9" l="1"/>
  <c r="F37" i="9" s="1"/>
</calcChain>
</file>

<file path=xl/sharedStrings.xml><?xml version="1.0" encoding="utf-8"?>
<sst xmlns="http://schemas.openxmlformats.org/spreadsheetml/2006/main" count="1421" uniqueCount="89">
  <si>
    <t>NW Natural</t>
  </si>
  <si>
    <t>January</t>
  </si>
  <si>
    <t>Gross Withdrawals
(excluding lease
condensate)</t>
  </si>
  <si>
    <t>Producer's Report</t>
  </si>
  <si>
    <t>NWN Wells</t>
  </si>
  <si>
    <t>API No.</t>
  </si>
  <si>
    <t>1st Report</t>
  </si>
  <si>
    <t>Last Report</t>
  </si>
  <si>
    <t>Well Name</t>
  </si>
  <si>
    <t>Mcf</t>
  </si>
  <si>
    <t>TYPE/STATUS</t>
  </si>
  <si>
    <t>36-009-00299</t>
  </si>
  <si>
    <t>LF</t>
  </si>
  <si>
    <t>12A-33-75 Newton</t>
  </si>
  <si>
    <t>Producer</t>
  </si>
  <si>
    <t>NWN Wells Monthly SubTotal</t>
  </si>
  <si>
    <t>Purchaser's Report</t>
  </si>
  <si>
    <t>Enerfin Resources Wells</t>
  </si>
  <si>
    <t>36-009-00242</t>
  </si>
  <si>
    <t>CFW</t>
  </si>
  <si>
    <t>12-15-64</t>
  </si>
  <si>
    <t>Producer/SHUT IN</t>
  </si>
  <si>
    <t>36-009-00252</t>
  </si>
  <si>
    <t>CER</t>
  </si>
  <si>
    <t>41-16-64</t>
  </si>
  <si>
    <t>36-009-00273</t>
  </si>
  <si>
    <t>41-21-64</t>
  </si>
  <si>
    <t>36-009-00275</t>
  </si>
  <si>
    <t>11-16-64</t>
  </si>
  <si>
    <t>36-009-00333</t>
  </si>
  <si>
    <t>JH</t>
  </si>
  <si>
    <t>22-27-64</t>
  </si>
  <si>
    <t>36-009-00336</t>
  </si>
  <si>
    <t>CC</t>
  </si>
  <si>
    <t>14-22-75</t>
  </si>
  <si>
    <t>36-009-00337</t>
  </si>
  <si>
    <t>32-28-75</t>
  </si>
  <si>
    <t>36-009-00338</t>
  </si>
  <si>
    <t>33-22-75</t>
  </si>
  <si>
    <t>36-009-00343</t>
  </si>
  <si>
    <t>11-34-75 (Stegasaur)</t>
  </si>
  <si>
    <t>36-009-00353</t>
  </si>
  <si>
    <t>23-29-75</t>
  </si>
  <si>
    <t>36-009-00355</t>
  </si>
  <si>
    <t>42-29-75</t>
  </si>
  <si>
    <t>36-009-00356</t>
  </si>
  <si>
    <t>24-29-75 (McCoon)</t>
  </si>
  <si>
    <t xml:space="preserve">36-009-00360 </t>
  </si>
  <si>
    <t>21-34-75 (Stegosaur B)</t>
  </si>
  <si>
    <t>36-009-00369</t>
  </si>
  <si>
    <t>44-04-65 (Hood)</t>
  </si>
  <si>
    <t>36-009-00370</t>
  </si>
  <si>
    <t>34-11-65 (Mazama)</t>
  </si>
  <si>
    <t>36-009-00372</t>
  </si>
  <si>
    <t>33-35-75 (Crater)</t>
  </si>
  <si>
    <t>36-009-00373</t>
  </si>
  <si>
    <t>24-35-75 (Medicine)</t>
  </si>
  <si>
    <t>Exploration/SHUT IN</t>
  </si>
  <si>
    <t>36-009-00375</t>
  </si>
  <si>
    <t>34-33-75 (Lassen)</t>
  </si>
  <si>
    <t>36-009-00378</t>
  </si>
  <si>
    <t>14-13-65 (Tempest)</t>
  </si>
  <si>
    <t>36-009-00379</t>
  </si>
  <si>
    <t>11-02-65 (Lindgren)</t>
  </si>
  <si>
    <t>36-009-00383</t>
  </si>
  <si>
    <t>41-08-65 (Vesuvius)</t>
  </si>
  <si>
    <t>36-009-00384</t>
  </si>
  <si>
    <t>24-11-65 (Gale)</t>
  </si>
  <si>
    <t>36-009-00390</t>
  </si>
  <si>
    <t>14-09-65 (Tambora)</t>
  </si>
  <si>
    <t>Enerfin Wells Monthly SubTotal</t>
  </si>
  <si>
    <t>Total Monthly Mcf - All Wells</t>
  </si>
  <si>
    <t>Februry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</si>
  <si>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</si>
  <si>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</si>
  <si>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</si>
  <si>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</si>
  <si>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</si>
  <si>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</si>
  <si>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</si>
  <si>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</si>
  <si>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</si>
  <si>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</si>
  <si>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Send report to Karen Steinberg for review. </t>
  </si>
  <si>
    <t>When approved, email report to ReNeea Lofton at: ReNeea.LOFTON@dogami.oregon.gov</t>
  </si>
  <si>
    <t>Using the information calculated when preparing the monthly Mist Production report, CCF tab, update the values for each meter for the corresponding month tab.</t>
  </si>
  <si>
    <t>Reporting is due to DOGAMI before the last day of each month succeeding the month in which the purchasing or taking occurs.</t>
  </si>
  <si>
    <t>2023</t>
  </si>
  <si>
    <t>23-35-75 (Medicine)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</si>
</sst>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FF"/>
      <name val="Arial"/>
      <family val="2"/>
    </font>
    <font>
      <sz val="11"/>
      <color indexed="8"/>
      <name val="Times New Roman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" fillId="0" borderId="0"/>
  </cellStyleXfs>
  <cellXfs count="44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wrapText="1"/>
    </xf>
    <xf numFmtId="49" fontId="2" fillId="3" borderId="2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left"/>
    </xf>
    <xf numFmtId="37" fontId="0" fillId="0" borderId="3" xfId="1" applyNumberFormat="1" applyFont="1" applyBorder="1"/>
    <xf numFmtId="0" fontId="0" fillId="0" borderId="4" xfId="0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0" borderId="2" xfId="2" applyBorder="1"/>
    <xf numFmtId="0" fontId="0" fillId="0" borderId="2" xfId="0" applyBorder="1"/>
    <xf numFmtId="4" fontId="0" fillId="0" borderId="0" xfId="0" applyNumberFormat="1"/>
    <xf numFmtId="17" fontId="2" fillId="0" borderId="2" xfId="0" applyNumberFormat="1" applyFont="1" applyBorder="1"/>
    <xf numFmtId="49" fontId="0" fillId="0" borderId="2" xfId="3" applyNumberFormat="1" applyFont="1" applyBorder="1"/>
    <xf numFmtId="37" fontId="0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2" applyFont="1" applyAlignment="1">
      <alignment horizontal="right" wrapText="1"/>
    </xf>
    <xf numFmtId="164" fontId="2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horizontal="left"/>
    </xf>
    <xf numFmtId="164" fontId="0" fillId="0" borderId="0" xfId="1" applyNumberFormat="1" applyFont="1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0" borderId="0" xfId="0" applyNumberFormat="1" applyFont="1" applyAlignment="1">
      <alignment horizontal="left" vertical="center" wrapText="1"/>
    </xf>
    <xf numFmtId="37" fontId="0" fillId="0" borderId="3" xfId="1" applyNumberFormat="1" applyFont="1" applyFill="1" applyBorder="1"/>
    <xf numFmtId="0" fontId="2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JAN" xfId="2" xr:uid="{B6086398-7653-4354-B5CB-84B7304AA8C2}"/>
    <cellStyle name="Normal_OR Dept of Geo 2" xfId="3" xr:uid="{3D655469-80FE-44EC-A395-82F30A242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496390</xdr:colOff>
      <xdr:row>61</xdr:row>
      <xdr:rowOff>147223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BB628-9F2F-869C-829D-1CBFC604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28750"/>
          <a:ext cx="7811590" cy="8402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0929-92FE-43D9-8CEC-21BE24553F59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F24" sqref="F24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1</v>
      </c>
      <c r="D1" s="4" t="s">
        <v>87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>
        <v>0</v>
      </c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2771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7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385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3026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1137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278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0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>
        <v>0</v>
      </c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7604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7604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FC60-6AED-4C80-9665-947CBECE3B98}">
  <sheetPr>
    <pageSetUpPr fitToPage="1"/>
  </sheetPr>
  <dimension ref="A1:AH50"/>
  <sheetViews>
    <sheetView zoomScaleNormal="100" workbookViewId="0">
      <pane ySplit="9" topLeftCell="A23" activePane="bottomLeft" state="frozen"/>
      <selection activeCell="G36" sqref="G36"/>
      <selection pane="bottomLeft" activeCell="M20" sqref="M20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80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158.66999999999999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877.26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85.93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801.39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111.46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88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21.55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2060.2600000000002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2060.2600000000002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F63D-62CA-4D54-8D27-A54ACAD7FCF1}">
  <sheetPr>
    <pageSetUpPr fitToPage="1"/>
  </sheetPr>
  <dimension ref="A1:AH50"/>
  <sheetViews>
    <sheetView zoomScaleNormal="100" workbookViewId="0">
      <pane ySplit="9" topLeftCell="A20" activePane="bottomLeft" state="frozen"/>
      <selection activeCell="G36" sqref="G36"/>
      <selection pane="bottomLeft" activeCell="K14" sqref="K14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81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24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3370.33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568.33000000000004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75.010000000000005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736.08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900.07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88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0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5673.82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5673.82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E9F0-93A1-4C5E-90A1-4E7E42BFB80E}">
  <sheetPr>
    <pageSetUpPr fitToPage="1"/>
  </sheetPr>
  <dimension ref="A1:AH50"/>
  <sheetViews>
    <sheetView tabSelected="1" zoomScaleNormal="100" workbookViewId="0">
      <pane ySplit="9" topLeftCell="A18" activePane="bottomLeft" state="frozen"/>
      <selection activeCell="G36" sqref="G36"/>
      <selection pane="bottomLeft" activeCell="E11" sqref="E11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8" ht="39.6" x14ac:dyDescent="0.25">
      <c r="A1" s="1" t="s">
        <v>0</v>
      </c>
      <c r="B1" s="2"/>
      <c r="C1" s="3" t="s">
        <v>82</v>
      </c>
      <c r="D1" s="35" t="str">
        <f>Jan!D1</f>
        <v>2023</v>
      </c>
      <c r="E1" s="5"/>
      <c r="F1" s="6" t="s">
        <v>2</v>
      </c>
      <c r="H1" s="34"/>
    </row>
    <row r="2" spans="1:8" x14ac:dyDescent="0.25">
      <c r="A2" s="39" t="s">
        <v>3</v>
      </c>
      <c r="B2" s="39"/>
      <c r="C2" s="39"/>
      <c r="D2" s="39"/>
      <c r="E2" s="39"/>
      <c r="F2" s="39"/>
    </row>
    <row r="3" spans="1:8" x14ac:dyDescent="0.25">
      <c r="A3" s="40" t="s">
        <v>4</v>
      </c>
      <c r="B3" s="40"/>
      <c r="C3" s="40"/>
      <c r="D3" s="40"/>
      <c r="E3" s="40"/>
      <c r="F3" s="40"/>
    </row>
    <row r="4" spans="1:8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8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8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3" t="s">
        <v>16</v>
      </c>
      <c r="B8" s="43"/>
      <c r="C8" s="43"/>
      <c r="D8" s="43"/>
      <c r="E8" s="43"/>
      <c r="F8" s="43"/>
    </row>
    <row r="9" spans="1:8" x14ac:dyDescent="0.25">
      <c r="A9" s="37" t="s">
        <v>17</v>
      </c>
      <c r="B9" s="37"/>
      <c r="C9" s="37"/>
      <c r="D9" s="37"/>
      <c r="E9" s="37"/>
      <c r="F9" s="37"/>
    </row>
    <row r="10" spans="1:8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8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8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5.39</v>
      </c>
      <c r="G12" t="s">
        <v>14</v>
      </c>
    </row>
    <row r="13" spans="1:8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8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8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8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873.46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733.84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753.77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761.09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920.97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88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34.020000000000003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229.46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4312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4312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  <ignoredErrors>
    <ignoredError sqref="E14 E11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EA8A-6150-41CE-98EA-1866DB47D15F}">
  <dimension ref="A1:B7"/>
  <sheetViews>
    <sheetView workbookViewId="0">
      <selection activeCell="A2" sqref="A2"/>
    </sheetView>
  </sheetViews>
  <sheetFormatPr defaultRowHeight="13.2" x14ac:dyDescent="0.25"/>
  <sheetData>
    <row r="1" spans="1:2" ht="15.6" x14ac:dyDescent="0.3">
      <c r="A1" s="33" t="s">
        <v>86</v>
      </c>
    </row>
    <row r="2" spans="1:2" ht="15" x14ac:dyDescent="0.25">
      <c r="A2" s="32"/>
    </row>
    <row r="3" spans="1:2" x14ac:dyDescent="0.25">
      <c r="A3">
        <v>1</v>
      </c>
      <c r="B3" t="s">
        <v>85</v>
      </c>
    </row>
    <row r="5" spans="1:2" x14ac:dyDescent="0.25">
      <c r="A5">
        <v>2</v>
      </c>
      <c r="B5" t="s">
        <v>83</v>
      </c>
    </row>
    <row r="7" spans="1:2" x14ac:dyDescent="0.25">
      <c r="A7">
        <v>3</v>
      </c>
      <c r="B7" t="s">
        <v>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4C8-78B0-44E3-8FFD-9D636B0D6402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F37" sqref="F37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72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6431.7492999999995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850.84589999999992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1142.9887999999999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1149.9133999999997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133.74950000000001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1338.0017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11047.248599999999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11047.248599999999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B085-2B75-49CC-B66D-5F73CB45AACF}">
  <sheetPr>
    <pageSetUpPr fitToPage="1"/>
  </sheetPr>
  <dimension ref="A1:AH50"/>
  <sheetViews>
    <sheetView zoomScale="115" zoomScaleNormal="115" workbookViewId="0">
      <pane ySplit="9" topLeftCell="A13" activePane="bottomLeft" state="frozen"/>
      <selection activeCell="G36" sqref="G36"/>
      <selection pane="bottomLeft" activeCell="F32" sqref="F32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73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36">
        <v>3462.5466000000001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36">
        <v>3.0999999999999999E-3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36">
        <v>577.72039999999993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36">
        <v>626.9389000000001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36">
        <v>920.5989000000003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36">
        <v>868.8492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36"/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36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36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36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36">
        <v>628.28819999999996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36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36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36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36">
        <v>134.9513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7219.8965999999991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7219.8965999999991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A00A-5E8B-4E3B-A17B-5F5100B6969C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L24" sqref="L24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74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36">
        <v>3228.1875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36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36">
        <v>589.54049999999984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36">
        <v>416.62049999999999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36">
        <v>499.4307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36">
        <v>32.062899999999999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36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36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36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36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36">
        <v>8.9522999999999993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36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36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36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36">
        <v>23.025399999999998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4797.8198000000002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4797.8198000000002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573E-4F60-4374-94E1-222D483AFE4D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F23" sqref="F23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75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15468.81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1030.8699999999999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1094.42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1261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1264.06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1166.27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21289.43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21289.43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CA03-5332-4767-8C8D-E2B4487F7F48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O27" sqref="O27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76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137.72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5631.38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353.69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398.67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481.45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1177.27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699.62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8879.8000000000011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8879.8000000000011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F4CE-1340-4286-BC4E-6A36983BD2C2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I26" sqref="I26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77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3.76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640.45000000000005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535.03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197.04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415.71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1390.93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1207.3800000000001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4390.3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4390.3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7AEB-1075-4771-97B7-24E1B4A3585C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R40" sqref="R40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78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3224.39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1061.78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949.04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1028.75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1455.87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2.68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296.41000000000003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8018.92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8018.92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C979-509C-44DE-9FA2-8C18348DC1DD}">
  <sheetPr>
    <pageSetUpPr fitToPage="1"/>
  </sheetPr>
  <dimension ref="A1:AH50"/>
  <sheetViews>
    <sheetView zoomScaleNormal="100" workbookViewId="0">
      <pane ySplit="9" topLeftCell="A10" activePane="bottomLeft" state="frozen"/>
      <selection activeCell="G36" sqref="G36"/>
      <selection pane="bottomLeft" activeCell="F32" sqref="F32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79</v>
      </c>
      <c r="D1" s="35" t="str">
        <f>Jan!D1</f>
        <v>2023</v>
      </c>
      <c r="E1" s="5"/>
      <c r="F1" s="6" t="s">
        <v>2</v>
      </c>
    </row>
    <row r="2" spans="1:7" x14ac:dyDescent="0.25">
      <c r="A2" s="39" t="s">
        <v>3</v>
      </c>
      <c r="B2" s="39"/>
      <c r="C2" s="39"/>
      <c r="D2" s="39"/>
      <c r="E2" s="39"/>
      <c r="F2" s="39"/>
    </row>
    <row r="3" spans="1:7" x14ac:dyDescent="0.25">
      <c r="A3" s="40" t="s">
        <v>4</v>
      </c>
      <c r="B3" s="40"/>
      <c r="C3" s="40"/>
      <c r="D3" s="40"/>
      <c r="E3" s="40"/>
      <c r="F3" s="40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38" t="s">
        <v>8</v>
      </c>
      <c r="E4" s="38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1" t="s">
        <v>15</v>
      </c>
      <c r="C6" s="41"/>
      <c r="D6" s="41"/>
      <c r="E6" s="41"/>
      <c r="F6" s="16">
        <f>SUM(F5:F5)</f>
        <v>0</v>
      </c>
    </row>
    <row r="7" spans="1:7" x14ac:dyDescent="0.25">
      <c r="A7" s="42"/>
      <c r="B7" s="42"/>
      <c r="C7" s="42"/>
      <c r="D7" s="42"/>
      <c r="E7" s="42"/>
      <c r="F7" s="42"/>
    </row>
    <row r="8" spans="1:7" x14ac:dyDescent="0.25">
      <c r="A8" s="43" t="s">
        <v>16</v>
      </c>
      <c r="B8" s="43"/>
      <c r="C8" s="43"/>
      <c r="D8" s="43"/>
      <c r="E8" s="43"/>
      <c r="F8" s="43"/>
    </row>
    <row r="9" spans="1:7" x14ac:dyDescent="0.25">
      <c r="A9" s="37" t="s">
        <v>17</v>
      </c>
      <c r="B9" s="37"/>
      <c r="C9" s="37"/>
      <c r="D9" s="37"/>
      <c r="E9" s="37"/>
      <c r="F9" s="37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38" t="s">
        <v>8</v>
      </c>
      <c r="E10" s="38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3224.39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1061.78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949.04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1028.75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1455.87</v>
      </c>
      <c r="G23" t="s">
        <v>14</v>
      </c>
    </row>
    <row r="24" spans="1:34" x14ac:dyDescent="0.25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2.68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296.41000000000003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x14ac:dyDescent="0.25">
      <c r="A35" s="23"/>
      <c r="B35" s="24"/>
      <c r="C35" s="24"/>
      <c r="D35" s="24"/>
      <c r="E35" s="25" t="s">
        <v>70</v>
      </c>
      <c r="F35" s="26">
        <f>SUM(F11:F34)</f>
        <v>8018.92</v>
      </c>
    </row>
    <row r="36" spans="1:7" x14ac:dyDescent="0.25">
      <c r="A36" s="23"/>
      <c r="B36" s="24"/>
      <c r="C36" s="24"/>
      <c r="D36" s="24"/>
      <c r="E36" s="23"/>
      <c r="F36" s="27"/>
    </row>
    <row r="37" spans="1:7" x14ac:dyDescent="0.25">
      <c r="A37" s="23"/>
      <c r="B37" s="24"/>
      <c r="C37" s="24"/>
      <c r="D37" s="24"/>
      <c r="E37" s="28" t="s">
        <v>71</v>
      </c>
      <c r="F37" s="29">
        <f>SUM(F35+F6)</f>
        <v>8018.92</v>
      </c>
    </row>
    <row r="38" spans="1:7" x14ac:dyDescent="0.25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A9E2B6-2BB1-44C5-B005-AE5AA668F2EC}"/>
</file>

<file path=customXml/itemProps2.xml><?xml version="1.0" encoding="utf-8"?>
<ds:datastoreItem xmlns:ds="http://schemas.openxmlformats.org/officeDocument/2006/customXml" ds:itemID="{564A9FBD-ED0C-48A7-B3FF-7BAF28010D82}"/>
</file>

<file path=customXml/itemProps3.xml><?xml version="1.0" encoding="utf-8"?>
<ds:datastoreItem xmlns:ds="http://schemas.openxmlformats.org/officeDocument/2006/customXml" ds:itemID="{78796C74-2504-4E8E-9B2B-ECEC309EC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Instructions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Niella, Maria L.</dc:creator>
  <cp:lastModifiedBy>LOFTON ReNeea * DGMI</cp:lastModifiedBy>
  <dcterms:created xsi:type="dcterms:W3CDTF">2022-03-28T15:29:09Z</dcterms:created>
  <dcterms:modified xsi:type="dcterms:W3CDTF">2024-03-05T18:59:23Z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2024-03-05T18:30:42Z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64ae714d-3445-4c64-87ff-46c923bb54f0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0x0101006B1B5582A823B1458CA1D5C092F6AE34</vt:lpwstr>
  </property>
</Properties>
</file>